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trlProps/ctrlProp30.xml" ContentType="application/vnd.ms-excel.controlproperties+xml"/>
  <Override PartName="/xl/ctrlProps/ctrlProp31.xml" ContentType="application/vnd.ms-excel.controlproperties+xml"/>
  <Override PartName="/xl/drawings/drawing4.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6.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https://defra-my.sharepoint.com/personal/andrew_kilpatrick_naturalengland_org_uk/Documents/Desktop/"/>
    </mc:Choice>
  </mc:AlternateContent>
  <xr:revisionPtr revIDLastSave="217" documentId="8_{D9A63E1F-C811-4A79-88C5-F19982062964}" xr6:coauthVersionLast="47" xr6:coauthVersionMax="47" xr10:uidLastSave="{F39C7151-102D-452F-93E3-735DAB5215D9}"/>
  <bookViews>
    <workbookView xWindow="-110" yWindow="-110" windowWidth="19420" windowHeight="10300" tabRatio="833" xr2:uid="{00000000-000D-0000-FFFF-FFFF00000000}"/>
  </bookViews>
  <sheets>
    <sheet name="Instructions" sheetId="41" r:id="rId1"/>
    <sheet name="Advice on Method statement" sheetId="75" r:id="rId2"/>
    <sheet name="B - Background &amp; Site Info" sheetId="77" r:id="rId3"/>
    <sheet name="C - Survey Info" sheetId="74" r:id="rId4"/>
    <sheet name="C - Survey - Pond 1-10" sheetId="52" r:id="rId5"/>
    <sheet name="Form data (IGNORE)" sheetId="9" state="hidden" r:id="rId6"/>
    <sheet name="C - Survey summary" sheetId="84" r:id="rId7"/>
    <sheet name="D - Impact assmt" sheetId="4" r:id="rId8"/>
    <sheet name="E - Mitign &amp; compn " sheetId="5" r:id="rId9"/>
    <sheet name="F-G-H Sum &amp; Figs" sheetId="6" r:id="rId10"/>
    <sheet name="I - Declarations" sheetId="83" r:id="rId11"/>
    <sheet name="Additional records" sheetId="76" r:id="rId12"/>
    <sheet name="C - Survey - Pond 11-20" sheetId="78" r:id="rId13"/>
    <sheet name="C - Survey - Pond 21-30" sheetId="85" r:id="rId14"/>
    <sheet name="C - Survey - Pond 31-40" sheetId="86" r:id="rId15"/>
  </sheets>
  <definedNames>
    <definedName name="Act_dev_type">'Form data (IGNORE)'!$B$5:$B$12</definedName>
    <definedName name="Additional_cap_effort">'Form data (IGNORE)'!$D$31:$D$41</definedName>
    <definedName name="Age_pre_exist_survey">'Form data (IGNORE)'!$D$13:$D$15</definedName>
    <definedName name="amend_reason">'Form data (IGNORE)'!$A$170:$A$174</definedName>
    <definedName name="Current_hab_size">'Form data (IGNORE)'!$E$127:$E$129</definedName>
    <definedName name="Current_landuse">'Form data (IGNORE)'!$A$5:$A$17</definedName>
    <definedName name="Current_pop_via">'Form data (IGNORE)'!$C$129:$C$131</definedName>
    <definedName name="Current_prospects">'Form data (IGNORE)'!$G$127:$G$129</definedName>
    <definedName name="Current_range">'Form data (IGNORE)'!$A$131:$A$133</definedName>
    <definedName name="Destr_search_effort">'Form data (IGNORE)'!$B$112:$B$124</definedName>
    <definedName name="Ecologist">'B - Background &amp; Site Info'!$E$10</definedName>
    <definedName name="eval_context">'Form data (IGNORE)'!$A$203:$A$206</definedName>
    <definedName name="eval_func">'Form data (IGNORE)'!$A$198:$A$200</definedName>
    <definedName name="eval_qual">'Form data (IGNORE)'!$A$192:$A$195</definedName>
    <definedName name="eval_quant">'Form data (IGNORE)'!$A$186:$A$189</definedName>
    <definedName name="Frag_effect">'Form data (IGNORE)'!$A$104:$A$108</definedName>
    <definedName name="Hab_dev_impact">'Form data (IGNORE)'!$E$141:$E$143</definedName>
    <definedName name="Hab_mangt_plan_period">'Form data (IGNORE)'!$D$112:$D$117</definedName>
    <definedName name="Hab_mitig_effect">'Form data (IGNORE)'!$E$155:$E$157</definedName>
    <definedName name="IA_HSI_peak">'Form data (IGNORE)'!$A$93:$A$101</definedName>
    <definedName name="impact_table_options">'Form data (IGNORE)'!$D$84:$D$89</definedName>
    <definedName name="Interf_other_effect">'Form data (IGNORE)'!$A$84:$A$88</definedName>
    <definedName name="Local_status">'Form data (IGNORE)'!$A$26:$A$29</definedName>
    <definedName name="Major__ve_effect">'Form data (IGNORE)'!$D$84:$D$89</definedName>
    <definedName name="Mon_period">'Form data (IGNORE)'!$E$26:$E$31</definedName>
    <definedName name="Mon_survey_type">'Form data (IGNORE)'!$B$41:$B$44</definedName>
    <definedName name="New_or_amend">'Form data (IGNORE)'!$A$20:$A$22</definedName>
    <definedName name="No_bottles">'Form data (IGNORE)'!$B$56:$B$59</definedName>
    <definedName name="no_of_survey_visits_to_this_pond">'Form data (IGNORE)'!$A$228:$A$236</definedName>
    <definedName name="Planning_status_current">'Form data (IGNORE)'!$C$5:$C$11</definedName>
    <definedName name="Pond_drain_effort">'Form data (IGNORE)'!$A$112:$A$127</definedName>
    <definedName name="Pond_effect">'Form data (IGNORE)'!$A$69:$A$72</definedName>
    <definedName name="Pond_ref_1">'C - Survey - Pond 1-10'!$B$12:$E$12</definedName>
    <definedName name="Pond_ref_10">'C - Survey - Pond 1-10'!$B$309:$E$309</definedName>
    <definedName name="Pond_ref_2">'C - Survey - Pond 1-10'!$B$45:$E$45</definedName>
    <definedName name="Pond_ref_3">'C - Survey - Pond 1-10'!$B$78:$E$78</definedName>
    <definedName name="Pond_ref_4">'C - Survey - Pond 1-10'!$B$111:$E$111</definedName>
    <definedName name="Pond_ref_5">'C - Survey - Pond 1-10'!$B$144:$E$144</definedName>
    <definedName name="Pond_ref_6">'C - Survey - Pond 1-10'!$B$177:$E$177</definedName>
    <definedName name="Pond_ref_7">'C - Survey - Pond 1-10'!$B$210:$E$210</definedName>
    <definedName name="Pond_ref_8">'C - Survey - Pond 1-10'!$B$243:$E$243</definedName>
    <definedName name="Pond_ref_9">'C - Survey - Pond 1-10'!$B$276:$E$276</definedName>
    <definedName name="Pond_surv_no_visits_per_pond">'Form data (IGNORE)'!$A$57:$A$66</definedName>
    <definedName name="Pond_surv_other_spp_results">'Form data (IGNORE)'!$C$41:$C$48</definedName>
    <definedName name="pond_surv_y_n_reason">'Form data (IGNORE)'!$A$177:$A$183</definedName>
    <definedName name="Pop_dev_impact">'Form data (IGNORE)'!$C$143:$C$145</definedName>
    <definedName name="Pop_mitig_effect">'Form data (IGNORE)'!$C$157:$C$159</definedName>
    <definedName name="Post_dev_mech">'Form data (IGNORE)'!$E$112:$E$117</definedName>
    <definedName name="Pre_exist_survey">'Form data (IGNORE)'!$D$5:$D$8</definedName>
    <definedName name="Presence_Absence">'Form data (IGNORE)'!$A$76:$A$77</definedName>
    <definedName name="presence_adsence_na">'Form data (IGNORE)'!$A$76:$A$78</definedName>
    <definedName name="_xlnm.Print_Area" localSheetId="12">'C - Survey - Pond 11-20'!$A$1:$R$333</definedName>
    <definedName name="_xlnm.Print_Area" localSheetId="13">'C - Survey - Pond 21-30'!$A$1:$R$333</definedName>
    <definedName name="_xlnm.Print_Area" localSheetId="14">'C - Survey - Pond 31-40'!$A$1:$R$333</definedName>
    <definedName name="_xlnm.Print_Area" localSheetId="6">'C - Survey summary'!$A$1:$K$134</definedName>
    <definedName name="_xlnm.Print_Area" localSheetId="0">Instructions!$A$1:$K$471</definedName>
    <definedName name="Prospects_dev_impact">'Form data (IGNORE)'!$G$141:$G$143</definedName>
    <definedName name="Prospects_mitig_impact">'Form data (IGNORE)'!$G$155:$G$157</definedName>
    <definedName name="Range_dev_impact">'Form data (IGNORE)'!$A$145:$A$147</definedName>
    <definedName name="Range_mitig_effect">'Form data (IGNORE)'!$A$159:$A$161</definedName>
    <definedName name="Receptor_site_status">'Form data (IGNORE)'!$B$26:$B$31</definedName>
    <definedName name="RRA_br_pond_effect">'Form data (IGNORE)'!$D$164:$D$165</definedName>
    <definedName name="RRA_indiv_newts_effect">'Form data (IGNORE)'!$D$198:$D$203</definedName>
    <definedName name="rra_result">'Form data (IGNORE)'!$D$206:$D$208</definedName>
    <definedName name="RRA_terr_hab_100_effect">'Form data (IGNORE)'!$D$168:$D$173</definedName>
    <definedName name="RRA_terr_hab_100250_effect">'Form data (IGNORE)'!$D$178:$D$185</definedName>
    <definedName name="RRA_terr_hab_250_effect">'Form data (IGNORE)'!$D$188:$D$195</definedName>
    <definedName name="Site_name">'B - Background &amp; Site Info'!$E$6</definedName>
    <definedName name="Survey_objective">'Form data (IGNORE)'!$A$32:$A$33</definedName>
    <definedName name="terr_hab_250_effect_IA">'Form data (IGNORE)'!$E$83:$E$89</definedName>
    <definedName name="terr_hab_50250_effect">'Form data (IGNORE)'!$E$69:$E$75</definedName>
    <definedName name="terr_hab_50m_effect">'Form data (IGNORE)'!$C$69:$C$74</definedName>
    <definedName name="Terr_prop_juv">'Form data (IGNORE)'!$C$35:$C$37</definedName>
    <definedName name="Terr_surv_area">'Form data (IGNORE)'!$E$13:$E$17</definedName>
    <definedName name="Terr_surv_effort">'Form data (IGNORE)'!$C$26:$C$32</definedName>
    <definedName name="Terr_surv_obj">'Form data (IGNORE)'!$E$5:$E$6</definedName>
    <definedName name="Terr_survey_other_spp">'Form data (IGNORE)'!$A$48:$A$54</definedName>
    <definedName name="Threshold_cap_effort">'Form data (IGNORE)'!$D$26:$D$28</definedName>
    <definedName name="Torch_power">'Form data (IGNORE)'!$B$48:$B$52</definedName>
    <definedName name="trap_effort_away_pond">'Form data (IGNORE)'!$C$93:$C$96</definedName>
    <definedName name="Trap_effort_ring">'Form data (IGNORE)'!$C$112:$C$116</definedName>
    <definedName name="trapeffortshort">'Form data (IGNORE)'!$C$120:$C$124</definedName>
    <definedName name="Yes_no">'Form data (IGNORE)'!$B$35:$B$36</definedName>
    <definedName name="Yes_no_na">'Form data (IGNORE)'!$F$3:$F$5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84" l="1"/>
  <c r="B17" i="84"/>
  <c r="F4" i="78" l="1"/>
  <c r="F4" i="86" l="1"/>
  <c r="F4" i="85"/>
  <c r="C333" i="86" l="1"/>
  <c r="C331" i="86"/>
  <c r="M327" i="86"/>
  <c r="J327" i="86"/>
  <c r="G327" i="86"/>
  <c r="F326" i="86"/>
  <c r="M325" i="86"/>
  <c r="J325" i="86"/>
  <c r="G325" i="86"/>
  <c r="F324" i="86"/>
  <c r="M323" i="86"/>
  <c r="J323" i="86"/>
  <c r="G323" i="86"/>
  <c r="F322" i="86"/>
  <c r="M321" i="86"/>
  <c r="J321" i="86"/>
  <c r="G321" i="86"/>
  <c r="F320" i="86"/>
  <c r="M319" i="86"/>
  <c r="J319" i="86"/>
  <c r="G319" i="86"/>
  <c r="F318" i="86"/>
  <c r="M317" i="86"/>
  <c r="J317" i="86"/>
  <c r="G317" i="86"/>
  <c r="F316" i="86"/>
  <c r="M315" i="86"/>
  <c r="J315" i="86"/>
  <c r="G315" i="86"/>
  <c r="F314" i="86"/>
  <c r="M313" i="86"/>
  <c r="J313" i="86"/>
  <c r="G313" i="86"/>
  <c r="F312" i="86"/>
  <c r="C330" i="86" s="1"/>
  <c r="C332" i="86" s="1"/>
  <c r="B303" i="86"/>
  <c r="C300" i="86"/>
  <c r="C298" i="86"/>
  <c r="M294" i="86"/>
  <c r="J294" i="86"/>
  <c r="G294" i="86"/>
  <c r="AC17" i="86" s="1"/>
  <c r="AY17" i="84" s="1"/>
  <c r="F293" i="86"/>
  <c r="M292" i="86"/>
  <c r="J292" i="86"/>
  <c r="G292" i="86"/>
  <c r="AC16" i="86" s="1"/>
  <c r="AY16" i="84" s="1"/>
  <c r="F291" i="86"/>
  <c r="M290" i="86"/>
  <c r="J290" i="86"/>
  <c r="G290" i="86"/>
  <c r="AC15" i="86" s="1"/>
  <c r="AY15" i="84" s="1"/>
  <c r="F289" i="86"/>
  <c r="M288" i="86"/>
  <c r="J288" i="86"/>
  <c r="G288" i="86"/>
  <c r="AC14" i="86" s="1"/>
  <c r="AY14" i="84" s="1"/>
  <c r="F287" i="86"/>
  <c r="M286" i="86"/>
  <c r="J286" i="86"/>
  <c r="G286" i="86"/>
  <c r="AC13" i="86" s="1"/>
  <c r="AY13" i="84" s="1"/>
  <c r="F285" i="86"/>
  <c r="M284" i="86"/>
  <c r="J284" i="86"/>
  <c r="G284" i="86"/>
  <c r="AC12" i="86" s="1"/>
  <c r="AY12" i="84" s="1"/>
  <c r="F283" i="86"/>
  <c r="M282" i="86"/>
  <c r="J282" i="86"/>
  <c r="G282" i="86"/>
  <c r="AC11" i="86" s="1"/>
  <c r="AY11" i="84" s="1"/>
  <c r="F281" i="86"/>
  <c r="M280" i="86"/>
  <c r="J280" i="86"/>
  <c r="G280" i="86"/>
  <c r="AC10" i="86" s="1"/>
  <c r="F279" i="86"/>
  <c r="C297" i="86" s="1"/>
  <c r="C299" i="86" s="1"/>
  <c r="B270" i="86"/>
  <c r="C267" i="86"/>
  <c r="C265" i="86"/>
  <c r="M261" i="86"/>
  <c r="J261" i="86"/>
  <c r="G261" i="86"/>
  <c r="F260" i="86"/>
  <c r="M259" i="86"/>
  <c r="J259" i="86"/>
  <c r="G259" i="86"/>
  <c r="F258" i="86"/>
  <c r="M257" i="86"/>
  <c r="J257" i="86"/>
  <c r="G257" i="86"/>
  <c r="F256" i="86"/>
  <c r="M255" i="86"/>
  <c r="J255" i="86"/>
  <c r="G255" i="86"/>
  <c r="F254" i="86"/>
  <c r="M253" i="86"/>
  <c r="J253" i="86"/>
  <c r="G253" i="86"/>
  <c r="F252" i="86"/>
  <c r="M251" i="86"/>
  <c r="J251" i="86"/>
  <c r="G251" i="86"/>
  <c r="F250" i="86"/>
  <c r="M249" i="86"/>
  <c r="J249" i="86"/>
  <c r="G249" i="86"/>
  <c r="F248" i="86"/>
  <c r="M247" i="86"/>
  <c r="J247" i="86"/>
  <c r="G247" i="86"/>
  <c r="F246" i="86"/>
  <c r="C264" i="86" s="1"/>
  <c r="C266" i="86" s="1"/>
  <c r="B237" i="86"/>
  <c r="C234" i="86"/>
  <c r="C232" i="86"/>
  <c r="M228" i="86"/>
  <c r="J228" i="86"/>
  <c r="G228" i="86"/>
  <c r="F227" i="86"/>
  <c r="M226" i="86"/>
  <c r="J226" i="86"/>
  <c r="G226" i="86"/>
  <c r="F225" i="86"/>
  <c r="M224" i="86"/>
  <c r="J224" i="86"/>
  <c r="G224" i="86"/>
  <c r="F223" i="86"/>
  <c r="M222" i="86"/>
  <c r="J222" i="86"/>
  <c r="G222" i="86"/>
  <c r="F221" i="86"/>
  <c r="M220" i="86"/>
  <c r="J220" i="86"/>
  <c r="G220" i="86"/>
  <c r="F219" i="86"/>
  <c r="M218" i="86"/>
  <c r="J218" i="86"/>
  <c r="G218" i="86"/>
  <c r="F217" i="86"/>
  <c r="M216" i="86"/>
  <c r="J216" i="86"/>
  <c r="G216" i="86"/>
  <c r="F215" i="86"/>
  <c r="M214" i="86"/>
  <c r="J214" i="86"/>
  <c r="G214" i="86"/>
  <c r="F213" i="86"/>
  <c r="C231" i="86" s="1"/>
  <c r="C233" i="86" s="1"/>
  <c r="B204" i="86"/>
  <c r="C201" i="86"/>
  <c r="C199" i="86"/>
  <c r="M195" i="86"/>
  <c r="J195" i="86"/>
  <c r="G195" i="86"/>
  <c r="F194" i="86"/>
  <c r="M193" i="86"/>
  <c r="J193" i="86"/>
  <c r="G193" i="86"/>
  <c r="F192" i="86"/>
  <c r="M191" i="86"/>
  <c r="J191" i="86"/>
  <c r="G191" i="86"/>
  <c r="F190" i="86"/>
  <c r="M189" i="86"/>
  <c r="J189" i="86"/>
  <c r="G189" i="86"/>
  <c r="F188" i="86"/>
  <c r="M187" i="86"/>
  <c r="J187" i="86"/>
  <c r="G187" i="86"/>
  <c r="F186" i="86"/>
  <c r="M185" i="86"/>
  <c r="J185" i="86"/>
  <c r="G185" i="86"/>
  <c r="F184" i="86"/>
  <c r="M183" i="86"/>
  <c r="J183" i="86"/>
  <c r="G183" i="86"/>
  <c r="F182" i="86"/>
  <c r="M181" i="86"/>
  <c r="J181" i="86"/>
  <c r="G181" i="86"/>
  <c r="F180" i="86"/>
  <c r="C198" i="86" s="1"/>
  <c r="C200" i="86" s="1"/>
  <c r="B171" i="86"/>
  <c r="C168" i="86"/>
  <c r="C166" i="86"/>
  <c r="M162" i="86"/>
  <c r="J162" i="86"/>
  <c r="G162" i="86"/>
  <c r="Y17" i="86" s="1"/>
  <c r="AU17" i="84" s="1"/>
  <c r="F161" i="86"/>
  <c r="M160" i="86"/>
  <c r="J160" i="86"/>
  <c r="G160" i="86"/>
  <c r="Y16" i="86" s="1"/>
  <c r="AU16" i="84" s="1"/>
  <c r="F159" i="86"/>
  <c r="M158" i="86"/>
  <c r="J158" i="86"/>
  <c r="G158" i="86"/>
  <c r="Y15" i="86" s="1"/>
  <c r="AU15" i="84" s="1"/>
  <c r="F157" i="86"/>
  <c r="M156" i="86"/>
  <c r="J156" i="86"/>
  <c r="G156" i="86"/>
  <c r="Y14" i="86" s="1"/>
  <c r="AU14" i="84" s="1"/>
  <c r="F155" i="86"/>
  <c r="M154" i="86"/>
  <c r="J154" i="86"/>
  <c r="G154" i="86"/>
  <c r="Y13" i="86" s="1"/>
  <c r="AU13" i="84" s="1"/>
  <c r="F153" i="86"/>
  <c r="M152" i="86"/>
  <c r="J152" i="86"/>
  <c r="G152" i="86"/>
  <c r="Y12" i="86" s="1"/>
  <c r="AU12" i="84" s="1"/>
  <c r="F151" i="86"/>
  <c r="M150" i="86"/>
  <c r="J150" i="86"/>
  <c r="G150" i="86"/>
  <c r="Y11" i="86" s="1"/>
  <c r="AU11" i="84" s="1"/>
  <c r="F149" i="86"/>
  <c r="M148" i="86"/>
  <c r="J148" i="86"/>
  <c r="G148" i="86"/>
  <c r="Y10" i="86" s="1"/>
  <c r="F147" i="86"/>
  <c r="C165" i="86" s="1"/>
  <c r="C167" i="86" s="1"/>
  <c r="B138" i="86"/>
  <c r="C135" i="86"/>
  <c r="C133" i="86"/>
  <c r="M129" i="86"/>
  <c r="J129" i="86"/>
  <c r="G129" i="86"/>
  <c r="F128" i="86"/>
  <c r="M127" i="86"/>
  <c r="J127" i="86"/>
  <c r="G127" i="86"/>
  <c r="F126" i="86"/>
  <c r="M125" i="86"/>
  <c r="J125" i="86"/>
  <c r="G125" i="86"/>
  <c r="F124" i="86"/>
  <c r="M123" i="86"/>
  <c r="J123" i="86"/>
  <c r="G123" i="86"/>
  <c r="F122" i="86"/>
  <c r="M121" i="86"/>
  <c r="J121" i="86"/>
  <c r="G121" i="86"/>
  <c r="F120" i="86"/>
  <c r="M119" i="86"/>
  <c r="J119" i="86"/>
  <c r="G119" i="86"/>
  <c r="F118" i="86"/>
  <c r="M117" i="86"/>
  <c r="J117" i="86"/>
  <c r="G117" i="86"/>
  <c r="F116" i="86"/>
  <c r="M115" i="86"/>
  <c r="J115" i="86"/>
  <c r="G115" i="86"/>
  <c r="F114" i="86"/>
  <c r="C132" i="86" s="1"/>
  <c r="C134" i="86" s="1"/>
  <c r="B105" i="86"/>
  <c r="C102" i="86"/>
  <c r="C100" i="86"/>
  <c r="M96" i="86"/>
  <c r="J96" i="86"/>
  <c r="G96" i="86"/>
  <c r="F95" i="86"/>
  <c r="M94" i="86"/>
  <c r="J94" i="86"/>
  <c r="G94" i="86"/>
  <c r="F93" i="86"/>
  <c r="M92" i="86"/>
  <c r="J92" i="86"/>
  <c r="G92" i="86"/>
  <c r="F91" i="86"/>
  <c r="M90" i="86"/>
  <c r="J90" i="86"/>
  <c r="G90" i="86"/>
  <c r="F89" i="86"/>
  <c r="M88" i="86"/>
  <c r="J88" i="86"/>
  <c r="G88" i="86"/>
  <c r="F87" i="86"/>
  <c r="M86" i="86"/>
  <c r="J86" i="86"/>
  <c r="G86" i="86"/>
  <c r="F85" i="86"/>
  <c r="M84" i="86"/>
  <c r="J84" i="86"/>
  <c r="G84" i="86"/>
  <c r="F83" i="86"/>
  <c r="M82" i="86"/>
  <c r="J82" i="86"/>
  <c r="G82" i="86"/>
  <c r="F81" i="86"/>
  <c r="C99" i="86" s="1"/>
  <c r="C101" i="86" s="1"/>
  <c r="B72" i="86"/>
  <c r="C69" i="86"/>
  <c r="C67" i="86"/>
  <c r="M63" i="86"/>
  <c r="J63" i="86"/>
  <c r="G63" i="86"/>
  <c r="F62" i="86"/>
  <c r="M61" i="86"/>
  <c r="J61" i="86"/>
  <c r="G61" i="86"/>
  <c r="F60" i="86"/>
  <c r="M59" i="86"/>
  <c r="J59" i="86"/>
  <c r="G59" i="86"/>
  <c r="F58" i="86"/>
  <c r="M57" i="86"/>
  <c r="J57" i="86"/>
  <c r="G57" i="86"/>
  <c r="F56" i="86"/>
  <c r="M55" i="86"/>
  <c r="J55" i="86"/>
  <c r="G55" i="86"/>
  <c r="F54" i="86"/>
  <c r="M53" i="86"/>
  <c r="J53" i="86"/>
  <c r="G53" i="86"/>
  <c r="F52" i="86"/>
  <c r="M51" i="86"/>
  <c r="J51" i="86"/>
  <c r="G51" i="86"/>
  <c r="F50" i="86"/>
  <c r="M49" i="86"/>
  <c r="J49" i="86"/>
  <c r="G49" i="86"/>
  <c r="F48" i="86"/>
  <c r="C66" i="86" s="1"/>
  <c r="C68" i="86" s="1"/>
  <c r="B39" i="86"/>
  <c r="C36" i="86"/>
  <c r="C34" i="86"/>
  <c r="M30" i="86"/>
  <c r="J30" i="86"/>
  <c r="G30" i="86"/>
  <c r="U17" i="86" s="1"/>
  <c r="F29" i="86"/>
  <c r="M28" i="86"/>
  <c r="J28" i="86"/>
  <c r="G28" i="86"/>
  <c r="U16" i="86" s="1"/>
  <c r="F27" i="86"/>
  <c r="M26" i="86"/>
  <c r="J26" i="86"/>
  <c r="G26" i="86"/>
  <c r="U15" i="86" s="1"/>
  <c r="F25" i="86"/>
  <c r="M24" i="86"/>
  <c r="J24" i="86"/>
  <c r="G24" i="86"/>
  <c r="U14" i="86" s="1"/>
  <c r="F23" i="86"/>
  <c r="M22" i="86"/>
  <c r="J22" i="86"/>
  <c r="G22" i="86"/>
  <c r="U13" i="86" s="1"/>
  <c r="F21" i="86"/>
  <c r="M20" i="86"/>
  <c r="J20" i="86"/>
  <c r="G20" i="86"/>
  <c r="U12" i="86" s="1"/>
  <c r="F19" i="86"/>
  <c r="M18" i="86"/>
  <c r="J18" i="86"/>
  <c r="G18" i="86"/>
  <c r="U11" i="86" s="1"/>
  <c r="F17" i="86"/>
  <c r="M16" i="86"/>
  <c r="J16" i="86"/>
  <c r="G16" i="86"/>
  <c r="U10" i="86" s="1"/>
  <c r="F15" i="86"/>
  <c r="C33" i="86" s="1"/>
  <c r="C35" i="86" s="1"/>
  <c r="B1" i="86"/>
  <c r="C333" i="85"/>
  <c r="C331" i="85"/>
  <c r="M327" i="85"/>
  <c r="J327" i="85"/>
  <c r="G327" i="85"/>
  <c r="F326" i="85"/>
  <c r="M325" i="85"/>
  <c r="J325" i="85"/>
  <c r="G325" i="85"/>
  <c r="F324" i="85"/>
  <c r="M323" i="85"/>
  <c r="J323" i="85"/>
  <c r="G323" i="85"/>
  <c r="F322" i="85"/>
  <c r="M321" i="85"/>
  <c r="J321" i="85"/>
  <c r="G321" i="85"/>
  <c r="F320" i="85"/>
  <c r="M319" i="85"/>
  <c r="J319" i="85"/>
  <c r="G319" i="85"/>
  <c r="F318" i="85"/>
  <c r="M317" i="85"/>
  <c r="J317" i="85"/>
  <c r="G317" i="85"/>
  <c r="F316" i="85"/>
  <c r="M315" i="85"/>
  <c r="J315" i="85"/>
  <c r="G315" i="85"/>
  <c r="F314" i="85"/>
  <c r="M313" i="85"/>
  <c r="J313" i="85"/>
  <c r="G313" i="85"/>
  <c r="F312" i="85"/>
  <c r="B303" i="85"/>
  <c r="C300" i="85"/>
  <c r="C298" i="85"/>
  <c r="M294" i="85"/>
  <c r="J294" i="85"/>
  <c r="G294" i="85"/>
  <c r="F293" i="85"/>
  <c r="M292" i="85"/>
  <c r="J292" i="85"/>
  <c r="G292" i="85"/>
  <c r="F291" i="85"/>
  <c r="M290" i="85"/>
  <c r="J290" i="85"/>
  <c r="G290" i="85"/>
  <c r="F289" i="85"/>
  <c r="M288" i="85"/>
  <c r="J288" i="85"/>
  <c r="G288" i="85"/>
  <c r="F287" i="85"/>
  <c r="M286" i="85"/>
  <c r="J286" i="85"/>
  <c r="G286" i="85"/>
  <c r="F285" i="85"/>
  <c r="M284" i="85"/>
  <c r="J284" i="85"/>
  <c r="G284" i="85"/>
  <c r="F283" i="85"/>
  <c r="M282" i="85"/>
  <c r="J282" i="85"/>
  <c r="G282" i="85"/>
  <c r="F281" i="85"/>
  <c r="M280" i="85"/>
  <c r="J280" i="85"/>
  <c r="G280" i="85"/>
  <c r="F279" i="85"/>
  <c r="C297" i="85" s="1"/>
  <c r="C299" i="85" s="1"/>
  <c r="B270" i="85"/>
  <c r="C267" i="85"/>
  <c r="C265" i="85"/>
  <c r="M261" i="85"/>
  <c r="J261" i="85"/>
  <c r="G261" i="85"/>
  <c r="F260" i="85"/>
  <c r="M259" i="85"/>
  <c r="J259" i="85"/>
  <c r="G259" i="85"/>
  <c r="F258" i="85"/>
  <c r="M257" i="85"/>
  <c r="J257" i="85"/>
  <c r="G257" i="85"/>
  <c r="F256" i="85"/>
  <c r="M255" i="85"/>
  <c r="J255" i="85"/>
  <c r="G255" i="85"/>
  <c r="F254" i="85"/>
  <c r="M253" i="85"/>
  <c r="J253" i="85"/>
  <c r="G253" i="85"/>
  <c r="F252" i="85"/>
  <c r="M251" i="85"/>
  <c r="J251" i="85"/>
  <c r="G251" i="85"/>
  <c r="F250" i="85"/>
  <c r="M249" i="85"/>
  <c r="J249" i="85"/>
  <c r="G249" i="85"/>
  <c r="F248" i="85"/>
  <c r="M247" i="85"/>
  <c r="J247" i="85"/>
  <c r="G247" i="85"/>
  <c r="F246" i="85"/>
  <c r="C264" i="85" s="1"/>
  <c r="C266" i="85" s="1"/>
  <c r="B237" i="85"/>
  <c r="C234" i="85"/>
  <c r="C232" i="85"/>
  <c r="M228" i="85"/>
  <c r="J228" i="85"/>
  <c r="G228" i="85"/>
  <c r="AA17" i="85" s="1"/>
  <c r="AM17" i="84" s="1"/>
  <c r="F227" i="85"/>
  <c r="M226" i="85"/>
  <c r="J226" i="85"/>
  <c r="G226" i="85"/>
  <c r="AA16" i="85" s="1"/>
  <c r="AM16" i="84" s="1"/>
  <c r="F225" i="85"/>
  <c r="M224" i="85"/>
  <c r="J224" i="85"/>
  <c r="G224" i="85"/>
  <c r="AA15" i="85" s="1"/>
  <c r="AM15" i="84" s="1"/>
  <c r="F223" i="85"/>
  <c r="M222" i="85"/>
  <c r="J222" i="85"/>
  <c r="G222" i="85"/>
  <c r="AA14" i="85" s="1"/>
  <c r="AM14" i="84" s="1"/>
  <c r="F221" i="85"/>
  <c r="M220" i="85"/>
  <c r="J220" i="85"/>
  <c r="G220" i="85"/>
  <c r="AA13" i="85" s="1"/>
  <c r="AM13" i="84" s="1"/>
  <c r="F219" i="85"/>
  <c r="M218" i="85"/>
  <c r="J218" i="85"/>
  <c r="G218" i="85"/>
  <c r="AA12" i="85" s="1"/>
  <c r="AM12" i="84" s="1"/>
  <c r="F217" i="85"/>
  <c r="M216" i="85"/>
  <c r="J216" i="85"/>
  <c r="G216" i="85"/>
  <c r="AA11" i="85" s="1"/>
  <c r="AM11" i="84" s="1"/>
  <c r="F215" i="85"/>
  <c r="M214" i="85"/>
  <c r="J214" i="85"/>
  <c r="G214" i="85"/>
  <c r="AA10" i="85" s="1"/>
  <c r="F213" i="85"/>
  <c r="C231" i="85" s="1"/>
  <c r="C233" i="85" s="1"/>
  <c r="B204" i="85"/>
  <c r="C201" i="85"/>
  <c r="C199" i="85"/>
  <c r="M195" i="85"/>
  <c r="J195" i="85"/>
  <c r="G195" i="85"/>
  <c r="F194" i="85"/>
  <c r="M193" i="85"/>
  <c r="J193" i="85"/>
  <c r="G193" i="85"/>
  <c r="F192" i="85"/>
  <c r="M191" i="85"/>
  <c r="J191" i="85"/>
  <c r="G191" i="85"/>
  <c r="F190" i="85"/>
  <c r="M189" i="85"/>
  <c r="J189" i="85"/>
  <c r="G189" i="85"/>
  <c r="F188" i="85"/>
  <c r="M187" i="85"/>
  <c r="J187" i="85"/>
  <c r="G187" i="85"/>
  <c r="F186" i="85"/>
  <c r="M185" i="85"/>
  <c r="J185" i="85"/>
  <c r="G185" i="85"/>
  <c r="F184" i="85"/>
  <c r="M183" i="85"/>
  <c r="J183" i="85"/>
  <c r="G183" i="85"/>
  <c r="F182" i="85"/>
  <c r="M181" i="85"/>
  <c r="J181" i="85"/>
  <c r="G181" i="85"/>
  <c r="F180" i="85"/>
  <c r="B171" i="85"/>
  <c r="C168" i="85"/>
  <c r="C166" i="85"/>
  <c r="M162" i="85"/>
  <c r="J162" i="85"/>
  <c r="G162" i="85"/>
  <c r="F161" i="85"/>
  <c r="M160" i="85"/>
  <c r="J160" i="85"/>
  <c r="G160" i="85"/>
  <c r="F159" i="85"/>
  <c r="M158" i="85"/>
  <c r="J158" i="85"/>
  <c r="G158" i="85"/>
  <c r="F157" i="85"/>
  <c r="M156" i="85"/>
  <c r="J156" i="85"/>
  <c r="G156" i="85"/>
  <c r="F155" i="85"/>
  <c r="M154" i="85"/>
  <c r="J154" i="85"/>
  <c r="G154" i="85"/>
  <c r="F153" i="85"/>
  <c r="M152" i="85"/>
  <c r="J152" i="85"/>
  <c r="G152" i="85"/>
  <c r="F151" i="85"/>
  <c r="M150" i="85"/>
  <c r="J150" i="85"/>
  <c r="G150" i="85"/>
  <c r="F149" i="85"/>
  <c r="M148" i="85"/>
  <c r="J148" i="85"/>
  <c r="G148" i="85"/>
  <c r="F147" i="85"/>
  <c r="C165" i="85" s="1"/>
  <c r="C167" i="85" s="1"/>
  <c r="B138" i="85"/>
  <c r="C135" i="85"/>
  <c r="C133" i="85"/>
  <c r="M129" i="85"/>
  <c r="J129" i="85"/>
  <c r="G129" i="85"/>
  <c r="F128" i="85"/>
  <c r="M127" i="85"/>
  <c r="J127" i="85"/>
  <c r="G127" i="85"/>
  <c r="F126" i="85"/>
  <c r="M125" i="85"/>
  <c r="J125" i="85"/>
  <c r="G125" i="85"/>
  <c r="F124" i="85"/>
  <c r="M123" i="85"/>
  <c r="J123" i="85"/>
  <c r="G123" i="85"/>
  <c r="F122" i="85"/>
  <c r="M121" i="85"/>
  <c r="J121" i="85"/>
  <c r="G121" i="85"/>
  <c r="F120" i="85"/>
  <c r="M119" i="85"/>
  <c r="J119" i="85"/>
  <c r="G119" i="85"/>
  <c r="F118" i="85"/>
  <c r="M117" i="85"/>
  <c r="J117" i="85"/>
  <c r="G117" i="85"/>
  <c r="F116" i="85"/>
  <c r="M115" i="85"/>
  <c r="J115" i="85"/>
  <c r="G115" i="85"/>
  <c r="F114" i="85"/>
  <c r="C132" i="85" s="1"/>
  <c r="C134" i="85" s="1"/>
  <c r="B105" i="85"/>
  <c r="C102" i="85"/>
  <c r="C100" i="85"/>
  <c r="M96" i="85"/>
  <c r="J96" i="85"/>
  <c r="G96" i="85"/>
  <c r="W17" i="85" s="1"/>
  <c r="AI17" i="84" s="1"/>
  <c r="F95" i="85"/>
  <c r="M94" i="85"/>
  <c r="J94" i="85"/>
  <c r="G94" i="85"/>
  <c r="W16" i="85" s="1"/>
  <c r="AI16" i="84" s="1"/>
  <c r="F93" i="85"/>
  <c r="M92" i="85"/>
  <c r="J92" i="85"/>
  <c r="G92" i="85"/>
  <c r="W15" i="85" s="1"/>
  <c r="AI15" i="84" s="1"/>
  <c r="F91" i="85"/>
  <c r="M90" i="85"/>
  <c r="J90" i="85"/>
  <c r="G90" i="85"/>
  <c r="W14" i="85" s="1"/>
  <c r="AI14" i="84" s="1"/>
  <c r="F89" i="85"/>
  <c r="M88" i="85"/>
  <c r="J88" i="85"/>
  <c r="G88" i="85"/>
  <c r="W13" i="85" s="1"/>
  <c r="AI13" i="84" s="1"/>
  <c r="F87" i="85"/>
  <c r="M86" i="85"/>
  <c r="J86" i="85"/>
  <c r="G86" i="85"/>
  <c r="W12" i="85" s="1"/>
  <c r="AI12" i="84" s="1"/>
  <c r="F85" i="85"/>
  <c r="M84" i="85"/>
  <c r="J84" i="85"/>
  <c r="G84" i="85"/>
  <c r="W11" i="85" s="1"/>
  <c r="AI11" i="84" s="1"/>
  <c r="F83" i="85"/>
  <c r="M82" i="85"/>
  <c r="J82" i="85"/>
  <c r="G82" i="85"/>
  <c r="W10" i="85" s="1"/>
  <c r="F81" i="85"/>
  <c r="C99" i="85" s="1"/>
  <c r="C101" i="85" s="1"/>
  <c r="B72" i="85"/>
  <c r="C69" i="85"/>
  <c r="C67" i="85"/>
  <c r="M63" i="85"/>
  <c r="J63" i="85"/>
  <c r="G63" i="85"/>
  <c r="F62" i="85"/>
  <c r="M61" i="85"/>
  <c r="J61" i="85"/>
  <c r="G61" i="85"/>
  <c r="F60" i="85"/>
  <c r="M59" i="85"/>
  <c r="J59" i="85"/>
  <c r="G59" i="85"/>
  <c r="F58" i="85"/>
  <c r="M57" i="85"/>
  <c r="J57" i="85"/>
  <c r="G57" i="85"/>
  <c r="F56" i="85"/>
  <c r="M55" i="85"/>
  <c r="J55" i="85"/>
  <c r="G55" i="85"/>
  <c r="F54" i="85"/>
  <c r="M53" i="85"/>
  <c r="J53" i="85"/>
  <c r="G53" i="85"/>
  <c r="F52" i="85"/>
  <c r="M51" i="85"/>
  <c r="J51" i="85"/>
  <c r="G51" i="85"/>
  <c r="F50" i="85"/>
  <c r="M49" i="85"/>
  <c r="J49" i="85"/>
  <c r="G49" i="85"/>
  <c r="F48" i="85"/>
  <c r="C66" i="85" s="1"/>
  <c r="C68" i="85" s="1"/>
  <c r="B39" i="85"/>
  <c r="C36" i="85"/>
  <c r="C34" i="85"/>
  <c r="M30" i="85"/>
  <c r="J30" i="85"/>
  <c r="G30" i="85"/>
  <c r="F29" i="85"/>
  <c r="M28" i="85"/>
  <c r="J28" i="85"/>
  <c r="G28" i="85"/>
  <c r="F27" i="85"/>
  <c r="M26" i="85"/>
  <c r="J26" i="85"/>
  <c r="G26" i="85"/>
  <c r="F25" i="85"/>
  <c r="M24" i="85"/>
  <c r="J24" i="85"/>
  <c r="G24" i="85"/>
  <c r="F23" i="85"/>
  <c r="M22" i="85"/>
  <c r="J22" i="85"/>
  <c r="G22" i="85"/>
  <c r="F21" i="85"/>
  <c r="M20" i="85"/>
  <c r="J20" i="85"/>
  <c r="G20" i="85"/>
  <c r="F19" i="85"/>
  <c r="M18" i="85"/>
  <c r="J18" i="85"/>
  <c r="G18" i="85"/>
  <c r="F17" i="85"/>
  <c r="M16" i="85"/>
  <c r="J16" i="85"/>
  <c r="G16" i="85"/>
  <c r="F15" i="85"/>
  <c r="C33" i="85" s="1"/>
  <c r="C35" i="85" s="1"/>
  <c r="B1" i="85"/>
  <c r="AA18" i="85" l="1"/>
  <c r="AM18" i="84" s="1"/>
  <c r="AM10" i="84"/>
  <c r="AQ10" i="84"/>
  <c r="U18" i="86"/>
  <c r="AQ18" i="84" s="1"/>
  <c r="AQ13" i="84"/>
  <c r="AQ16" i="84"/>
  <c r="AC18" i="86"/>
  <c r="AY18" i="84" s="1"/>
  <c r="AY10" i="84"/>
  <c r="V10" i="85"/>
  <c r="V11" i="85"/>
  <c r="AH11" i="84" s="1"/>
  <c r="V12" i="85"/>
  <c r="AH12" i="84" s="1"/>
  <c r="V13" i="85"/>
  <c r="AH13" i="84" s="1"/>
  <c r="V14" i="85"/>
  <c r="AH14" i="84" s="1"/>
  <c r="V15" i="85"/>
  <c r="AH15" i="84" s="1"/>
  <c r="V16" i="85"/>
  <c r="AH16" i="84" s="1"/>
  <c r="V17" i="85"/>
  <c r="AH17" i="84" s="1"/>
  <c r="Z10" i="85"/>
  <c r="Z11" i="85"/>
  <c r="AL11" i="84" s="1"/>
  <c r="Z12" i="85"/>
  <c r="AL12" i="84" s="1"/>
  <c r="Z13" i="85"/>
  <c r="AL13" i="84" s="1"/>
  <c r="Z14" i="85"/>
  <c r="AL14" i="84" s="1"/>
  <c r="Z15" i="85"/>
  <c r="AL15" i="84" s="1"/>
  <c r="Z16" i="85"/>
  <c r="AL16" i="84" s="1"/>
  <c r="Z17" i="85"/>
  <c r="AL17" i="84" s="1"/>
  <c r="AD10" i="85"/>
  <c r="AD11" i="85"/>
  <c r="AP11" i="84" s="1"/>
  <c r="AD12" i="85"/>
  <c r="AP12" i="84" s="1"/>
  <c r="AD13" i="85"/>
  <c r="AP13" i="84" s="1"/>
  <c r="AD14" i="85"/>
  <c r="AP14" i="84" s="1"/>
  <c r="AD15" i="85"/>
  <c r="AP15" i="84" s="1"/>
  <c r="AD16" i="85"/>
  <c r="AP16" i="84" s="1"/>
  <c r="AD17" i="85"/>
  <c r="AP17" i="84" s="1"/>
  <c r="X10" i="86"/>
  <c r="X11" i="86"/>
  <c r="AT11" i="84" s="1"/>
  <c r="X12" i="86"/>
  <c r="AT12" i="84" s="1"/>
  <c r="X13" i="86"/>
  <c r="AT13" i="84" s="1"/>
  <c r="X14" i="86"/>
  <c r="AT14" i="84" s="1"/>
  <c r="X15" i="86"/>
  <c r="AT15" i="84" s="1"/>
  <c r="X16" i="86"/>
  <c r="AT16" i="84" s="1"/>
  <c r="X17" i="86"/>
  <c r="AT17" i="84" s="1"/>
  <c r="AB10" i="86"/>
  <c r="AB11" i="86"/>
  <c r="AX11" i="84" s="1"/>
  <c r="AB12" i="86"/>
  <c r="AX12" i="84" s="1"/>
  <c r="AB13" i="86"/>
  <c r="AX13" i="84" s="1"/>
  <c r="AB14" i="86"/>
  <c r="AX14" i="84" s="1"/>
  <c r="AB15" i="86"/>
  <c r="AX15" i="84" s="1"/>
  <c r="AB16" i="86"/>
  <c r="AX16" i="84" s="1"/>
  <c r="AB17" i="86"/>
  <c r="AX17" i="84" s="1"/>
  <c r="W18" i="85"/>
  <c r="AI18" i="84" s="1"/>
  <c r="AI10" i="84"/>
  <c r="C198" i="85"/>
  <c r="C200" i="85" s="1"/>
  <c r="C330" i="85"/>
  <c r="C332" i="85" s="1"/>
  <c r="AQ11" i="84"/>
  <c r="AQ12" i="84"/>
  <c r="AQ14" i="84"/>
  <c r="AQ15" i="84"/>
  <c r="AQ17" i="84"/>
  <c r="Y18" i="86"/>
  <c r="AU18" i="84" s="1"/>
  <c r="AU10" i="84"/>
  <c r="U10" i="85"/>
  <c r="U11" i="85"/>
  <c r="U12" i="85"/>
  <c r="U13" i="85"/>
  <c r="U14" i="85"/>
  <c r="U15" i="85"/>
  <c r="U16" i="85"/>
  <c r="U17" i="85"/>
  <c r="Y10" i="85"/>
  <c r="Y11" i="85"/>
  <c r="AK11" i="84" s="1"/>
  <c r="Y12" i="85"/>
  <c r="AK12" i="84" s="1"/>
  <c r="Y13" i="85"/>
  <c r="AK13" i="84" s="1"/>
  <c r="Y14" i="85"/>
  <c r="AK14" i="84" s="1"/>
  <c r="Y15" i="85"/>
  <c r="AK15" i="84" s="1"/>
  <c r="Y16" i="85"/>
  <c r="AK16" i="84" s="1"/>
  <c r="Y17" i="85"/>
  <c r="AK17" i="84" s="1"/>
  <c r="AC10" i="85"/>
  <c r="AC11" i="85"/>
  <c r="AO11" i="84" s="1"/>
  <c r="AC12" i="85"/>
  <c r="AO12" i="84" s="1"/>
  <c r="AC13" i="85"/>
  <c r="AO13" i="84" s="1"/>
  <c r="AC14" i="85"/>
  <c r="AO14" i="84" s="1"/>
  <c r="AC15" i="85"/>
  <c r="AO15" i="84" s="1"/>
  <c r="AC16" i="85"/>
  <c r="AO16" i="84" s="1"/>
  <c r="AC17" i="85"/>
  <c r="AO17" i="84" s="1"/>
  <c r="W10" i="86"/>
  <c r="W11" i="86"/>
  <c r="AS11" i="84" s="1"/>
  <c r="W12" i="86"/>
  <c r="AS12" i="84" s="1"/>
  <c r="W13" i="86"/>
  <c r="AS13" i="84" s="1"/>
  <c r="W14" i="86"/>
  <c r="AS14" i="84" s="1"/>
  <c r="W15" i="86"/>
  <c r="AS15" i="84" s="1"/>
  <c r="W16" i="86"/>
  <c r="AS16" i="84" s="1"/>
  <c r="W17" i="86"/>
  <c r="AS17" i="84" s="1"/>
  <c r="AA10" i="86"/>
  <c r="AA11" i="86"/>
  <c r="AW11" i="84" s="1"/>
  <c r="AA12" i="86"/>
  <c r="AW12" i="84" s="1"/>
  <c r="AA13" i="86"/>
  <c r="AW13" i="84" s="1"/>
  <c r="AA14" i="86"/>
  <c r="AW14" i="84" s="1"/>
  <c r="AA15" i="86"/>
  <c r="AW15" i="84" s="1"/>
  <c r="AA16" i="86"/>
  <c r="AW16" i="84" s="1"/>
  <c r="AA17" i="86"/>
  <c r="AW17" i="84" s="1"/>
  <c r="X10" i="85"/>
  <c r="X11" i="85"/>
  <c r="AJ11" i="84" s="1"/>
  <c r="X12" i="85"/>
  <c r="AJ12" i="84" s="1"/>
  <c r="X13" i="85"/>
  <c r="AJ13" i="84" s="1"/>
  <c r="X14" i="85"/>
  <c r="AJ14" i="84" s="1"/>
  <c r="X15" i="85"/>
  <c r="AJ15" i="84" s="1"/>
  <c r="X16" i="85"/>
  <c r="AJ16" i="84" s="1"/>
  <c r="X17" i="85"/>
  <c r="AJ17" i="84" s="1"/>
  <c r="AB10" i="85"/>
  <c r="AB11" i="85"/>
  <c r="AN11" i="84" s="1"/>
  <c r="AB12" i="85"/>
  <c r="AN12" i="84" s="1"/>
  <c r="AB13" i="85"/>
  <c r="AN13" i="84" s="1"/>
  <c r="AB14" i="85"/>
  <c r="AN14" i="84" s="1"/>
  <c r="AB15" i="85"/>
  <c r="AN15" i="84" s="1"/>
  <c r="AB16" i="85"/>
  <c r="AN16" i="84" s="1"/>
  <c r="AB17" i="85"/>
  <c r="AN17" i="84" s="1"/>
  <c r="V10" i="86"/>
  <c r="V11" i="86"/>
  <c r="V12" i="86"/>
  <c r="AR12" i="84" s="1"/>
  <c r="V13" i="86"/>
  <c r="AR13" i="84" s="1"/>
  <c r="V14" i="86"/>
  <c r="AR14" i="84" s="1"/>
  <c r="V15" i="86"/>
  <c r="AR15" i="84" s="1"/>
  <c r="V16" i="86"/>
  <c r="AR16" i="84" s="1"/>
  <c r="V17" i="86"/>
  <c r="Z10" i="86"/>
  <c r="Z11" i="86"/>
  <c r="AV11" i="84" s="1"/>
  <c r="Z12" i="86"/>
  <c r="AV12" i="84" s="1"/>
  <c r="Z13" i="86"/>
  <c r="AV13" i="84" s="1"/>
  <c r="Z14" i="86"/>
  <c r="AV14" i="84" s="1"/>
  <c r="Z15" i="86"/>
  <c r="AV15" i="84" s="1"/>
  <c r="Z16" i="86"/>
  <c r="AV16" i="84" s="1"/>
  <c r="Z17" i="86"/>
  <c r="AV17" i="84" s="1"/>
  <c r="AD10" i="86"/>
  <c r="AD11" i="86"/>
  <c r="AZ11" i="84" s="1"/>
  <c r="AD12" i="86"/>
  <c r="AZ12" i="84" s="1"/>
  <c r="AD13" i="86"/>
  <c r="AZ13" i="84" s="1"/>
  <c r="AD14" i="86"/>
  <c r="AZ14" i="84" s="1"/>
  <c r="AD15" i="86"/>
  <c r="AZ15" i="84" s="1"/>
  <c r="AD16" i="86"/>
  <c r="AZ16" i="84" s="1"/>
  <c r="AD17" i="86"/>
  <c r="AZ17" i="84" s="1"/>
  <c r="J229" i="86"/>
  <c r="J64" i="86"/>
  <c r="J328" i="86"/>
  <c r="J97" i="86"/>
  <c r="J196" i="86"/>
  <c r="J31" i="86"/>
  <c r="J130" i="86"/>
  <c r="J295" i="86"/>
  <c r="J163" i="86"/>
  <c r="J262" i="86"/>
  <c r="J31" i="85"/>
  <c r="J163" i="85"/>
  <c r="J295" i="85"/>
  <c r="J262" i="85"/>
  <c r="J97" i="85"/>
  <c r="J196" i="85"/>
  <c r="J130" i="85"/>
  <c r="J64" i="85"/>
  <c r="J229" i="85"/>
  <c r="J328" i="85"/>
  <c r="J20" i="84"/>
  <c r="J19" i="84"/>
  <c r="J18" i="84"/>
  <c r="J17" i="84"/>
  <c r="J11" i="84"/>
  <c r="J16" i="84"/>
  <c r="J15" i="84"/>
  <c r="J14" i="84"/>
  <c r="J13" i="84"/>
  <c r="J12" i="84"/>
  <c r="AR17" i="84" l="1"/>
  <c r="AE17" i="86"/>
  <c r="AR11" i="84"/>
  <c r="AE11" i="86"/>
  <c r="AX10" i="84"/>
  <c r="AB18" i="86"/>
  <c r="AX18" i="84" s="1"/>
  <c r="AT10" i="84"/>
  <c r="X18" i="86"/>
  <c r="AT18" i="84" s="1"/>
  <c r="AP10" i="84"/>
  <c r="AD18" i="85"/>
  <c r="AP18" i="84" s="1"/>
  <c r="AL10" i="84"/>
  <c r="Z18" i="85"/>
  <c r="AL18" i="84" s="1"/>
  <c r="AH10" i="84"/>
  <c r="V18" i="85"/>
  <c r="AH18" i="84" s="1"/>
  <c r="AZ10" i="84"/>
  <c r="AD18" i="86"/>
  <c r="AZ18" i="84" s="1"/>
  <c r="AV10" i="84"/>
  <c r="Z18" i="86"/>
  <c r="AV18" i="84" s="1"/>
  <c r="AR10" i="84"/>
  <c r="V18" i="86"/>
  <c r="AR18" i="84" s="1"/>
  <c r="AN10" i="84"/>
  <c r="AB18" i="85"/>
  <c r="AN18" i="84" s="1"/>
  <c r="AJ10" i="84"/>
  <c r="X18" i="85"/>
  <c r="AJ18" i="84" s="1"/>
  <c r="AA18" i="86"/>
  <c r="AW18" i="84" s="1"/>
  <c r="AW10" i="84"/>
  <c r="W18" i="86"/>
  <c r="AS18" i="84" s="1"/>
  <c r="AS10" i="84"/>
  <c r="AC18" i="85"/>
  <c r="AO18" i="84" s="1"/>
  <c r="AO10" i="84"/>
  <c r="Y18" i="85"/>
  <c r="AK18" i="84" s="1"/>
  <c r="AK10" i="84"/>
  <c r="AG14" i="84"/>
  <c r="AE14" i="85"/>
  <c r="AE10" i="85"/>
  <c r="AG10" i="84"/>
  <c r="U18" i="85"/>
  <c r="AG18" i="84" s="1"/>
  <c r="AE17" i="85"/>
  <c r="AG17" i="84"/>
  <c r="AE13" i="85"/>
  <c r="AG13" i="84"/>
  <c r="AE12" i="86"/>
  <c r="AE10" i="86"/>
  <c r="AG16" i="84"/>
  <c r="AE16" i="85"/>
  <c r="AG12" i="84"/>
  <c r="AE12" i="85"/>
  <c r="AE15" i="86"/>
  <c r="AE13" i="86"/>
  <c r="AE15" i="85"/>
  <c r="AG15" i="84"/>
  <c r="AE11" i="85"/>
  <c r="AG11" i="84"/>
  <c r="AE14" i="86"/>
  <c r="AE16" i="86"/>
  <c r="B20" i="84"/>
  <c r="B19" i="84"/>
  <c r="B16" i="84"/>
  <c r="B15" i="84"/>
  <c r="B14" i="84"/>
  <c r="B13" i="84"/>
  <c r="B12" i="84"/>
  <c r="B11" i="84"/>
  <c r="B1" i="84"/>
  <c r="AE20" i="86" l="1"/>
  <c r="AE20" i="85"/>
  <c r="B1" i="83"/>
  <c r="B1" i="78"/>
  <c r="F15" i="78"/>
  <c r="G16" i="78"/>
  <c r="J16" i="78"/>
  <c r="M16" i="78"/>
  <c r="F17" i="78"/>
  <c r="G18" i="78"/>
  <c r="J18" i="78"/>
  <c r="M18" i="78"/>
  <c r="F19" i="78"/>
  <c r="G20" i="78"/>
  <c r="J20" i="78"/>
  <c r="M20" i="78"/>
  <c r="F21" i="78"/>
  <c r="G22" i="78"/>
  <c r="J22" i="78"/>
  <c r="M22" i="78"/>
  <c r="F23" i="78"/>
  <c r="G24" i="78"/>
  <c r="J24" i="78"/>
  <c r="M24" i="78"/>
  <c r="F25" i="78"/>
  <c r="G26" i="78"/>
  <c r="J26" i="78"/>
  <c r="M26" i="78"/>
  <c r="F27" i="78"/>
  <c r="G28" i="78"/>
  <c r="J28" i="78"/>
  <c r="M28" i="78"/>
  <c r="F29" i="78"/>
  <c r="G30" i="78"/>
  <c r="J30" i="78"/>
  <c r="M30" i="78"/>
  <c r="C33" i="78"/>
  <c r="C34" i="78"/>
  <c r="B39" i="78"/>
  <c r="F48" i="78"/>
  <c r="G49" i="78"/>
  <c r="J49" i="78"/>
  <c r="M49" i="78"/>
  <c r="F50" i="78"/>
  <c r="G51" i="78"/>
  <c r="J51" i="78"/>
  <c r="M51" i="78"/>
  <c r="F52" i="78"/>
  <c r="G53" i="78"/>
  <c r="J53" i="78"/>
  <c r="M53" i="78"/>
  <c r="F54" i="78"/>
  <c r="G55" i="78"/>
  <c r="J55" i="78"/>
  <c r="M55" i="78"/>
  <c r="F56" i="78"/>
  <c r="G57" i="78"/>
  <c r="J57" i="78"/>
  <c r="M57" i="78"/>
  <c r="F58" i="78"/>
  <c r="G59" i="78"/>
  <c r="J59" i="78"/>
  <c r="M59" i="78"/>
  <c r="F60" i="78"/>
  <c r="G61" i="78"/>
  <c r="J61" i="78"/>
  <c r="M61" i="78"/>
  <c r="F62" i="78"/>
  <c r="G63" i="78"/>
  <c r="J63" i="78"/>
  <c r="M63" i="78"/>
  <c r="C67" i="78"/>
  <c r="B72" i="78"/>
  <c r="F81" i="78"/>
  <c r="G82" i="78"/>
  <c r="J82" i="78"/>
  <c r="M82" i="78"/>
  <c r="F83" i="78"/>
  <c r="G84" i="78"/>
  <c r="J84" i="78"/>
  <c r="M84" i="78"/>
  <c r="F85" i="78"/>
  <c r="G86" i="78"/>
  <c r="J86" i="78"/>
  <c r="M86" i="78"/>
  <c r="F87" i="78"/>
  <c r="G88" i="78"/>
  <c r="J88" i="78"/>
  <c r="M88" i="78"/>
  <c r="F89" i="78"/>
  <c r="G90" i="78"/>
  <c r="J90" i="78"/>
  <c r="M90" i="78"/>
  <c r="F91" i="78"/>
  <c r="G92" i="78"/>
  <c r="J92" i="78"/>
  <c r="M92" i="78"/>
  <c r="F93" i="78"/>
  <c r="G94" i="78"/>
  <c r="J94" i="78"/>
  <c r="M94" i="78"/>
  <c r="F95" i="78"/>
  <c r="G96" i="78"/>
  <c r="J96" i="78"/>
  <c r="M96" i="78"/>
  <c r="C100" i="78"/>
  <c r="B105" i="78"/>
  <c r="F114" i="78"/>
  <c r="G115" i="78"/>
  <c r="J115" i="78"/>
  <c r="M115" i="78"/>
  <c r="F116" i="78"/>
  <c r="G117" i="78"/>
  <c r="J117" i="78"/>
  <c r="M117" i="78"/>
  <c r="F118" i="78"/>
  <c r="G119" i="78"/>
  <c r="J119" i="78"/>
  <c r="M119" i="78"/>
  <c r="F120" i="78"/>
  <c r="G121" i="78"/>
  <c r="J121" i="78"/>
  <c r="M121" i="78"/>
  <c r="F122" i="78"/>
  <c r="G123" i="78"/>
  <c r="J123" i="78"/>
  <c r="M123" i="78"/>
  <c r="F124" i="78"/>
  <c r="G125" i="78"/>
  <c r="J125" i="78"/>
  <c r="M125" i="78"/>
  <c r="F126" i="78"/>
  <c r="G127" i="78"/>
  <c r="J127" i="78"/>
  <c r="M127" i="78"/>
  <c r="F128" i="78"/>
  <c r="G129" i="78"/>
  <c r="J129" i="78"/>
  <c r="M129" i="78"/>
  <c r="C132" i="78"/>
  <c r="C133" i="78"/>
  <c r="B138" i="78"/>
  <c r="F147" i="78"/>
  <c r="G148" i="78"/>
  <c r="J148" i="78"/>
  <c r="M148" i="78"/>
  <c r="F149" i="78"/>
  <c r="G150" i="78"/>
  <c r="J150" i="78"/>
  <c r="M150" i="78"/>
  <c r="F151" i="78"/>
  <c r="G152" i="78"/>
  <c r="J152" i="78"/>
  <c r="M152" i="78"/>
  <c r="F153" i="78"/>
  <c r="G154" i="78"/>
  <c r="J154" i="78"/>
  <c r="M154" i="78"/>
  <c r="F155" i="78"/>
  <c r="G156" i="78"/>
  <c r="J156" i="78"/>
  <c r="M156" i="78"/>
  <c r="F157" i="78"/>
  <c r="G158" i="78"/>
  <c r="J158" i="78"/>
  <c r="M158" i="78"/>
  <c r="F159" i="78"/>
  <c r="G160" i="78"/>
  <c r="J160" i="78"/>
  <c r="M160" i="78"/>
  <c r="F161" i="78"/>
  <c r="G162" i="78"/>
  <c r="J162" i="78"/>
  <c r="M162" i="78"/>
  <c r="C166" i="78"/>
  <c r="B171" i="78"/>
  <c r="F180" i="78"/>
  <c r="G181" i="78"/>
  <c r="J181" i="78"/>
  <c r="M181" i="78"/>
  <c r="F182" i="78"/>
  <c r="G183" i="78"/>
  <c r="J183" i="78"/>
  <c r="M183" i="78"/>
  <c r="F184" i="78"/>
  <c r="G185" i="78"/>
  <c r="J185" i="78"/>
  <c r="M185" i="78"/>
  <c r="F186" i="78"/>
  <c r="G187" i="78"/>
  <c r="J187" i="78"/>
  <c r="M187" i="78"/>
  <c r="F188" i="78"/>
  <c r="G189" i="78"/>
  <c r="J189" i="78"/>
  <c r="M189" i="78"/>
  <c r="F190" i="78"/>
  <c r="G191" i="78"/>
  <c r="J191" i="78"/>
  <c r="M191" i="78"/>
  <c r="F192" i="78"/>
  <c r="G193" i="78"/>
  <c r="J193" i="78"/>
  <c r="M193" i="78"/>
  <c r="F194" i="78"/>
  <c r="G195" i="78"/>
  <c r="J195" i="78"/>
  <c r="M195" i="78"/>
  <c r="C198" i="78"/>
  <c r="C199" i="78"/>
  <c r="B204" i="78"/>
  <c r="F213" i="78"/>
  <c r="G214" i="78"/>
  <c r="J214" i="78"/>
  <c r="M214" i="78"/>
  <c r="F215" i="78"/>
  <c r="G216" i="78"/>
  <c r="J216" i="78"/>
  <c r="M216" i="78"/>
  <c r="F217" i="78"/>
  <c r="G218" i="78"/>
  <c r="J218" i="78"/>
  <c r="M218" i="78"/>
  <c r="F219" i="78"/>
  <c r="G220" i="78"/>
  <c r="J220" i="78"/>
  <c r="M220" i="78"/>
  <c r="F221" i="78"/>
  <c r="G222" i="78"/>
  <c r="J222" i="78"/>
  <c r="M222" i="78"/>
  <c r="F223" i="78"/>
  <c r="G224" i="78"/>
  <c r="J224" i="78"/>
  <c r="M224" i="78"/>
  <c r="F225" i="78"/>
  <c r="G226" i="78"/>
  <c r="J226" i="78"/>
  <c r="M226" i="78"/>
  <c r="F227" i="78"/>
  <c r="G228" i="78"/>
  <c r="J228" i="78"/>
  <c r="M228" i="78"/>
  <c r="C232" i="78"/>
  <c r="B237" i="78"/>
  <c r="F246" i="78"/>
  <c r="G247" i="78"/>
  <c r="J247" i="78"/>
  <c r="M247" i="78"/>
  <c r="F248" i="78"/>
  <c r="G249" i="78"/>
  <c r="J249" i="78"/>
  <c r="M249" i="78"/>
  <c r="F250" i="78"/>
  <c r="G251" i="78"/>
  <c r="J251" i="78"/>
  <c r="M251" i="78"/>
  <c r="F252" i="78"/>
  <c r="G253" i="78"/>
  <c r="J253" i="78"/>
  <c r="M253" i="78"/>
  <c r="F254" i="78"/>
  <c r="G255" i="78"/>
  <c r="J255" i="78"/>
  <c r="M255" i="78"/>
  <c r="F256" i="78"/>
  <c r="G257" i="78"/>
  <c r="J257" i="78"/>
  <c r="M257" i="78"/>
  <c r="F258" i="78"/>
  <c r="G259" i="78"/>
  <c r="J259" i="78"/>
  <c r="M259" i="78"/>
  <c r="F260" i="78"/>
  <c r="G261" i="78"/>
  <c r="J261" i="78"/>
  <c r="M261" i="78"/>
  <c r="C264" i="78"/>
  <c r="C265" i="78"/>
  <c r="B270" i="78"/>
  <c r="F279" i="78"/>
  <c r="G280" i="78"/>
  <c r="J280" i="78"/>
  <c r="M280" i="78"/>
  <c r="F281" i="78"/>
  <c r="G282" i="78"/>
  <c r="J282" i="78"/>
  <c r="M282" i="78"/>
  <c r="F283" i="78"/>
  <c r="G284" i="78"/>
  <c r="J284" i="78"/>
  <c r="M284" i="78"/>
  <c r="F285" i="78"/>
  <c r="G286" i="78"/>
  <c r="J286" i="78"/>
  <c r="M286" i="78"/>
  <c r="F287" i="78"/>
  <c r="G288" i="78"/>
  <c r="J288" i="78"/>
  <c r="M288" i="78"/>
  <c r="F289" i="78"/>
  <c r="G290" i="78"/>
  <c r="J290" i="78"/>
  <c r="M290" i="78"/>
  <c r="F291" i="78"/>
  <c r="G292" i="78"/>
  <c r="J292" i="78"/>
  <c r="M292" i="78"/>
  <c r="F293" i="78"/>
  <c r="G294" i="78"/>
  <c r="J294" i="78"/>
  <c r="M294" i="78"/>
  <c r="C298" i="78"/>
  <c r="B303" i="78"/>
  <c r="F312" i="78"/>
  <c r="G313" i="78"/>
  <c r="J313" i="78"/>
  <c r="M313" i="78"/>
  <c r="F314" i="78"/>
  <c r="G315" i="78"/>
  <c r="J315" i="78"/>
  <c r="M315" i="78"/>
  <c r="F316" i="78"/>
  <c r="G317" i="78"/>
  <c r="J317" i="78"/>
  <c r="M317" i="78"/>
  <c r="F318" i="78"/>
  <c r="G319" i="78"/>
  <c r="J319" i="78"/>
  <c r="M319" i="78"/>
  <c r="F320" i="78"/>
  <c r="G321" i="78"/>
  <c r="J321" i="78"/>
  <c r="M321" i="78"/>
  <c r="F322" i="78"/>
  <c r="G323" i="78"/>
  <c r="J323" i="78"/>
  <c r="M323" i="78"/>
  <c r="F324" i="78"/>
  <c r="G325" i="78"/>
  <c r="J325" i="78"/>
  <c r="M325" i="78"/>
  <c r="F326" i="78"/>
  <c r="G327" i="78"/>
  <c r="J327" i="78"/>
  <c r="M327" i="78"/>
  <c r="C330" i="78"/>
  <c r="C331" i="78"/>
  <c r="B19" i="76"/>
  <c r="B20" i="76"/>
  <c r="B21" i="76"/>
  <c r="B22" i="76"/>
  <c r="B23" i="76"/>
  <c r="B24" i="76"/>
  <c r="B25" i="76"/>
  <c r="B26" i="76"/>
  <c r="B27" i="76"/>
  <c r="B28" i="76"/>
  <c r="E33" i="76"/>
  <c r="F33" i="76"/>
  <c r="G33" i="76"/>
  <c r="H33" i="76"/>
  <c r="I33" i="76"/>
  <c r="E44" i="76"/>
  <c r="F44" i="76"/>
  <c r="G44" i="76"/>
  <c r="H44" i="76"/>
  <c r="I44" i="76"/>
  <c r="E49" i="76"/>
  <c r="F49" i="76"/>
  <c r="G49" i="76"/>
  <c r="H49" i="76"/>
  <c r="I49" i="76"/>
  <c r="E60" i="76"/>
  <c r="F60" i="76"/>
  <c r="G60" i="76"/>
  <c r="H60" i="76"/>
  <c r="I60" i="76"/>
  <c r="B64" i="76"/>
  <c r="B65" i="76"/>
  <c r="B66" i="76"/>
  <c r="B67" i="76"/>
  <c r="B68" i="76"/>
  <c r="B69" i="76"/>
  <c r="B70" i="76"/>
  <c r="B71" i="76"/>
  <c r="B72" i="76"/>
  <c r="B73" i="76"/>
  <c r="B78" i="76"/>
  <c r="B79" i="76"/>
  <c r="B80" i="76"/>
  <c r="B81" i="76"/>
  <c r="B82" i="76"/>
  <c r="B83" i="76"/>
  <c r="B84" i="76"/>
  <c r="B85" i="76"/>
  <c r="B86" i="76"/>
  <c r="B87" i="76"/>
  <c r="B1" i="6"/>
  <c r="B1" i="5"/>
  <c r="B87" i="5"/>
  <c r="B88" i="5"/>
  <c r="B92" i="5"/>
  <c r="B93" i="5"/>
  <c r="C109" i="5"/>
  <c r="E109" i="5"/>
  <c r="C111" i="5"/>
  <c r="E111" i="5"/>
  <c r="C113" i="5"/>
  <c r="E113" i="5"/>
  <c r="G115" i="5"/>
  <c r="I115" i="5"/>
  <c r="B1" i="4"/>
  <c r="E6" i="4"/>
  <c r="E21" i="4"/>
  <c r="I21" i="4"/>
  <c r="C29" i="4"/>
  <c r="G29" i="4"/>
  <c r="C36" i="4"/>
  <c r="E103" i="5" s="1"/>
  <c r="E36" i="4"/>
  <c r="F103" i="5" s="1"/>
  <c r="G36" i="4"/>
  <c r="E104" i="5" s="1"/>
  <c r="I36" i="4"/>
  <c r="F104" i="5" s="1"/>
  <c r="B1" i="52"/>
  <c r="F15" i="52"/>
  <c r="G16" i="52"/>
  <c r="J16" i="52"/>
  <c r="M16" i="52"/>
  <c r="F17" i="52"/>
  <c r="G18" i="52"/>
  <c r="J18" i="52"/>
  <c r="M18" i="52"/>
  <c r="F19" i="52"/>
  <c r="G20" i="52"/>
  <c r="J20" i="52"/>
  <c r="M20" i="52"/>
  <c r="F21" i="52"/>
  <c r="G22" i="52"/>
  <c r="J22" i="52"/>
  <c r="M22" i="52"/>
  <c r="F23" i="52"/>
  <c r="G24" i="52"/>
  <c r="J24" i="52"/>
  <c r="M24" i="52"/>
  <c r="F25" i="52"/>
  <c r="G26" i="52"/>
  <c r="J26" i="52"/>
  <c r="M26" i="52"/>
  <c r="F27" i="52"/>
  <c r="G28" i="52"/>
  <c r="J28" i="52"/>
  <c r="M28" i="52"/>
  <c r="F29" i="52"/>
  <c r="G30" i="52"/>
  <c r="J30" i="52"/>
  <c r="M30" i="52"/>
  <c r="C33" i="52"/>
  <c r="C34" i="52"/>
  <c r="C36" i="52"/>
  <c r="B39" i="52"/>
  <c r="F48" i="52"/>
  <c r="G49" i="52"/>
  <c r="J49" i="52"/>
  <c r="M49" i="52"/>
  <c r="F50" i="52"/>
  <c r="G51" i="52"/>
  <c r="J51" i="52"/>
  <c r="M51" i="52"/>
  <c r="F52" i="52"/>
  <c r="G53" i="52"/>
  <c r="J53" i="52"/>
  <c r="M53" i="52"/>
  <c r="F54" i="52"/>
  <c r="G55" i="52"/>
  <c r="J55" i="52"/>
  <c r="M55" i="52"/>
  <c r="F56" i="52"/>
  <c r="G57" i="52"/>
  <c r="J57" i="52"/>
  <c r="M57" i="52"/>
  <c r="F58" i="52"/>
  <c r="G59" i="52"/>
  <c r="J59" i="52"/>
  <c r="M59" i="52"/>
  <c r="F60" i="52"/>
  <c r="G61" i="52"/>
  <c r="J61" i="52"/>
  <c r="M61" i="52"/>
  <c r="F62" i="52"/>
  <c r="G63" i="52"/>
  <c r="J63" i="52"/>
  <c r="M63" i="52"/>
  <c r="C67" i="52"/>
  <c r="C69" i="52"/>
  <c r="B72" i="52"/>
  <c r="F81" i="52"/>
  <c r="G82" i="52"/>
  <c r="J82" i="52"/>
  <c r="M82" i="52"/>
  <c r="F83" i="52"/>
  <c r="G84" i="52"/>
  <c r="J84" i="52"/>
  <c r="M84" i="52"/>
  <c r="F85" i="52"/>
  <c r="G86" i="52"/>
  <c r="J86" i="52"/>
  <c r="M86" i="52"/>
  <c r="F87" i="52"/>
  <c r="G88" i="52"/>
  <c r="J88" i="52"/>
  <c r="M88" i="52"/>
  <c r="F89" i="52"/>
  <c r="G90" i="52"/>
  <c r="J90" i="52"/>
  <c r="M90" i="52"/>
  <c r="F91" i="52"/>
  <c r="G92" i="52"/>
  <c r="J92" i="52"/>
  <c r="M92" i="52"/>
  <c r="F93" i="52"/>
  <c r="G94" i="52"/>
  <c r="J94" i="52"/>
  <c r="M94" i="52"/>
  <c r="F95" i="52"/>
  <c r="C99" i="52" s="1"/>
  <c r="G96" i="52"/>
  <c r="J96" i="52"/>
  <c r="M96" i="52"/>
  <c r="C100" i="52"/>
  <c r="C102" i="52"/>
  <c r="B105" i="52"/>
  <c r="F114" i="52"/>
  <c r="G115" i="52"/>
  <c r="J115" i="52"/>
  <c r="M115" i="52"/>
  <c r="F116" i="52"/>
  <c r="G117" i="52"/>
  <c r="J117" i="52"/>
  <c r="M117" i="52"/>
  <c r="F118" i="52"/>
  <c r="G119" i="52"/>
  <c r="J119" i="52"/>
  <c r="M119" i="52"/>
  <c r="F120" i="52"/>
  <c r="G121" i="52"/>
  <c r="J121" i="52"/>
  <c r="M121" i="52"/>
  <c r="F122" i="52"/>
  <c r="G123" i="52"/>
  <c r="J123" i="52"/>
  <c r="M123" i="52"/>
  <c r="F124" i="52"/>
  <c r="G125" i="52"/>
  <c r="J125" i="52"/>
  <c r="M125" i="52"/>
  <c r="F126" i="52"/>
  <c r="G127" i="52"/>
  <c r="J127" i="52"/>
  <c r="M127" i="52"/>
  <c r="F128" i="52"/>
  <c r="G129" i="52"/>
  <c r="J129" i="52"/>
  <c r="M129" i="52"/>
  <c r="C133" i="52"/>
  <c r="C135" i="52"/>
  <c r="B138" i="52"/>
  <c r="F147" i="52"/>
  <c r="G148" i="52"/>
  <c r="J148" i="52"/>
  <c r="M148" i="52"/>
  <c r="F149" i="52"/>
  <c r="G150" i="52"/>
  <c r="J150" i="52"/>
  <c r="M150" i="52"/>
  <c r="F151" i="52"/>
  <c r="G152" i="52"/>
  <c r="J152" i="52"/>
  <c r="M152" i="52"/>
  <c r="F153" i="52"/>
  <c r="G154" i="52"/>
  <c r="J154" i="52"/>
  <c r="M154" i="52"/>
  <c r="F155" i="52"/>
  <c r="G156" i="52"/>
  <c r="J156" i="52"/>
  <c r="M156" i="52"/>
  <c r="F157" i="52"/>
  <c r="G158" i="52"/>
  <c r="J158" i="52"/>
  <c r="M158" i="52"/>
  <c r="F159" i="52"/>
  <c r="G160" i="52"/>
  <c r="J160" i="52"/>
  <c r="M160" i="52"/>
  <c r="F161" i="52"/>
  <c r="G162" i="52"/>
  <c r="J162" i="52"/>
  <c r="M162" i="52"/>
  <c r="C165" i="52"/>
  <c r="C166" i="52"/>
  <c r="C168" i="52"/>
  <c r="B171" i="52"/>
  <c r="F180" i="52"/>
  <c r="G181" i="52"/>
  <c r="J181" i="52"/>
  <c r="M181" i="52"/>
  <c r="F182" i="52"/>
  <c r="G183" i="52"/>
  <c r="J183" i="52"/>
  <c r="M183" i="52"/>
  <c r="F184" i="52"/>
  <c r="G185" i="52"/>
  <c r="J185" i="52"/>
  <c r="M185" i="52"/>
  <c r="F186" i="52"/>
  <c r="G187" i="52"/>
  <c r="J187" i="52"/>
  <c r="M187" i="52"/>
  <c r="F188" i="52"/>
  <c r="G189" i="52"/>
  <c r="J189" i="52"/>
  <c r="M189" i="52"/>
  <c r="F190" i="52"/>
  <c r="G191" i="52"/>
  <c r="J191" i="52"/>
  <c r="M191" i="52"/>
  <c r="F192" i="52"/>
  <c r="G193" i="52"/>
  <c r="J193" i="52"/>
  <c r="M193" i="52"/>
  <c r="F194" i="52"/>
  <c r="G195" i="52"/>
  <c r="J195" i="52"/>
  <c r="M195" i="52"/>
  <c r="C199" i="52"/>
  <c r="C201" i="52"/>
  <c r="B204" i="52"/>
  <c r="F213" i="52"/>
  <c r="G214" i="52"/>
  <c r="J214" i="52"/>
  <c r="M214" i="52"/>
  <c r="F215" i="52"/>
  <c r="G216" i="52"/>
  <c r="J216" i="52"/>
  <c r="M216" i="52"/>
  <c r="F217" i="52"/>
  <c r="G218" i="52"/>
  <c r="J218" i="52"/>
  <c r="M218" i="52"/>
  <c r="F219" i="52"/>
  <c r="G220" i="52"/>
  <c r="J220" i="52"/>
  <c r="M220" i="52"/>
  <c r="F221" i="52"/>
  <c r="G222" i="52"/>
  <c r="J222" i="52"/>
  <c r="M222" i="52"/>
  <c r="F223" i="52"/>
  <c r="G224" i="52"/>
  <c r="J224" i="52"/>
  <c r="M224" i="52"/>
  <c r="F225" i="52"/>
  <c r="G226" i="52"/>
  <c r="J226" i="52"/>
  <c r="M226" i="52"/>
  <c r="F227" i="52"/>
  <c r="G228" i="52"/>
  <c r="J228" i="52"/>
  <c r="M228" i="52"/>
  <c r="C231" i="52"/>
  <c r="C232" i="52"/>
  <c r="C234" i="52"/>
  <c r="B237" i="52"/>
  <c r="F246" i="52"/>
  <c r="G247" i="52"/>
  <c r="J247" i="52"/>
  <c r="M247" i="52"/>
  <c r="F248" i="52"/>
  <c r="G249" i="52"/>
  <c r="J249" i="52"/>
  <c r="M249" i="52"/>
  <c r="F250" i="52"/>
  <c r="G251" i="52"/>
  <c r="J251" i="52"/>
  <c r="M251" i="52"/>
  <c r="F252" i="52"/>
  <c r="G253" i="52"/>
  <c r="J253" i="52"/>
  <c r="M253" i="52"/>
  <c r="F254" i="52"/>
  <c r="G255" i="52"/>
  <c r="J255" i="52"/>
  <c r="M255" i="52"/>
  <c r="F256" i="52"/>
  <c r="G257" i="52"/>
  <c r="J257" i="52"/>
  <c r="M257" i="52"/>
  <c r="F258" i="52"/>
  <c r="G259" i="52"/>
  <c r="J259" i="52"/>
  <c r="M259" i="52"/>
  <c r="F260" i="52"/>
  <c r="G261" i="52"/>
  <c r="J261" i="52"/>
  <c r="M261" i="52"/>
  <c r="C265" i="52"/>
  <c r="C267" i="52"/>
  <c r="B270" i="52"/>
  <c r="F279" i="52"/>
  <c r="G280" i="52"/>
  <c r="J280" i="52"/>
  <c r="M280" i="52"/>
  <c r="F281" i="52"/>
  <c r="G282" i="52"/>
  <c r="J282" i="52"/>
  <c r="M282" i="52"/>
  <c r="F283" i="52"/>
  <c r="G284" i="52"/>
  <c r="J284" i="52"/>
  <c r="M284" i="52"/>
  <c r="F285" i="52"/>
  <c r="G286" i="52"/>
  <c r="J286" i="52"/>
  <c r="M286" i="52"/>
  <c r="F287" i="52"/>
  <c r="G288" i="52"/>
  <c r="J288" i="52"/>
  <c r="M288" i="52"/>
  <c r="F289" i="52"/>
  <c r="G290" i="52"/>
  <c r="J290" i="52"/>
  <c r="M290" i="52"/>
  <c r="F291" i="52"/>
  <c r="G292" i="52"/>
  <c r="J292" i="52"/>
  <c r="M292" i="52"/>
  <c r="F293" i="52"/>
  <c r="G294" i="52"/>
  <c r="J294" i="52"/>
  <c r="M294" i="52"/>
  <c r="C297" i="52"/>
  <c r="C298" i="52"/>
  <c r="C300" i="52"/>
  <c r="B303" i="52"/>
  <c r="F312" i="52"/>
  <c r="G313" i="52"/>
  <c r="J313" i="52"/>
  <c r="M313" i="52"/>
  <c r="F314" i="52"/>
  <c r="G315" i="52"/>
  <c r="J315" i="52"/>
  <c r="M315" i="52"/>
  <c r="F316" i="52"/>
  <c r="G317" i="52"/>
  <c r="J317" i="52"/>
  <c r="M317" i="52"/>
  <c r="F318" i="52"/>
  <c r="G319" i="52"/>
  <c r="J319" i="52"/>
  <c r="M319" i="52"/>
  <c r="F320" i="52"/>
  <c r="G321" i="52"/>
  <c r="J321" i="52"/>
  <c r="M321" i="52"/>
  <c r="F322" i="52"/>
  <c r="G323" i="52"/>
  <c r="J323" i="52"/>
  <c r="M323" i="52"/>
  <c r="F324" i="52"/>
  <c r="G325" i="52"/>
  <c r="J325" i="52"/>
  <c r="M325" i="52"/>
  <c r="F326" i="52"/>
  <c r="G327" i="52"/>
  <c r="J327" i="52"/>
  <c r="M327" i="52"/>
  <c r="C331" i="52"/>
  <c r="C333" i="52"/>
  <c r="B336" i="52"/>
  <c r="B1" i="74"/>
  <c r="B65" i="74"/>
  <c r="B66" i="74"/>
  <c r="B67" i="74"/>
  <c r="B68" i="74"/>
  <c r="B69" i="74"/>
  <c r="B70" i="74"/>
  <c r="B71" i="74"/>
  <c r="B72" i="74"/>
  <c r="B73" i="74"/>
  <c r="B74" i="74"/>
  <c r="E126" i="74"/>
  <c r="F126" i="74"/>
  <c r="G126" i="74"/>
  <c r="H126" i="74"/>
  <c r="I126" i="74"/>
  <c r="E137" i="74"/>
  <c r="G11" i="84" s="1"/>
  <c r="F137" i="74"/>
  <c r="G137" i="74"/>
  <c r="H137" i="74"/>
  <c r="I137" i="74"/>
  <c r="E140" i="74"/>
  <c r="F140" i="74"/>
  <c r="G140" i="74"/>
  <c r="H140" i="74"/>
  <c r="I140" i="74"/>
  <c r="E151" i="74"/>
  <c r="G16" i="84" s="1"/>
  <c r="F151" i="74"/>
  <c r="G17" i="84" s="1"/>
  <c r="G151" i="74"/>
  <c r="G18" i="84" s="1"/>
  <c r="H151" i="74"/>
  <c r="G19" i="84" s="1"/>
  <c r="I151" i="74"/>
  <c r="G20" i="84" s="1"/>
  <c r="D195" i="74"/>
  <c r="B245" i="74"/>
  <c r="B246" i="74"/>
  <c r="B247" i="74"/>
  <c r="B248" i="74"/>
  <c r="B249" i="74"/>
  <c r="B250" i="74"/>
  <c r="B251" i="74"/>
  <c r="B252" i="74"/>
  <c r="B253" i="74"/>
  <c r="B254" i="74"/>
  <c r="B260" i="74"/>
  <c r="B261" i="74"/>
  <c r="B262" i="74"/>
  <c r="B263" i="74"/>
  <c r="B264" i="74"/>
  <c r="B265" i="74"/>
  <c r="B266" i="74"/>
  <c r="B267" i="74"/>
  <c r="B268" i="74"/>
  <c r="B269" i="74"/>
  <c r="J177" i="41"/>
  <c r="J178" i="41"/>
  <c r="J179" i="41"/>
  <c r="J180" i="41"/>
  <c r="J181" i="41"/>
  <c r="G212" i="41"/>
  <c r="G214" i="41"/>
  <c r="AD17" i="78" l="1"/>
  <c r="AF17" i="84" s="1"/>
  <c r="AD16" i="78"/>
  <c r="AF16" i="84" s="1"/>
  <c r="AD15" i="78"/>
  <c r="AF15" i="84" s="1"/>
  <c r="AD14" i="78"/>
  <c r="AF14" i="84" s="1"/>
  <c r="AD13" i="78"/>
  <c r="AF13" i="84" s="1"/>
  <c r="AD12" i="78"/>
  <c r="AF12" i="84" s="1"/>
  <c r="AD11" i="78"/>
  <c r="AD10" i="78"/>
  <c r="AF10" i="84" s="1"/>
  <c r="AB17" i="78"/>
  <c r="AD17" i="84" s="1"/>
  <c r="AB16" i="78"/>
  <c r="AD16" i="84" s="1"/>
  <c r="AB15" i="78"/>
  <c r="AD15" i="84" s="1"/>
  <c r="AB14" i="78"/>
  <c r="AD14" i="84" s="1"/>
  <c r="AB13" i="78"/>
  <c r="AD13" i="84" s="1"/>
  <c r="AB12" i="78"/>
  <c r="AD12" i="84" s="1"/>
  <c r="AB11" i="78"/>
  <c r="AD11" i="84" s="1"/>
  <c r="AB10" i="78"/>
  <c r="Y17" i="78"/>
  <c r="AA17" i="84" s="1"/>
  <c r="Y16" i="78"/>
  <c r="AA16" i="84" s="1"/>
  <c r="Y15" i="78"/>
  <c r="AA15" i="84" s="1"/>
  <c r="Y14" i="78"/>
  <c r="AA14" i="84" s="1"/>
  <c r="Y13" i="78"/>
  <c r="AA13" i="84" s="1"/>
  <c r="Y12" i="78"/>
  <c r="AA12" i="84" s="1"/>
  <c r="Y11" i="78"/>
  <c r="AA11" i="84" s="1"/>
  <c r="Y10" i="78"/>
  <c r="W17" i="78"/>
  <c r="Y17" i="84" s="1"/>
  <c r="W16" i="78"/>
  <c r="Y16" i="84" s="1"/>
  <c r="W15" i="78"/>
  <c r="Y15" i="84" s="1"/>
  <c r="W14" i="78"/>
  <c r="Y14" i="84" s="1"/>
  <c r="W13" i="78"/>
  <c r="Y13" i="84" s="1"/>
  <c r="W12" i="78"/>
  <c r="Y12" i="84" s="1"/>
  <c r="W11" i="78"/>
  <c r="Y11" i="84" s="1"/>
  <c r="W10" i="78"/>
  <c r="V17" i="78"/>
  <c r="X17" i="84" s="1"/>
  <c r="V16" i="78"/>
  <c r="X16" i="84" s="1"/>
  <c r="C66" i="78"/>
  <c r="C68" i="78" s="1"/>
  <c r="V15" i="78"/>
  <c r="X15" i="84" s="1"/>
  <c r="V14" i="78"/>
  <c r="X14" i="84" s="1"/>
  <c r="V13" i="78"/>
  <c r="X13" i="84" s="1"/>
  <c r="V12" i="78"/>
  <c r="X12" i="84" s="1"/>
  <c r="V11" i="78"/>
  <c r="X11" i="84" s="1"/>
  <c r="V10" i="78"/>
  <c r="Y10" i="84"/>
  <c r="W18" i="78"/>
  <c r="Y18" i="84" s="1"/>
  <c r="AC17" i="78"/>
  <c r="AE17" i="84" s="1"/>
  <c r="AC16" i="78"/>
  <c r="AE16" i="84" s="1"/>
  <c r="AC15" i="78"/>
  <c r="AE15" i="84" s="1"/>
  <c r="AC14" i="78"/>
  <c r="AE14" i="84" s="1"/>
  <c r="AC13" i="78"/>
  <c r="AE13" i="84" s="1"/>
  <c r="AC12" i="78"/>
  <c r="AE12" i="84" s="1"/>
  <c r="AC11" i="78"/>
  <c r="AC10" i="78"/>
  <c r="AE10" i="84" s="1"/>
  <c r="Z17" i="78"/>
  <c r="AB17" i="84" s="1"/>
  <c r="Z16" i="78"/>
  <c r="AB16" i="84" s="1"/>
  <c r="Z15" i="78"/>
  <c r="AB15" i="84" s="1"/>
  <c r="Z14" i="78"/>
  <c r="AB14" i="84" s="1"/>
  <c r="Z13" i="78"/>
  <c r="AB13" i="84" s="1"/>
  <c r="Z12" i="78"/>
  <c r="AB12" i="84" s="1"/>
  <c r="Z11" i="78"/>
  <c r="AB11" i="84" s="1"/>
  <c r="Z10" i="78"/>
  <c r="AD10" i="84"/>
  <c r="AB18" i="78"/>
  <c r="AD18" i="84" s="1"/>
  <c r="M10" i="84"/>
  <c r="AA17" i="78"/>
  <c r="AC17" i="84" s="1"/>
  <c r="AA16" i="78"/>
  <c r="AC16" i="84" s="1"/>
  <c r="AA15" i="78"/>
  <c r="AC15" i="84" s="1"/>
  <c r="AA14" i="78"/>
  <c r="AC14" i="84" s="1"/>
  <c r="AA13" i="78"/>
  <c r="AC13" i="84" s="1"/>
  <c r="AA12" i="78"/>
  <c r="AC12" i="84" s="1"/>
  <c r="AA11" i="78"/>
  <c r="AC11" i="84" s="1"/>
  <c r="AA10" i="78"/>
  <c r="X17" i="78"/>
  <c r="Z17" i="84" s="1"/>
  <c r="X16" i="78"/>
  <c r="Z16" i="84" s="1"/>
  <c r="X15" i="78"/>
  <c r="Z15" i="84" s="1"/>
  <c r="X14" i="78"/>
  <c r="Z14" i="84" s="1"/>
  <c r="X13" i="78"/>
  <c r="Z13" i="84" s="1"/>
  <c r="X12" i="78"/>
  <c r="Z12" i="84" s="1"/>
  <c r="X11" i="78"/>
  <c r="Z11" i="84" s="1"/>
  <c r="X10" i="78"/>
  <c r="U17" i="78"/>
  <c r="U16" i="78"/>
  <c r="U15" i="78"/>
  <c r="U14" i="78"/>
  <c r="U13" i="78"/>
  <c r="U12" i="78"/>
  <c r="U11" i="78"/>
  <c r="U10" i="78"/>
  <c r="W10" i="84" s="1"/>
  <c r="AD18" i="78"/>
  <c r="AF18" i="84" s="1"/>
  <c r="AF11" i="84"/>
  <c r="Y18" i="78"/>
  <c r="AA18" i="84" s="1"/>
  <c r="AA10" i="84"/>
  <c r="X10" i="84"/>
  <c r="V18" i="78"/>
  <c r="X18" i="84" s="1"/>
  <c r="C134" i="78"/>
  <c r="C266" i="78"/>
  <c r="C332" i="78"/>
  <c r="J97" i="78"/>
  <c r="J229" i="78"/>
  <c r="C200" i="78"/>
  <c r="C297" i="78"/>
  <c r="C299" i="78" s="1"/>
  <c r="C165" i="78"/>
  <c r="C167" i="78" s="1"/>
  <c r="J328" i="78"/>
  <c r="J196" i="78"/>
  <c r="J64" i="78"/>
  <c r="C35" i="78"/>
  <c r="J295" i="78"/>
  <c r="J163" i="78"/>
  <c r="J262" i="78"/>
  <c r="C231" i="78"/>
  <c r="C233" i="78" s="1"/>
  <c r="J130" i="78"/>
  <c r="C99" i="78"/>
  <c r="C101" i="78" s="1"/>
  <c r="J31" i="78"/>
  <c r="G15" i="84"/>
  <c r="G13" i="84"/>
  <c r="G12" i="84"/>
  <c r="G14" i="84"/>
  <c r="J130" i="52"/>
  <c r="E14" i="84" s="1"/>
  <c r="I14" i="84" s="1"/>
  <c r="J196" i="52"/>
  <c r="E16" i="84" s="1"/>
  <c r="J262" i="52"/>
  <c r="E18" i="84" s="1"/>
  <c r="I18" i="84" s="1"/>
  <c r="J328" i="52"/>
  <c r="E20" i="84" s="1"/>
  <c r="C233" i="52"/>
  <c r="H17" i="84" s="1"/>
  <c r="C101" i="52"/>
  <c r="H13" i="84" s="1"/>
  <c r="J64" i="52"/>
  <c r="E12" i="84" s="1"/>
  <c r="C299" i="52"/>
  <c r="H19" i="84" s="1"/>
  <c r="C167" i="52"/>
  <c r="H15" i="84" s="1"/>
  <c r="C264" i="52"/>
  <c r="C266" i="52" s="1"/>
  <c r="H18" i="84" s="1"/>
  <c r="C198" i="52"/>
  <c r="C200" i="52" s="1"/>
  <c r="H16" i="84" s="1"/>
  <c r="C132" i="52"/>
  <c r="C134" i="52" s="1"/>
  <c r="H14" i="84" s="1"/>
  <c r="C66" i="52"/>
  <c r="C68" i="52" s="1"/>
  <c r="H12" i="84" s="1"/>
  <c r="C330" i="52"/>
  <c r="C332" i="52" s="1"/>
  <c r="H20" i="84" s="1"/>
  <c r="J163" i="52"/>
  <c r="E15" i="84" s="1"/>
  <c r="J97" i="52"/>
  <c r="E13" i="84" s="1"/>
  <c r="I13" i="84" s="1"/>
  <c r="M17" i="84"/>
  <c r="M16" i="84"/>
  <c r="M15" i="84"/>
  <c r="M14" i="84"/>
  <c r="M13" i="84"/>
  <c r="M12" i="84"/>
  <c r="M11" i="84"/>
  <c r="U17" i="84"/>
  <c r="U15" i="84"/>
  <c r="U13" i="84"/>
  <c r="U11" i="84"/>
  <c r="S16" i="84"/>
  <c r="S14" i="84"/>
  <c r="S12" i="84"/>
  <c r="S10" i="84"/>
  <c r="Q15" i="84"/>
  <c r="O16" i="84"/>
  <c r="O14" i="84"/>
  <c r="O11" i="84"/>
  <c r="J31" i="52"/>
  <c r="E11" i="84" s="1"/>
  <c r="U16" i="84"/>
  <c r="U14" i="84"/>
  <c r="U12" i="84"/>
  <c r="U10" i="84"/>
  <c r="S17" i="84"/>
  <c r="S15" i="84"/>
  <c r="S13" i="84"/>
  <c r="S11" i="84"/>
  <c r="Q17" i="84"/>
  <c r="Q16" i="84"/>
  <c r="Q14" i="84"/>
  <c r="Q13" i="84"/>
  <c r="Q12" i="84"/>
  <c r="Q11" i="84"/>
  <c r="Q10" i="84"/>
  <c r="O17" i="84"/>
  <c r="O15" i="84"/>
  <c r="O13" i="84"/>
  <c r="O12" i="84"/>
  <c r="O10" i="84"/>
  <c r="J295" i="52"/>
  <c r="E19" i="84" s="1"/>
  <c r="I19" i="84" s="1"/>
  <c r="J229" i="52"/>
  <c r="E17" i="84" s="1"/>
  <c r="I17" i="84" s="1"/>
  <c r="V17" i="84"/>
  <c r="V16" i="84"/>
  <c r="V15" i="84"/>
  <c r="V14" i="84"/>
  <c r="V13" i="84"/>
  <c r="V12" i="84"/>
  <c r="V11" i="84"/>
  <c r="V10" i="84"/>
  <c r="T17" i="84"/>
  <c r="T16" i="84"/>
  <c r="T15" i="84"/>
  <c r="T14" i="84"/>
  <c r="T13" i="84"/>
  <c r="T12" i="84"/>
  <c r="T11" i="84"/>
  <c r="T10" i="84"/>
  <c r="R17" i="84"/>
  <c r="R16" i="84"/>
  <c r="R15" i="84"/>
  <c r="R14" i="84"/>
  <c r="R13" i="84"/>
  <c r="R12" i="84"/>
  <c r="R11" i="84"/>
  <c r="R10" i="84"/>
  <c r="P17" i="84"/>
  <c r="P16" i="84"/>
  <c r="P15" i="84"/>
  <c r="P14" i="84"/>
  <c r="P13" i="84"/>
  <c r="P12" i="84"/>
  <c r="P11" i="84"/>
  <c r="P10" i="84"/>
  <c r="N17" i="84"/>
  <c r="N16" i="84"/>
  <c r="N15" i="84"/>
  <c r="N14" i="84"/>
  <c r="N13" i="84"/>
  <c r="N12" i="84"/>
  <c r="N11" i="84"/>
  <c r="N10" i="84"/>
  <c r="C35" i="52"/>
  <c r="H11" i="84" s="1"/>
  <c r="E115" i="5"/>
  <c r="C115" i="5"/>
  <c r="J182" i="41"/>
  <c r="F183" i="41"/>
  <c r="AC10" i="84" l="1"/>
  <c r="AA18" i="78"/>
  <c r="AC18" i="84" s="1"/>
  <c r="AE12" i="78"/>
  <c r="W12" i="84"/>
  <c r="BA12" i="84" s="1"/>
  <c r="W16" i="84"/>
  <c r="BA16" i="84" s="1"/>
  <c r="AE16" i="78"/>
  <c r="AE14" i="78"/>
  <c r="W14" i="84"/>
  <c r="BA14" i="84" s="1"/>
  <c r="AE13" i="78"/>
  <c r="W13" i="84"/>
  <c r="BA13" i="84" s="1"/>
  <c r="AE17" i="78"/>
  <c r="W17" i="84"/>
  <c r="BA17" i="84" s="1"/>
  <c r="AB10" i="84"/>
  <c r="Z18" i="78"/>
  <c r="AB18" i="84" s="1"/>
  <c r="Z10" i="84"/>
  <c r="BA10" i="84" s="1"/>
  <c r="X18" i="78"/>
  <c r="Z18" i="84" s="1"/>
  <c r="AC18" i="78"/>
  <c r="AE18" i="84" s="1"/>
  <c r="AE11" i="84"/>
  <c r="U18" i="78"/>
  <c r="W18" i="84" s="1"/>
  <c r="W11" i="84"/>
  <c r="AE11" i="78"/>
  <c r="W15" i="84"/>
  <c r="BA15" i="84" s="1"/>
  <c r="AE15" i="78"/>
  <c r="AE10" i="78"/>
  <c r="AE20" i="78" s="1"/>
  <c r="I11" i="84"/>
  <c r="F11" i="84"/>
  <c r="F14" i="84"/>
  <c r="Q18" i="84"/>
  <c r="F20" i="84"/>
  <c r="I20" i="84"/>
  <c r="P18" i="84"/>
  <c r="V18" i="84"/>
  <c r="F15" i="84"/>
  <c r="I15" i="84"/>
  <c r="F12" i="84"/>
  <c r="I12" i="84"/>
  <c r="F16" i="84"/>
  <c r="I16" i="84"/>
  <c r="N18" i="84"/>
  <c r="R18" i="84"/>
  <c r="T18" i="84"/>
  <c r="S18" i="84"/>
  <c r="O18" i="84"/>
  <c r="U18" i="84"/>
  <c r="F18" i="84"/>
  <c r="F13" i="84"/>
  <c r="F19" i="84"/>
  <c r="F17" i="84"/>
  <c r="M18" i="84"/>
  <c r="BA11" i="84" l="1"/>
  <c r="N20" i="84" s="1"/>
  <c r="F28" i="84" s="1"/>
  <c r="F36" i="84" s="1"/>
  <c r="C168" i="78"/>
  <c r="C300" i="78"/>
  <c r="C267" i="78"/>
  <c r="C333" i="78"/>
  <c r="C36" i="78"/>
  <c r="C234" i="78"/>
  <c r="C201" i="78"/>
  <c r="C135" i="78"/>
  <c r="C69" i="78"/>
  <c r="C102" i="78"/>
</calcChain>
</file>

<file path=xl/sharedStrings.xml><?xml version="1.0" encoding="utf-8"?>
<sst xmlns="http://schemas.openxmlformats.org/spreadsheetml/2006/main" count="4145" uniqueCount="1113">
  <si>
    <r>
      <t xml:space="preserve">Template for Method Statement to support application for licence under Regulation 55(2)(e) of The Conservation of Habitats and Species Regulations 2017 (as amended) in respect of great crested newts </t>
    </r>
    <r>
      <rPr>
        <b/>
        <i/>
        <sz val="10"/>
        <rFont val="Arial"/>
        <family val="2"/>
      </rPr>
      <t xml:space="preserve">Triturus cristatus. </t>
    </r>
    <r>
      <rPr>
        <b/>
        <i/>
        <sz val="8"/>
        <rFont val="Arial"/>
        <family val="2"/>
      </rPr>
      <t>Form WML-A14-2 (Version April 2020)</t>
    </r>
  </si>
  <si>
    <t>Instructions for completion of Method Statement template</t>
  </si>
  <si>
    <t>Introduction</t>
  </si>
  <si>
    <t>This spreadsheet has two main sections: Instructions and advice, and the Method Statement template itself. The instructions should help you complete the Method Statement, as well as providing advice on some common areas of confusion in mitigation. These are designed to assist you in deciding whether to apply for a licence, and if you do, what kind of survey and mitigation should be proposed. Note: that this is offered as general advice and in the event of any enforcement investigation the original legislation must be referred to.</t>
  </si>
  <si>
    <t>Entering information into the template</t>
  </si>
  <si>
    <t>(Pale green; dashed outline except in some tables) Indicates fields that are either optional or will be necessary in some cases depending on the circumstances. In many cases it is helpful to fill in green fields to provide more detail. Where the spreadsheet can detect a necessary field from data you have already given, a green field will turn red. It is your responsibility to ensure any necessary information is included.</t>
  </si>
  <si>
    <t>(Pale blue) Indicates a field that is automatically completed by the spreadsheet, based on data you have entered.</t>
  </si>
  <si>
    <t>IMPORTANT: Only enter data in pale red or pale green fields. Do not enter or alter any data in other coloured fields, including whitespace, as this may affect spreadsheet function. Please do not re-format text, except to underline or make 'bold' any changes if you are submitting an amendment.</t>
  </si>
  <si>
    <t>Fill in the spreadsheet in order, as some data you enter is used in subsequent calculations or questions.</t>
  </si>
  <si>
    <t xml:space="preserve">Please be concise with your descriptions and keep information only to what is required. </t>
  </si>
  <si>
    <t>Several questions have standard responses suitable for a maximum of 10 ponds; should your scheme</t>
  </si>
  <si>
    <r>
      <rPr>
        <b/>
        <sz val="10"/>
        <rFont val="Arial"/>
        <family val="2"/>
      </rPr>
      <t>involve &gt;10 ponds provision for additional data is included in the</t>
    </r>
    <r>
      <rPr>
        <sz val="10"/>
        <rFont val="Arial"/>
        <family val="2"/>
      </rPr>
      <t xml:space="preserve"> </t>
    </r>
    <r>
      <rPr>
        <u/>
        <sz val="10"/>
        <color indexed="12"/>
        <rFont val="Arial"/>
        <family val="2"/>
      </rPr>
      <t>Additional Records tab.</t>
    </r>
  </si>
  <si>
    <r>
      <t>Viewing:</t>
    </r>
    <r>
      <rPr>
        <sz val="10"/>
        <rFont val="Arial"/>
        <family val="2"/>
      </rPr>
      <t xml:space="preserve"> You may find it helpful to </t>
    </r>
    <r>
      <rPr>
        <b/>
        <sz val="10"/>
        <rFont val="Arial"/>
        <family val="2"/>
      </rPr>
      <t xml:space="preserve">zoom in and out by scrolling your mouse wheel while holding down CTRL (or </t>
    </r>
    <r>
      <rPr>
        <b/>
        <i/>
        <sz val="10"/>
        <rFont val="Arial"/>
        <family val="2"/>
      </rPr>
      <t>View &gt; Zoom</t>
    </r>
    <r>
      <rPr>
        <b/>
        <sz val="10"/>
        <rFont val="Arial"/>
        <family val="2"/>
      </rPr>
      <t>). Sometimes parts of a text box can appear "cut off", depending on your computer set-up. Zooming in or out may help, and all the text should be readable if you click inside the box.</t>
    </r>
  </si>
  <si>
    <r>
      <t>Printing:</t>
    </r>
    <r>
      <rPr>
        <sz val="10"/>
        <rFont val="Arial"/>
        <family val="2"/>
      </rPr>
      <t xml:space="preserve"> To print the whole spreadsheet: </t>
    </r>
    <r>
      <rPr>
        <i/>
        <sz val="10"/>
        <rFont val="Arial"/>
        <family val="2"/>
      </rPr>
      <t>File &gt; Print... &gt; Print what &gt; Entire workbook.</t>
    </r>
    <r>
      <rPr>
        <sz val="10"/>
        <rFont val="Arial"/>
        <family val="2"/>
      </rPr>
      <t xml:space="preserve"> To print selected worksheets only, select the appropriate tabs (use shift to select a continuous range, and CTRL for non-adjacent worksheets), then </t>
    </r>
    <r>
      <rPr>
        <i/>
        <sz val="10"/>
        <rFont val="Arial"/>
        <family val="2"/>
      </rPr>
      <t>File &gt; Print &gt; Print what &gt; Active sheet(s).Please print on both sides.</t>
    </r>
  </si>
  <si>
    <t>Method Statement structure</t>
  </si>
  <si>
    <t>The Method Statement is divided into two sections:</t>
  </si>
  <si>
    <r>
      <t>(I) Background and supporting information</t>
    </r>
    <r>
      <rPr>
        <sz val="10"/>
        <rFont val="Arial"/>
        <family val="2"/>
      </rPr>
      <t xml:space="preserve"> (worksheets with lavender-coloured tabs)</t>
    </r>
  </si>
  <si>
    <r>
      <t>(II) Delivery information</t>
    </r>
    <r>
      <rPr>
        <sz val="10"/>
        <rFont val="Arial"/>
        <family val="2"/>
      </rPr>
      <t xml:space="preserve"> (worksheets with blue-coloured tabs)</t>
    </r>
  </si>
  <si>
    <t>Within each section, there are subdivisions, e.g. for survey, impact assessment, etc. For modifications to projects already licensed (non-annexed or where significant changes are proposed), or re-submissions following a Further Information Request response, when submitting a hard or an electronic copy it will currently be necessary to re-submit the document in its entirety detailing where changes have been made. If submitting re-submissions or new applications electronically, send the whole template file (plus maps and appendices) because attempting to extract worksheets will cause coding problems; in any case it is no additional effort to send the whole file. See website below for current instructions on the format of licence application submission.</t>
  </si>
  <si>
    <t>https://www.gov.uk/government/publications/great-crested-newts-apply-for-a-mitigation-licence</t>
  </si>
  <si>
    <t>Important notes on technical mitigation issues</t>
  </si>
  <si>
    <r>
      <t xml:space="preserve">Use the </t>
    </r>
    <r>
      <rPr>
        <i/>
        <sz val="10"/>
        <rFont val="Arial"/>
        <family val="2"/>
      </rPr>
      <t>Great crested newt mitigation guidelines</t>
    </r>
    <r>
      <rPr>
        <sz val="10"/>
        <rFont val="Arial"/>
        <family val="2"/>
      </rPr>
      <t xml:space="preserve"> (English Nature, 2001) and information on .GOV.UK here:</t>
    </r>
    <r>
      <rPr>
        <b/>
        <sz val="9"/>
        <rFont val="Arial"/>
        <family val="2"/>
      </rPr>
      <t/>
    </r>
  </si>
  <si>
    <t>https://www.gov.uk/guidance/great-crested-newts-surveys-and-mitigation-for-development-projects</t>
  </si>
  <si>
    <r>
      <t xml:space="preserve">This template is designed to record licence application data for a range of common development scenarios. However, this does not restrict the use of novel mitigation practice, where this is appropriate. If you wish to employ a method, approach or level of effort that deviates from the standard recommendations in the guidelines, you must point this out, and provide either: (a) direct evidence from other projects or research that it is likely to be effective; or, if no direct evidence is available (b) a sound rationale for why you think it is appropriate and likely to be effective. </t>
    </r>
    <r>
      <rPr>
        <b/>
        <sz val="9"/>
        <rFont val="Arial"/>
        <family val="2"/>
      </rPr>
      <t/>
    </r>
  </si>
  <si>
    <t xml:space="preserve">Note that applications that involve reductions compared to standard recommendations (e.g. reduced capture effort or habitat provisions) may only be acceptable if you provide clear logistical and ecological reasons. </t>
  </si>
  <si>
    <t>Notes on licence assessment</t>
  </si>
  <si>
    <t>"Development" in this Method Statement means an activity that you believe to meet the requirements of Regulation 55(2)(e). It does not refer solely to construction-related activity.</t>
  </si>
  <si>
    <t>This Method Statement is the evidence on which you must demonstrate compliance with Regulation 55(9)(b) (the "favourable conservation status test"). The "no satisfactory alternative" and "purpose" tests are assessed using other criteria.</t>
  </si>
  <si>
    <t>"Pond" in this Method Statement means any waterbody that is likely to be used by GCN for foraging, resting or breeding.</t>
  </si>
  <si>
    <t>Application tools</t>
  </si>
  <si>
    <r>
      <rPr>
        <b/>
        <sz val="10"/>
        <rFont val="Arial"/>
        <family val="2"/>
      </rPr>
      <t xml:space="preserve">•  </t>
    </r>
    <r>
      <rPr>
        <b/>
        <u/>
        <sz val="10"/>
        <color indexed="12"/>
        <rFont val="Arial"/>
        <family val="2"/>
      </rPr>
      <t>Do I need a licence? - rapid risk assessment</t>
    </r>
  </si>
  <si>
    <r>
      <rPr>
        <b/>
        <sz val="10"/>
        <rFont val="Arial"/>
        <family val="2"/>
      </rPr>
      <t xml:space="preserve">•  </t>
    </r>
    <r>
      <rPr>
        <b/>
        <u/>
        <sz val="10"/>
        <color indexed="12"/>
        <rFont val="Arial"/>
        <family val="2"/>
      </rPr>
      <t>Conversions</t>
    </r>
  </si>
  <si>
    <r>
      <rPr>
        <b/>
        <sz val="10"/>
        <rFont val="Arial"/>
        <family val="2"/>
      </rPr>
      <t xml:space="preserve">•  </t>
    </r>
    <r>
      <rPr>
        <b/>
        <u/>
        <sz val="10"/>
        <color indexed="12"/>
        <rFont val="Arial"/>
        <family val="2"/>
      </rPr>
      <t>Non-licenced avoidance measures</t>
    </r>
  </si>
  <si>
    <r>
      <rPr>
        <b/>
        <sz val="10"/>
        <rFont val="Arial"/>
        <family val="2"/>
      </rPr>
      <t xml:space="preserve">•  </t>
    </r>
    <r>
      <rPr>
        <b/>
        <u/>
        <sz val="10"/>
        <color indexed="12"/>
        <rFont val="Arial"/>
        <family val="2"/>
      </rPr>
      <t>Survey data - what kind, how much, how old?</t>
    </r>
  </si>
  <si>
    <r>
      <rPr>
        <b/>
        <sz val="10"/>
        <rFont val="Arial"/>
        <family val="2"/>
      </rPr>
      <t xml:space="preserve">•  </t>
    </r>
    <r>
      <rPr>
        <b/>
        <u/>
        <sz val="10"/>
        <color indexed="12"/>
        <rFont val="Arial"/>
        <family val="2"/>
      </rPr>
      <t>Measuring turbidity and vegetation cover</t>
    </r>
  </si>
  <si>
    <r>
      <rPr>
        <b/>
        <sz val="10"/>
        <rFont val="Arial"/>
        <family val="2"/>
      </rPr>
      <t xml:space="preserve">•  </t>
    </r>
    <r>
      <rPr>
        <b/>
        <u/>
        <sz val="10"/>
        <color indexed="12"/>
        <rFont val="Arial"/>
        <family val="2"/>
      </rPr>
      <t>Use of Habitat Suitability Index Scores</t>
    </r>
  </si>
  <si>
    <r>
      <rPr>
        <b/>
        <sz val="10"/>
        <rFont val="Arial"/>
        <family val="2"/>
      </rPr>
      <t xml:space="preserve">•  </t>
    </r>
    <r>
      <rPr>
        <b/>
        <u/>
        <sz val="10"/>
        <color indexed="12"/>
        <rFont val="Arial"/>
        <family val="2"/>
      </rPr>
      <t>Post development monitoring, advice and guidance</t>
    </r>
  </si>
  <si>
    <r>
      <rPr>
        <b/>
        <sz val="10"/>
        <rFont val="Arial"/>
        <family val="2"/>
      </rPr>
      <t xml:space="preserve">•  </t>
    </r>
    <r>
      <rPr>
        <b/>
        <u/>
        <sz val="10"/>
        <color indexed="12"/>
        <rFont val="Arial"/>
        <family val="2"/>
      </rPr>
      <t>References</t>
    </r>
  </si>
  <si>
    <t>(1) "Do I need a licence?" - rapid risk assessment</t>
  </si>
  <si>
    <t xml:space="preserve">Background </t>
  </si>
  <si>
    <t>In recent years there has been a trend towards increasingly precautionary applications, resulting from a risk-averse approach to mitigation. Whilst considering potential risks to great crested newts is laudable, many recent mitigation schemes were designed for developments that actually had very little or no effect on the newt population. In part this is because it can be difficult to assess whether newts will be affected by certain activities, especially when they take place at some distance from breeding ponds. Newts tend to be present at increasingly low density the further one looks from ponds, and the task of detecting and capturing them becomes more problematic. Further from ponds, there is a corresponding reduction in the scale of impact on populations. Given that great crested newts can disperse over 1km from breeding ponds, the potential for offences may seem vast, yet the probability of an offence outside the core breeding and resting area is often rather small, and even if an offence takes place, the effect on the population may be negligible.</t>
  </si>
  <si>
    <t>Natural England is concerned about the trend for increasingly risk-averse mitigation for several reasons. Primarily, there is no legal need, and little benefit to great crested newt conservation, in undertaking mitigation where there are no offences through development. Even where there technically is an offence, such as the destruction of a small, distant area of resting place habitat, it is arguable that impacts beyond the core area often have little or no tangible impact on the viability of populations. Mitigation in such circumstances is of questionable value in conservation terms. There are, however, substantial costs: developers delay projects and spend large sums on mitigation. Sometimes the mitigation project itself has environmental costs, especially when it entails substantial lengths of newt fencing. In some cases long newt fences are employed with no justification. Natural England wishes to see newt fencing used more appropriately, i.e. only where there is a reasonable risk of capturing, containing and/or excluding newts.</t>
  </si>
  <si>
    <t>Natural England recognises that the two key factors leading consultants to adopt this risk-averse approach are: (a) uncertainty over the presence of newts and whether there will be an offence in areas distant from ponds; (b) undertaking mitigation under licence "just in case", so that there is no perceived risk of litigation for their client. Natural England wishes to see mitigation planning shift away from such a highly risk-averse starting point. The domestic legislation protecting great crested newts arises largely from the Habitats Directive, which has a central aim to restore scheduled species to a favourable conservation status. A more proportionate approach to mitigation, addressing tangible impacts on populations whilst giving lower priority to negligible effects, is consistent with the aims of the Directive. The loss of the "incidental result" defence from the legislation may create a tension with this approach, but it is hoped that the guidance here will assist.</t>
  </si>
  <si>
    <r>
      <t xml:space="preserve">This simple risk assessment can inform the decision as to whether to apply for a licence. It remains the responsibility of the developer - normally acting through their consultant - to decide whether to apply. Early consideration of options can often result in no licence being required - see </t>
    </r>
    <r>
      <rPr>
        <b/>
        <sz val="9"/>
        <rFont val="Arial"/>
        <family val="2"/>
      </rPr>
      <t>Non-licensed avoidance measures</t>
    </r>
    <r>
      <rPr>
        <sz val="9"/>
        <rFont val="Arial"/>
        <family val="2"/>
      </rPr>
      <t xml:space="preserve"> tool, later in the Instructions section. A sound survey and careful comparison with development plans will often be the best guide to whether a licence should be obtained.</t>
    </r>
  </si>
  <si>
    <t>Guidance on use</t>
  </si>
  <si>
    <r>
      <t xml:space="preserve">The rapid risk assessment is done by </t>
    </r>
    <r>
      <rPr>
        <b/>
        <sz val="9"/>
        <rFont val="Arial"/>
        <family val="2"/>
      </rPr>
      <t>completing the table later in the instruction section</t>
    </r>
    <r>
      <rPr>
        <sz val="9"/>
        <rFont val="Arial"/>
        <family val="2"/>
      </rPr>
      <t xml:space="preserve">. Consider the impacts of the development </t>
    </r>
    <r>
      <rPr>
        <b/>
        <sz val="9"/>
        <rFont val="Arial"/>
        <family val="2"/>
      </rPr>
      <t>without any licensed mitigation</t>
    </r>
    <r>
      <rPr>
        <sz val="9"/>
        <rFont val="Arial"/>
        <family val="2"/>
      </rPr>
      <t xml:space="preserve">. For each "component", select a likely effect from the drop-down menu. It may help to produce a map of the land marked with 100m and 250m radii around each great crested newt breeding pond, overlaid with the development boundary. The land categories refer to </t>
    </r>
    <r>
      <rPr>
        <u/>
        <sz val="9"/>
        <rFont val="Arial"/>
        <family val="2"/>
      </rPr>
      <t>all</t>
    </r>
    <r>
      <rPr>
        <sz val="9"/>
        <rFont val="Arial"/>
        <family val="2"/>
      </rPr>
      <t xml:space="preserve"> land, not just that used by newts. N.B. this risk assessment is not part of your application, and there is no obligation to use it; it is a tool to help you decide whether to apply for a licence.</t>
    </r>
  </si>
  <si>
    <t>Each effect is assigned a notional probability of leading to an offence. Note that these are purely notional for the purpose of this generic assessment, and should not be taken as definitive in a given real case. The score takes into account that some activities (e.g. killing newts) are not entirely predictable. The maximum notional probability is then used to derive a conclusion, which is displayed as red (probability ≥ 0.65), amber (0.3-0.65) or green (&lt;0.3) in the "risk assessment result" box. Further information on interpreting the result is given below the table. Following this, you may wish to amend details of the development, and include additional precautions (see tool later in instructions), in order to avoid impacts on newts. You can then re-select the likely effects, to re-calculate the assessment based on the modified development, in order to see whether the risk has been reduced further. This process is in line with the general approach of avoiding offences wherever possible.</t>
  </si>
  <si>
    <r>
      <t xml:space="preserve">Remember you should enter the likely effects as if the development were to proceed </t>
    </r>
    <r>
      <rPr>
        <b/>
        <i/>
        <sz val="9"/>
        <rFont val="Arial"/>
        <family val="2"/>
      </rPr>
      <t>without any licensed mitigation</t>
    </r>
    <r>
      <rPr>
        <i/>
        <sz val="9"/>
        <rFont val="Arial"/>
        <family val="2"/>
      </rPr>
      <t xml:space="preserve"> - i.e. no trapping or fencing, etc. This may mean, for instance, that killing newts is likely as the development would destroy areas they use (though we have taken into account in the probability score that it is often uncertain as to whether newts would be killed by development in a given location away from ponds). You should </t>
    </r>
    <r>
      <rPr>
        <b/>
        <i/>
        <sz val="9"/>
        <rFont val="Arial"/>
        <family val="2"/>
      </rPr>
      <t>consider likely effects after taking any appropriate unlicensed precautions to reduce risks</t>
    </r>
    <r>
      <rPr>
        <i/>
        <sz val="9"/>
        <rFont val="Arial"/>
        <family val="2"/>
      </rPr>
      <t xml:space="preserve"> - e.g. groundworks during daylight only. Further guidance on this is given in the </t>
    </r>
    <r>
      <rPr>
        <b/>
        <i/>
        <sz val="9"/>
        <rFont val="Arial"/>
        <family val="2"/>
      </rPr>
      <t>Non-licensed avoidance measures</t>
    </r>
    <r>
      <rPr>
        <i/>
        <sz val="9"/>
        <rFont val="Arial"/>
        <family val="2"/>
      </rPr>
      <t xml:space="preserve"> tool, later in the Instructions section.</t>
    </r>
  </si>
  <si>
    <t>Caveats and limitations</t>
  </si>
  <si>
    <r>
      <rPr>
        <b/>
        <sz val="9"/>
        <rFont val="Arial"/>
        <family val="2"/>
      </rPr>
      <t xml:space="preserve">This risk assessment tool has been developed as a </t>
    </r>
    <r>
      <rPr>
        <b/>
        <u/>
        <sz val="9"/>
        <rFont val="Arial"/>
        <family val="2"/>
      </rPr>
      <t>general guide only</t>
    </r>
    <r>
      <rPr>
        <sz val="9"/>
        <rFont val="Arial"/>
        <family val="2"/>
      </rPr>
      <t xml:space="preserve">, and it is inevitably rather simplistic. It has been generated by examining where impacts occurred in past mitigation projects, alongside recent research on newt ecology. </t>
    </r>
    <r>
      <rPr>
        <u/>
        <sz val="9"/>
        <rFont val="Arial"/>
        <family val="2"/>
      </rPr>
      <t>It is not a substitute for a site-specific risk assessment informed by survey.</t>
    </r>
    <r>
      <rPr>
        <sz val="9"/>
        <rFont val="Arial"/>
        <family val="2"/>
      </rPr>
      <t xml:space="preserve"> In particular, the following factors are not included for sake of simplicity, though they will often have an important role in determining whether an offence would occur: population size, terrestrial habitat quality, presence of dispersal barriers, timing and duration of works, detailed layout of development in relation to newt resting and dispersal. The following factors could increase the risk of committing an offence: large population size, high pond density, good terrestrial habitat, low pre-existing habitat fragmentation, large development footprint, long construction period. The following factors could decrease the risk: small population size, low pond density, poor terrestrial habitat, substantial pre-existing dispersal barriers, small development footprint, short construction period. You should bear these mitigating and aggravating factors in mind when considering risk.</t>
    </r>
  </si>
  <si>
    <t>It is critical that, even if you decide not to apply for a licence, you ensure that any development takes account of potential newt dispersal. Where great crested newts are present, landuse in that area must ensure there is adequate connectivity. Retaining and improving connectivity will often involve no licensable activities.</t>
  </si>
  <si>
    <t>Component</t>
  </si>
  <si>
    <r>
      <t xml:space="preserve">Likely effect </t>
    </r>
    <r>
      <rPr>
        <b/>
        <sz val="8"/>
        <rFont val="Arial"/>
        <family val="2"/>
      </rPr>
      <t>(select one for each component; select the most harmful option if more than one is likely; lists are in order of harm, top to bottom)</t>
    </r>
  </si>
  <si>
    <t>Notional offence probability score</t>
  </si>
  <si>
    <t>Great crested newt breeding pond(s)</t>
  </si>
  <si>
    <t>No effect</t>
  </si>
  <si>
    <t>Land within 100m of any breeding pond(s)</t>
  </si>
  <si>
    <t>Land 100-250m from any breeding pond(s)</t>
  </si>
  <si>
    <t>Land &gt;250m from any breeding pond(s)</t>
  </si>
  <si>
    <t>Individual great crested newts</t>
  </si>
  <si>
    <t>Maximum:</t>
  </si>
  <si>
    <t>Rapid risk assessment result:</t>
  </si>
  <si>
    <t>Guidance on risk assessment result categories</t>
  </si>
  <si>
    <r>
      <t>"Green: offence highly unlikely"</t>
    </r>
    <r>
      <rPr>
        <sz val="9"/>
        <rFont val="Arial"/>
        <family val="2"/>
      </rPr>
      <t xml:space="preserve"> indicates that the development activities are of such a type, scale and location that it is highly unlikely any offence would be committed should the development proceed. Therefore, no licence would be required. However, bearing in mind that this is a generic assessment, you should carefully examine your specific plans to ensure this is a sound conclusion, and take precautions (see </t>
    </r>
    <r>
      <rPr>
        <b/>
        <sz val="9"/>
        <rFont val="Arial"/>
        <family val="2"/>
      </rPr>
      <t>Non-licensed avoidance measures</t>
    </r>
    <r>
      <rPr>
        <sz val="9"/>
        <rFont val="Arial"/>
        <family val="2"/>
      </rPr>
      <t xml:space="preserve"> </t>
    </r>
    <r>
      <rPr>
        <b/>
        <sz val="9"/>
        <rFont val="Arial"/>
        <family val="2"/>
      </rPr>
      <t>tool</t>
    </r>
    <r>
      <rPr>
        <sz val="9"/>
        <rFont val="Arial"/>
        <family val="2"/>
      </rPr>
      <t>) to avoid offences if appropriate. It is likely that any residual offences would have negligible impact on conservation status, and enforcement of such breaches is unlikely to be in the public interest.</t>
    </r>
  </si>
  <si>
    <r>
      <t>"Amber: offence likely"</t>
    </r>
    <r>
      <rPr>
        <sz val="9"/>
        <rFont val="Arial"/>
        <family val="2"/>
      </rPr>
      <t xml:space="preserve"> indicates that the development activities are of such a type, scale and location that an offence is likely. In this case, the best option is to redesign the development (location, layout, methods, duration or timing; see </t>
    </r>
    <r>
      <rPr>
        <b/>
        <sz val="9"/>
        <rFont val="Arial"/>
        <family val="2"/>
      </rPr>
      <t>Non-licensed avoidance measures tool</t>
    </r>
    <r>
      <rPr>
        <sz val="9"/>
        <rFont val="Arial"/>
        <family val="2"/>
      </rPr>
      <t>) so that the effects are minimised. You can do this and then re-run the risk assessment to test whether the result changes, or preferably run your own detailed site-specific assessment. Bear in mind that this generic risk assessment will over- or under-estimate some risks because it cannot take into account site-specific details, as mentioned in caveats above. In particular, the exact location of the development in relation to resting places, dispersal areas and barriers should be critically examined. Once you have amended the scheme you will need to decide if a licence is required; this should be done if on balance you believe an offence is reasonably likely.</t>
    </r>
  </si>
  <si>
    <r>
      <t>"Red: offence highly likely"</t>
    </r>
    <r>
      <rPr>
        <sz val="9"/>
        <rFont val="Arial"/>
        <family val="2"/>
      </rPr>
      <t xml:space="preserve"> indicates that the development activities are of such a type, scale and location that an offence is highly likely. In this case, you should attempt to re-design the development location, layout, timing, methods or duration in order to avoid impacts (see </t>
    </r>
    <r>
      <rPr>
        <b/>
        <sz val="9"/>
        <rFont val="Arial"/>
        <family val="2"/>
      </rPr>
      <t>Non-licensed avoidance measures tool</t>
    </r>
    <r>
      <rPr>
        <sz val="9"/>
        <rFont val="Arial"/>
        <family val="2"/>
      </rPr>
      <t>), and re-run the risk assessment. You may also wish to run a site-specific risk assessment to check that this is a valid conclusion. If you cannot avoid the offences, then a licence should be applied for.</t>
    </r>
  </si>
  <si>
    <t>(2) Conversions</t>
  </si>
  <si>
    <t>Return to Impact assessments</t>
  </si>
  <si>
    <r>
      <t>All area figures in this Method Statement template should be entered in hectares, to allow consistent calculations. Some ecologists prefer to work in m</t>
    </r>
    <r>
      <rPr>
        <sz val="10"/>
        <rFont val="Arial"/>
        <family val="2"/>
      </rPr>
      <t>²</t>
    </r>
    <r>
      <rPr>
        <sz val="10"/>
        <rFont val="Arial"/>
        <family val="2"/>
      </rPr>
      <t>, especially for smaller figures such as pond surface areas. Use this tool to easily convert between the two units.</t>
    </r>
  </si>
  <si>
    <t>Enter area in m²:</t>
  </si>
  <si>
    <t xml:space="preserve"> = </t>
  </si>
  <si>
    <t>ha</t>
  </si>
  <si>
    <t>Enter area in ha:</t>
  </si>
  <si>
    <t>m²</t>
  </si>
  <si>
    <t>(3) Non-licensed avoidance measures</t>
  </si>
  <si>
    <t>Background</t>
  </si>
  <si>
    <t>Licensable activities should ideally be designed out of developments during the early planning stages. This should result in avoiding harm to great crested newt populations, and can save developers the time and expense of licensed mitigation measures. Many potentially licensable activities can in fact be avoided by careful planning of the development combined with simple precautionary measures. In many cases, adopting such an approach may mean that no licence is required (as no offence would be committed). Even when a licence is applied for because you decide an offence is likely, such measures can still be employed to reduce the level of harm to newt populations. This application tool helps you to plan non-licensed avoidance measures for common development scenarios. You may also use them in licensed projects to reduce impacts.</t>
  </si>
  <si>
    <t>Guidance on use, caveats and limitations</t>
  </si>
  <si>
    <r>
      <t xml:space="preserve">Check the list below for suggestions for avoiding impacts that might be appropriate for your project. You can use this in combination with the "Do I need a licence? Rapid risk assessment" tool to help you plan mitigation and decide on whether to apply for a licence. For schemes that cover a large area, you might use these tools to decide that only part(s) of the development should be subject to a licence. This section is based on an examination of approaches considered in recent projects, and is obviously generic. The suggestions may not be appropriate for your particular development, or may require fine-tuning to be helpful. Neither are they exhaustive: </t>
    </r>
    <r>
      <rPr>
        <b/>
        <sz val="9"/>
        <rFont val="Arial"/>
        <family val="2"/>
      </rPr>
      <t>we encourage you to develop your own ideas and let us know</t>
    </r>
    <r>
      <rPr>
        <sz val="9"/>
        <rFont val="Arial"/>
        <family val="2"/>
      </rPr>
      <t xml:space="preserve"> so that we can include them in future guidance.</t>
    </r>
  </si>
  <si>
    <t>If you determine that no offences would be committed and therefore decide not to apply for a licence, it may be useful to keep a copy of the decision-making steps, and any precautions that will be taken. In some cases these might form the basis of a non-licensed method statement, to help a developer and their contractors understand how to carry out works with a minimal risk of breaching the law. If soundly produced, this might act as an audit trail and a "defence" in the event of any future queries about the development's effects on newts. Similarly, if you use these tools to determine that only part(s) of the development area should be subject to a licence, then it is helpful to include this rationale in the licence application, so that we can see why and how you have included and excluded particular areas in the licensed work.</t>
  </si>
  <si>
    <t>Project element</t>
  </si>
  <si>
    <t>Suggestions for avoidance measures</t>
  </si>
  <si>
    <t>Location &amp; layout</t>
  </si>
  <si>
    <t>(a) Locate site as far as possible from potential breeding ponds and high quality terrestrial habitat. (b) Locate in areas subject to high pre-existing fragmentation. (c) Locate on hard, compacted ground with few fissures. (d) Design layout so that any hard landscaping is as far as possible from ponds, with retained habitat and soft landscaping toward ponds.</t>
  </si>
  <si>
    <t>Timing &amp; duration</t>
  </si>
  <si>
    <t>(a) Restricting works to the winter period (when newts are rarely active above ground) is sensible if the project would not harm hibernation habitat. Projects with temporary habitat disruption and reinstatement, such as some pipelines, could potentially be carried out without any licensable activity in this way. (b) Keep duration of groundworks as short as possible. (c) Undertake during the day works that might only affect newts above ground.</t>
  </si>
  <si>
    <t>Construction methods and special precautions</t>
  </si>
  <si>
    <t>(a) Backfill trenches and other excavations before nightfall, or leave a ramp to allow newts to easily exit. (b) Raise stored materials (that might act as temporary resting places) off the ground, e.g. on pallets. (c) For pipelines, use directional drilling to cross areas of core habitat and dispersal routes. (d) Avoid installing structures that act as barriers close to ponds, or include gaps at ground level where walls or fences are unavoidable.</t>
  </si>
  <si>
    <t>(4): Survey data - what kind, how much, how old?</t>
  </si>
  <si>
    <r>
      <t xml:space="preserve">Survey data are essential for any mitigation licence application. Consultants frequently seek advice on requirements for the level of effort, type of survey and age of survey data. The answer to this is that sufficient data need to be provided to demonstrate the level of impact on the population, plan effective mitigation, and allow an assessment of development and mitigation effects. Data requirements will be proportionate to the level of impact of the development. Clearly these will vary from case to case. </t>
    </r>
    <r>
      <rPr>
        <i/>
        <sz val="9"/>
        <rFont val="Arial"/>
        <family val="2"/>
      </rPr>
      <t xml:space="preserve"> The Great crested newt mitigation guidelines and .GOV.UK </t>
    </r>
  </si>
  <si>
    <t>(https://www.gov.uk/guidance/great-crested-newts-surveys-and-mitigation-for-development-projects)</t>
  </si>
  <si>
    <t>provide general comments and technical advice on methods. This application tool provides further guidance to assist with planning pond survey effort and Method Statement preparation. It deals only with standard newt pond surveys and Habitat Suitability Index (HSI) assessments. Other kinds of surveys, e.g. terrestrial newt surveys, may be appropriate either as a substitute or in addition, depending on the situation.</t>
  </si>
  <si>
    <r>
      <t xml:space="preserve">Using the </t>
    </r>
    <r>
      <rPr>
        <b/>
        <sz val="9"/>
        <rFont val="Arial"/>
        <family val="2"/>
      </rPr>
      <t xml:space="preserve">table further down the instructions section in </t>
    </r>
    <r>
      <rPr>
        <b/>
        <i/>
        <sz val="9"/>
        <rFont val="Arial"/>
        <family val="2"/>
      </rPr>
      <t>Survey Guidance Table</t>
    </r>
    <r>
      <rPr>
        <sz val="9"/>
        <rFont val="Arial"/>
        <family val="2"/>
      </rPr>
      <t xml:space="preserve">, check the likely type of impact that your development would have, and then read across to see which types of surveys are indicated. The table is divided into permanent and temporary habitat loss; the latter occurs when there is rapid reinstatement to appreciably similar conditions following development (e.g. typical pipeline projects). Where both presence/absence and population size class assessment surveys are indicated, these can run together. Note that the indications in this table are meant as minimum standards, and are inevitably generic. </t>
    </r>
    <r>
      <rPr>
        <b/>
        <sz val="9"/>
        <rFont val="Arial"/>
        <family val="2"/>
      </rPr>
      <t>The circumstances of a particular scheme may indicate that more surveys are required</t>
    </r>
    <r>
      <rPr>
        <sz val="9"/>
        <rFont val="Arial"/>
        <family val="2"/>
      </rPr>
      <t xml:space="preserve">. For example, additional effort or other types of surveys (e.g. terrestrial dispersal survey, capture-mark-recapture [CMR]) should be done where there is a sound case.  Note that </t>
    </r>
    <r>
      <rPr>
        <b/>
        <sz val="9"/>
        <rFont val="Arial"/>
        <family val="2"/>
      </rPr>
      <t>different survey types and effort may be appropriate for different ponds on (or close to) the same development site</t>
    </r>
    <r>
      <rPr>
        <sz val="9"/>
        <rFont val="Arial"/>
        <family val="2"/>
      </rPr>
      <t>, especially for large schemes where impacts vary across the footprint.</t>
    </r>
  </si>
  <si>
    <r>
      <t xml:space="preserve">The figures on extent of habitat loss here do not take into account overall habitat availability. </t>
    </r>
    <r>
      <rPr>
        <b/>
        <sz val="9"/>
        <rFont val="Arial"/>
        <family val="2"/>
      </rPr>
      <t>You will need to consider the spatial layout of habitat, and in particular barriers to dispersal</t>
    </r>
    <r>
      <rPr>
        <sz val="9"/>
        <rFont val="Arial"/>
        <family val="2"/>
      </rPr>
      <t>. So, for example, if 0.1ha of land were to be lost at a distance of 70m from a pond, and that 0.1ha seems likely (from maps, aerial photos or a walk-over survey) to provide the majority of good quality terrestrial habitat for the nearest population, then a population size class assessment should be done (contrary to the standard recommendation in the table). Conversely, for example, if this habitat were separated by major roads and built land, you may decide that no survey is necessary as it is unlikely to be used by newts. Furthermore, this table focuses on typical habitat loss/damage, and does not take into account all possible impact types, such as disturbance only. Again the general advice is to devise surveys appropriate to the level of potential impact.</t>
    </r>
  </si>
  <si>
    <t>Geographical limits of survey</t>
  </si>
  <si>
    <r>
      <t xml:space="preserve">In keeping with a proportionate and risk-based approach, surveys need reasonable boundaries. The </t>
    </r>
    <r>
      <rPr>
        <i/>
        <sz val="9"/>
        <rFont val="Arial"/>
        <family val="2"/>
      </rPr>
      <t>Great crested newt mitigation guidelines</t>
    </r>
    <r>
      <rPr>
        <sz val="9"/>
        <rFont val="Arial"/>
        <family val="2"/>
      </rPr>
      <t xml:space="preserve"> explain that surveys of ponds up to around 500m from the development might need to be surveyed. The decision on whether to survey depends primarily on how likely it is that the development would affect newts using those ponds. For developments resulting in permanent or temporary habitat loss at distances over 250m from the nearest pond, carefully consider whether a survey is appropriate. Surveys of land at this distance from ponds are normally appropriate when all of the following conditions are met: (a) maps, aerial photos, walk-over surveys or other data indicate that the pond(s) has potential to support a large great crested newt population, (b) the footprint contains particularly favourable habitat, especially if it constitutes the majority available locally, (c) the development would have a substantial negative effect on that habitat, and (d) there is an absence of dispersal barriers. </t>
    </r>
  </si>
  <si>
    <t>That is not to say that all development proposals over 250m from a pond will not require surveys. There are cases where large numbers of newts have been found at 250-500m from ponds, and so impacts are potentially significant, but such cases are rare and can often be predicted by the presence of especially favourable habitat. Developments beyond 500m from the nearest pond would very rarely merit newt surveys.</t>
  </si>
  <si>
    <t>Age of survey data</t>
  </si>
  <si>
    <t xml:space="preserve">Newt survey data must be sufficient to accurately reflect the status of the site at the time the licence application is submitted. The older the survey data, the more likely it is to misrepresent status, and in general you are advised to carry out surveys as close as possible to submission. The larger the predicted impacts, the more important it is to have recent data. Particular care must be taken if there have been changes to the habitats on or adjacent to the site since the last survey. A walk-over survey, at the least, should be undertaken within 3 months prior to submission to check for habitat changes since the survey was carried out. If circumstances have changed, then only those areas affected by the changes need to be re-surveyed. </t>
  </si>
  <si>
    <r>
      <t xml:space="preserve">Re-assessment of the impacts will need to be undertaken after any re-surveys, and this may require changes to mitigation plans. The far right column in the table gives maximum acceptable age of survey, from date undertaken to date of licence submission. Note that this </t>
    </r>
    <r>
      <rPr>
        <b/>
        <sz val="9"/>
        <rFont val="Arial"/>
        <family val="2"/>
      </rPr>
      <t>assumes no significant habitat changes on or adjacent to the site since last survey</t>
    </r>
    <r>
      <rPr>
        <sz val="9"/>
        <rFont val="Arial"/>
        <family val="2"/>
      </rPr>
      <t>. This must be confirmed, e.g. by walk-over survey, within 3 months prior to licence application submission. Whenever you rely on old surveys, mention their key findings in the main body of your Method Statement, and attach the full survey as an annex.</t>
    </r>
  </si>
  <si>
    <t>Survey guidance table</t>
  </si>
  <si>
    <t>Impact type and location</t>
  </si>
  <si>
    <t>Potential terrestrial habitat - loss or damage (ha)</t>
  </si>
  <si>
    <t>Presence/ likely absence survey</t>
  </si>
  <si>
    <t>Population size class assessment</t>
  </si>
  <si>
    <t>HSI</t>
  </si>
  <si>
    <t>Maximum age of survey data (# breeding seasons)</t>
  </si>
  <si>
    <t>Permanent habitat loss or damage</t>
  </si>
  <si>
    <t>Pond(s) lost or damaged, with or without other habitat loss or damage</t>
  </si>
  <si>
    <t>≥0</t>
  </si>
  <si>
    <t>YES</t>
  </si>
  <si>
    <t>No ponds lost or damaged, development within 50m of nearest pond</t>
  </si>
  <si>
    <t>≤0.01</t>
  </si>
  <si>
    <t>NO</t>
  </si>
  <si>
    <t>&gt;0.01</t>
  </si>
  <si>
    <t>No ponds lost or damaged, development 50-100m from nearest pond</t>
  </si>
  <si>
    <t>≤0.2</t>
  </si>
  <si>
    <t>&gt;0.2</t>
  </si>
  <si>
    <t>No ponds lost or damaged, development 100-250m from nearest pond</t>
  </si>
  <si>
    <t>≤0.5</t>
  </si>
  <si>
    <t>&gt;0.5</t>
  </si>
  <si>
    <t>No ponds lost or damaged, development &gt;250m from nearest pond (NB see notes)</t>
  </si>
  <si>
    <t>≤5</t>
  </si>
  <si>
    <t>&gt;5</t>
  </si>
  <si>
    <t>Temporary habitat loss or damage</t>
  </si>
  <si>
    <t>≤0.05</t>
  </si>
  <si>
    <t>&gt;0.05</t>
  </si>
  <si>
    <t>No ponds lost or damaged, development &gt;100m from nearest pond</t>
  </si>
  <si>
    <r>
      <rPr>
        <b/>
        <sz val="9"/>
        <rFont val="Arial"/>
        <family val="2"/>
      </rPr>
      <t>Example:</t>
    </r>
    <r>
      <rPr>
        <sz val="9"/>
        <rFont val="Arial"/>
        <family val="2"/>
      </rPr>
      <t xml:space="preserve"> Survey undertaken in 2011 between April to June. Application submitted in autumn 2013 using the 2011 survey. The survey supporting the application would not suffice and the 2011 survey is actually 3 survey seasons old by autumn 2013 (i.e. 1st survey season = 2011, 2nd survey season = 2012 and 3rd survey season = 2013).  If the application had been submitted in March/April or even May 2013 it may have been acceptable if fully justified why no further survey effort was required. 
</t>
    </r>
  </si>
  <si>
    <r>
      <t>Measuring turbidity and vegetation cover.</t>
    </r>
    <r>
      <rPr>
        <sz val="9"/>
        <rFont val="Arial"/>
        <family val="2"/>
      </rPr>
      <t xml:space="preserve"> These factors can greatly influence survey counts, so it is important to measure them consistently. In the Method Statement, we ask you to use the following convention:</t>
    </r>
  </si>
  <si>
    <r>
      <rPr>
        <i/>
        <sz val="9"/>
        <rFont val="Arial"/>
        <family val="2"/>
      </rPr>
      <t>Vegetation cover score (0-5)</t>
    </r>
    <r>
      <rPr>
        <sz val="9"/>
        <rFont val="Arial"/>
        <family val="2"/>
      </rPr>
      <t>; 0 = no vegetation obscuring survey; 5 = water completely obscured by vegetation.</t>
    </r>
  </si>
  <si>
    <r>
      <rPr>
        <i/>
        <sz val="9"/>
        <rFont val="Arial"/>
        <family val="2"/>
      </rPr>
      <t>Turbidity score (0-5)</t>
    </r>
    <r>
      <rPr>
        <sz val="9"/>
        <rFont val="Arial"/>
        <family val="2"/>
      </rPr>
      <t>: 0 = completely clear; 5 = very turbid.</t>
    </r>
  </si>
  <si>
    <t>(5): Use of the great crested newt Habitat Suitability Index (HSI)</t>
  </si>
  <si>
    <r>
      <t>The great crested newt Habitat Suitability Index (HSI) is quantitative measure of habitat quality (source: Oldham R.S., Keeble J., Swan M.J.S. &amp; Jeffcote M. (2000). Evaluating the suitability of habitat for the Great Crested Newt (</t>
    </r>
    <r>
      <rPr>
        <i/>
        <sz val="9"/>
        <rFont val="Arial"/>
        <family val="2"/>
      </rPr>
      <t>Triturus cristatus</t>
    </r>
    <r>
      <rPr>
        <sz val="9"/>
        <rFont val="Arial"/>
        <family val="2"/>
      </rPr>
      <t>). Herpetological Journal 10 (4), 143-155). The HSI is number between 0 and 1, derived from an assessment of ten habitat variables known to influence the presence of newts. An HSI of 1 is optimal habitat (high probability of occurrence), while an HSI of 0 is very poor habitat (minimal probability of occurrence). The HSI is calculated on a single pond basis, but takes into account surrounding terrestrial habitat and local pond density.</t>
    </r>
  </si>
  <si>
    <t>Application to great crested newt mitigation</t>
  </si>
  <si>
    <t>The great crested newt HSI is potentially a useful tool in survey and mitigation. One benefit is that it can be undertaken in a single field visit (with supporting desk work), and at any time of the year (though some variables are more easily measured in spring and summer). Its main uses are:</t>
  </si>
  <si>
    <r>
      <t xml:space="preserve">1) in </t>
    </r>
    <r>
      <rPr>
        <b/>
        <sz val="9"/>
        <rFont val="Arial"/>
        <family val="2"/>
      </rPr>
      <t>surveys</t>
    </r>
    <r>
      <rPr>
        <sz val="9"/>
        <rFont val="Arial"/>
        <family val="2"/>
      </rPr>
      <t>, to assess habitat quality in a repeatable, objective manner. In particular, the HSI allows individual factors that influence newt presence to be easily identified. These factors could help explain a very high or very low count. A high HSI can justify employing additional survey effort or methods if no newts are found initially.</t>
    </r>
  </si>
  <si>
    <r>
      <t xml:space="preserve">2) in </t>
    </r>
    <r>
      <rPr>
        <b/>
        <sz val="9"/>
        <rFont val="Arial"/>
        <family val="2"/>
      </rPr>
      <t>impact assessments</t>
    </r>
    <r>
      <rPr>
        <sz val="9"/>
        <rFont val="Arial"/>
        <family val="2"/>
      </rPr>
      <t>, to allow a measure of how damaging a development could be. HSI might also be used as a screening tool to select no impact or minimal impact options in conjunction with (3) below.</t>
    </r>
  </si>
  <si>
    <r>
      <t xml:space="preserve">3) in </t>
    </r>
    <r>
      <rPr>
        <b/>
        <sz val="9"/>
        <rFont val="Arial"/>
        <family val="2"/>
      </rPr>
      <t>risk assessments</t>
    </r>
    <r>
      <rPr>
        <sz val="9"/>
        <rFont val="Arial"/>
        <family val="2"/>
      </rPr>
      <t>, helping to decide whether an offence might be committed, and therefore whether a licence should be applied for. If a pond has a very low HSI score (say &lt;0.5) then there would typically be a minimal chance of great crested newt presence. Hence, with due care and in limited circumstances (see also caveats below), the HSI might be used in the absence of newt survey to help conclude that an offence is highly unlikely and therefore work could proceed in that area without a licence. This application of the HSI should only be used where the predicted impacts - were newts to be present - would be low (e.g. development at least 100m from pond, permanent habitat loss &lt;0.5ha or temporary habitat loss &lt;5ha). The developer and consultant should realise that there would still be a risk of committing an offence, but it would typically be so low as to be negligible. Obviously, note that if HSI &gt;0.5, this is not confirmation of newt presence; a newt survey would be required to confirm this.</t>
    </r>
  </si>
  <si>
    <r>
      <t xml:space="preserve">4) in </t>
    </r>
    <r>
      <rPr>
        <b/>
        <sz val="9"/>
        <rFont val="Arial"/>
        <family val="2"/>
      </rPr>
      <t>habitat enhancement</t>
    </r>
    <r>
      <rPr>
        <sz val="9"/>
        <rFont val="Arial"/>
        <family val="2"/>
      </rPr>
      <t>, HSI could be used to identify the low-scoring factors in an existing pond that need addressing to improve its quality for newts.</t>
    </r>
  </si>
  <si>
    <r>
      <t xml:space="preserve">5) in </t>
    </r>
    <r>
      <rPr>
        <b/>
        <sz val="9"/>
        <rFont val="Arial"/>
        <family val="2"/>
      </rPr>
      <t>post-development monitoring</t>
    </r>
    <r>
      <rPr>
        <sz val="9"/>
        <rFont val="Arial"/>
        <family val="2"/>
      </rPr>
      <t>, to allow an assessment of habitat condition.</t>
    </r>
  </si>
  <si>
    <t>HSI in licence Method Statements</t>
  </si>
  <si>
    <t xml:space="preserve">Natural England recommends that consultants engaged in great crested newt mitigation familiarise themselves with the HSI by reading the original paper by Oldham et al (2000). For field use in mitigation practice, we recommend that consultants follow the slightly simplified version adapted for the National Amphibian and Reptile Recording Scheme (NARRS). A helpful guidance note has been produced by The Herpetological Conservation Trust, available to download at:  </t>
  </si>
  <si>
    <t xml:space="preserve">www.narrs.org.uk/documents/HSI%20guidance.pdf </t>
  </si>
  <si>
    <t>The survey sections of this template include fields for entering HSI data. The preceding guidance on survey data explains when it might be used most effectively.</t>
  </si>
  <si>
    <r>
      <t>The HSI is not a substitute for undertaking newt surveys</t>
    </r>
    <r>
      <rPr>
        <sz val="9"/>
        <rFont val="Arial"/>
        <family val="2"/>
      </rPr>
      <t xml:space="preserve">; it indicates but cannot confirm presence or absence. </t>
    </r>
    <r>
      <rPr>
        <b/>
        <sz val="9"/>
        <rFont val="Arial"/>
        <family val="2"/>
      </rPr>
      <t>A licence application that infers great crested newt presence solely from HSI data (i.e. no newt survey data presented) will be rejected</t>
    </r>
    <r>
      <rPr>
        <sz val="9"/>
        <rFont val="Arial"/>
        <family val="2"/>
      </rPr>
      <t>. Very low HSI scores may be used along with scheme details to infer a minimal chance of committing an offence in low impact situations, as explained above. This is on a risk assessment basis and consultants should be aware of the potential hazards of this approach. Whilst current data indicate a generally good relationship, HSI scores should not be used to predict population size. Care should be taken when interpreting low HSI scores; for example, a low scoring pond close to an occupied newt pond may still support newts. Whilst appropriate for most pond types, the HSI may lead to unusual scores for some atypical types (possibly including large expanses of marshes, and complex series of depressions in quarry floors). You are asked in the form to comment on any limitations of the HSI approach in your case, and if these are serious then it may be appropriate not to calculate HSI scores.</t>
    </r>
  </si>
  <si>
    <t>Post development monitoring advice and guidance</t>
  </si>
  <si>
    <t>Licences can only be issued where Natural England is confident there will be no detriment to maintaining the conservation status of the newt population at a favourable level, and in some cases a package of monitoring and remedial action will be required to provide that confidence.</t>
  </si>
  <si>
    <t xml:space="preserve">All mitigation schemes carry a risk of failure. If mitigation measures fail, then the resulting impact on the conservation status of the newts may mean that the “Favourable Conservation Status test” (FCS test) will not have been met. This risk is greatest for activities that are judged to have a medium or high impact. Post-development monitoring has a role in providing confidence in any judgement that there will be no detriment to favourable conservation status by detecting problems that may lead to such a detrimental effect and enabling appropriate remedial action to be taken to avoid it. </t>
  </si>
  <si>
    <t>Post-development monitoring will be expected for most medium and high impact cases. Monitoring and remedial action will form an important component of the mitigation package in these cases and will be a key prerequisite to an application for a mitigation licence passing the FCS test.</t>
  </si>
  <si>
    <t xml:space="preserve">The success of mitigation commonly depends on measures undertaken following the main phase of construction and newt capture (e.g. Edgar, Griffiths &amp; Foster, 2005; Lewis, Griffiths &amp; Barrios, 2007). Deficiencies in newly created ponds are a common problem and both aquatic and terrestrial habitat features may require several years of management to achieve a high value for newts. Monitoring is necessary to inform that management. Monitoring great crested newt numbers and breeding can also be used to identify the need for action. </t>
  </si>
  <si>
    <r>
      <t xml:space="preserve">When assessing applications, Natural England considers whether post-development monitoring proposals, in conjunction with the other mitigation measures, will be sufficient to ensure that the FCS test will be met. The need for monitoring, and the type of monitoring required, is related to the impact of the development and the status of the great crested newt population. In this way, monitoring requirements are proportionate to the risk of potential impacts on conservation status. For developments having low impacts, monitoring will not normally be required.  Developers reducing the impact of their projects will therefore benefit from having lower costs following construction. </t>
    </r>
    <r>
      <rPr>
        <i/>
        <sz val="9"/>
        <rFont val="Arial"/>
        <family val="2"/>
      </rPr>
      <t>For further details, see table below.</t>
    </r>
  </si>
  <si>
    <t>Site status assessment/ population size class</t>
  </si>
  <si>
    <t>Impact type and size</t>
  </si>
  <si>
    <t>Low</t>
  </si>
  <si>
    <t>Medium</t>
  </si>
  <si>
    <t>High</t>
  </si>
  <si>
    <t>Small population/ low importance</t>
  </si>
  <si>
    <t>None</t>
  </si>
  <si>
    <t>Presence/absence; 2 years</t>
  </si>
  <si>
    <t>Presence/absence; 4 years</t>
  </si>
  <si>
    <t>Medium population/ medium importance</t>
  </si>
  <si>
    <t>Pop size class assessment; 4 years</t>
  </si>
  <si>
    <t>Pop size class assessment; 6 years</t>
  </si>
  <si>
    <t>High population/ high importance</t>
  </si>
  <si>
    <t>pop size class assessment; 2 years</t>
  </si>
  <si>
    <t>Pop size class assessment; 10 years</t>
  </si>
  <si>
    <t>Return to E5.2</t>
  </si>
  <si>
    <t>In addition to being necessary in some cases to support a conclusion of no detriment to maintenance of favourable conservation status, data produced in accordance with monitoring conditions helps Natural England and others to assess the effectiveness of mitigation measures. This in turn can feed back into good practice, so that future mitigation can be made more effective (these improvements can also help with cost effectiveness).  The UK government has a duty to report to the European Commission on derogations, and for this we rely on data collected under mitigation licences.</t>
  </si>
  <si>
    <t>References</t>
  </si>
  <si>
    <t>Edgar, P, Griffiths, RA &amp; Foster, JP. 2005. Evaluation of translocation as a tool for mitigating development threats to great crested newts (Triturus cristatus) in England, 1990-2001, Biological Conservation, 122: 45-52.</t>
  </si>
  <si>
    <t>Lewis, B, Griffiths, RA &amp; Barrios, Y. 2007. Field assessment of great crested newt Triturus cristatus mitigation projects in England. Natural England Research Report NERR001. Natural England, Peterborough.</t>
  </si>
  <si>
    <t>Next section</t>
  </si>
  <si>
    <t>Additional Advice for completing the Method Statement Template</t>
  </si>
  <si>
    <t>Masterplan Guidance</t>
  </si>
  <si>
    <t>For phased developments you are required to submit a detailed, stand alone, Masterplan to help assess the overall impacts of the entire works on the GCN population and the future mitigation across the whole scheme.  A Masterplan to support a licence application must be specific to licensing (it is not appropriate to submit planning documents). As a minimum Natural England expects the Licensing Masterplan to include:</t>
  </si>
  <si>
    <t>1.  A map of the overall site (i.e. the entire area the proposed development will cover) to show the terrestrial and aquatic habitat types and areas CURRENTLY present.</t>
  </si>
  <si>
    <r>
      <t>2.  Maps showing:</t>
    </r>
    <r>
      <rPr>
        <sz val="10"/>
        <color indexed="10"/>
        <rFont val="Arial"/>
        <family val="2"/>
      </rPr>
      <t/>
    </r>
  </si>
  <si>
    <t>•  Where each construction phase or plot is to be located and where each mitigation licence will be</t>
  </si>
  <si>
    <r>
      <t>required within these.</t>
    </r>
    <r>
      <rPr>
        <sz val="10"/>
        <color indexed="10"/>
        <rFont val="Arial"/>
        <family val="2"/>
      </rPr>
      <t xml:space="preserve"> </t>
    </r>
  </si>
  <si>
    <t>•  The impacts of each phase which requires a licence (loss and damage)</t>
  </si>
  <si>
    <t>•  All proposed receptor areas, habitat compensation areas (which may be discrete from the receptor</t>
  </si>
  <si>
    <t>areas) sites, mitigation areas and development footprints</t>
  </si>
  <si>
    <t>•  Post-development connectivity across the site (i.e. how will mitigation and compensation habitats link</t>
  </si>
  <si>
    <t>to each other and the wider landscape)</t>
  </si>
  <si>
    <t>3.  The proposed phasing programme (to include information on the number of phases (i.e. which need a</t>
  </si>
  <si>
    <t>licence) and indicative time frames for their construction start and end dates.</t>
  </si>
  <si>
    <t>4.  Brief, explanatory text to describe:</t>
  </si>
  <si>
    <r>
      <t xml:space="preserve">•  The overall size of the site (ha) and what it currently consists of (habitat types and areas).
•  Total terrestrial habitat losses (type and areas) and those for each individual phase.
•  Total aquatic habitat losses which will be incurred and those for each individual phase.
•  The impacts caused by the phasing of the development in the absence of mitigation 
•  The total terrestrial habitat compensation proposed and that for each individual phase.
•  The total aquatic habitat compensation proposed and that for each individual phase.
•  Where captured newts will be translocated during each individual phase.
•  How post-development connectivity will be maintained across the entire site. 
•  How the potential for double-handling will be avoided (i.e. the recapture of newts trapped during early phases of </t>
    </r>
    <r>
      <rPr>
        <sz val="10"/>
        <rFont val="Arial"/>
        <family val="2"/>
      </rPr>
      <t xml:space="preserve">the scheme in subsequent phases).
•  Post development monitoring (in line with recommendations in the </t>
    </r>
    <r>
      <rPr>
        <i/>
        <sz val="10"/>
        <rFont val="Arial"/>
        <family val="2"/>
      </rPr>
      <t>Great crested newt mitigation guidelines)</t>
    </r>
    <r>
      <rPr>
        <sz val="10"/>
        <rFont val="Arial"/>
        <family val="2"/>
      </rPr>
      <t xml:space="preserve">
</t>
    </r>
  </si>
  <si>
    <t>5.  A map to show the location and extent of all of the GCN specific habitat measures proposed.</t>
  </si>
  <si>
    <t xml:space="preserve">6.  A detailed Habitat Maintenance and Management Plan (specific to GCN) to describe how </t>
  </si>
  <si>
    <t xml:space="preserve">mitigation/compensation areas will be managed and maintained in the long term to benefit GCNs </t>
  </si>
  <si>
    <t>(to include the time frame that it will cover).</t>
  </si>
  <si>
    <t xml:space="preserve">7.  Assurance of the long term security of the GCN population and confirmation that any proposals are </t>
  </si>
  <si>
    <t xml:space="preserve"> not left as open-ended options before the application is submitted. </t>
  </si>
  <si>
    <t xml:space="preserve">8.  Guarantees that proposed receptor sites will be safe-guarded and free from future development </t>
  </si>
  <si>
    <t xml:space="preserve"> pressures. </t>
  </si>
  <si>
    <t>Return to</t>
  </si>
  <si>
    <t>Section B1</t>
  </si>
  <si>
    <t>For further info please see the archived site below:</t>
  </si>
  <si>
    <t>http://webarchive.nationalarchives.gov.uk/20140605090108/http://www.naturalengland.org.uk/Images/WML-G11_tcm6-9930.pdf</t>
  </si>
  <si>
    <t xml:space="preserve"> in relation to the number of licences required for the development and not construction phases.</t>
  </si>
  <si>
    <r>
      <t xml:space="preserve">If </t>
    </r>
    <r>
      <rPr>
        <b/>
        <sz val="9"/>
        <rFont val="Arial"/>
        <family val="2"/>
      </rPr>
      <t>link does not open</t>
    </r>
    <r>
      <rPr>
        <sz val="9"/>
        <rFont val="Arial"/>
        <family val="2"/>
      </rPr>
      <t>, please paste this into an internet search browser:</t>
    </r>
  </si>
  <si>
    <t>webarchive.nationalarchives.gov.uk/20140605090108/http://www.naturalengland.org.uk/Images/WML-G11_tcm6-9930.pdf</t>
  </si>
  <si>
    <t>Important notes on capture methods and effort</t>
  </si>
  <si>
    <t>Pitfall trapping minimum effort</t>
  </si>
  <si>
    <r>
      <t xml:space="preserve">Trapping may cease once there have been 5 zero capture days in suitable conditions. These </t>
    </r>
    <r>
      <rPr>
        <u/>
        <sz val="9"/>
        <rFont val="Arial"/>
        <family val="2"/>
      </rPr>
      <t>5 zero capture days may be the last 5 of the minimum capture period, but not earlier</t>
    </r>
    <r>
      <rPr>
        <sz val="9"/>
        <rFont val="Arial"/>
        <family val="2"/>
      </rPr>
      <t>. Note: The shortest minimum capture period listed (25 days) is only appropriate in exceptional circumstances, e.g. small population size class and minor development impacts predicted. Deviations from the recommendations within the Great crested newt mitigation guidelines should be fully explained and justified.  A minimum of 25 nights trapping will be acceptable for linear developments (such as pipelines, boreholes, archaeological investigations) which incur temporary impacts only (e.g. where habitats will be fully re-instated to their previous status and no ponds will be lost or damaged).</t>
    </r>
  </si>
  <si>
    <t>Seasonal considerations in pitfall trapping and fence installation</t>
  </si>
  <si>
    <t>Natural England advises that pitfall traps are closed once newts begin to hibernate (generally after the first frosts) and re-opened in suitable weather conditions in the spring when newts become active again above ground.  Although some newts may become active during the winter period, their behaviour is unpredictable and many individuals will remain in hibernation sites, where they are unavailable for capture.  Furthermore, strong directional movements, which are best for trapping, are much less common during this period. Pitfall trapping over the winter period also has welfare implications for both target and non-target species caught in traps. Any animal caught in a pitfall trap is protected under the Animal Welfare Act 2006 and the operator has a duty of care to ensure that captured animals do not endure suffering whilst in captivity.  Natural England will not therefore licence the terrestrial capture of great crested newts over the winter period, even during bouts of milder weather.  
For applications proposing newt capture in autumn, Natural England expects consideration to be given to the possibility that weather conditions may become unsuitable for newt capture, whereby pitfall traps must be closed and trapping re-started the following spring in suitable weather conditions. In cases such as this it is advisable for 'Work schedule E6a' to reflect possible delays and ensure it is clear that no construction works are scheduled to take place until the agreed capture effort is completed and that traps will be closed and re-opened the following spring.</t>
  </si>
  <si>
    <t xml:space="preserve">Amphibian fencing should only be installed in winter if there is no risk of harming dormant or hibernating newts.  For example, installing fence lines across ground with no opportunities for refuge (e.g. compacted ground, amenity grassland) pose the least risk to newts. The key point to examine is whether the fence is to be installed in an area likely to be used by wintering newts.                                                                                                                                    </t>
  </si>
  <si>
    <t>Night searching</t>
  </si>
  <si>
    <r>
      <t xml:space="preserve">(1) Application. </t>
    </r>
    <r>
      <rPr>
        <sz val="9"/>
        <rFont val="Arial"/>
        <family val="2"/>
      </rPr>
      <t xml:space="preserve">This capture method is appropriate only in certain circumstances, as follows: (a) capture area within 100m of pond, unless clear resting place feature more distant and no dispersal barriers (b) newts clearly visible when above ground, i.e. even ground surface, even topography and no or very little vegetation (e.g. even quarry floors, amenity grassland, hardstanding), (c) carried out during period of reasonable dispersal, i.e. March to late June, late August to end October. It may also be used in addition to pitfall trapping, and this may increase capture rates and allow an earlier finish to capture operations. </t>
    </r>
  </si>
  <si>
    <r>
      <t xml:space="preserve">In the following cases night searching as the </t>
    </r>
    <r>
      <rPr>
        <i/>
        <sz val="9"/>
        <rFont val="Arial"/>
        <family val="2"/>
      </rPr>
      <t>sole capture method</t>
    </r>
    <r>
      <rPr>
        <sz val="9"/>
        <rFont val="Arial"/>
        <family val="2"/>
      </rPr>
      <t xml:space="preserve"> may be used instead of pitfall trapping: where all the conditions listed previously for applicability are met, and one of the following is the case: (a) ground conditions mean installation of pitfall traps is impractical, (b) vandalism is likely to be so severe that even with standard safeguards pitfall trapping is impractical or dangerous for the newts, (c) other site-specific rationale to believe that night searching would be more effective than trapping. In such cases night searching capture effort proposals are expected to mirror that for pitfall trapping (e.g. 30 nights night searching for a small population in suitable weather conditions and ceasing only when the above criteria have been met - see pitfall trapping minimum effort).  Deviations from the mitigation guidelines recommendations should be fully explained and justified).  </t>
    </r>
  </si>
  <si>
    <r>
      <t>(2) Method.</t>
    </r>
    <r>
      <rPr>
        <sz val="9"/>
        <rFont val="Arial"/>
        <family val="2"/>
      </rPr>
      <t xml:space="preserve"> Drift fences erected in lengths forming rough arcs around pond, with some cross-ways lengths. Lay refuges next to fence and any likely resting place features. Searching to be done by highly experienced newt ecologist with high power torch (at least 1M cp). Search on warm nights during rain or shortly after rain. Start around 22.00 even if dark earlier. Search for approx. 3 hours (more on very large sites), repeat scanning areas to check for newts emerging from ground. Check along fence lines (first and last checks) but also search other areas. Walk slowly scanning torch in front; check refuges. Cease search if much leaf fall as this makes newts difficult to detect. Take great care to avoid stepping on newts.</t>
    </r>
  </si>
  <si>
    <t>Destructive searching and hand searching</t>
  </si>
  <si>
    <r>
      <t xml:space="preserve">These methods are only appropriate for distinct habitat features that can be carefully dismantled by hand or machine, with minimal risk of harm, and after other capture methods are expended. Examples: rubble pile, topsoil mound, patio, fractured hard-standing. Not to be used on extents of habitat such as grassland or scrub. Not to be undertaken in winter when newts are inactive or in extremely hot periods in summer; capture should only be carried out in suitable weather conditions as per the </t>
    </r>
    <r>
      <rPr>
        <i/>
        <sz val="9"/>
        <rFont val="Arial"/>
        <family val="2"/>
      </rPr>
      <t>Great crested newt mitigation guidelines</t>
    </r>
    <r>
      <rPr>
        <sz val="9"/>
        <rFont val="Arial"/>
        <family val="2"/>
      </rPr>
      <t xml:space="preserve">.    </t>
    </r>
  </si>
  <si>
    <t>Return to table E4</t>
  </si>
  <si>
    <t>Next Section</t>
  </si>
  <si>
    <t>GCN Method Statement WML-A14-2 (Version April 2020)</t>
  </si>
  <si>
    <t>The Conservation of Habitats and Species Regulations 2017 (as amended)</t>
  </si>
  <si>
    <r>
      <t xml:space="preserve">Method Statement to support application for licence under Regulation 55(2)(e) in respect of Great crested newts </t>
    </r>
    <r>
      <rPr>
        <b/>
        <i/>
        <sz val="10"/>
        <rFont val="Arial"/>
        <family val="2"/>
      </rPr>
      <t>Triturus cristatus</t>
    </r>
  </si>
  <si>
    <t xml:space="preserve">Section A. </t>
  </si>
  <si>
    <t>Site/project name:</t>
  </si>
  <si>
    <t>Applicant (developer) name:</t>
  </si>
  <si>
    <t>Named Ecologist:</t>
  </si>
  <si>
    <t>Is this application for a new Method Statement (not previously licensed), a modification to a licensed Method Statement (non-annexed only), or a re-submission following a "Further Information Request" notice?</t>
  </si>
  <si>
    <t xml:space="preserve">If a re-submission, please give previous application reference </t>
  </si>
  <si>
    <t>(eg EPSL, EPSM 20XX-3142A, 20XX XXX EPS MIT):</t>
  </si>
  <si>
    <t xml:space="preserve">NB: For re-submissions and modifications (non-annexed) the Method Statement should be re-submitted in its entirety, including all maps, appendices, reports, etc.  You must clearly show any changes from the previously submitted version by underlining relevant text (CTRL-U) or by changing the font colour.                                                                          </t>
  </si>
  <si>
    <r>
      <t xml:space="preserve">In undertaking this mitigation project, I agree to comply with good practice as set out in the </t>
    </r>
    <r>
      <rPr>
        <i/>
        <sz val="10"/>
        <rFont val="Arial"/>
        <family val="2"/>
      </rPr>
      <t>Great crested newt mitigation guidelines (GCNMG)</t>
    </r>
    <r>
      <rPr>
        <sz val="10"/>
        <rFont val="Arial"/>
        <family val="2"/>
      </rPr>
      <t xml:space="preserve"> (English Nature, 2001). [Note: if you do not check the box to comply with good practice your application will almost certainly be rejected. See comments on </t>
    </r>
    <r>
      <rPr>
        <i/>
        <sz val="10"/>
        <rFont val="Arial"/>
        <family val="2"/>
      </rPr>
      <t>Technical mitigation issues</t>
    </r>
    <r>
      <rPr>
        <sz val="10"/>
        <rFont val="Arial"/>
        <family val="2"/>
      </rPr>
      <t xml:space="preserve"> in Instructions]</t>
    </r>
  </si>
  <si>
    <t>NB: Please be concise with your information and descriptions provided within your Method Statement</t>
  </si>
  <si>
    <t>Section B Introduction</t>
  </si>
  <si>
    <t xml:space="preserve">You have provided a brief description of proposal in the application form, please provide the </t>
  </si>
  <si>
    <t>following additional background and site information.</t>
  </si>
  <si>
    <t>Relationship with impacts due to other nearby development</t>
  </si>
  <si>
    <r>
      <rPr>
        <b/>
        <sz val="10"/>
        <rFont val="Arial"/>
        <family val="2"/>
      </rPr>
      <t>B1.1</t>
    </r>
    <r>
      <rPr>
        <sz val="10"/>
        <rFont val="Arial"/>
        <family val="2"/>
      </rPr>
      <t xml:space="preserve"> Is this application part of a phased/multi-plot development? See:</t>
    </r>
  </si>
  <si>
    <t>Advice on Masterplan guidance</t>
  </si>
  <si>
    <t>For example, is it part of a phased mineral extraction, housing development or one plot in a multiple</t>
  </si>
  <si>
    <t xml:space="preserve"> ownership residential scheme?.......................</t>
  </si>
  <si>
    <t>If No, go to Question B1.2</t>
  </si>
  <si>
    <t xml:space="preserve">If yes, how many great crested newt (GCN) licences will be required? </t>
  </si>
  <si>
    <t>What licence application phase is this? e.g. licence application 1 of 3.</t>
  </si>
  <si>
    <t>Note: sections in this Method Statement on impact assessment and mitigation measures must explicitly relate to impacts only from the development currently proposed.</t>
  </si>
  <si>
    <t>Your separate master plan document is expected to take due regard of the overall project. This is important to ensure that in-combination effects are considered, and mitigation measures across the whole project are both sufficient and coherent.</t>
  </si>
  <si>
    <t xml:space="preserve">Confirm you provided: </t>
  </si>
  <si>
    <r>
      <rPr>
        <sz val="10"/>
        <rFont val="Wingdings"/>
        <charset val="2"/>
      </rPr>
      <t xml:space="preserve"> </t>
    </r>
    <r>
      <rPr>
        <sz val="10"/>
        <rFont val="Arial"/>
        <family val="2"/>
      </rPr>
      <t>A Separate Masterplan document……………….</t>
    </r>
  </si>
  <si>
    <r>
      <rPr>
        <sz val="10"/>
        <rFont val="Wingdings"/>
        <charset val="2"/>
      </rPr>
      <t></t>
    </r>
    <r>
      <rPr>
        <sz val="10"/>
        <rFont val="Arial"/>
        <family val="2"/>
      </rPr>
      <t xml:space="preserve">   Separate Masterplan figures………………………</t>
    </r>
  </si>
  <si>
    <r>
      <t></t>
    </r>
    <r>
      <rPr>
        <sz val="10"/>
        <rFont val="Wingdings"/>
        <charset val="2"/>
      </rPr>
      <t xml:space="preserve"> </t>
    </r>
    <r>
      <rPr>
        <sz val="10"/>
        <rFont val="Arial"/>
        <family val="2"/>
      </rPr>
      <t>A Habitat Management and Maintenance Plan?...</t>
    </r>
  </si>
  <si>
    <r>
      <t xml:space="preserve">If you have selected </t>
    </r>
    <r>
      <rPr>
        <b/>
        <sz val="10"/>
        <rFont val="Arial"/>
        <family val="2"/>
      </rPr>
      <t>‘No’</t>
    </r>
    <r>
      <rPr>
        <sz val="10"/>
        <rFont val="Arial"/>
        <family val="2"/>
      </rPr>
      <t xml:space="preserve"> to any of the above questions, please explain why as these are considered necessary and important documents for determination of your application. Not to provide them is likely to result in delays to being able to determine your application whilst we come back to you for this information. </t>
    </r>
  </si>
  <si>
    <t xml:space="preserve">Please provide below a brief summary of how the current application relates to the larger project. </t>
  </si>
  <si>
    <r>
      <rPr>
        <b/>
        <sz val="10"/>
        <rFont val="Arial"/>
        <family val="2"/>
      </rPr>
      <t xml:space="preserve">For this method statement also include a map FIG. B1.1 - </t>
    </r>
    <r>
      <rPr>
        <b/>
        <u/>
        <sz val="10"/>
        <color indexed="12"/>
        <rFont val="Arial"/>
        <family val="2"/>
      </rPr>
      <t xml:space="preserve"> see Sum &amp; Figs. tab.</t>
    </r>
  </si>
  <si>
    <r>
      <rPr>
        <b/>
        <sz val="10"/>
        <rFont val="Arial"/>
        <family val="2"/>
      </rPr>
      <t xml:space="preserve">B1.2 </t>
    </r>
    <r>
      <rPr>
        <sz val="10"/>
        <rFont val="Arial"/>
        <family val="2"/>
      </rPr>
      <t xml:space="preserve">Apart from any mentioned in B1.1, are there other GCN mitigation projects which might affect the </t>
    </r>
  </si>
  <si>
    <t>target population?  You must make reasonable efforts to establish this, including discussions with your</t>
  </si>
  <si>
    <t>client and the LPA.</t>
  </si>
  <si>
    <t xml:space="preserve">Notes: Include any projects within 100m of site boundary, and any further away that are likely to seriously </t>
  </si>
  <si>
    <t xml:space="preserve">impact on the population at the site. Include current projects, any from the last 5 years, and any planned </t>
  </si>
  <si>
    <t>to happen within the next 5 years.</t>
  </si>
  <si>
    <t>If yes, provide summary information here, including site names, dates, and - if known - licence reference No.s:</t>
  </si>
  <si>
    <r>
      <rPr>
        <b/>
        <sz val="10"/>
        <rFont val="Arial"/>
        <family val="2"/>
      </rPr>
      <t>NB: Locations of other GCN sites must be shown on FIG. B1.2 -</t>
    </r>
    <r>
      <rPr>
        <b/>
        <u/>
        <sz val="10"/>
        <color indexed="12"/>
        <rFont val="Arial"/>
        <family val="2"/>
      </rPr>
      <t xml:space="preserve"> see Sum &amp; Figs. tab</t>
    </r>
  </si>
  <si>
    <t>C Survey and site assessment</t>
  </si>
  <si>
    <t>C1 Pre-existing survey information on GCN at survey site (eg previous to the survey data used to inform this application)</t>
  </si>
  <si>
    <t>C1.1 Indicate conclusion on newts at development site from pre-existing survey data, if any. You should make reasonable efforts to find this data, including consulting the NBN Gateway and Local Records Centres.</t>
  </si>
  <si>
    <t>C1.2 Age of pre-existing survey data (years between now and latest survey)</t>
  </si>
  <si>
    <t>C1.3 Source(s) of pre-existing survey data; also include a copy or summary in an appendix</t>
  </si>
  <si>
    <t>C2 Status of GCNs in the local area</t>
  </si>
  <si>
    <t>C2.1 Local status (within approx 10km). Note: often there will be only patchy data on newt distribution, but you may feel able to assign one of the categories below when combined with pond density figures for the local area. Note: this is only a rough measure.</t>
  </si>
  <si>
    <t>Further information on local status</t>
  </si>
  <si>
    <t>C3 Recent survey (to inform this mitigation project)</t>
  </si>
  <si>
    <t>C3.1 Objective of survey</t>
  </si>
  <si>
    <t>C3.2 Survey area and justification</t>
  </si>
  <si>
    <r>
      <rPr>
        <sz val="10"/>
        <rFont val="Wingdings"/>
        <charset val="2"/>
      </rPr>
      <t xml:space="preserve"> </t>
    </r>
    <r>
      <rPr>
        <sz val="10"/>
        <rFont val="Arial"/>
        <family val="2"/>
      </rPr>
      <t>Clearly state which areas were surveyed…</t>
    </r>
  </si>
  <si>
    <r>
      <t xml:space="preserve">If </t>
    </r>
    <r>
      <rPr>
        <i/>
        <sz val="10"/>
        <rFont val="Arial"/>
        <family val="2"/>
      </rPr>
      <t>Other</t>
    </r>
    <r>
      <rPr>
        <sz val="10"/>
        <rFont val="Arial"/>
        <family val="2"/>
      </rPr>
      <t>, please provide comments below:</t>
    </r>
  </si>
  <si>
    <r>
      <rPr>
        <sz val="10"/>
        <rFont val="Wingdings"/>
        <charset val="2"/>
      </rPr>
      <t xml:space="preserve"> </t>
    </r>
    <r>
      <rPr>
        <sz val="10"/>
        <rFont val="Arial"/>
        <family val="2"/>
      </rPr>
      <t>Select which ponds were surveyed………</t>
    </r>
  </si>
  <si>
    <r>
      <rPr>
        <sz val="10"/>
        <rFont val="Wingdings"/>
        <charset val="2"/>
      </rPr>
      <t xml:space="preserve"> </t>
    </r>
    <r>
      <rPr>
        <sz val="10"/>
        <rFont val="Arial"/>
        <family val="2"/>
      </rPr>
      <t>Provide justification for the area surveyed (whether 250m or 500m of the site)</t>
    </r>
  </si>
  <si>
    <r>
      <t xml:space="preserve">NB: to accompany the survey section you must identify the survey area and </t>
    </r>
    <r>
      <rPr>
        <b/>
        <u/>
        <sz val="10"/>
        <rFont val="Arial"/>
        <family val="2"/>
      </rPr>
      <t xml:space="preserve">all </t>
    </r>
    <r>
      <rPr>
        <b/>
        <sz val="10"/>
        <rFont val="Arial"/>
        <family val="2"/>
      </rPr>
      <t>ponds within that area, indicating those surveyed from those not surveyed, on FIG. C3.2(a) and the 250m and 500m radii limits around the development boundary.  An aerial photograph of the site and surrounding area is also useful.</t>
    </r>
  </si>
  <si>
    <r>
      <rPr>
        <b/>
        <sz val="10"/>
        <rFont val="Arial"/>
        <family val="2"/>
      </rPr>
      <t xml:space="preserve">Please label as FIG. C3.2(b) if included. </t>
    </r>
    <r>
      <rPr>
        <b/>
        <u/>
        <sz val="10"/>
        <color indexed="12"/>
        <rFont val="Arial"/>
        <family val="2"/>
      </rPr>
      <t xml:space="preserve"> See Sum &amp;  Figs. tab. </t>
    </r>
  </si>
  <si>
    <t>C3.3 Habitat description: waterbodies</t>
  </si>
  <si>
    <t>C3.3i Briefly describe all waterbodies within your survey area. Please provide only a short text description, e.g. "Pond 1is a small garden pond in the northwest of the site. Pond 2 is a marl pit pond in the centre of the site". Includepond references (names). Do not include Habitat Suitability Index (HSI) data here; this is to be added later in the Method Statement.</t>
  </si>
  <si>
    <t>Pond ref</t>
  </si>
  <si>
    <t>Description</t>
  </si>
  <si>
    <r>
      <rPr>
        <i/>
        <sz val="10"/>
        <rFont val="Arial"/>
        <family val="2"/>
      </rPr>
      <t>Add further records to the</t>
    </r>
    <r>
      <rPr>
        <u/>
        <sz val="10"/>
        <color indexed="12"/>
        <rFont val="Arial"/>
        <family val="2"/>
      </rPr>
      <t xml:space="preserve"> </t>
    </r>
    <r>
      <rPr>
        <i/>
        <u/>
        <sz val="10"/>
        <color indexed="12"/>
        <rFont val="Arial"/>
        <family val="2"/>
      </rPr>
      <t>Additional Records tab.</t>
    </r>
  </si>
  <si>
    <r>
      <rPr>
        <b/>
        <sz val="10"/>
        <rFont val="Arial"/>
        <family val="2"/>
      </rPr>
      <t>C3.3.ii Waterbodies:</t>
    </r>
    <r>
      <rPr>
        <sz val="10"/>
        <rFont val="Arial"/>
        <family val="2"/>
      </rPr>
      <t xml:space="preserve"> distance from development site boundary and other ponds.</t>
    </r>
  </si>
  <si>
    <t>Provide distance (to the nearest 10m) from the development site boundary for each pond within the survey area. If pond is on site, enter "0". If a pond on site or close to the development was not surveyed for GCNs, still give the distance, and provide reason for not surveying.</t>
  </si>
  <si>
    <t>Distance (m)</t>
  </si>
  <si>
    <t>Surveyed or not?</t>
  </si>
  <si>
    <t>If selected 'No- other reason' explain below</t>
  </si>
  <si>
    <t>Add more records here</t>
  </si>
  <si>
    <t>Additional records page</t>
  </si>
  <si>
    <t>C3.4 Habitat description: terrestrial habitats.</t>
  </si>
  <si>
    <t>What is the total area (ha) of the development site?</t>
  </si>
  <si>
    <r>
      <t xml:space="preserve">• Please provide a broad breakdown (ha and habitat type) of terrestrial habitat present on the development site. </t>
    </r>
    <r>
      <rPr>
        <sz val="10"/>
        <color indexed="9"/>
        <rFont val="Arial"/>
        <family val="2"/>
      </rPr>
      <t>_</t>
    </r>
    <r>
      <rPr>
        <b/>
        <sz val="10"/>
        <rFont val="Arial"/>
        <family val="2"/>
      </rPr>
      <t xml:space="preserve">Note </t>
    </r>
    <r>
      <rPr>
        <sz val="10"/>
        <rFont val="Arial"/>
        <family val="2"/>
      </rPr>
      <t xml:space="preserve">that this total should be the same as the area included above.  
• Also, briefly describe the terrestrial habitats present on adjacent areas likely to support GCNs. If there is no </t>
    </r>
    <r>
      <rPr>
        <sz val="10"/>
        <color indexed="9"/>
        <rFont val="Arial"/>
        <family val="2"/>
      </rPr>
      <t>_</t>
    </r>
    <r>
      <rPr>
        <sz val="10"/>
        <rFont val="Arial"/>
        <family val="2"/>
      </rPr>
      <t>defined boundary to development site, please explain the habitats affected by the works and within the surrounding area.
• The habitats described in this section should be clearly shown and identified on Figure C3.2(a)</t>
    </r>
  </si>
  <si>
    <t>NB: Photographs showing the habitats on site should be provided - FIG. C3.4</t>
  </si>
  <si>
    <t>see Sum &amp; Figs. tab</t>
  </si>
  <si>
    <t xml:space="preserve">C3.5 Waterbodies: quantitative assessment. </t>
  </si>
  <si>
    <t>A Habitat Suitability Index (HSI) score should be calculated for each pond that would be subject to activities likely to result in adverse impacts on the local GCN population. See guidance in the Instructions section (Survey data and HSI tabs). It is not required for ponds subject to low impacts, though can be entered if you wish; this may be useful, for example, to provide objective evidence that the population affected is likely to be small.</t>
  </si>
  <si>
    <r>
      <t>In the boxes below, enter the Pond reference (or name) then the SI scores. The spreadsheet will automatically calculate the HSI. It is expected that, for each HSI, all ten SI scores should be entered in most cases. If you did not calculate a particular SI score, leave blank (</t>
    </r>
    <r>
      <rPr>
        <b/>
        <sz val="10"/>
        <rFont val="Arial"/>
        <family val="2"/>
      </rPr>
      <t xml:space="preserve">do not </t>
    </r>
    <r>
      <rPr>
        <sz val="10"/>
        <rFont val="Arial"/>
        <family val="2"/>
      </rPr>
      <t>enter "0"). If more than two variables are missing, the HSI should be treated as provisional and you should comment on this below. If more than 10 waterbodies need HSI scores, include additional information in an appendix, in the same format as below.</t>
    </r>
  </si>
  <si>
    <t>Date HSI assessment undertaken</t>
  </si>
  <si>
    <t>SI1 - Location</t>
  </si>
  <si>
    <t>SI2 - Pond area</t>
  </si>
  <si>
    <t>SI3 - Pond drying</t>
  </si>
  <si>
    <t>SI4 - Water quality</t>
  </si>
  <si>
    <t>SI4 - Shade</t>
  </si>
  <si>
    <t>SI6 - Fowl</t>
  </si>
  <si>
    <t>SI7 - Fish</t>
  </si>
  <si>
    <t>SI8 - Ponds</t>
  </si>
  <si>
    <t>SI9 - Terr'l habitat</t>
  </si>
  <si>
    <t>SI10 - Macrophytes</t>
  </si>
  <si>
    <r>
      <t xml:space="preserve">Additional records </t>
    </r>
    <r>
      <rPr>
        <sz val="10"/>
        <rFont val="Arial"/>
        <family val="2"/>
      </rPr>
      <t>page</t>
    </r>
  </si>
  <si>
    <t>Please comment and describe any constraints on HSI data if appropriate.  If ponds did not under go a HSI assessment please also explain why:</t>
  </si>
  <si>
    <t>C4 Amphibian survey</t>
  </si>
  <si>
    <t>C4.1 Terrestrial amphibian survey</t>
  </si>
  <si>
    <t>Was a terrestrial survey undertaken?...................</t>
  </si>
  <si>
    <t>If no, proceed to next section.</t>
  </si>
  <si>
    <t>Objective of terrestrial survey:</t>
  </si>
  <si>
    <t>Which area was surveyed for terrestrial amphibians?</t>
  </si>
  <si>
    <t>Explain terrestrial survey area(s). Also mark on map, and give map reference here:</t>
  </si>
  <si>
    <t xml:space="preserve">Applicants must ensure they retain or have access to the records set out in the technical advice note, and used to support the licence application, for at least 12 months after the first licence return (dates for which will be set out in any licence granted). </t>
  </si>
  <si>
    <t>Fill in the boxes to show methods, timing, effort and results:</t>
  </si>
  <si>
    <t>Survey start date:</t>
  </si>
  <si>
    <t>Survey end date:</t>
  </si>
  <si>
    <t>Method:</t>
  </si>
  <si>
    <t>Refuge search</t>
  </si>
  <si>
    <t>Pitfall</t>
  </si>
  <si>
    <t>Night search</t>
  </si>
  <si>
    <t>Other**</t>
  </si>
  <si>
    <r>
      <t>Effort</t>
    </r>
    <r>
      <rPr>
        <sz val="8"/>
        <rFont val="Arial"/>
        <family val="2"/>
      </rPr>
      <t xml:space="preserve"> 
</t>
    </r>
    <r>
      <rPr>
        <sz val="9"/>
        <rFont val="Arial"/>
        <family val="2"/>
      </rPr>
      <t>(suitable days):</t>
    </r>
  </si>
  <si>
    <t>No. of newts* found:</t>
  </si>
  <si>
    <t>Total newts:</t>
  </si>
  <si>
    <t>Metamorphs and immatures as percentage of total catch:</t>
  </si>
  <si>
    <t>*for this section, "no. of newts" refers more accurately to "no. of newt observations", as individuals are not distinguished in typical surveys. If you have individual newt data, state below.</t>
  </si>
  <si>
    <t>Comments on results, e.g. ** if an ‘other’ method was used please explain what this was, favoured areas, migration route, juvenile dispersal route. Also mark observations and locations newts found on a map, and give map reference here:</t>
  </si>
  <si>
    <t>C4.2 Aquatic surveys for presence / absence using eDNA.</t>
  </si>
  <si>
    <t xml:space="preserve">A. Have you used eDNA to determine GCN presence? </t>
  </si>
  <si>
    <t>B. If yes, please confirm the following:</t>
  </si>
  <si>
    <r>
      <rPr>
        <sz val="10"/>
        <rFont val="Arial"/>
        <family val="2"/>
      </rPr>
      <t>i.     The Defra</t>
    </r>
    <r>
      <rPr>
        <u/>
        <sz val="10"/>
        <color indexed="12"/>
        <rFont val="Arial"/>
        <family val="2"/>
      </rPr>
      <t xml:space="preserve"> technical advice note</t>
    </r>
    <r>
      <rPr>
        <sz val="10"/>
        <rFont val="Arial"/>
        <family val="2"/>
      </rPr>
      <t xml:space="preserve"> has been strictly followed -</t>
    </r>
  </si>
  <si>
    <t xml:space="preserve">       If no, the results will not be accepted.</t>
  </si>
  <si>
    <r>
      <t>ii.</t>
    </r>
    <r>
      <rPr>
        <sz val="7"/>
        <rFont val="Times New Roman"/>
        <family val="1"/>
      </rPr>
      <t xml:space="preserve">    </t>
    </r>
    <r>
      <rPr>
        <sz val="10"/>
        <rFont val="Arial"/>
        <family val="2"/>
      </rPr>
      <t xml:space="preserve">Natural England’s published  timeframes for taking eDNA samples 
has been adhered to -
</t>
    </r>
  </si>
  <si>
    <t>If no, please explain why.</t>
  </si>
  <si>
    <r>
      <rPr>
        <sz val="11"/>
        <rFont val="Arial"/>
        <family val="2"/>
      </rPr>
      <t>iii.    </t>
    </r>
    <r>
      <rPr>
        <sz val="10"/>
        <rFont val="Arial"/>
        <family val="2"/>
      </rPr>
      <t xml:space="preserve"> Confirm only licensed GCN surveyors, or suitably trained and competent Accredited Agents (see below table) have taken the eDNA samples to support this licence application. Provide their names and licence references below. </t>
    </r>
  </si>
  <si>
    <t>GCN Surveyor / Accredited Agent</t>
  </si>
  <si>
    <t>Licence Reference</t>
  </si>
  <si>
    <t>C. Complete the following table</t>
  </si>
  <si>
    <t>Pond reference</t>
  </si>
  <si>
    <t>Date eDNA sample taken</t>
  </si>
  <si>
    <t>Result (presence or absence)</t>
  </si>
  <si>
    <t xml:space="preserve">It is only acceptable to use Accredited Agents under a GCN survey licence to collect eDNA samples if it can be demonstrated that they are adequately trained and competent in GCN ecology, conventional survey techniques, trained in the collection of eDNA samples and are experienced GCN surveyors even if they do not hold their own GCN survey licences.   The named ecologist and applicant are responsible for ensuring that this condition is met.
 Results of eDNA survey data must be clearly depicted on Figure C3.2a.
</t>
  </si>
  <si>
    <t>C4.3 Aquatic amphibian survey (conventional methods) - GCN results - Pond 1</t>
  </si>
  <si>
    <t>Was an aquatic amphibian survey done?</t>
  </si>
  <si>
    <t>Total no. of ponds surveyed:</t>
  </si>
  <si>
    <t>If &gt;10 ponds or &gt;8 visits for a pond, provide further data…</t>
  </si>
  <si>
    <r>
      <rPr>
        <sz val="8"/>
        <rFont val="Arial"/>
        <family val="2"/>
      </rPr>
      <t xml:space="preserve">See additional </t>
    </r>
    <r>
      <rPr>
        <u/>
        <sz val="8"/>
        <color indexed="12"/>
        <rFont val="Arial"/>
        <family val="2"/>
      </rPr>
      <t>Survey ponds  11-20 sheet</t>
    </r>
  </si>
  <si>
    <t>Surveyor name(s):</t>
  </si>
  <si>
    <r>
      <t>Important. Read before completing this section:</t>
    </r>
    <r>
      <rPr>
        <sz val="9"/>
        <rFont val="Arial"/>
        <family val="2"/>
      </rPr>
      <t xml:space="preserve"> Enter GCN survey data in relevant boxes in the table below (for Pond 1) and those on subsequent sheets (for up to 9 other ponds). Enter "0" where you did a survey and found no newts; leave box blank if no survey was done. This format is designed for a typical single season survey with typical methods and effort. Explain atypical methods/effort later. For multiple year surveys, give details in annex (convert data to this format if possible). Use these tables to provide details only for the most recent season's survey. Append older survey results in full. Automatic yellow highlight indicates possible detectability problem (see Evaluation &amp; interpretation section, later).</t>
    </r>
  </si>
  <si>
    <r>
      <t xml:space="preserve">Pond reference (e.g. "Pond 1") - </t>
    </r>
    <r>
      <rPr>
        <i/>
        <sz val="8"/>
        <color theme="0" tint="-0.499984740745262"/>
        <rFont val="Arial"/>
        <family val="2"/>
      </rPr>
      <t>below</t>
    </r>
  </si>
  <si>
    <t>Torch</t>
  </si>
  <si>
    <t>Bottle-trap</t>
  </si>
  <si>
    <t>Net</t>
  </si>
  <si>
    <t>Egg search</t>
  </si>
  <si>
    <t>Larvae</t>
  </si>
  <si>
    <t>Torch power:</t>
  </si>
  <si>
    <t>No. of traps used in pond:</t>
  </si>
  <si>
    <t>eggs found?</t>
  </si>
  <si>
    <t>larvae found? (any method)</t>
  </si>
  <si>
    <t>No. of survey visits to this pond:</t>
  </si>
  <si>
    <t>Sex/life stage:</t>
  </si>
  <si>
    <t>Male</t>
  </si>
  <si>
    <t>Female</t>
  </si>
  <si>
    <t>Imm.</t>
  </si>
  <si>
    <t>(1) Date:</t>
  </si>
  <si>
    <t>Air temp</t>
  </si>
  <si>
    <t>Veg cover</t>
  </si>
  <si>
    <t>Turbidity</t>
  </si>
  <si>
    <t>Adult totals:</t>
  </si>
  <si>
    <t>(2) Date:</t>
  </si>
  <si>
    <t>(3) Date:</t>
  </si>
  <si>
    <t>(4) Date:</t>
  </si>
  <si>
    <t>(5) Date:</t>
  </si>
  <si>
    <t>(6) Date:</t>
  </si>
  <si>
    <t>(7) Date:</t>
  </si>
  <si>
    <t>(8) Date:</t>
  </si>
  <si>
    <t>Peak adult count for this pond in any one visit (by torch, trap or net):</t>
  </si>
  <si>
    <t>Comments and constraints:</t>
  </si>
  <si>
    <t>Temp Veg Tur problem?</t>
  </si>
  <si>
    <t>Torch power low?</t>
  </si>
  <si>
    <t>Visit 1 overall det problem?</t>
  </si>
  <si>
    <t># ponds</t>
  </si>
  <si>
    <t>C4.3 Aquatic amphibian survey (conventional methods)- GCN results (cont - Pond 2)</t>
  </si>
  <si>
    <t>NB: This page prints in landscape format</t>
  </si>
  <si>
    <t>Pond reference (e.g. Pond 2)</t>
  </si>
  <si>
    <t>C4.3 Aquatic amphibian survey (conventional methods) - GCN results (cont - Pond 3)</t>
  </si>
  <si>
    <t>Pond reference (e.g. Pond 3)</t>
  </si>
  <si>
    <t>C4.3 Aquatic amphibian survey (conventional methods) - GCN results (cont - Pond 4)</t>
  </si>
  <si>
    <t>Pond reference (e.g. Pond 4)</t>
  </si>
  <si>
    <t>C4.3 Aquatic amphibian survey (conventional methods) - GCN results (cont - Pond 5)</t>
  </si>
  <si>
    <t>Pond reference (e.g. Pond 5)</t>
  </si>
  <si>
    <t>C4.3 Aquatic amphibian survey (conventional methods) - GCN results (cont - Pond 6)</t>
  </si>
  <si>
    <t xml:space="preserve">Pond reference (e.g. Pond 6) </t>
  </si>
  <si>
    <t>C4.3 Aquatic amphibian survey (conventional methods) - GCN results (cont - Pond 7)</t>
  </si>
  <si>
    <t>Pond reference (e.g. Pond 7)</t>
  </si>
  <si>
    <t>C4.3 Aquatic amphibian survey (conventional methods) - GCN results (cont - Pond 8)</t>
  </si>
  <si>
    <t>Pond reference (e.g. Pond 8)</t>
  </si>
  <si>
    <t>C4.3 Aquatic amphibian survey (conventional methods) - GCN results (cont - Pond 9)</t>
  </si>
  <si>
    <t>Pond reference (e.g. Pond 9)</t>
  </si>
  <si>
    <t>C4.3 Aquatic amphibian survey (conventional methods) - GCN results (Pond 10)</t>
  </si>
  <si>
    <t>Pond reference (e.g. Pond 10)</t>
  </si>
  <si>
    <t>C4.4 Aquatic amphibian survey (continued)</t>
  </si>
  <si>
    <t>1. Confirm that you have undertaken a walkover survey within 3 months prior to submission…………………………………….</t>
  </si>
  <si>
    <t xml:space="preserve">2. If the survey was not undertaken this year, please confirm whether there are any changes to habitats (aquatic or terrestrial). If yes, please detail the nature of the changes below. </t>
  </si>
  <si>
    <r>
      <t xml:space="preserve">NB: </t>
    </r>
    <r>
      <rPr>
        <b/>
        <u/>
        <sz val="20"/>
        <rFont val="Arial"/>
        <family val="2"/>
      </rPr>
      <t>DO NOT</t>
    </r>
    <r>
      <rPr>
        <b/>
        <sz val="20"/>
        <rFont val="Arial"/>
        <family val="2"/>
      </rPr>
      <t xml:space="preserve"> ADD TO OR MODIFY ANY DATA ON THIS WORKSHEET!</t>
    </r>
  </si>
  <si>
    <t>This worksheet should not be submitted with licence applications</t>
  </si>
  <si>
    <t>Yes_no_na</t>
  </si>
  <si>
    <t>C4.1</t>
  </si>
  <si>
    <t>Yes</t>
  </si>
  <si>
    <t>Current landuse</t>
  </si>
  <si>
    <t>Act/dev type</t>
  </si>
  <si>
    <t>Planning_status_current</t>
  </si>
  <si>
    <t>Pre-existing survey</t>
  </si>
  <si>
    <t>Terr_surv_obj</t>
  </si>
  <si>
    <t>No</t>
  </si>
  <si>
    <t>Built land (buildings, roads etc)</t>
  </si>
  <si>
    <t>Building (housing, factory etc)</t>
  </si>
  <si>
    <t>Full planning consent</t>
  </si>
  <si>
    <t>No pre-existing survey data</t>
  </si>
  <si>
    <t>Assess if great crested newts present in particular area</t>
  </si>
  <si>
    <t>N/A</t>
  </si>
  <si>
    <t>Post-industrial, brownfield</t>
  </si>
  <si>
    <t>Temporary linear (pipeline etc)</t>
  </si>
  <si>
    <t>Outline planning consent</t>
  </si>
  <si>
    <t>Pre-existing survey confirms great crested newt presence</t>
  </si>
  <si>
    <t>Assess great crested newt dispersal distances and/or direction</t>
  </si>
  <si>
    <t>Parkland, garden, allotments</t>
  </si>
  <si>
    <t>Permanent linear (road etc)</t>
  </si>
  <si>
    <t>Planning applic'n submitted, not yet determined</t>
  </si>
  <si>
    <t>Pre-existing survey indicates likely great crested newt presence</t>
  </si>
  <si>
    <t>Semi-natural - grassland</t>
  </si>
  <si>
    <t>Mineral extraction or landfill</t>
  </si>
  <si>
    <t>Complex planning situation (explain below)</t>
  </si>
  <si>
    <t>Pre-existing survey indicates great crested newts likely absent</t>
  </si>
  <si>
    <t>Semi-natural - woodland</t>
  </si>
  <si>
    <t>Amenity improvements</t>
  </si>
  <si>
    <t>Planning permission not required</t>
  </si>
  <si>
    <t>Semi-natural - scrub</t>
  </si>
  <si>
    <t>Improving existing structures (WWTW etc)</t>
  </si>
  <si>
    <t>Permitted development</t>
  </si>
  <si>
    <t>Semi-natural - other (state below)</t>
  </si>
  <si>
    <t>Ongoing activity (state below)</t>
  </si>
  <si>
    <t>Other status (state below)</t>
  </si>
  <si>
    <t>Farmland - arable</t>
  </si>
  <si>
    <t>Other (state below)</t>
  </si>
  <si>
    <t>Age of pre-existing survey</t>
  </si>
  <si>
    <t>Terr_surv_area</t>
  </si>
  <si>
    <t>Farmland - pasture</t>
  </si>
  <si>
    <t>Between 1 and 3 years</t>
  </si>
  <si>
    <t>Whole of development site</t>
  </si>
  <si>
    <t>Farmland - other (state below)</t>
  </si>
  <si>
    <t>Between 4 and 6 years</t>
  </si>
  <si>
    <t>Part(s) of development site (state below)</t>
  </si>
  <si>
    <t>Quarry, landfill</t>
  </si>
  <si>
    <t>Over 6 years</t>
  </si>
  <si>
    <t>Part(s) of development site + surrounds (state below)</t>
  </si>
  <si>
    <t>Mixed (state below)</t>
  </si>
  <si>
    <t>Area outside development site (state below)</t>
  </si>
  <si>
    <t>Along boundary(ies) of development site (state below)</t>
  </si>
  <si>
    <t>New_or_amend</t>
  </si>
  <si>
    <t>New method statement; not previously licensed</t>
  </si>
  <si>
    <t>Modification to existing licensed method statement</t>
  </si>
  <si>
    <t>Resubmission of application (not yet licensed)</t>
  </si>
  <si>
    <t>Local status</t>
  </si>
  <si>
    <t>Receptor site status</t>
  </si>
  <si>
    <t>Terr_surv_effort</t>
  </si>
  <si>
    <t>Mon_period</t>
  </si>
  <si>
    <t>Frequent - known or likely to occur at c. &gt;5 ponds per square km</t>
  </si>
  <si>
    <t>Great crested newts absent/highly likely to be absent</t>
  </si>
  <si>
    <t>Method not used</t>
  </si>
  <si>
    <t>Occasional - known or likely to occur at c. 1-5 ponds per square km</t>
  </si>
  <si>
    <t>Great crested newts present; small population size class</t>
  </si>
  <si>
    <t>1 day</t>
  </si>
  <si>
    <t>Rare or absent - likely to be absent locally, or c. &lt;5 ponds within 10km</t>
  </si>
  <si>
    <t>Great crested newt present; medium population size class</t>
  </si>
  <si>
    <t>2-10 days</t>
  </si>
  <si>
    <t>Unknown (if data is inadequate to allow one of the approximations above)</t>
  </si>
  <si>
    <t>Great crested newts present; large population size class</t>
  </si>
  <si>
    <t>11-30 days</t>
  </si>
  <si>
    <t>Great crested newts present; abundance unknown</t>
  </si>
  <si>
    <t>31-60 days</t>
  </si>
  <si>
    <t>Additional_cap_effort</t>
  </si>
  <si>
    <t>Survey objective</t>
  </si>
  <si>
    <t>Unknown</t>
  </si>
  <si>
    <t>61-100 days</t>
  </si>
  <si>
    <t>Other</t>
  </si>
  <si>
    <t>To confirm presence of great crested newts in a specified area</t>
  </si>
  <si>
    <t>&gt;100 days</t>
  </si>
  <si>
    <t>To assess population size class of great crested newts in specified pond(s)</t>
  </si>
  <si>
    <t>Yes_no</t>
  </si>
  <si>
    <t>Terr_prop_juv</t>
  </si>
  <si>
    <t>&lt;25%</t>
  </si>
  <si>
    <t>25-75%</t>
  </si>
  <si>
    <t>&gt;75%</t>
  </si>
  <si>
    <t>E5.2</t>
  </si>
  <si>
    <t>Mon_survey_type</t>
  </si>
  <si>
    <t>Pond_surv_other_spp_results</t>
  </si>
  <si>
    <t>Presence/absence (up to 4 visits) + habitat assessment</t>
  </si>
  <si>
    <t>Not found</t>
  </si>
  <si>
    <t>Population size class (6 visits) + habitat assessment</t>
  </si>
  <si>
    <t>1-10 adults; no eggs or larvae</t>
  </si>
  <si>
    <t>eDNA + habitat assessment</t>
  </si>
  <si>
    <t>1-10 adults + eggs and/or larvae</t>
  </si>
  <si>
    <t>11-100 adults; no eggs or larvae</t>
  </si>
  <si>
    <t>11-100 adults + eggs and/or larvae</t>
  </si>
  <si>
    <t>&gt;100 adults; no eggs or larvae</t>
  </si>
  <si>
    <t>Terr_survey_other_spp</t>
  </si>
  <si>
    <t>Torch_power</t>
  </si>
  <si>
    <t>&gt;100 adults + eggs and/or larvae</t>
  </si>
  <si>
    <t>&lt; 50,000 cp</t>
  </si>
  <si>
    <t>No adults; eggs or larvae only</t>
  </si>
  <si>
    <t>1-10 individuals; includes metamorphs or immatures</t>
  </si>
  <si>
    <t>50,000 - 499,999 cp</t>
  </si>
  <si>
    <t>1-10 individuals; adults only</t>
  </si>
  <si>
    <t>500,000 - 999,999 cp</t>
  </si>
  <si>
    <t>11-100 individuals; includes metamorphs or immatures</t>
  </si>
  <si>
    <t>&gt;= 1,000,000 cp</t>
  </si>
  <si>
    <t>11-100 individuals; adults only</t>
  </si>
  <si>
    <t>Don't know / varies</t>
  </si>
  <si>
    <t>&gt;100 individuals; includes metamorphs or immatures</t>
  </si>
  <si>
    <t>&gt;100 individuals; adults only</t>
  </si>
  <si>
    <t>No_bottles</t>
  </si>
  <si>
    <t>Pond_surv_no_visits_per_pond</t>
  </si>
  <si>
    <t>1-10 traps</t>
  </si>
  <si>
    <t>11-50 traps</t>
  </si>
  <si>
    <t>&gt;50 traps</t>
  </si>
  <si>
    <t>varies</t>
  </si>
  <si>
    <t>&gt;8</t>
  </si>
  <si>
    <t>Pond_effect</t>
  </si>
  <si>
    <t>Pond_effect_score</t>
  </si>
  <si>
    <t>Terr_hab_50m_effect [old; not used]</t>
  </si>
  <si>
    <t>Terr_hab&lt;100m_effect_score [old; not used]</t>
  </si>
  <si>
    <t>terr_hab_50250_effect [old; not used]</t>
  </si>
  <si>
    <t>Terr_hab100-250m_effect_score [old; not used]</t>
  </si>
  <si>
    <t>Destruction</t>
  </si>
  <si>
    <t>Major damage</t>
  </si>
  <si>
    <t>Complete destrn or dmg</t>
  </si>
  <si>
    <t>Damage</t>
  </si>
  <si>
    <t>Moderate damage</t>
  </si>
  <si>
    <t>Moderate destrn or dmg</t>
  </si>
  <si>
    <t>Temporary loss</t>
  </si>
  <si>
    <t>Minor damage</t>
  </si>
  <si>
    <t>Minor destrn or dmg (&lt;0.5ha)</t>
  </si>
  <si>
    <t>Temporary impact only</t>
  </si>
  <si>
    <t>Other: major impact</t>
  </si>
  <si>
    <t>Positive effect</t>
  </si>
  <si>
    <t>Other: medium impact</t>
  </si>
  <si>
    <t>Other: minor impact</t>
  </si>
  <si>
    <t>Presence_Absence</t>
  </si>
  <si>
    <t>Present</t>
  </si>
  <si>
    <t>Absent</t>
  </si>
  <si>
    <t>Terrestrial habitat &gt;250m effect [old; not used]</t>
  </si>
  <si>
    <t>Terr_hab&gt;250m_effect_score [old; not used]</t>
  </si>
  <si>
    <t>Interf_other_effects</t>
  </si>
  <si>
    <t>Inter &amp; other eff score</t>
  </si>
  <si>
    <t>Impact_table_options [for 5.1]</t>
  </si>
  <si>
    <t>Major -ve effect</t>
  </si>
  <si>
    <t>Moderate -ve effect</t>
  </si>
  <si>
    <t>Minor destrn or dmg (&lt;5ha)</t>
  </si>
  <si>
    <t>Minor -ve effect</t>
  </si>
  <si>
    <t>Temporary -ve effect</t>
  </si>
  <si>
    <t>IA_HSI_peak</t>
  </si>
  <si>
    <t>HSI-pk_count_score</t>
  </si>
  <si>
    <t>trap_effort_away_pond</t>
  </si>
  <si>
    <t>Presence confirmed only</t>
  </si>
  <si>
    <t>HSI &lt;0.5 ("poor")</t>
  </si>
  <si>
    <t>HSI 0.5-0.59 ("below average")</t>
  </si>
  <si>
    <t>HSI 0.6-0.69 ("average")</t>
  </si>
  <si>
    <t>HSI 0.7-0.79 ("good")</t>
  </si>
  <si>
    <t>HSI &gt;0.8 ("excellent")</t>
  </si>
  <si>
    <t>Peak count 1-10</t>
  </si>
  <si>
    <t>Peak count 11-100</t>
  </si>
  <si>
    <t>Peak count &gt;100</t>
  </si>
  <si>
    <t>Frag_effect</t>
  </si>
  <si>
    <t>Frag_effect_score</t>
  </si>
  <si>
    <t>Major fragmentation</t>
  </si>
  <si>
    <t>Medium fragmentation</t>
  </si>
  <si>
    <t>Minor fragmentation</t>
  </si>
  <si>
    <t>Temporary fragmentation</t>
  </si>
  <si>
    <t>No fragmentation</t>
  </si>
  <si>
    <t>Pond_drain_effort</t>
  </si>
  <si>
    <t>Destr_search_effort</t>
  </si>
  <si>
    <t>Trap_effort_ring</t>
  </si>
  <si>
    <t>Hab_mangt_plan_period</t>
  </si>
  <si>
    <t>Post_dev_mech</t>
  </si>
  <si>
    <t>2 years</t>
  </si>
  <si>
    <t>Section 106 agreement</t>
  </si>
  <si>
    <t>4 years</t>
  </si>
  <si>
    <t>Commuted sum</t>
  </si>
  <si>
    <t>5 years</t>
  </si>
  <si>
    <t>Legal agreement with land mangt org</t>
  </si>
  <si>
    <t>10 years</t>
  </si>
  <si>
    <t>Section 39 Agreement</t>
  </si>
  <si>
    <t>20 years</t>
  </si>
  <si>
    <t>None proposed</t>
  </si>
  <si>
    <t>Perpetuity</t>
  </si>
  <si>
    <t>Other, or combination of mechanisms (state below)</t>
  </si>
  <si>
    <t>Trapeffortshort</t>
  </si>
  <si>
    <t>Current pop via score</t>
  </si>
  <si>
    <t>Current_hab_size</t>
  </si>
  <si>
    <t>Current hab size score</t>
  </si>
  <si>
    <t>Current_prospects</t>
  </si>
  <si>
    <t>Current prospects score</t>
  </si>
  <si>
    <t>Current_range score</t>
  </si>
  <si>
    <t>Good - habitat not limiting [+3]</t>
  </si>
  <si>
    <t>Good - expected to increase size/viability [+3]</t>
  </si>
  <si>
    <t>Current_pop_via</t>
  </si>
  <si>
    <t>Medium - good habitat area, some frag'n [+2]</t>
  </si>
  <si>
    <t>Medium - expected to remain at same level [+2]</t>
  </si>
  <si>
    <t>Good - large population, high viability [+3]</t>
  </si>
  <si>
    <t>Poor - small habitat area, high frag'n [+1]</t>
  </si>
  <si>
    <t>Poor - expected to decline [+1]</t>
  </si>
  <si>
    <t>Current_range</t>
  </si>
  <si>
    <t>Medium - medium population, medium viability [+2]</t>
  </si>
  <si>
    <t>Good - newts well distributed within 1km [+3]</t>
  </si>
  <si>
    <t>Poor - small population, low viability [+1]</t>
  </si>
  <si>
    <t>Medium - newts patchily distributed within 1km [+2]</t>
  </si>
  <si>
    <t>Poor - newts present in very small area within 1km [+1]</t>
  </si>
  <si>
    <t>Pop dev impact score</t>
  </si>
  <si>
    <t>Hab_dev_impact</t>
  </si>
  <si>
    <t>Hab dev impact score</t>
  </si>
  <si>
    <t>Prospects_dev_impact</t>
  </si>
  <si>
    <t>Prospects dev impact score</t>
  </si>
  <si>
    <t>Range dev impact score</t>
  </si>
  <si>
    <t>Positive - habitat extent &amp; quality would increase [+1]</t>
  </si>
  <si>
    <t>Good - higher chance of future pop increase [+1]</t>
  </si>
  <si>
    <t>Pop_dev_impact</t>
  </si>
  <si>
    <t>Neutral - habitat extent &amp; quality would be unchanged [0]</t>
  </si>
  <si>
    <t>Neutral - no effect on future prospects [0]</t>
  </si>
  <si>
    <t>Positive - pop size &amp; viability would increase [+1]</t>
  </si>
  <si>
    <t>Negative - habitat extent &amp; quality would decrease [-1]</t>
  </si>
  <si>
    <t>Poor - higher chance of future decline [-1]</t>
  </si>
  <si>
    <t>Range_dev_impact</t>
  </si>
  <si>
    <t>Neutral - pop size &amp; viability would be unchanged [0]</t>
  </si>
  <si>
    <t>Positive - range would increase [+1]</t>
  </si>
  <si>
    <t>Negative - pop size &amp; viability would decrease [-1]</t>
  </si>
  <si>
    <t>Neutral - range would be unchanged [0]</t>
  </si>
  <si>
    <t>Negative - range would decrease [-1]</t>
  </si>
  <si>
    <t>Pop mitig effect score</t>
  </si>
  <si>
    <t>Hab_mitig_effect</t>
  </si>
  <si>
    <t>Hab mitig effect score</t>
  </si>
  <si>
    <t>Prospects_mitig_impact</t>
  </si>
  <si>
    <t>Prospects mitig impact score</t>
  </si>
  <si>
    <t>Range mitig effect score</t>
  </si>
  <si>
    <t>Pop_mitig_effect</t>
  </si>
  <si>
    <t>Range_mitig_effect</t>
  </si>
  <si>
    <t>Licence risk assessment</t>
  </si>
  <si>
    <t>br_pond_effect</t>
  </si>
  <si>
    <t>Damaged or destroyed</t>
  </si>
  <si>
    <t>terr_hab_100_effect</t>
  </si>
  <si>
    <t>amend_reason</t>
  </si>
  <si>
    <t>0.001 - 0.01 ha lost or damaged</t>
  </si>
  <si>
    <t>Construction delay (give revised timings below)</t>
  </si>
  <si>
    <t>0.01 - 0.1 ha lost or damaged</t>
  </si>
  <si>
    <t>Change to construction plans (summarise below)</t>
  </si>
  <si>
    <t>0.1 - 0.5 ha lost or damaged</t>
  </si>
  <si>
    <t>Discovery of additional areas used by newts (summarise below)</t>
  </si>
  <si>
    <t>0.5 - 1 ha lost or damaged</t>
  </si>
  <si>
    <t>Discovery of substantially higher newt nos. (summarise below)</t>
  </si>
  <si>
    <t>&gt;1 ha lost or damaged</t>
  </si>
  <si>
    <t>pond_surv_y_n_reason</t>
  </si>
  <si>
    <t>terr_hab_100250_effect</t>
  </si>
  <si>
    <t>No - isolated from development by dispersal barriers</t>
  </si>
  <si>
    <t>No - isolated from development by distance</t>
  </si>
  <si>
    <t>No - completely unsuitable for great crested newts</t>
  </si>
  <si>
    <t>No - access permission denied</t>
  </si>
  <si>
    <t>No - serious health &amp; safety concerns</t>
  </si>
  <si>
    <t>No - other reason</t>
  </si>
  <si>
    <t>1 - 5 ha lost or damaged</t>
  </si>
  <si>
    <t>5 - 10 ha lost or damaged</t>
  </si>
  <si>
    <t>eval_quant</t>
  </si>
  <si>
    <t>&gt;10 ha lost or damaged</t>
  </si>
  <si>
    <t>Minor importance - small population</t>
  </si>
  <si>
    <t>Moderate importance - medium population</t>
  </si>
  <si>
    <t>terr_hab_250_effect</t>
  </si>
  <si>
    <t>High importance - large population</t>
  </si>
  <si>
    <t>eval_qual</t>
  </si>
  <si>
    <t>Minor - no breeding on site; habitats common in area</t>
  </si>
  <si>
    <t>Moderate - no breeding on site; unusual habitats</t>
  </si>
  <si>
    <t>Moderate - breeding on site; habitats common in area</t>
  </si>
  <si>
    <t>High - breeding on site; habitats unusual or exceptionally favourable</t>
  </si>
  <si>
    <t>eval_func</t>
  </si>
  <si>
    <t>indiv_newts_effect</t>
  </si>
  <si>
    <t>Minor importance - population completely isolated</t>
  </si>
  <si>
    <t>Moderate importance - probably some dispersal to/from nearby population(s)</t>
  </si>
  <si>
    <t>Minor disturbance of newts</t>
  </si>
  <si>
    <t>Major importance - site plays important role for nearby population(s)</t>
  </si>
  <si>
    <t>Significant disturbance of newts</t>
  </si>
  <si>
    <t>Capture of newts in excavations etc</t>
  </si>
  <si>
    <t>eval_context</t>
  </si>
  <si>
    <t>Obstructing dispersal of newts</t>
  </si>
  <si>
    <t>Minor importance - population size lower than in surrounding area</t>
  </si>
  <si>
    <t>Killing or injuring newts</t>
  </si>
  <si>
    <t>Moderate importance - population size class typical of area</t>
  </si>
  <si>
    <t>Major importance - population size class high for area</t>
  </si>
  <si>
    <t>rra_result</t>
  </si>
  <si>
    <t>Green: offence highly unlikely</t>
  </si>
  <si>
    <t>Amber: offence likely</t>
  </si>
  <si>
    <t>Red: offence highly likely</t>
  </si>
  <si>
    <t>avoidance_dev_type</t>
  </si>
  <si>
    <t>Very small footprint construction  (&lt;0.01ha / 100m2)</t>
  </si>
  <si>
    <t>Construction of buildings etc (&gt;0.01ha / 100m2)</t>
  </si>
  <si>
    <t>Developments not directly affecting ponds, but near gardens with ponds</t>
  </si>
  <si>
    <t>Temporary minor habitat loss during maintenance (road verge works)</t>
  </si>
  <si>
    <t>Minimal refuge potential (amenity grassland etc)</t>
  </si>
  <si>
    <t>Arable</t>
  </si>
  <si>
    <t>BELOW THIS LINE: NEW FIELDS ADDED FEB 2010</t>
  </si>
  <si>
    <t>no_of_survey_visits_to_this_pond</t>
  </si>
  <si>
    <t>C5 Interpretation and evaluation</t>
  </si>
  <si>
    <t>Summary of presence, peak count, population size class and habitat quality</t>
  </si>
  <si>
    <r>
      <t>Enter whether GCNs (</t>
    </r>
    <r>
      <rPr>
        <u/>
        <sz val="10"/>
        <rFont val="Arial"/>
        <family val="2"/>
      </rPr>
      <t>any</t>
    </r>
    <r>
      <rPr>
        <sz val="10"/>
        <rFont val="Arial"/>
        <family val="2"/>
      </rPr>
      <t xml:space="preserve"> life stage) were detected for each pond, and HSI score for each pond subject to adverse impacts (see guidance in instructions). The other fields (in blue) should be generated automatically based on data you have entered in previous sheets.</t>
    </r>
  </si>
  <si>
    <t>Please note that the table below is not printable. It is included as a guide only for the Peak total site count calculation**.</t>
  </si>
  <si>
    <t>Gt. crested newts detected?</t>
  </si>
  <si>
    <t>Peak adult count</t>
  </si>
  <si>
    <t>Pop size class</t>
  </si>
  <si>
    <t xml:space="preserve">HSI </t>
  </si>
  <si>
    <t>Low detect-ability warning*</t>
  </si>
  <si>
    <t>Peak count visit number</t>
  </si>
  <si>
    <t>Eggs</t>
  </si>
  <si>
    <t>Pond 1</t>
  </si>
  <si>
    <t>Pond 2</t>
  </si>
  <si>
    <t>Pond 3</t>
  </si>
  <si>
    <t>Pond 4</t>
  </si>
  <si>
    <t>Pond 5</t>
  </si>
  <si>
    <t>Pond 6</t>
  </si>
  <si>
    <t>Pond 7</t>
  </si>
  <si>
    <t>Pond 8</t>
  </si>
  <si>
    <t>Pond 9</t>
  </si>
  <si>
    <t>Pond 10</t>
  </si>
  <si>
    <t>Pond 11</t>
  </si>
  <si>
    <t>Pond 12</t>
  </si>
  <si>
    <t>Pond 13</t>
  </si>
  <si>
    <t>Pond 14</t>
  </si>
  <si>
    <t>Pond 15</t>
  </si>
  <si>
    <t>Pond 16</t>
  </si>
  <si>
    <t>Pond 17</t>
  </si>
  <si>
    <t>Pond 18</t>
  </si>
  <si>
    <t>Pond 19</t>
  </si>
  <si>
    <t>Pond 20</t>
  </si>
  <si>
    <t>Pond 21</t>
  </si>
  <si>
    <t>Pond 22</t>
  </si>
  <si>
    <t>Pond 23</t>
  </si>
  <si>
    <t>Pond 24</t>
  </si>
  <si>
    <t>Pond 25</t>
  </si>
  <si>
    <t>Pond 26</t>
  </si>
  <si>
    <t>Pond 27</t>
  </si>
  <si>
    <t>Pond 28</t>
  </si>
  <si>
    <t>Pond 29</t>
  </si>
  <si>
    <t>Pond 30</t>
  </si>
  <si>
    <t>Pond 31</t>
  </si>
  <si>
    <t>Pond 32</t>
  </si>
  <si>
    <t>Pond 33</t>
  </si>
  <si>
    <t>Pond 34</t>
  </si>
  <si>
    <t>Pond 35</t>
  </si>
  <si>
    <t>Pond 36</t>
  </si>
  <si>
    <t>Pond 37</t>
  </si>
  <si>
    <t>Pond 38</t>
  </si>
  <si>
    <t>Pond 39</t>
  </si>
  <si>
    <t>Pond 40</t>
  </si>
  <si>
    <t>Visit total</t>
  </si>
  <si>
    <t>Visit 1</t>
  </si>
  <si>
    <t>Visit 2</t>
  </si>
  <si>
    <t>Visit 3</t>
  </si>
  <si>
    <t>Visit 4</t>
  </si>
  <si>
    <t>Visit 5</t>
  </si>
  <si>
    <t>Visit 6</t>
  </si>
  <si>
    <t>Visit 7</t>
  </si>
  <si>
    <t>Visit 8</t>
  </si>
  <si>
    <t>total peak</t>
  </si>
  <si>
    <t xml:space="preserve">*Note: The detectability column will state "Caution" if your data suggest any survey was done in poor conditions (temp&lt;5C, veg cover&gt;3, turbidity&gt;3 or torch power &lt;500,000 cp); otherwise it is blank. Aquatic newt surveys should not be carried out when air temp is &lt;5C or with weak torches as results can be misleading. Whilst careful timing can sometimes avoid vegetation and turbidity problems, they are inevitable at some sites. It may be appropriate to undertake more detailed surveys and interpretation techniques (e.g. CMR). If this column returns "Caution", or there is any other reason to suspect detectability problems, you should be especially careful about interpreting counts, and comment on this in the constraints box below. </t>
  </si>
  <si>
    <t>Peak total site count** for all ponds surveyed:</t>
  </si>
  <si>
    <t>** This figure is derived as follows. For each survey visit, the spreadsheet picks the highest count of adult newts obtained by torch, net or bottle-trap for each pond. These individual pond counts are then summed to give a site count for each visit. The peak total site count is then the highest of these figures, i.e. highest summed count across all ponds attained on any one visit. This figure may derive from counts using a mixture of methods (torch, bottle-trap or net) - see adjacent table which shows how the figure is derived. The calculations assume survey visits per pond are undertaken within similar timeframes, if this is not the case, this Peak total site count should be calculated by hand and reasons for it explained in the general comments text box below.</t>
  </si>
  <si>
    <t>Population size class for all ponds surveyed:</t>
  </si>
  <si>
    <t>*** this automatically generated size class assumes that it is appropriate to aggregate counts from all ponds, i.e. there is likely to be newt movement between ponds, for example where each pond is within approx 250m of another, with no significant barriers to dispersal. If you believe the automatically generated size class is incorrect for your site, provide your ecological justification in box below and give alternative accounts of peak total site counts and population size class for the site. Where there are meta-populations explain which ponds form each meta-population. For surveys of &gt;10 ponds, data should be added to appendix provided, and note that peak counts etc will need to be derived separately.</t>
  </si>
  <si>
    <r>
      <t xml:space="preserve">Site status assessment (see Section 5.8.5 of </t>
    </r>
    <r>
      <rPr>
        <i/>
        <sz val="10"/>
        <rFont val="Arial"/>
        <family val="2"/>
      </rPr>
      <t>Great crested newt mitigation guidelines</t>
    </r>
    <r>
      <rPr>
        <sz val="10"/>
        <rFont val="Arial"/>
        <family val="2"/>
      </rPr>
      <t xml:space="preserve"> for guidance):</t>
    </r>
  </si>
  <si>
    <t>Quantitative</t>
  </si>
  <si>
    <t>Qualitative</t>
  </si>
  <si>
    <t>Functional</t>
  </si>
  <si>
    <t>Contextual</t>
  </si>
  <si>
    <t>General comments on overall site status, and constraints to interpretation and evaluation -</t>
  </si>
  <si>
    <r>
      <t xml:space="preserve">How did the constraints affect your interpretation of your survey? 
</t>
    </r>
    <r>
      <rPr>
        <sz val="10"/>
        <rFont val="Arial"/>
        <family val="2"/>
      </rPr>
      <t xml:space="preserve"> 
</t>
    </r>
    <r>
      <rPr>
        <sz val="10"/>
        <rFont val="Arial"/>
        <family val="2"/>
      </rPr>
      <t xml:space="preserve">
</t>
    </r>
    <r>
      <rPr>
        <sz val="10"/>
        <rFont val="Arial"/>
        <family val="2"/>
      </rPr>
      <t xml:space="preserve">
</t>
    </r>
  </si>
  <si>
    <r>
      <rPr>
        <sz val="10"/>
        <rFont val="Wingdings"/>
        <charset val="2"/>
      </rPr>
      <t></t>
    </r>
    <r>
      <rPr>
        <sz val="10"/>
        <rFont val="Arial"/>
        <family val="2"/>
      </rPr>
      <t xml:space="preserve">  Account for the presence of any barriers to dispersal and explain how this affects your assessment of the </t>
    </r>
  </si>
  <si>
    <t>distribution of newts across the site and the presence of meta-populations</t>
  </si>
  <si>
    <r>
      <rPr>
        <sz val="10"/>
        <rFont val="Wingdings"/>
        <charset val="2"/>
      </rPr>
      <t></t>
    </r>
    <r>
      <rPr>
        <sz val="10"/>
        <rFont val="Arial"/>
        <family val="2"/>
      </rPr>
      <t xml:space="preserve"> Acknowledge any survey constraints e.g. low detectability warnings (as highlighted in section C5 above), </t>
    </r>
  </si>
  <si>
    <t>deviation from survey recommendations in the GCNMG (methodology, timings, effort) etc.</t>
  </si>
  <si>
    <r>
      <rPr>
        <sz val="10"/>
        <rFont val="Wingdings"/>
        <charset val="2"/>
      </rPr>
      <t></t>
    </r>
    <r>
      <rPr>
        <sz val="10"/>
        <rFont val="Arial"/>
        <family val="2"/>
      </rPr>
      <t xml:space="preserve"> Justify why constrained survey data is considered to accurately represent the size and distribution of the </t>
    </r>
  </si>
  <si>
    <t>GCN population(s) present</t>
  </si>
  <si>
    <t>D1 Habitat impact tables</t>
  </si>
  <si>
    <r>
      <t xml:space="preserve">N.B: this section must identify impacts </t>
    </r>
    <r>
      <rPr>
        <i/>
        <sz val="10"/>
        <rFont val="Arial"/>
        <family val="2"/>
      </rPr>
      <t>in the absence of mitigation or compensation measures.</t>
    </r>
    <r>
      <rPr>
        <sz val="10"/>
        <rFont val="Arial"/>
        <family val="2"/>
      </rPr>
      <t xml:space="preserve"> Refer to the </t>
    </r>
    <r>
      <rPr>
        <i/>
        <sz val="10"/>
        <rFont val="Arial"/>
        <family val="2"/>
      </rPr>
      <t xml:space="preserve">Great crested newt mitigation guidelines </t>
    </r>
    <r>
      <rPr>
        <sz val="10"/>
        <rFont val="Arial"/>
        <family val="2"/>
      </rPr>
      <t xml:space="preserve">for guidance in impact types (section 6). </t>
    </r>
  </si>
  <si>
    <r>
      <rPr>
        <sz val="10"/>
        <rFont val="Arial"/>
        <family val="2"/>
      </rPr>
      <t>Should you wish to convert ha to m</t>
    </r>
    <r>
      <rPr>
        <vertAlign val="superscript"/>
        <sz val="10"/>
        <rFont val="Arial"/>
        <family val="2"/>
      </rPr>
      <t>2</t>
    </r>
    <r>
      <rPr>
        <sz val="10"/>
        <rFont val="Arial"/>
        <family val="2"/>
      </rPr>
      <t xml:space="preserve"> or m</t>
    </r>
    <r>
      <rPr>
        <vertAlign val="superscript"/>
        <sz val="10"/>
        <rFont val="Arial"/>
        <family val="2"/>
      </rPr>
      <t>2</t>
    </r>
    <r>
      <rPr>
        <sz val="10"/>
        <rFont val="Arial"/>
        <family val="2"/>
      </rPr>
      <t xml:space="preserve"> to ha please</t>
    </r>
    <r>
      <rPr>
        <sz val="10"/>
        <color indexed="12"/>
        <rFont val="Arial"/>
        <family val="2"/>
      </rPr>
      <t xml:space="preserve"> </t>
    </r>
    <r>
      <rPr>
        <u/>
        <sz val="10"/>
        <color indexed="12"/>
        <rFont val="Arial"/>
        <family val="2"/>
      </rPr>
      <t>use this converter</t>
    </r>
  </si>
  <si>
    <t>Total Area of Development (ha):</t>
  </si>
  <si>
    <t>D1.1 Breakdown of terrestrial impacts</t>
  </si>
  <si>
    <t>Permanent</t>
  </si>
  <si>
    <t>Temporary</t>
  </si>
  <si>
    <t>Habitat type</t>
  </si>
  <si>
    <t>Area lost (ha)</t>
  </si>
  <si>
    <t>Area damaged (ha)</t>
  </si>
  <si>
    <t>Total Loss</t>
  </si>
  <si>
    <t>Total Damage</t>
  </si>
  <si>
    <t>D1.2 Core, intermediate and distant terrestrial impacts</t>
  </si>
  <si>
    <r>
      <t xml:space="preserve">Core 
</t>
    </r>
    <r>
      <rPr>
        <sz val="9"/>
        <color indexed="23"/>
        <rFont val="Arial"/>
        <family val="2"/>
      </rPr>
      <t>(&lt;50m from pond)</t>
    </r>
  </si>
  <si>
    <r>
      <t xml:space="preserve">Intermediate 
</t>
    </r>
    <r>
      <rPr>
        <sz val="9"/>
        <color indexed="23"/>
        <rFont val="Arial"/>
        <family val="2"/>
      </rPr>
      <t>(50-250m from pond)</t>
    </r>
  </si>
  <si>
    <r>
      <t xml:space="preserve">Distant 
</t>
    </r>
    <r>
      <rPr>
        <sz val="9"/>
        <color indexed="23"/>
        <rFont val="Arial"/>
        <family val="2"/>
      </rPr>
      <t>(&gt;250m from pond)</t>
    </r>
  </si>
  <si>
    <t>Total (ha)</t>
  </si>
  <si>
    <t>D1.3 Aquatic impacts</t>
  </si>
  <si>
    <t>Number lost</t>
  </si>
  <si>
    <r>
      <t>Area lost (m</t>
    </r>
    <r>
      <rPr>
        <vertAlign val="superscript"/>
        <sz val="10"/>
        <rFont val="Arial"/>
        <family val="2"/>
      </rPr>
      <t>2</t>
    </r>
    <r>
      <rPr>
        <sz val="10"/>
        <rFont val="Arial"/>
        <family val="2"/>
      </rPr>
      <t>)</t>
    </r>
  </si>
  <si>
    <t>Number damaged</t>
  </si>
  <si>
    <r>
      <t>Area damaged (m</t>
    </r>
    <r>
      <rPr>
        <vertAlign val="superscript"/>
        <sz val="10"/>
        <rFont val="Arial"/>
        <family val="2"/>
      </rPr>
      <t>2</t>
    </r>
    <r>
      <rPr>
        <sz val="10"/>
        <rFont val="Arial"/>
        <family val="2"/>
      </rPr>
      <t>)</t>
    </r>
  </si>
  <si>
    <t>GCN Ponds</t>
  </si>
  <si>
    <t>Other Ponds</t>
  </si>
  <si>
    <t>Total</t>
  </si>
  <si>
    <r>
      <t>Notes on terms in these tables:</t>
    </r>
    <r>
      <rPr>
        <sz val="9"/>
        <rFont val="Arial"/>
        <family val="2"/>
      </rPr>
      <t xml:space="preserve"> 
</t>
    </r>
    <r>
      <rPr>
        <sz val="10"/>
        <rFont val="Arial"/>
        <family val="2"/>
      </rPr>
      <t></t>
    </r>
    <r>
      <rPr>
        <sz val="10"/>
        <rFont val="Wingdings"/>
        <charset val="2"/>
      </rPr>
      <t></t>
    </r>
    <r>
      <rPr>
        <sz val="9"/>
        <rFont val="Arial"/>
        <family val="2"/>
      </rPr>
      <t xml:space="preserve"> 'GCN ponds' must include all ponds or other waterbodies in which GCN were recorded plus any others that are likely to be used by GCNs for foraging e.g. suitable ponds / waterbodies where no GCN were recorded but with good connectivity to other ponds / waterbodies within the survey area found to support GCNs.
</t>
    </r>
    <r>
      <rPr>
        <sz val="9"/>
        <rFont val="Wingdings"/>
        <charset val="2"/>
      </rPr>
      <t></t>
    </r>
    <r>
      <rPr>
        <sz val="9"/>
        <rFont val="Arial"/>
        <family val="2"/>
      </rPr>
      <t xml:space="preserve"> Area of ponds to be calculated by measuring or estimating extent at winter maximum.
</t>
    </r>
    <r>
      <rPr>
        <sz val="9"/>
        <rFont val="Wingdings"/>
        <charset val="2"/>
      </rPr>
      <t></t>
    </r>
    <r>
      <rPr>
        <sz val="9"/>
        <rFont val="Arial"/>
        <family val="2"/>
      </rPr>
      <t xml:space="preserve"> "Terrestrial habitat" here includes any land likely to be important to the local GCN population for foraging, resting, hibernating or dispersal. This means, for example, that even unvegetated or sparsely vegetated areas close to high quality newt ponds (within around 50m) should be included in impact assessments; this could apply to quarry floors, arable, cracked or damaged hard-standing and amenity grassland. 
</t>
    </r>
    <r>
      <rPr>
        <sz val="9"/>
        <rFont val="Wingdings"/>
        <charset val="2"/>
      </rPr>
      <t></t>
    </r>
    <r>
      <rPr>
        <sz val="9"/>
        <rFont val="Arial"/>
        <family val="2"/>
      </rPr>
      <t xml:space="preserve">Areas may be excluded from calculations if you assess that they are substantially isolated by barriers to dispersal and therefore highly unlikely to be used by newts; this may even include apparently high quality areas. 
</t>
    </r>
    <r>
      <rPr>
        <sz val="9"/>
        <rFont val="Wingdings"/>
        <charset val="2"/>
      </rPr>
      <t></t>
    </r>
    <r>
      <rPr>
        <sz val="9"/>
        <rFont val="Arial"/>
        <family val="2"/>
      </rPr>
      <t xml:space="preserve"> Areas may also be excluded if you believe for any other reason that they are highly unlikely to be used by newts. </t>
    </r>
    <r>
      <rPr>
        <b/>
        <sz val="9"/>
        <rFont val="Arial"/>
        <family val="2"/>
      </rPr>
      <t>Please always explain why you have excluded certain areas below.</t>
    </r>
    <r>
      <rPr>
        <sz val="9"/>
        <rFont val="Arial"/>
        <family val="2"/>
      </rPr>
      <t xml:space="preserve">
</t>
    </r>
    <r>
      <rPr>
        <i/>
        <sz val="9"/>
        <rFont val="Arial"/>
        <family val="2"/>
      </rPr>
      <t xml:space="preserve">
If there are discrepancies in the areas in the tables below, please explain in the Impact text boxes below</t>
    </r>
    <r>
      <rPr>
        <sz val="9"/>
        <rFont val="Arial"/>
        <family val="2"/>
      </rPr>
      <t>.</t>
    </r>
  </si>
  <si>
    <r>
      <rPr>
        <b/>
        <sz val="10"/>
        <rFont val="Arial"/>
        <family val="2"/>
      </rPr>
      <t>D2 Pre- and mid-development impacts</t>
    </r>
    <r>
      <rPr>
        <sz val="10"/>
        <rFont val="Arial"/>
        <family val="2"/>
      </rPr>
      <t xml:space="preserve">: descriptive text. Example: "Vegetation clearance and archaeological investigations in Area A would kill and injure newts, and damage core refuge sites, close to Pond 1. Moderate negative impact on population." </t>
    </r>
  </si>
  <si>
    <r>
      <rPr>
        <b/>
        <sz val="10"/>
        <rFont val="Arial"/>
        <family val="2"/>
      </rPr>
      <t>D3 Long-term impacts</t>
    </r>
    <r>
      <rPr>
        <sz val="10"/>
        <rFont val="Arial"/>
        <family val="2"/>
      </rPr>
      <t>: descriptive text (to always include fragmentation if applicable to scheme) . Example:</t>
    </r>
    <r>
      <rPr>
        <i/>
        <sz val="10"/>
        <rFont val="Arial"/>
        <family val="2"/>
      </rPr>
      <t xml:space="preserve"> 
</t>
    </r>
    <r>
      <rPr>
        <sz val="10"/>
        <rFont val="Arial"/>
        <family val="2"/>
      </rPr>
      <t>"Construction of Plot 1 in Area B would kill and injure newts, destroy Pond 1 (a breeding site) and core terrestrial habitat, consisting of rough grassland and deciduous woodland, around Pond 1. Creation of play area in Area C would reduce grassland value for newts. Construction of Plot 1 would create significant dispersal barrier between Ponds 1 and 2. Serious negative impact on population."</t>
    </r>
  </si>
  <si>
    <r>
      <rPr>
        <b/>
        <sz val="10"/>
        <rFont val="Arial"/>
        <family val="2"/>
      </rPr>
      <t>D4 Post-development interference impacts</t>
    </r>
    <r>
      <rPr>
        <sz val="10"/>
        <rFont val="Arial"/>
        <family val="2"/>
      </rPr>
      <t>: descriptive text. Example: "Major increase in risk of fish and invasive aquatic plant introduction due to creation of large residential development adjacent to pond. Potentially serious negative impact on population."</t>
    </r>
  </si>
  <si>
    <r>
      <rPr>
        <b/>
        <sz val="10"/>
        <rFont val="Arial"/>
        <family val="2"/>
      </rPr>
      <t>D5 Other impacts</t>
    </r>
    <r>
      <rPr>
        <sz val="10"/>
        <rFont val="Arial"/>
        <family val="2"/>
      </rPr>
      <t>: descriptive text. Example: "Reduced water table due to altered local hydrology when development is complete. Increased early pond desiccation, resulting in lower breeding success. Likely serious negative impact on population." impacts when creating any mitigation or compensation measures.</t>
    </r>
  </si>
  <si>
    <t>D5.2 Impact assessment map notes</t>
  </si>
  <si>
    <t>Impact maps must be of a suitable scale to clearly show the following:</t>
  </si>
  <si>
    <r>
      <t>§</t>
    </r>
    <r>
      <rPr>
        <sz val="7"/>
        <rFont val="Times New Roman"/>
        <family val="1"/>
      </rPr>
      <t xml:space="preserve">  </t>
    </r>
    <r>
      <rPr>
        <sz val="10"/>
        <rFont val="Arial"/>
        <family val="2"/>
      </rPr>
      <t>The development site boundary</t>
    </r>
  </si>
  <si>
    <r>
      <t>§</t>
    </r>
    <r>
      <rPr>
        <sz val="7"/>
        <rFont val="Times New Roman"/>
        <family val="1"/>
      </rPr>
      <t xml:space="preserve">  </t>
    </r>
    <r>
      <rPr>
        <sz val="10"/>
        <rFont val="Arial"/>
        <family val="2"/>
      </rPr>
      <t>50m, 250m and 500m radii around each GCN pond boundary</t>
    </r>
  </si>
  <si>
    <r>
      <t>§</t>
    </r>
    <r>
      <rPr>
        <sz val="7"/>
        <rFont val="Times New Roman"/>
        <family val="1"/>
      </rPr>
      <t xml:space="preserve">  </t>
    </r>
    <r>
      <rPr>
        <sz val="10"/>
        <rFont val="Arial"/>
        <family val="2"/>
      </rPr>
      <t xml:space="preserve">Temporary and permanent impacts and habitats affected </t>
    </r>
    <r>
      <rPr>
        <sz val="9"/>
        <rFont val="Arial"/>
        <family val="2"/>
      </rPr>
      <t>(to include a key to show the habitat types).</t>
    </r>
  </si>
  <si>
    <r>
      <t>§</t>
    </r>
    <r>
      <rPr>
        <sz val="7"/>
        <rFont val="Times New Roman"/>
        <family val="1"/>
      </rPr>
      <t xml:space="preserve">  </t>
    </r>
    <r>
      <rPr>
        <sz val="9"/>
        <rFont val="Arial"/>
        <family val="2"/>
      </rPr>
      <t>F</t>
    </r>
    <r>
      <rPr>
        <sz val="10"/>
        <rFont val="Arial"/>
        <family val="2"/>
      </rPr>
      <t>ragmentation impacts and/or barriers to dispersal.</t>
    </r>
  </si>
  <si>
    <t>More than one map may be required for larger schemes.</t>
  </si>
  <si>
    <t>NB: Impacts must be shown on FIG. D - ensure all habitats types that will be affected</t>
  </si>
  <si>
    <t xml:space="preserve">by the proposals and impacts on them (indicating whether temporary or permanent) </t>
  </si>
  <si>
    <t>are clearly indicated and 50m, 250m and 500m radii are shown around GCN ponds.</t>
  </si>
  <si>
    <t>See Sum &amp; Figs. tab.</t>
  </si>
  <si>
    <r>
      <t xml:space="preserve">E1 The mitigation solution </t>
    </r>
    <r>
      <rPr>
        <sz val="10"/>
        <rFont val="Arial"/>
        <family val="2"/>
      </rPr>
      <t>being proposed in the Method Statement should be the one that delivers the ‘need’ with the least impact on the newt population. 
Please explain why this design was chosen over other potential solutions - set out what other mitigation proposals were considered and why they were not feasible, for example: 
• if the proposal is to construct a new road and it will destroy breeding ponds, explain why it is not possible to retain the ponds in the proposed design etc; or, 
• if a residential development results in a net loss of habitat, explain why it was not possible to reduce the housing footprint; or, 
• if pond drain down is planned for the summer months when newts are breeding please explain why it is not possible to schedule this in, followed by pond destruction, in late September onwards; or
• if your proposal includes a non-standard approach to meeting the 'need'.</t>
    </r>
  </si>
  <si>
    <r>
      <rPr>
        <b/>
        <sz val="10"/>
        <rFont val="Arial"/>
        <family val="2"/>
      </rPr>
      <t>E2 Receptor site selection</t>
    </r>
    <r>
      <rPr>
        <sz val="10"/>
        <rFont val="Arial"/>
        <family val="2"/>
      </rPr>
      <t xml:space="preserve">. </t>
    </r>
    <r>
      <rPr>
        <i/>
        <sz val="10"/>
        <rFont val="Arial"/>
        <family val="2"/>
      </rPr>
      <t xml:space="preserve">NB: this relates to the place(s) where any captured newts will be released. It does not just refer to distant receptor sites or need to be the entire compensation area; where GCN will be placed must be clearly indicated on the relevant map.  Enter details below unless no newts will be captured or displaced.  </t>
    </r>
  </si>
  <si>
    <t xml:space="preserve">NB: Location of the receptor site in relation to the development site must be provided on FIG. E2 </t>
  </si>
  <si>
    <r>
      <rPr>
        <b/>
        <sz val="10"/>
        <rFont val="Arial"/>
        <family val="2"/>
      </rPr>
      <t xml:space="preserve">E2.1 </t>
    </r>
    <r>
      <rPr>
        <sz val="10"/>
        <rFont val="Arial"/>
        <family val="2"/>
      </rPr>
      <t>Existing GCN status at receptor site(s)</t>
    </r>
  </si>
  <si>
    <r>
      <rPr>
        <b/>
        <sz val="10"/>
        <rFont val="Arial"/>
        <family val="2"/>
      </rPr>
      <t>E2.2</t>
    </r>
    <r>
      <rPr>
        <sz val="10"/>
        <rFont val="Arial"/>
        <family val="2"/>
      </rPr>
      <t xml:space="preserve"> Survey information for receptor site if different from the survey for the application proposal.</t>
    </r>
  </si>
  <si>
    <r>
      <rPr>
        <b/>
        <sz val="10"/>
        <rFont val="Arial"/>
        <family val="2"/>
      </rPr>
      <t>E2.3</t>
    </r>
    <r>
      <rPr>
        <sz val="10"/>
        <rFont val="Arial"/>
        <family val="2"/>
      </rPr>
      <t xml:space="preserve"> Receptor site locations. </t>
    </r>
    <r>
      <rPr>
        <i/>
        <sz val="10"/>
        <rFont val="Arial"/>
        <family val="2"/>
      </rPr>
      <t>Must include:</t>
    </r>
    <r>
      <rPr>
        <sz val="10"/>
        <rFont val="Arial"/>
        <family val="2"/>
      </rPr>
      <t xml:space="preserve"> </t>
    </r>
  </si>
  <si>
    <r>
      <rPr>
        <sz val="10"/>
        <rFont val="Arial"/>
        <family val="2"/>
      </rPr>
      <t xml:space="preserve">Please record further sites in </t>
    </r>
    <r>
      <rPr>
        <u/>
        <sz val="10"/>
        <color indexed="12"/>
        <rFont val="Arial"/>
        <family val="2"/>
      </rPr>
      <t>Additional Records tab</t>
    </r>
  </si>
  <si>
    <t>Site name</t>
  </si>
  <si>
    <t>OS grid ref 
eg AB12345678</t>
  </si>
  <si>
    <t xml:space="preserve"> Administration area - if different from development site</t>
  </si>
  <si>
    <t>Distance from development site (m).</t>
  </si>
  <si>
    <r>
      <rPr>
        <b/>
        <sz val="10"/>
        <rFont val="Arial"/>
        <family val="2"/>
      </rPr>
      <t xml:space="preserve">E2.4 </t>
    </r>
    <r>
      <rPr>
        <sz val="10"/>
        <rFont val="Arial"/>
        <family val="2"/>
      </rPr>
      <t xml:space="preserve">Receptor site(s): ownership and land status. </t>
    </r>
    <r>
      <rPr>
        <i/>
        <sz val="10"/>
        <rFont val="Arial"/>
        <family val="2"/>
      </rPr>
      <t>Please note that any receptor site must be free from future</t>
    </r>
  </si>
  <si>
    <t>development proposals/threats.</t>
  </si>
  <si>
    <t>Additional records tab.</t>
  </si>
  <si>
    <t>Site Ownership</t>
  </si>
  <si>
    <t>Conservation Designation?</t>
  </si>
  <si>
    <r>
      <rPr>
        <b/>
        <sz val="10"/>
        <rFont val="Arial"/>
        <family val="2"/>
      </rPr>
      <t>E2.5</t>
    </r>
    <r>
      <rPr>
        <sz val="10"/>
        <rFont val="Arial"/>
        <family val="2"/>
      </rPr>
      <t xml:space="preserve"> Receptor site: habitat description, size (ha) &amp; adjacent land use.</t>
    </r>
  </si>
  <si>
    <t>Additional Records tab</t>
  </si>
  <si>
    <t>Habitat description</t>
  </si>
  <si>
    <t>Size (ha)</t>
  </si>
  <si>
    <t>Adjacent Land Use</t>
  </si>
  <si>
    <t>E3 Habitat creation, restoration and/or enhancement</t>
  </si>
  <si>
    <t>The left side of table below summarises the impacts you specified in section D. Enter the habitat creation, restoration and/or enhancement that will be undertaken to compensate for these impacts in the right hand column.</t>
  </si>
  <si>
    <t>Aquatic 
habitat</t>
  </si>
  <si>
    <t>Impacts</t>
  </si>
  <si>
    <t>Compensation</t>
  </si>
  <si>
    <t>Effect</t>
  </si>
  <si>
    <t>Number</t>
  </si>
  <si>
    <r>
      <t>Total Area 
(m</t>
    </r>
    <r>
      <rPr>
        <b/>
        <vertAlign val="superscript"/>
        <sz val="9"/>
        <rFont val="Arial"/>
        <family val="2"/>
      </rPr>
      <t>2</t>
    </r>
    <r>
      <rPr>
        <b/>
        <sz val="9"/>
        <rFont val="Arial"/>
        <family val="2"/>
      </rPr>
      <t>)</t>
    </r>
  </si>
  <si>
    <t>Measure</t>
  </si>
  <si>
    <r>
      <t>Total Area
(m</t>
    </r>
    <r>
      <rPr>
        <b/>
        <vertAlign val="superscript"/>
        <sz val="9"/>
        <rFont val="Arial"/>
        <family val="2"/>
      </rPr>
      <t>2</t>
    </r>
    <r>
      <rPr>
        <b/>
        <sz val="9"/>
        <rFont val="Arial"/>
        <family val="2"/>
      </rPr>
      <t>)</t>
    </r>
  </si>
  <si>
    <t>GCN ponds</t>
  </si>
  <si>
    <t>Lost</t>
  </si>
  <si>
    <t>Created</t>
  </si>
  <si>
    <t>Damaged</t>
  </si>
  <si>
    <t>Restored / reinstated / enhanced</t>
  </si>
  <si>
    <t>Terrestrial 
habitat</t>
  </si>
  <si>
    <t>Area gained (ha)</t>
  </si>
  <si>
    <t>Core</t>
  </si>
  <si>
    <t>Intermediate</t>
  </si>
  <si>
    <t>Distant</t>
  </si>
  <si>
    <t>Totals</t>
  </si>
  <si>
    <t>NB: All habitat creation, restoration and enhancement measures must be shown on FIG. E3.1 - see</t>
  </si>
  <si>
    <t>Sum &amp; Figs. tab</t>
  </si>
  <si>
    <t>If a net loss of habitat (ha) is proposed please provide in the text box below an ecological justification to explain why the habitat measures proposed are considered sufficient to compensate for the impacts of the development. Some reduction in terrestrial habitat area may be acceptable provided there is an appreciable increase in habitat quality.</t>
  </si>
  <si>
    <r>
      <rPr>
        <b/>
        <sz val="10"/>
        <rFont val="Arial"/>
        <family val="2"/>
      </rPr>
      <t>E3.1</t>
    </r>
    <r>
      <rPr>
        <sz val="10"/>
        <rFont val="Arial"/>
        <family val="2"/>
      </rPr>
      <t xml:space="preserve"> Describe the creation, restoration or enhancement of aquatic habitats (include design and water body dimensions as per </t>
    </r>
    <r>
      <rPr>
        <i/>
        <sz val="10"/>
        <rFont val="Arial"/>
        <family val="2"/>
      </rPr>
      <t xml:space="preserve">mitigation guidelines </t>
    </r>
    <r>
      <rPr>
        <sz val="10"/>
        <rFont val="Arial"/>
        <family val="2"/>
      </rPr>
      <t xml:space="preserve">and waterbody location. Dimensions these will be included in any annexed licence issued).  
</t>
    </r>
    <r>
      <rPr>
        <b/>
        <sz val="10"/>
        <rFont val="Arial"/>
        <family val="2"/>
      </rPr>
      <t>NB: Only put timing of aquatic creation, restoration or enhancement in the timetable E6a.</t>
    </r>
  </si>
  <si>
    <r>
      <t>Surface Area (m</t>
    </r>
    <r>
      <rPr>
        <vertAlign val="superscript"/>
        <sz val="10"/>
        <rFont val="Arial"/>
        <family val="2"/>
      </rPr>
      <t>2</t>
    </r>
    <r>
      <rPr>
        <sz val="10"/>
        <rFont val="Arial"/>
        <family val="2"/>
      </rPr>
      <t>)</t>
    </r>
  </si>
  <si>
    <t>Max. Depth (m)</t>
  </si>
  <si>
    <t>Design / enhancement measures and location</t>
  </si>
  <si>
    <t xml:space="preserve"> </t>
  </si>
  <si>
    <t>E Mitigation &amp; compensation (continued)</t>
  </si>
  <si>
    <t>E3.2 Terrestrial habitat measures</t>
  </si>
  <si>
    <r>
      <t xml:space="preserve">State number/area/length of any terrestrial habitat measures. Leave blank if not applicable.  *Dimensions of hibernacula are expected to be </t>
    </r>
    <r>
      <rPr>
        <i/>
        <sz val="10"/>
        <rFont val="Arial"/>
        <family val="2"/>
      </rPr>
      <t>at least</t>
    </r>
    <r>
      <rPr>
        <sz val="10"/>
        <rFont val="Arial"/>
        <family val="2"/>
      </rPr>
      <t xml:space="preserve"> that recommended in the mitigation guidelines.</t>
    </r>
  </si>
  <si>
    <t>Number/area (ha)/length**</t>
  </si>
  <si>
    <t>Reinstated / Restored / Enhanced</t>
  </si>
  <si>
    <t>Hedgerow planting</t>
  </si>
  <si>
    <t>Grassland re-seeding</t>
  </si>
  <si>
    <t>Grassland management (just for GCN)</t>
  </si>
  <si>
    <t>Scrub planting</t>
  </si>
  <si>
    <t>Woodland planting</t>
  </si>
  <si>
    <t>Hibernacula creation*</t>
  </si>
  <si>
    <t>Refuge creation</t>
  </si>
  <si>
    <t>** Information must be consistent with Table E3.</t>
  </si>
  <si>
    <r>
      <t xml:space="preserve">Please describe management methods and explain any novel designs, non-standard proposals or techniques in the free text box below.  Also describe any other terrestrial habitat measures, including locations &amp; design. 
</t>
    </r>
    <r>
      <rPr>
        <i/>
        <sz val="9"/>
        <rFont val="Arial"/>
        <family val="2"/>
      </rPr>
      <t xml:space="preserve">(Confirm landowner agreement for these measures, if they are to be created on land outside of the applicant's ownership, in Declaration worksheet J). </t>
    </r>
    <r>
      <rPr>
        <sz val="9"/>
        <rFont val="Arial"/>
        <family val="2"/>
      </rPr>
      <t xml:space="preserve"> 
</t>
    </r>
  </si>
  <si>
    <t>NB: Do not put in specific dates here; add these into E6a (separate document).</t>
  </si>
  <si>
    <t>E3.3 Integration with roads and other hard landscapes.</t>
  </si>
  <si>
    <t>Explain any measures you will take to integrate mitigation with roads and other hard landscapes. If you propose any connectivity measures, such as underpasses, please specify:
•  Design (to include length, width, height and guide fencing) 
•  Monitoring (to include methodology and duration)
•  Maintenance (to detail how long-term functionality of the underpass(es) and entrances will be ensured)</t>
  </si>
  <si>
    <t>NB: Locations &amp; details of any proposed connectivity measures must be provided on FIG. E3.3 - see:</t>
  </si>
  <si>
    <t xml:space="preserve"> Sum &amp; Figs. tab</t>
  </si>
  <si>
    <t>NB: If you have identified fragmentation as an impact this is something you should address.</t>
  </si>
  <si>
    <r>
      <rPr>
        <b/>
        <sz val="10"/>
        <rFont val="Arial"/>
        <family val="2"/>
      </rPr>
      <t>E4 Capture, exclusion &amp; translocation:</t>
    </r>
    <r>
      <rPr>
        <sz val="10"/>
        <rFont val="Arial"/>
        <family val="2"/>
      </rPr>
      <t xml:space="preserve">  </t>
    </r>
    <r>
      <rPr>
        <b/>
        <i/>
        <u/>
        <sz val="10"/>
        <rFont val="Arial"/>
        <family val="2"/>
      </rPr>
      <t xml:space="preserve">Please do not refer to any dates in this section </t>
    </r>
    <r>
      <rPr>
        <b/>
        <i/>
        <sz val="10"/>
        <rFont val="Arial"/>
        <family val="2"/>
      </rPr>
      <t>- these should be provided in E6.</t>
    </r>
  </si>
  <si>
    <r>
      <t xml:space="preserve">State capture +/or exclusion methods, with effort levels. </t>
    </r>
    <r>
      <rPr>
        <i/>
        <sz val="10"/>
        <rFont val="Arial"/>
        <family val="2"/>
      </rPr>
      <t xml:space="preserve"> </t>
    </r>
  </si>
  <si>
    <t>Pls Read Advice Notes</t>
  </si>
  <si>
    <r>
      <t xml:space="preserve">Use method?
</t>
    </r>
    <r>
      <rPr>
        <i/>
        <sz val="10"/>
        <color indexed="23"/>
        <rFont val="Arial"/>
        <family val="2"/>
      </rPr>
      <t>Yes/no</t>
    </r>
  </si>
  <si>
    <r>
      <t xml:space="preserve">Minimum capture effort </t>
    </r>
    <r>
      <rPr>
        <i/>
        <sz val="10"/>
        <color indexed="23"/>
        <rFont val="Arial"/>
        <family val="2"/>
      </rPr>
      <t>(days)</t>
    </r>
  </si>
  <si>
    <t>At pond: bottle-trap, net, hand search &amp;/or drain down</t>
  </si>
  <si>
    <t>At pond: ring-fence, pitfall trap (+ fence &amp; refuges)</t>
  </si>
  <si>
    <t>Away from pond: hand search</t>
  </si>
  <si>
    <t>Away from pond: destructive search</t>
  </si>
  <si>
    <t>Away from pond: fence, pitfall trap (&amp; refuges)</t>
  </si>
  <si>
    <t>Away from pond: night search</t>
  </si>
  <si>
    <t xml:space="preserve">Away from pond: exclusion fence only </t>
  </si>
  <si>
    <t>Other or additional method(s) - state below:</t>
  </si>
  <si>
    <r>
      <rPr>
        <b/>
        <sz val="10"/>
        <rFont val="Arial"/>
        <family val="2"/>
      </rPr>
      <t>NB</t>
    </r>
    <r>
      <rPr>
        <sz val="10"/>
        <rFont val="Arial"/>
        <family val="2"/>
      </rPr>
      <t xml:space="preserve">:  • A minimum of 25 nights trapping will only be acceptable in exceptional circumstances which are fully
</t>
    </r>
  </si>
  <si>
    <r>
      <rPr>
        <sz val="10"/>
        <rFont val="Arial"/>
        <family val="2"/>
      </rPr>
      <t xml:space="preserve"> justified and explained. See</t>
    </r>
    <r>
      <rPr>
        <sz val="10"/>
        <color indexed="12"/>
        <rFont val="Arial"/>
        <family val="2"/>
      </rPr>
      <t xml:space="preserve"> </t>
    </r>
    <r>
      <rPr>
        <u/>
        <sz val="10"/>
        <color indexed="12"/>
        <rFont val="Arial"/>
        <family val="2"/>
      </rPr>
      <t>guidance on capture effort</t>
    </r>
  </si>
  <si>
    <t>NB: Locations of all capture/exclusion activities must be shown on FIG. E4(a)</t>
  </si>
  <si>
    <r>
      <rPr>
        <b/>
        <i/>
        <sz val="10"/>
        <rFont val="Arial"/>
        <family val="2"/>
      </rPr>
      <t xml:space="preserve"> - Any non-standard capture/exclusion measures should be detailed on FIG. E4(b) -</t>
    </r>
    <r>
      <rPr>
        <u/>
        <sz val="10"/>
        <color indexed="12"/>
        <rFont val="Arial"/>
        <family val="2"/>
      </rPr>
      <t xml:space="preserve"> </t>
    </r>
    <r>
      <rPr>
        <b/>
        <u/>
        <sz val="10"/>
        <color indexed="12"/>
        <rFont val="Arial"/>
        <family val="2"/>
      </rPr>
      <t>see H - Figures tab.</t>
    </r>
  </si>
  <si>
    <t xml:space="preserve"> - if timings of works are different for different meta-populations please separate out in your work schedule.</t>
  </si>
  <si>
    <t>Briefly explain your capture/exclusion proposals, for example:
• Justify the use of non-standard methodologies and/or deviation from recommendations in the Great crested newt mitigation guidelines
• Explain differing capture effort in trapping compartments
NB: If a very complex capture operation is proposed the methodology should be explained in detail below.</t>
  </si>
  <si>
    <r>
      <rPr>
        <b/>
        <sz val="10"/>
        <rFont val="Arial"/>
        <family val="2"/>
      </rPr>
      <t>E5 Post-development site safeguard.</t>
    </r>
    <r>
      <rPr>
        <sz val="10"/>
        <rFont val="Arial"/>
        <family val="2"/>
      </rPr>
      <t xml:space="preserve"> Refer to Section 8.5 of the Great crested newt mitigation guidelines.</t>
    </r>
  </si>
  <si>
    <t>E5.1 Habitat management &amp; maintenance</t>
  </si>
  <si>
    <t xml:space="preserve">Is any specific post-development habitat management and site maintenance planned? </t>
  </si>
  <si>
    <t>If no, proceed to population monitoring section E5.2.</t>
  </si>
  <si>
    <t>State which of the following habitat management operations will occur:</t>
  </si>
  <si>
    <t>Aquatic vegetation management in water bodies</t>
  </si>
  <si>
    <t>Clearance of shading tree or scrub cover around pond margins</t>
  </si>
  <si>
    <t>Mowing, cutting or grazing of grassland</t>
  </si>
  <si>
    <t xml:space="preserve">Desilting and clearance of leaf-fall </t>
  </si>
  <si>
    <t>Woodland and scrub management</t>
  </si>
  <si>
    <t>NB: Details of site management and maintenance should be shown on FIG. E5.1. - see "H Sum &amp; Figs" tab.  Indicate which areas (including which ponds) the management and maintenance plan will apply to.</t>
  </si>
  <si>
    <t>State which of the following site maintenance operations will occur:</t>
  </si>
  <si>
    <t>Checking for fish presence, and removal through appropriate methods</t>
  </si>
  <si>
    <t>Checking pond condition and remedial action as required</t>
  </si>
  <si>
    <t>Checking for and removal of dumped rubbish</t>
  </si>
  <si>
    <t>Reinstatement following fire, acute pollution or other major damage</t>
  </si>
  <si>
    <t>Repair or replace fences</t>
  </si>
  <si>
    <t>Maintain tunnel, underpass, guide fencing in good condition</t>
  </si>
  <si>
    <t>Repair or replace interpretation boards</t>
  </si>
  <si>
    <t>State the period for which habitat management and maintenance plan will continue:</t>
  </si>
  <si>
    <r>
      <rPr>
        <b/>
        <sz val="9"/>
        <rFont val="Arial"/>
        <family val="2"/>
      </rPr>
      <t>NOTE:</t>
    </r>
    <r>
      <rPr>
        <sz val="9"/>
        <rFont val="Arial"/>
        <family val="2"/>
      </rPr>
      <t xml:space="preserve"> A separate, detailed plan must also be attached if 
(a) population size class is large and impacts are moderate-high, 
(b) regionally important population and impacts are moderate-high, 
(c) losses of &gt; 2 breeding water bodies on site supporting medium size class population, or 
(d) phased or multi-plot developments. </t>
    </r>
  </si>
  <si>
    <t>If your proposal meets one of the above (a - d), confirm that such a document is attached:</t>
  </si>
  <si>
    <t>Please note, if you have selected ‘No’, you are likely to receive a Further Information Request.</t>
  </si>
  <si>
    <r>
      <rPr>
        <b/>
        <sz val="10"/>
        <rFont val="Arial"/>
        <family val="2"/>
      </rPr>
      <t>E5.2</t>
    </r>
    <r>
      <rPr>
        <sz val="10"/>
        <rFont val="Arial"/>
        <family val="2"/>
      </rPr>
      <t xml:space="preserve"> Post-development population monitoring (refer to Section 8.5.2 of the </t>
    </r>
    <r>
      <rPr>
        <i/>
        <sz val="10"/>
        <rFont val="Arial"/>
        <family val="2"/>
      </rPr>
      <t xml:space="preserve">Great crested newt mitigation guidelines </t>
    </r>
    <r>
      <rPr>
        <sz val="10"/>
        <rFont val="Arial"/>
        <family val="2"/>
      </rPr>
      <t>and advice at beginning of this template).</t>
    </r>
  </si>
  <si>
    <t xml:space="preserve">NB: Details of ponds which will be monitored post development must be shown and referenced on FIG. E5.2.  </t>
  </si>
  <si>
    <t xml:space="preserve"> see Sum &amp; Figs. tab</t>
  </si>
  <si>
    <t>NB: It is the licensee's responsibility to ensure that post development monitoring is carried out and that remedial action is taken if compensation measures are failing.</t>
  </si>
  <si>
    <t>Is population monitoring required? Y/N</t>
  </si>
  <si>
    <t>Please refer to table in the post development monitoring advice section</t>
  </si>
  <si>
    <t>If no, proceed to section E5.3</t>
  </si>
  <si>
    <t>Indicate timing and type of post-development population monitoring:</t>
  </si>
  <si>
    <t>Timing (years post-dev't):</t>
  </si>
  <si>
    <t>Type of monitoring:</t>
  </si>
  <si>
    <t xml:space="preserve">Specify which ponds will be monitored. Additionally, if your post-development monitoring proposals do not follow the GCNMG please provide your ecological justification below. Comments on monitoring period, methods or effort. </t>
  </si>
  <si>
    <t>NB:  A Natural England mitigation licence will not confer rights of access to monitor water bodies or other habitats which lie outside the licensee's ownership. Permission/s should be granted prior to applying for a licence. Please see Declaration section in worksheet I.</t>
  </si>
  <si>
    <t>E5.3 Site safeguard</t>
  </si>
  <si>
    <t>Mechanism(s) for site safeguard.</t>
  </si>
  <si>
    <t>Is there a mechanism in place to secure site safeguard?.........................</t>
  </si>
  <si>
    <t>If N/A, please briefly explain why.</t>
  </si>
  <si>
    <t>If yes, please confirm which apply to your scheme:</t>
  </si>
  <si>
    <t>i) Restrictive Covenant……………………………………………………………</t>
  </si>
  <si>
    <t>ii) Clause to relinquish future development rights in S106 agreement………</t>
  </si>
  <si>
    <t>iii) NERC Act agreement…………………………………………………………</t>
  </si>
  <si>
    <t>iv) Explicit recognition of site in local planning documents………………….</t>
  </si>
  <si>
    <t>v) Designation as County Wildlife Site or similar……………………………..</t>
  </si>
  <si>
    <t>vi) other………</t>
  </si>
  <si>
    <t xml:space="preserve">Please confirm that the receptor site and mitigation and / or compensation land is free from future development.  </t>
  </si>
  <si>
    <t>Note : if you state 'No' your application will almost certainly be rejected; provide justification below.</t>
  </si>
  <si>
    <t>NOTE: A copy of any significant document, such as a Section 106 agreement, must be included with your application. It must be clear within any s106, or other legal document/agreement, where the specific reference to GCN is.</t>
  </si>
  <si>
    <r>
      <rPr>
        <b/>
        <sz val="10"/>
        <rFont val="Arial"/>
        <family val="2"/>
      </rPr>
      <t xml:space="preserve">E6 Work Schedule </t>
    </r>
    <r>
      <rPr>
        <sz val="10"/>
        <rFont val="Arial"/>
        <family val="2"/>
      </rPr>
      <t xml:space="preserve"> </t>
    </r>
  </si>
  <si>
    <r>
      <rPr>
        <sz val="10"/>
        <rFont val="Arial"/>
        <family val="2"/>
      </rPr>
      <t xml:space="preserve">Please complete a separate </t>
    </r>
    <r>
      <rPr>
        <u/>
        <sz val="10"/>
        <color indexed="12"/>
        <rFont val="Arial"/>
        <family val="2"/>
      </rPr>
      <t>Work Schedule for Great crested newt Annexed Licence</t>
    </r>
    <r>
      <rPr>
        <sz val="10"/>
        <rFont val="Arial"/>
        <family val="2"/>
      </rPr>
      <t>, and submit with your</t>
    </r>
  </si>
  <si>
    <t>application.</t>
  </si>
  <si>
    <t>F - Final post development Layout</t>
  </si>
  <si>
    <t>F1 Final Post development Layout Figure F1 is required</t>
  </si>
  <si>
    <r>
      <t xml:space="preserve">NB: Please show the final layout on FIG. F1. - see "H and list of figures"below. This must show the final development layout </t>
    </r>
    <r>
      <rPr>
        <b/>
        <i/>
        <u/>
        <sz val="9"/>
        <rFont val="Arial"/>
        <family val="2"/>
      </rPr>
      <t>and</t>
    </r>
    <r>
      <rPr>
        <b/>
        <i/>
        <sz val="9"/>
        <rFont val="Arial"/>
        <family val="2"/>
      </rPr>
      <t xml:space="preserve"> include ponds, buildings, roads, GCN tunnels , other mitigation or compensation measures, etc.</t>
    </r>
  </si>
  <si>
    <t>G - Checklist of Documents, figures, maps and diagrams to include</t>
  </si>
  <si>
    <t>You must provide maps, photographs and diagrams to adequately explain the mitigation plans. Use the checklist below to understand what is required for your application. All maps and figures must be included as individual files. Additional maps, photos or diagrams should be included where necessary.</t>
  </si>
  <si>
    <t>Map / Figure guidance: Ensure each map / figures includes the following:</t>
  </si>
  <si>
    <t>•  Site name and figure reference</t>
  </si>
  <si>
    <t>•  Scale bar and Direction of North</t>
  </si>
  <si>
    <t>•  Date DD/MM/YYYY</t>
  </si>
  <si>
    <t>H - List of figures</t>
  </si>
  <si>
    <t>Figure reference</t>
  </si>
  <si>
    <t>Mandatory or not?</t>
  </si>
  <si>
    <r>
      <t xml:space="preserve">What it must show 
</t>
    </r>
    <r>
      <rPr>
        <sz val="10"/>
        <rFont val="Arial"/>
        <family val="2"/>
      </rPr>
      <t>(also see details above on site reference, dating and naming).</t>
    </r>
  </si>
  <si>
    <t>Figure B1.1</t>
  </si>
  <si>
    <r>
      <t>Yes,</t>
    </r>
    <r>
      <rPr>
        <sz val="9"/>
        <rFont val="Arial"/>
        <family val="2"/>
      </rPr>
      <t xml:space="preserve"> if the application is part of a phased or multi-plot development</t>
    </r>
  </si>
  <si>
    <r>
      <t xml:space="preserve">Masterplan map </t>
    </r>
    <r>
      <rPr>
        <sz val="9"/>
        <rFont val="Arial"/>
        <family val="2"/>
      </rPr>
      <t>showing the location of each individual phase or plot associated with the overall scheme.  The phase to which the current application refers</t>
    </r>
    <r>
      <rPr>
        <b/>
        <sz val="9"/>
        <rFont val="Arial"/>
        <family val="2"/>
      </rPr>
      <t xml:space="preserve"> </t>
    </r>
    <r>
      <rPr>
        <sz val="9"/>
        <rFont val="Arial"/>
        <family val="2"/>
      </rPr>
      <t>should be highlighted</t>
    </r>
  </si>
  <si>
    <t>Figure B1.2</t>
  </si>
  <si>
    <r>
      <rPr>
        <b/>
        <sz val="9"/>
        <rFont val="Arial"/>
        <family val="2"/>
      </rPr>
      <t>Yes</t>
    </r>
    <r>
      <rPr>
        <sz val="9"/>
        <rFont val="Arial"/>
        <family val="2"/>
      </rPr>
      <t>, if there are other GCN mitigation projects nearby which might affect the target population</t>
    </r>
  </si>
  <si>
    <r>
      <t>Map to show location of other nearby GCN mitigation sites</t>
    </r>
    <r>
      <rPr>
        <sz val="9"/>
        <rFont val="Arial"/>
        <family val="2"/>
      </rPr>
      <t xml:space="preserve"> to show development boundaries and compensation/mitigation areas.</t>
    </r>
  </si>
  <si>
    <t>Figure C3.2a</t>
  </si>
  <si>
    <r>
      <t xml:space="preserve">Survey map </t>
    </r>
    <r>
      <rPr>
        <sz val="9"/>
        <rFont val="Arial"/>
        <family val="2"/>
      </rPr>
      <t>to show development site location, survey area and ponds.</t>
    </r>
    <r>
      <rPr>
        <b/>
        <sz val="9"/>
        <rFont val="Arial"/>
        <family val="2"/>
      </rPr>
      <t xml:space="preserve"> </t>
    </r>
    <r>
      <rPr>
        <sz val="9"/>
        <rFont val="Arial"/>
        <family val="2"/>
      </rPr>
      <t>The terrestrial and aquatic habitats described in sections C3.3 and  C3.4 should also be shown. Indicate which ponds were found to support GCN, including specifying results of any eDNA sampling if relevant.</t>
    </r>
  </si>
  <si>
    <t>Figure C3.2b</t>
  </si>
  <si>
    <r>
      <t>-</t>
    </r>
    <r>
      <rPr>
        <sz val="9"/>
        <rFont val="Times New Roman"/>
        <family val="1"/>
      </rPr>
      <t xml:space="preserve">       </t>
    </r>
    <r>
      <rPr>
        <sz val="9"/>
        <rFont val="Arial"/>
        <family val="2"/>
      </rPr>
      <t> </t>
    </r>
  </si>
  <si>
    <r>
      <t xml:space="preserve">Aerial photograph of site </t>
    </r>
    <r>
      <rPr>
        <sz val="9"/>
        <rFont val="Arial"/>
        <family val="2"/>
      </rPr>
      <t>for information only to help better inform the application.</t>
    </r>
  </si>
  <si>
    <t>Photos C3.4</t>
  </si>
  <si>
    <r>
      <t xml:space="preserve">Photographs </t>
    </r>
    <r>
      <rPr>
        <sz val="9"/>
        <rFont val="Arial"/>
        <family val="2"/>
      </rPr>
      <t>to show terrestrial and aquatic habitats on the development site and surrounding area (to include the receptor area).</t>
    </r>
  </si>
  <si>
    <t>Figure D</t>
  </si>
  <si>
    <r>
      <t xml:space="preserve">Impact map </t>
    </r>
    <r>
      <rPr>
        <sz val="9"/>
        <rFont val="Arial"/>
        <family val="2"/>
      </rPr>
      <t>to show the location and extent of the different habitat types to be temporarily and/or permanently lost/damaged (as detailed in section D of the Method Statement). Radii of 50, 250 and 500m around each GCN pond which will be impacted must be shown.</t>
    </r>
  </si>
  <si>
    <t>Figure E2</t>
  </si>
  <si>
    <t>Receptor site map to show the location of the receptor site(s) in relation to the development.</t>
  </si>
  <si>
    <t>Figure E3.1</t>
  </si>
  <si>
    <r>
      <rPr>
        <b/>
        <sz val="9"/>
        <rFont val="Arial"/>
        <family val="2"/>
      </rPr>
      <t>Yes</t>
    </r>
    <r>
      <rPr>
        <sz val="9"/>
        <rFont val="Arial"/>
        <family val="2"/>
      </rPr>
      <t>, if habitat creation, enhancement or restoration is proposed</t>
    </r>
  </si>
  <si>
    <t>Habitat measures map to show the location and extent of all terrestrial and aquatic habitat measures detailed in section E3 of the Method Statement).</t>
  </si>
  <si>
    <t>Figure E3.3</t>
  </si>
  <si>
    <r>
      <rPr>
        <b/>
        <sz val="9"/>
        <rFont val="Arial"/>
        <family val="2"/>
      </rPr>
      <t>Yes</t>
    </r>
    <r>
      <rPr>
        <sz val="9"/>
        <rFont val="Arial"/>
        <family val="2"/>
      </rPr>
      <t>, if measures to improve connectivity are proposed</t>
    </r>
  </si>
  <si>
    <t>Connectivity map to show the location of any measures employed to improve connectivity e.g. underpasses/tunnels, newt friendly traffic and /or drainage features (dropped kerbs/set-back gully pots) etc.</t>
  </si>
  <si>
    <t>Figure E4a</t>
  </si>
  <si>
    <r>
      <rPr>
        <b/>
        <sz val="9"/>
        <rFont val="Arial"/>
        <family val="2"/>
      </rPr>
      <t>Yes</t>
    </r>
    <r>
      <rPr>
        <sz val="9"/>
        <rFont val="Arial"/>
        <family val="2"/>
      </rPr>
      <t xml:space="preserve"> </t>
    </r>
  </si>
  <si>
    <r>
      <t>Capture and exclusion map to show how GCNs will be cleared from the development site and prevented from entering during construction.  A clear differentiation should be made between different types of amphibian fencing (e.g. permanent, temporary, perimeter, drift, ring, one-way etc)</t>
    </r>
    <r>
      <rPr>
        <b/>
        <sz val="9"/>
        <rFont val="Arial"/>
        <family val="2"/>
      </rPr>
      <t xml:space="preserve">.  </t>
    </r>
    <r>
      <rPr>
        <sz val="9"/>
        <rFont val="Arial"/>
        <family val="2"/>
      </rPr>
      <t>Direction of travel over one-way fences should also be shown.</t>
    </r>
  </si>
  <si>
    <t>Figure E4b</t>
  </si>
  <si>
    <t>Yes, if non-standard measures are proposed</t>
  </si>
  <si>
    <t>Non-standard capture and exclusion measures – diagrams or photographs to show designs/specifications.</t>
  </si>
  <si>
    <t>Figure E5.1</t>
  </si>
  <si>
    <r>
      <rPr>
        <b/>
        <sz val="9"/>
        <rFont val="Arial"/>
        <family val="2"/>
      </rPr>
      <t>Yes</t>
    </r>
    <r>
      <rPr>
        <sz val="9"/>
        <rFont val="Arial"/>
        <family val="2"/>
      </rPr>
      <t>, if habitat management and maintenance is proposed</t>
    </r>
  </si>
  <si>
    <t>Post-development management and maintenance map to show the location and extent of the terrestrial and aquatic habitats to be managed and maintained in accordance with section E5.1 of the Method Statement. To include tunnels/underpasses/guide fencing if applicable. Ponds to be managed and maintained must be clearly referenced.</t>
  </si>
  <si>
    <t>Figure E5.2</t>
  </si>
  <si>
    <r>
      <rPr>
        <b/>
        <sz val="9"/>
        <rFont val="Arial"/>
        <family val="2"/>
      </rPr>
      <t>Yes</t>
    </r>
    <r>
      <rPr>
        <sz val="9"/>
        <rFont val="Arial"/>
        <family val="2"/>
      </rPr>
      <t>, if monitoring has been proposed</t>
    </r>
  </si>
  <si>
    <t>Post-development monitoring map to show, and reference, all of the waterbodies to be monitored (as detailed in section E5.2 of the Method Statement).  To include tunnel/underpass/guide fencing if applicable.</t>
  </si>
  <si>
    <t>Figure F1</t>
  </si>
  <si>
    <r>
      <t xml:space="preserve">Final development layout map </t>
    </r>
    <r>
      <rPr>
        <sz val="9"/>
        <rFont val="Arial"/>
        <family val="2"/>
      </rPr>
      <t xml:space="preserve">to show both the development layout (e.g. buildings, rail, roads) </t>
    </r>
    <r>
      <rPr>
        <u/>
        <sz val="9"/>
        <rFont val="Arial"/>
        <family val="2"/>
      </rPr>
      <t>and</t>
    </r>
    <r>
      <rPr>
        <sz val="9"/>
        <rFont val="Arial"/>
        <family val="2"/>
      </rPr>
      <t xml:space="preserve"> all of the mitigation/compensation measures proposed (e.g. including ponds, tunnels, receptor areas)</t>
    </r>
  </si>
  <si>
    <t>List of documents</t>
  </si>
  <si>
    <t>Document</t>
  </si>
  <si>
    <t>Completed application form</t>
  </si>
  <si>
    <t>Completed method statement template</t>
  </si>
  <si>
    <t>Completed work schedule</t>
  </si>
  <si>
    <t>Figures - as stated above</t>
  </si>
  <si>
    <t>Separate Masterplan document</t>
  </si>
  <si>
    <t>Yes - if part of a phased or multi-plot development</t>
  </si>
  <si>
    <r>
      <rPr>
        <sz val="4"/>
        <color theme="0"/>
        <rFont val="Arial"/>
        <family val="2"/>
      </rPr>
      <t>a</t>
    </r>
    <r>
      <rPr>
        <sz val="9"/>
        <rFont val="Arial"/>
        <family val="2"/>
      </rPr>
      <t xml:space="preserve">
Separate Habitat Management and
Maintenance Plan</t>
    </r>
  </si>
  <si>
    <t xml:space="preserve">Yes - if:
(a) population size class is large and impacts are moderate-high, or
(b) regionally important population and impacts are moderate-high, or
(c) losses of &gt; 2 breeding water bodies on site supporting medium size class population, or 
(d) phased or multi-plot developments. </t>
  </si>
  <si>
    <t>List any other maps, photographs or diagrams attached:</t>
  </si>
  <si>
    <t>I - Declarations</t>
  </si>
  <si>
    <t>Re: E2: I confirm that relevant landowner consent/s has/have been granted to accept great crested newts onto land outside the applicant's ownership.</t>
  </si>
  <si>
    <t>Re: E3.1 and E3.2 – I confirm that landownership consent/s has/have been granted to allow the creation of the proposed habitat compensation (aquatic or terrestrial) on land outside the applicant's ownership.</t>
  </si>
  <si>
    <t>Re: E5.2 – I confirm that consent/s has/have been granted by the relevant landowner/s for monitoring and maintenance purposes, as set out in E5.2, on land outside the applicant's ownership.</t>
  </si>
  <si>
    <t xml:space="preserve">RE: E5.1 and E5.2 - I, the applicant, confirm that all habitat management, maintenance and monitoring detailed in section 5, and accompanying documents, will be undertaken. </t>
  </si>
  <si>
    <t xml:space="preserve">Unsecured consents statement:  
If you have been unable to secure consents for any of the four declarations please explain why and detail any plans you have in place to obtain the consent(s) or provide details of any right(s) or agreement(s) that will enable the lawful implementation of the proposed mitigation, compensation and monitoring.  Important Note: Failure to provide the appropriate landowner consents means that the Method Statement is unlikely to meet the requirements for the FCS test to be met.  It is therefore in your interest to ensure that the appropriate consents have been secured before applying for a licence.
</t>
  </si>
  <si>
    <t>Return to beginning</t>
  </si>
  <si>
    <t xml:space="preserve">Records of additional pond(s) surveyed </t>
  </si>
  <si>
    <t>Please use this page to record extra data, if more than 10 ponds were surveyed - Ponds 11 - 20</t>
  </si>
  <si>
    <t>C3.3i continued Ponds 11 - 20</t>
  </si>
  <si>
    <t>Back to Original section</t>
  </si>
  <si>
    <t>C3.3ii continued</t>
  </si>
  <si>
    <t>If not why not?</t>
  </si>
  <si>
    <t>C3.5 additional ponds HSI score</t>
  </si>
  <si>
    <t>Date HSI assessmt</t>
  </si>
  <si>
    <t>C4.2iii Continued</t>
  </si>
  <si>
    <t>4.2c Continued</t>
  </si>
  <si>
    <r>
      <rPr>
        <b/>
        <sz val="10"/>
        <rFont val="Arial"/>
        <family val="2"/>
      </rPr>
      <t>E2.3</t>
    </r>
    <r>
      <rPr>
        <sz val="10"/>
        <rFont val="Arial"/>
        <family val="2"/>
      </rPr>
      <t xml:space="preserve"> Receptor site locations. Continued</t>
    </r>
  </si>
  <si>
    <t>Back to original section</t>
  </si>
  <si>
    <r>
      <rPr>
        <b/>
        <sz val="10"/>
        <rFont val="Arial"/>
        <family val="2"/>
      </rPr>
      <t xml:space="preserve">E2.4 </t>
    </r>
    <r>
      <rPr>
        <sz val="10"/>
        <rFont val="Arial"/>
        <family val="2"/>
      </rPr>
      <t>Receptor site(s): continued</t>
    </r>
  </si>
  <si>
    <r>
      <rPr>
        <b/>
        <sz val="10"/>
        <rFont val="Arial"/>
        <family val="2"/>
      </rPr>
      <t>E2.5</t>
    </r>
    <r>
      <rPr>
        <sz val="10"/>
        <rFont val="Arial"/>
        <family val="2"/>
      </rPr>
      <t xml:space="preserve"> Receptor site(s):  continued</t>
    </r>
  </si>
  <si>
    <t>C4.3 Aquatic amphibian survey (conventional methods) - GCN results - Pond 11</t>
  </si>
  <si>
    <r>
      <rPr>
        <sz val="8"/>
        <rFont val="Arial"/>
        <family val="2"/>
      </rPr>
      <t xml:space="preserve">Return to </t>
    </r>
    <r>
      <rPr>
        <u/>
        <sz val="8"/>
        <color indexed="12"/>
        <rFont val="Arial"/>
        <family val="2"/>
      </rPr>
      <t>Ponds 1 - 10 tab</t>
    </r>
  </si>
  <si>
    <r>
      <t>Total no. of</t>
    </r>
    <r>
      <rPr>
        <sz val="8"/>
        <rFont val="Arial"/>
        <family val="2"/>
      </rPr>
      <t xml:space="preserve"> ponds surveyed:</t>
    </r>
  </si>
  <si>
    <r>
      <rPr>
        <b/>
        <sz val="9"/>
        <rFont val="Arial"/>
        <family val="2"/>
      </rPr>
      <t>Important. Read before completing this section:</t>
    </r>
    <r>
      <rPr>
        <sz val="9"/>
        <rFont val="Arial"/>
        <family val="2"/>
      </rPr>
      <t xml:space="preserve"> Enter GCN survey data in relevant boxes in the table below (for Pond 1) and those on subsequent sheets (for up to 9 other ponds). Enter "0" where you did a survey and found no newts; leave box blank if no survey was done. This format is designed for a typical single season survey with typical methods and effort. Explain atypical methods/effort later. For multiple year surveys, give details in annex (convert data to this format if possible). Use these tables to provide details only for the most recent season's survey. Append older survey results in full. Automatic yellow highlight indicates possible detectability problem (see Evaluation &amp; interpretation section, later).</t>
    </r>
  </si>
  <si>
    <r>
      <t>Pond reference (e.g. "Pond 11")</t>
    </r>
    <r>
      <rPr>
        <sz val="8"/>
        <color theme="0" tint="-0.499984740745262"/>
        <rFont val="Arial"/>
        <family val="2"/>
      </rPr>
      <t xml:space="preserve"> - below</t>
    </r>
  </si>
  <si>
    <t>C4.3 Aquatic amphibian survey (conventional methods)- GCN results (cont - Pond 12)</t>
  </si>
  <si>
    <t>Pond reference (e.g. Pond 12)</t>
  </si>
  <si>
    <t>C4.3 Aquatic amphibian survey (conventional surveys- GCN results (cont - Pond 13)</t>
  </si>
  <si>
    <t>Pond reference (e.g. Pond 13)</t>
  </si>
  <si>
    <t>C4.3 Aquatic amphibian survey (conventional methods) - GCN results (cont- Pond 14)</t>
  </si>
  <si>
    <t>Pond reference (e.g. Pond 14)</t>
  </si>
  <si>
    <t>C4.3 Aquatic amphibian survey (conventional methods) - GCN results (cont - Pond 15)</t>
  </si>
  <si>
    <t xml:space="preserve">Pond reference (e.g. Pond 15) </t>
  </si>
  <si>
    <t>C4.3 Aquatic amphibian survey (conventional methods) - GCN results (cont - Pond 16)</t>
  </si>
  <si>
    <t>Pond reference (e.g. Pond 16)</t>
  </si>
  <si>
    <t>C4.3 Aquatic amphibian survey (conventional methods) - GCN results (cont - Pond 17)</t>
  </si>
  <si>
    <t>Pond reference (e.g. Pond 17)</t>
  </si>
  <si>
    <t>C4.3 Aquatic amphibian survey (conventional methods)- GCN results (cont - Pond 18)</t>
  </si>
  <si>
    <t>Pond reference (e.g. Pond 18)</t>
  </si>
  <si>
    <t>C4.3 Aquatic amphibian survey (conventional methods) - GCN results (cont - Pond 19)</t>
  </si>
  <si>
    <t>Pond reference (e.g. Pond 19):</t>
  </si>
  <si>
    <t>C4.3 Aquatic amphibian survey (conventional methods) - GCN results (cont - Pond 20)</t>
  </si>
  <si>
    <t>Pond reference (e.g. Pond 20)</t>
  </si>
  <si>
    <t>C4.3 Aquatic amphibian survey (conventional methods) - GCN results - Pond 21</t>
  </si>
  <si>
    <r>
      <t xml:space="preserve">Total no. of </t>
    </r>
    <r>
      <rPr>
        <sz val="8"/>
        <rFont val="Arial"/>
        <family val="2"/>
      </rPr>
      <t>ponds surveyed:</t>
    </r>
  </si>
  <si>
    <r>
      <t>Pond reference (e.g. "Pond 21")</t>
    </r>
    <r>
      <rPr>
        <sz val="8"/>
        <color theme="0" tint="-0.499984740745262"/>
        <rFont val="Arial"/>
        <family val="2"/>
      </rPr>
      <t xml:space="preserve"> - below</t>
    </r>
  </si>
  <si>
    <t>C4.3 Aquatic amphibian survey (conventional methods)- GCN results (cont.)</t>
  </si>
  <si>
    <t>Pond reference (e.g. Pond 22)</t>
  </si>
  <si>
    <t>C4.3 Aquatic amphibian survey (conventional surveys- GCN results (cont.)</t>
  </si>
  <si>
    <t>Pond reference (e.g. Pond 23)</t>
  </si>
  <si>
    <t>C4.3 Aquatic amphibian survey (conventional methods) - GCN results (cont.)</t>
  </si>
  <si>
    <t>Pond reference (e.g. Pond 24)</t>
  </si>
  <si>
    <t xml:space="preserve">Pond reference (e.g. Pond 25) </t>
  </si>
  <si>
    <t>Pond reference (e.g. Pond 26)</t>
  </si>
  <si>
    <t>Pond reference (e.g. Pond 27)</t>
  </si>
  <si>
    <t>Pond reference (e.g. Pond 28)</t>
  </si>
  <si>
    <t>Pond reference (e.g. Pond 29):</t>
  </si>
  <si>
    <t>Pond reference (e.g. Pond 30)</t>
  </si>
  <si>
    <t>C4.3 Aquatic amphibian survey (conventional methods) - GCN results - Pond 31</t>
  </si>
  <si>
    <r>
      <t>Pond reference (e.g. "Pond 31")</t>
    </r>
    <r>
      <rPr>
        <sz val="8"/>
        <color theme="0" tint="-0.499984740745262"/>
        <rFont val="Arial"/>
        <family val="2"/>
      </rPr>
      <t xml:space="preserve"> - below</t>
    </r>
  </si>
  <si>
    <t>Pond reference (e.g. Pond 32)</t>
  </si>
  <si>
    <t>Pond reference (e.g. Pond 33)</t>
  </si>
  <si>
    <t>Pond reference (e.g. Pond 34)</t>
  </si>
  <si>
    <t xml:space="preserve">Pond reference (e.g. Pond 35) </t>
  </si>
  <si>
    <t>Pond reference (e.g. Pond 37)</t>
  </si>
  <si>
    <t>Pond reference (e.g. Pond 38)</t>
  </si>
  <si>
    <t>Pond reference (e.g. Pond 39):</t>
  </si>
  <si>
    <t>Pond reference (e.g. Pond 40)</t>
  </si>
  <si>
    <r>
      <t xml:space="preserve">It is your responsibility to ensure the completed template provides all information necessary for licence determination. Although we have tried to make the template as helpful as possible, some features may not be suitable for accepting the information for your scheme </t>
    </r>
    <r>
      <rPr>
        <sz val="10"/>
        <color indexed="10"/>
        <rFont val="Arial"/>
        <family val="2"/>
      </rPr>
      <t>If this happens you must take care to explain the scheme on additional sheets, and not rely on the standard responses or automatic spreadsheet coding</t>
    </r>
    <r>
      <rPr>
        <sz val="10"/>
        <rFont val="Arial"/>
        <family val="2"/>
      </rPr>
      <t>. It will not be acceptable to submit a Method Statement that provides misleading or incomplete information, and attribute such shortcomings to the template format.</t>
    </r>
  </si>
  <si>
    <t>This template is designed to make the process easier for applicants, by providing standard responses where possible and by indicating optional and mandatory fields, plus making clear the level and type of information required. It will also facilitate assessment of applications, as information will be presented in a standard way.</t>
  </si>
  <si>
    <t>(Pale orange) Indicates mandatory fields</t>
  </si>
  <si>
    <t>Number of individual newts to be covered by the licence:</t>
  </si>
  <si>
    <t>E3.4 Pollutant run-offs</t>
  </si>
  <si>
    <t>Describe any measures you will take to prevent pollutant run-offs associated with the development from impacting GCN habitat and waterbodies both during and following the completion of the development.</t>
  </si>
  <si>
    <t>If pollutant run-offs are expected to increase post-development, these should be shown on Figure E3.4. Figure E3.4 should show the likely direction of run-offs and how the development layout has been designed to prevent these from impacting GCN habitat and waterbodies.</t>
  </si>
  <si>
    <t>Please confirm if a Figure E3.4 is required for your application:</t>
  </si>
  <si>
    <t>Figure E3.4</t>
  </si>
  <si>
    <t>Drainage plan showing the likely direction of pollutant run-offs following mitigation. These must be directed to avoid existing and proposed GCN habitat. The direction of drainage run-offs should be shown using arrows.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</si>
</sst>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61" x14ac:knownFonts="1">
    <font>
      <sz val="10"/>
      <name val="Arial"/>
    </font>
    <font>
      <sz val="10"/>
      <name val="Arial"/>
      <family val="2"/>
    </font>
    <font>
      <b/>
      <sz val="10"/>
      <name val="Arial"/>
      <family val="2"/>
    </font>
    <font>
      <i/>
      <sz val="10"/>
      <name val="Arial"/>
      <family val="2"/>
    </font>
    <font>
      <sz val="8"/>
      <name val="Arial"/>
      <family val="2"/>
    </font>
    <font>
      <b/>
      <sz val="8"/>
      <name val="Arial"/>
      <family val="2"/>
    </font>
    <font>
      <b/>
      <sz val="20"/>
      <name val="Arial"/>
      <family val="2"/>
    </font>
    <font>
      <b/>
      <u/>
      <sz val="20"/>
      <name val="Arial"/>
      <family val="2"/>
    </font>
    <font>
      <sz val="8"/>
      <name val="Arial"/>
      <family val="2"/>
    </font>
    <font>
      <b/>
      <i/>
      <sz val="10"/>
      <name val="Arial"/>
      <family val="2"/>
    </font>
    <font>
      <sz val="10"/>
      <color indexed="9"/>
      <name val="Arial"/>
      <family val="2"/>
    </font>
    <font>
      <b/>
      <i/>
      <sz val="8"/>
      <name val="Arial"/>
      <family val="2"/>
    </font>
    <font>
      <i/>
      <sz val="10"/>
      <color indexed="10"/>
      <name val="Arial"/>
      <family val="2"/>
    </font>
    <font>
      <sz val="7.5"/>
      <name val="Arial"/>
      <family val="2"/>
    </font>
    <font>
      <b/>
      <sz val="9"/>
      <name val="Arial"/>
      <family val="2"/>
    </font>
    <font>
      <sz val="9"/>
      <name val="Arial"/>
      <family val="2"/>
    </font>
    <font>
      <i/>
      <sz val="9"/>
      <name val="Arial"/>
      <family val="2"/>
    </font>
    <font>
      <b/>
      <i/>
      <sz val="9"/>
      <name val="Arial"/>
      <family val="2"/>
    </font>
    <font>
      <b/>
      <u/>
      <sz val="10"/>
      <name val="Arial"/>
      <family val="2"/>
    </font>
    <font>
      <u/>
      <sz val="10"/>
      <name val="Arial"/>
      <family val="2"/>
    </font>
    <font>
      <sz val="8"/>
      <color indexed="9"/>
      <name val="Arial"/>
      <family val="2"/>
    </font>
    <font>
      <b/>
      <u/>
      <sz val="9"/>
      <name val="Arial"/>
      <family val="2"/>
    </font>
    <font>
      <b/>
      <i/>
      <u/>
      <sz val="10"/>
      <name val="Arial"/>
      <family val="2"/>
    </font>
    <font>
      <sz val="9"/>
      <color indexed="10"/>
      <name val="Arial"/>
      <family val="2"/>
    </font>
    <font>
      <sz val="8"/>
      <color indexed="10"/>
      <name val="Arial"/>
      <family val="2"/>
    </font>
    <font>
      <sz val="8"/>
      <name val="Arial"/>
      <family val="2"/>
    </font>
    <font>
      <sz val="8"/>
      <color indexed="8"/>
      <name val="Arial"/>
      <family val="2"/>
    </font>
    <font>
      <sz val="10"/>
      <color indexed="8"/>
      <name val="Arial"/>
      <family val="2"/>
    </font>
    <font>
      <u/>
      <sz val="9"/>
      <name val="Arial"/>
      <family val="2"/>
    </font>
    <font>
      <sz val="7"/>
      <name val="Times New Roman"/>
      <family val="1"/>
    </font>
    <font>
      <sz val="10"/>
      <name val="Wingdings"/>
      <charset val="2"/>
    </font>
    <font>
      <i/>
      <sz val="10"/>
      <color indexed="23"/>
      <name val="Arial"/>
      <family val="2"/>
    </font>
    <font>
      <sz val="10"/>
      <name val="Symbol"/>
      <family val="1"/>
      <charset val="2"/>
    </font>
    <font>
      <sz val="9"/>
      <name val="Wingdings"/>
      <charset val="2"/>
    </font>
    <font>
      <sz val="12"/>
      <name val="Times"/>
      <family val="1"/>
    </font>
    <font>
      <vertAlign val="superscript"/>
      <sz val="10"/>
      <name val="Arial"/>
      <family val="2"/>
    </font>
    <font>
      <u/>
      <sz val="10"/>
      <color indexed="12"/>
      <name val="Arial"/>
      <family val="2"/>
    </font>
    <font>
      <sz val="9"/>
      <name val="Times New Roman"/>
      <family val="1"/>
    </font>
    <font>
      <sz val="9"/>
      <color indexed="23"/>
      <name val="Arial"/>
      <family val="2"/>
    </font>
    <font>
      <sz val="10"/>
      <color indexed="10"/>
      <name val="Arial"/>
      <family val="2"/>
    </font>
    <font>
      <i/>
      <u/>
      <sz val="10"/>
      <color indexed="12"/>
      <name val="Arial"/>
      <family val="2"/>
    </font>
    <font>
      <b/>
      <u/>
      <sz val="10"/>
      <color indexed="12"/>
      <name val="Arial"/>
      <family val="2"/>
    </font>
    <font>
      <sz val="11"/>
      <name val="Arial"/>
      <family val="2"/>
    </font>
    <font>
      <b/>
      <i/>
      <u/>
      <sz val="9"/>
      <name val="Arial"/>
      <family val="2"/>
    </font>
    <font>
      <u/>
      <sz val="8"/>
      <color indexed="12"/>
      <name val="Arial"/>
      <family val="2"/>
    </font>
    <font>
      <sz val="10"/>
      <color indexed="12"/>
      <name val="Arial"/>
      <family val="2"/>
    </font>
    <font>
      <u/>
      <sz val="9"/>
      <color indexed="12"/>
      <name val="Arial"/>
      <family val="2"/>
    </font>
    <font>
      <sz val="11"/>
      <color theme="1"/>
      <name val="Arial"/>
      <family val="2"/>
    </font>
    <font>
      <sz val="10"/>
      <color theme="0"/>
      <name val="Arial"/>
      <family val="2"/>
    </font>
    <font>
      <sz val="9"/>
      <color theme="0"/>
      <name val="Arial"/>
      <family val="2"/>
    </font>
    <font>
      <u/>
      <sz val="9"/>
      <color rgb="FF0000FF"/>
      <name val="Arial"/>
      <family val="2"/>
    </font>
    <font>
      <sz val="10"/>
      <color rgb="FFFF0000"/>
      <name val="Arial"/>
      <family val="2"/>
    </font>
    <font>
      <i/>
      <sz val="8"/>
      <color theme="0" tint="-0.499984740745262"/>
      <name val="Arial"/>
      <family val="2"/>
    </font>
    <font>
      <sz val="8"/>
      <color theme="0" tint="-0.499984740745262"/>
      <name val="Arial"/>
      <family val="2"/>
    </font>
    <font>
      <b/>
      <vertAlign val="superscript"/>
      <sz val="9"/>
      <name val="Arial"/>
      <family val="2"/>
    </font>
    <font>
      <sz val="6"/>
      <name val="Arial"/>
      <family val="2"/>
    </font>
    <font>
      <sz val="10"/>
      <color theme="0" tint="-0.499984740745262"/>
      <name val="Arial"/>
      <family val="2"/>
    </font>
    <font>
      <sz val="9"/>
      <color theme="0" tint="-0.499984740745262"/>
      <name val="Arial"/>
      <family val="2"/>
    </font>
    <font>
      <sz val="8"/>
      <color theme="0"/>
      <name val="Arial"/>
      <family val="2"/>
    </font>
    <font>
      <sz val="4"/>
      <color theme="0"/>
      <name val="Arial"/>
      <family val="2"/>
    </font>
    <font>
      <sz val="8"/>
      <color rgb="FF000000"/>
      <name val="Tahoma"/>
      <family val="2"/>
    </font>
  </fonts>
  <fills count="18">
    <fill>
      <patternFill patternType="none"/>
    </fill>
    <fill>
      <patternFill patternType="gray125"/>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41"/>
        <bgColor indexed="64"/>
      </patternFill>
    </fill>
    <fill>
      <patternFill patternType="solid">
        <fgColor indexed="43"/>
        <bgColor indexed="64"/>
      </patternFill>
    </fill>
    <fill>
      <patternFill patternType="solid">
        <fgColor indexed="13"/>
        <bgColor indexed="64"/>
      </patternFill>
    </fill>
    <fill>
      <patternFill patternType="solid">
        <fgColor indexed="9"/>
        <bgColor indexed="64"/>
      </patternFill>
    </fill>
    <fill>
      <patternFill patternType="solid">
        <fgColor theme="2"/>
        <bgColor indexed="64"/>
      </patternFill>
    </fill>
    <fill>
      <patternFill patternType="solid">
        <fgColor rgb="FF9FFFFF"/>
        <bgColor indexed="64"/>
      </patternFill>
    </fill>
    <fill>
      <patternFill patternType="solid">
        <fgColor rgb="FFCCFFCC"/>
        <bgColor indexed="64"/>
      </patternFill>
    </fill>
    <fill>
      <patternFill patternType="solid">
        <fgColor theme="0"/>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CFFFF"/>
        <bgColor indexed="64"/>
      </patternFill>
    </fill>
    <fill>
      <patternFill patternType="solid">
        <fgColor theme="9" tint="0.39997558519241921"/>
        <bgColor indexed="64"/>
      </patternFill>
    </fill>
  </fills>
  <borders count="96">
    <border>
      <left/>
      <right/>
      <top/>
      <bottom/>
      <diagonal/>
    </border>
    <border>
      <left/>
      <right/>
      <top style="dotted">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top style="thin">
        <color theme="0" tint="-0.34998626667073579"/>
      </top>
      <bottom/>
      <diagonal/>
    </border>
    <border>
      <left style="thin">
        <color theme="0"/>
      </left>
      <right style="thin">
        <color theme="0"/>
      </right>
      <top style="thin">
        <color theme="0"/>
      </top>
      <bottom style="thin">
        <color theme="0"/>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right/>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499984740745262"/>
      </left>
      <right style="dotted">
        <color theme="0" tint="-0.499984740745262"/>
      </right>
      <top style="thin">
        <color theme="0" tint="-0.499984740745262"/>
      </top>
      <bottom style="thin">
        <color theme="0" tint="-0.499984740745262"/>
      </bottom>
      <diagonal/>
    </border>
    <border>
      <left style="thin">
        <color theme="0" tint="-0.499984740745262"/>
      </left>
      <right/>
      <top/>
      <bottom/>
      <diagonal/>
    </border>
    <border>
      <left/>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34998626667073579"/>
      </right>
      <top style="thin">
        <color theme="0"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0" tint="-0.34998626667073579"/>
      </top>
      <bottom style="thin">
        <color theme="0" tint="-0.34998626667073579"/>
      </bottom>
      <diagonal/>
    </border>
    <border>
      <left style="dotted">
        <color theme="0" tint="-0.499984740745262"/>
      </left>
      <right style="dotted">
        <color theme="0" tint="-0.499984740745262"/>
      </right>
      <top style="thin">
        <color theme="0" tint="-0.499984740745262"/>
      </top>
      <bottom style="thin">
        <color theme="0" tint="-0.499984740745262"/>
      </bottom>
      <diagonal/>
    </border>
    <border>
      <left style="dotted">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style="thin">
        <color theme="0" tint="-0.34998626667073579"/>
      </right>
      <top/>
      <bottom style="thin">
        <color theme="0" tint="-0.34998626667073579"/>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0" tint="-0.34998626667073579"/>
      </left>
      <right style="thin">
        <color theme="0" tint="-0.34998626667073579"/>
      </right>
      <top/>
      <bottom/>
      <diagonal/>
    </border>
    <border>
      <left style="thin">
        <color theme="0" tint="-0.34998626667073579"/>
      </left>
      <right/>
      <top style="thin">
        <color theme="0" tint="-0.499984740745262"/>
      </top>
      <bottom/>
      <diagonal/>
    </border>
    <border>
      <left/>
      <right style="thin">
        <color theme="0" tint="-0.34998626667073579"/>
      </right>
      <top style="thin">
        <color theme="0" tint="-0.499984740745262"/>
      </top>
      <bottom/>
      <diagonal/>
    </border>
    <border>
      <left/>
      <right style="thin">
        <color theme="0" tint="-0.14996795556505021"/>
      </right>
      <top/>
      <bottom/>
      <diagonal/>
    </border>
    <border>
      <left style="thin">
        <color theme="0" tint="-0.14996795556505021"/>
      </left>
      <right/>
      <top style="thin">
        <color theme="0" tint="-0.14996795556505021"/>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34998626667073579"/>
      </left>
      <right/>
      <top style="thin">
        <color theme="0" tint="-0.24994659260841701"/>
      </top>
      <bottom style="thin">
        <color theme="0" tint="-0.34998626667073579"/>
      </bottom>
      <diagonal/>
    </border>
    <border>
      <left/>
      <right/>
      <top style="thin">
        <color theme="0" tint="-0.24994659260841701"/>
      </top>
      <bottom style="thin">
        <color theme="0" tint="-0.34998626667073579"/>
      </bottom>
      <diagonal/>
    </border>
    <border>
      <left/>
      <right style="thin">
        <color theme="0" tint="-0.34998626667073579"/>
      </right>
      <top style="thin">
        <color theme="0" tint="-0.24994659260841701"/>
      </top>
      <bottom style="thin">
        <color theme="0" tint="-0.34998626667073579"/>
      </bottom>
      <diagonal/>
    </border>
    <border>
      <left/>
      <right style="thin">
        <color theme="0" tint="-0.34998626667073579"/>
      </right>
      <top style="thin">
        <color theme="0" tint="-0.34998626667073579"/>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499984740745262"/>
      </bottom>
      <diagonal/>
    </border>
    <border>
      <left/>
      <right style="dotted">
        <color theme="0" tint="-0.499984740745262"/>
      </right>
      <top style="thin">
        <color theme="0" tint="-0.499984740745262"/>
      </top>
      <bottom style="thin">
        <color theme="0"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style="thin">
        <color theme="0" tint="-0.14993743705557422"/>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top/>
      <bottom/>
      <diagonal/>
    </border>
    <border>
      <left style="thin">
        <color theme="0" tint="-0.14993743705557422"/>
      </left>
      <right/>
      <top/>
      <bottom style="thin">
        <color theme="0" tint="-0.14996795556505021"/>
      </bottom>
      <diagonal/>
    </border>
    <border>
      <left style="thin">
        <color theme="0" tint="-0.24994659260841701"/>
      </left>
      <right style="thin">
        <color theme="0" tint="-0.14996795556505021"/>
      </right>
      <top style="thin">
        <color theme="0" tint="-0.14996795556505021"/>
      </top>
      <bottom style="thin">
        <color theme="0" tint="-0.14996795556505021"/>
      </bottom>
      <diagonal/>
    </border>
  </borders>
  <cellStyleXfs count="4">
    <xf numFmtId="0" fontId="0" fillId="0" borderId="0"/>
    <xf numFmtId="0" fontId="36" fillId="0" borderId="0" applyNumberFormat="0" applyFill="0" applyBorder="0" applyAlignment="0" applyProtection="0">
      <alignment vertical="top"/>
      <protection locked="0"/>
    </xf>
    <xf numFmtId="0" fontId="1" fillId="0" borderId="0"/>
    <xf numFmtId="0" fontId="47" fillId="0" borderId="0"/>
  </cellStyleXfs>
  <cellXfs count="1018">
    <xf numFmtId="0" fontId="0" fillId="0" borderId="0" xfId="0"/>
    <xf numFmtId="0" fontId="4" fillId="0" borderId="0" xfId="0" applyFont="1"/>
    <xf numFmtId="0" fontId="5" fillId="0" borderId="17" xfId="0" applyFont="1" applyBorder="1" applyAlignment="1">
      <alignment vertical="top" wrapText="1"/>
    </xf>
    <xf numFmtId="0" fontId="5" fillId="0" borderId="17" xfId="0" applyFont="1" applyBorder="1" applyAlignment="1">
      <alignment vertical="top"/>
    </xf>
    <xf numFmtId="0" fontId="4" fillId="0" borderId="17" xfId="0" applyFont="1" applyBorder="1"/>
    <xf numFmtId="0" fontId="20" fillId="0" borderId="17" xfId="0" applyFont="1" applyBorder="1" applyAlignment="1">
      <alignment horizontal="left"/>
    </xf>
    <xf numFmtId="0" fontId="4" fillId="2" borderId="17" xfId="0" applyFont="1" applyFill="1" applyBorder="1" applyProtection="1">
      <protection locked="0"/>
    </xf>
    <xf numFmtId="14" fontId="4" fillId="2" borderId="17" xfId="0" applyNumberFormat="1" applyFont="1" applyFill="1" applyBorder="1" applyProtection="1">
      <protection locked="0"/>
    </xf>
    <xf numFmtId="0" fontId="4" fillId="0" borderId="17" xfId="0" applyFont="1" applyBorder="1" applyAlignment="1">
      <alignment horizontal="right"/>
    </xf>
    <xf numFmtId="0" fontId="4" fillId="0" borderId="0" xfId="0" applyFont="1" applyAlignment="1">
      <alignment vertical="top"/>
    </xf>
    <xf numFmtId="0" fontId="26" fillId="3" borderId="18" xfId="0" applyFont="1" applyFill="1" applyBorder="1" applyAlignment="1">
      <alignment vertical="top"/>
    </xf>
    <xf numFmtId="0" fontId="0" fillId="0" borderId="19" xfId="0" applyBorder="1"/>
    <xf numFmtId="0" fontId="0" fillId="0" borderId="1" xfId="0" applyBorder="1" applyAlignment="1">
      <alignment vertical="top" wrapText="1"/>
    </xf>
    <xf numFmtId="0" fontId="6" fillId="9" borderId="20" xfId="0" applyFont="1" applyFill="1" applyBorder="1" applyProtection="1">
      <protection hidden="1"/>
    </xf>
    <xf numFmtId="0" fontId="0" fillId="9" borderId="20" xfId="0" applyFill="1" applyBorder="1" applyProtection="1">
      <protection hidden="1"/>
    </xf>
    <xf numFmtId="0" fontId="2" fillId="9" borderId="20" xfId="0" applyFont="1" applyFill="1" applyBorder="1" applyProtection="1">
      <protection hidden="1"/>
    </xf>
    <xf numFmtId="0" fontId="0" fillId="9" borderId="20" xfId="0" applyFill="1" applyBorder="1" applyAlignment="1" applyProtection="1">
      <alignment horizontal="right"/>
      <protection hidden="1"/>
    </xf>
    <xf numFmtId="49" fontId="0" fillId="9" borderId="20" xfId="0" applyNumberFormat="1" applyFill="1" applyBorder="1" applyProtection="1">
      <protection hidden="1"/>
    </xf>
    <xf numFmtId="0" fontId="8" fillId="9" borderId="20" xfId="0" applyFont="1" applyFill="1" applyBorder="1" applyProtection="1">
      <protection hidden="1"/>
    </xf>
    <xf numFmtId="0" fontId="0" fillId="0" borderId="0" xfId="0" applyAlignment="1">
      <alignment horizontal="left" vertical="center"/>
    </xf>
    <xf numFmtId="0" fontId="0" fillId="0" borderId="0" xfId="0" applyAlignment="1">
      <alignment vertical="center"/>
    </xf>
    <xf numFmtId="0" fontId="1" fillId="0" borderId="21" xfId="0" applyFont="1" applyBorder="1" applyAlignment="1">
      <alignment vertical="top"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2" fillId="4" borderId="22" xfId="0" applyFont="1" applyFill="1" applyBorder="1"/>
    <xf numFmtId="0" fontId="0" fillId="0" borderId="0" xfId="0" applyAlignment="1">
      <alignment vertical="distributed" wrapText="1" readingOrder="1"/>
    </xf>
    <xf numFmtId="0" fontId="15" fillId="0" borderId="25" xfId="0" applyFont="1" applyBorder="1"/>
    <xf numFmtId="0" fontId="15" fillId="0" borderId="25" xfId="0" applyFont="1" applyBorder="1" applyAlignment="1">
      <alignment vertical="center" wrapText="1"/>
    </xf>
    <xf numFmtId="0" fontId="15" fillId="0" borderId="25" xfId="0" applyFont="1" applyBorder="1" applyAlignment="1">
      <alignment vertical="center"/>
    </xf>
    <xf numFmtId="0" fontId="14" fillId="0" borderId="17" xfId="0" applyFont="1" applyBorder="1" applyAlignment="1">
      <alignment horizontal="left" wrapText="1"/>
    </xf>
    <xf numFmtId="0" fontId="15" fillId="6" borderId="24" xfId="0" applyFont="1" applyFill="1" applyBorder="1" applyAlignment="1">
      <alignment vertical="top" wrapText="1"/>
    </xf>
    <xf numFmtId="0" fontId="0" fillId="0" borderId="0" xfId="0" applyAlignment="1">
      <alignment horizontal="left" vertical="top"/>
    </xf>
    <xf numFmtId="0" fontId="0" fillId="0" borderId="2" xfId="0" applyBorder="1" applyAlignment="1">
      <alignment vertical="top" wrapText="1"/>
    </xf>
    <xf numFmtId="0" fontId="0" fillId="0" borderId="0" xfId="0" applyAlignment="1" applyProtection="1">
      <alignment horizontal="left" vertical="top" wrapText="1"/>
      <protection locked="0"/>
    </xf>
    <xf numFmtId="0" fontId="5" fillId="0" borderId="0" xfId="0" applyFont="1" applyAlignment="1">
      <alignment vertical="top" wrapText="1"/>
    </xf>
    <xf numFmtId="0" fontId="1" fillId="9" borderId="20" xfId="0" applyFont="1" applyFill="1" applyBorder="1" applyProtection="1">
      <protection hidden="1"/>
    </xf>
    <xf numFmtId="0" fontId="5" fillId="0" borderId="17" xfId="0" applyFont="1" applyBorder="1" applyAlignment="1">
      <alignment horizontal="left" vertical="top" wrapText="1"/>
    </xf>
    <xf numFmtId="0" fontId="2" fillId="0" borderId="25" xfId="0" applyFont="1" applyBorder="1" applyAlignment="1">
      <alignment vertical="center"/>
    </xf>
    <xf numFmtId="0" fontId="0" fillId="0" borderId="29" xfId="0" applyBorder="1"/>
    <xf numFmtId="0" fontId="2" fillId="0" borderId="30" xfId="0" applyFont="1" applyBorder="1" applyAlignment="1">
      <alignment vertical="center"/>
    </xf>
    <xf numFmtId="0" fontId="1" fillId="0" borderId="17" xfId="0" applyFont="1" applyBorder="1" applyAlignment="1">
      <alignment vertical="top" wrapText="1"/>
    </xf>
    <xf numFmtId="0" fontId="0" fillId="2" borderId="25" xfId="0" applyFill="1" applyBorder="1" applyProtection="1">
      <protection locked="0"/>
    </xf>
    <xf numFmtId="0" fontId="0" fillId="10" borderId="17" xfId="0" applyFill="1" applyBorder="1" applyAlignment="1">
      <alignment horizontal="center"/>
    </xf>
    <xf numFmtId="0" fontId="0" fillId="2" borderId="25" xfId="0" applyFill="1" applyBorder="1" applyAlignment="1" applyProtection="1">
      <alignment vertical="top"/>
      <protection locked="0"/>
    </xf>
    <xf numFmtId="0" fontId="1" fillId="0" borderId="3" xfId="2" applyBorder="1" applyAlignment="1">
      <alignment horizontal="left" vertical="top" wrapText="1"/>
    </xf>
    <xf numFmtId="0" fontId="36" fillId="0" borderId="0" xfId="1" applyFill="1" applyBorder="1" applyAlignment="1" applyProtection="1">
      <alignment horizontal="left" vertical="top" wrapText="1"/>
    </xf>
    <xf numFmtId="0" fontId="4" fillId="10" borderId="21" xfId="0" applyFont="1" applyFill="1" applyBorder="1" applyAlignment="1">
      <alignment horizontal="left" vertical="distributed" wrapText="1" readingOrder="1"/>
    </xf>
    <xf numFmtId="0" fontId="0" fillId="10" borderId="27" xfId="0" applyFill="1" applyBorder="1"/>
    <xf numFmtId="0" fontId="0" fillId="10" borderId="25" xfId="0" applyFill="1" applyBorder="1" applyAlignment="1">
      <alignment horizontal="left"/>
    </xf>
    <xf numFmtId="0" fontId="2" fillId="0" borderId="0" xfId="0" applyFont="1"/>
    <xf numFmtId="0" fontId="2" fillId="0" borderId="30" xfId="0" applyFont="1" applyBorder="1"/>
    <xf numFmtId="0" fontId="36" fillId="0" borderId="24" xfId="1" applyBorder="1" applyAlignment="1" applyProtection="1">
      <alignment vertical="top" wrapText="1"/>
    </xf>
    <xf numFmtId="0" fontId="41" fillId="7" borderId="28" xfId="1" applyFont="1" applyFill="1" applyBorder="1" applyAlignment="1" applyProtection="1">
      <alignment vertical="top" wrapText="1"/>
    </xf>
    <xf numFmtId="0" fontId="41" fillId="7" borderId="24" xfId="1" applyFont="1" applyFill="1" applyBorder="1" applyAlignment="1" applyProtection="1">
      <alignment vertical="top" wrapText="1"/>
    </xf>
    <xf numFmtId="0" fontId="41" fillId="7" borderId="27" xfId="1" applyFont="1" applyFill="1" applyBorder="1" applyAlignment="1" applyProtection="1">
      <alignment vertical="top" wrapText="1"/>
    </xf>
    <xf numFmtId="0" fontId="1" fillId="9" borderId="20" xfId="0" applyFont="1" applyFill="1" applyBorder="1" applyAlignment="1" applyProtection="1">
      <alignment horizontal="right"/>
      <protection hidden="1"/>
    </xf>
    <xf numFmtId="0" fontId="1" fillId="0" borderId="35" xfId="0" applyFont="1" applyBorder="1" applyAlignment="1">
      <alignment vertical="top"/>
    </xf>
    <xf numFmtId="0" fontId="0" fillId="10" borderId="17" xfId="0" applyFill="1" applyBorder="1" applyAlignment="1">
      <alignment horizontal="left"/>
    </xf>
    <xf numFmtId="0" fontId="4" fillId="0" borderId="21" xfId="0" applyFont="1" applyBorder="1"/>
    <xf numFmtId="0" fontId="4" fillId="4" borderId="21" xfId="0" applyFont="1" applyFill="1" applyBorder="1" applyAlignment="1" applyProtection="1">
      <alignment horizontal="left" vertical="top" readingOrder="1"/>
      <protection locked="0"/>
    </xf>
    <xf numFmtId="0" fontId="3" fillId="0" borderId="0" xfId="0" applyFont="1" applyAlignment="1">
      <alignment horizontal="right"/>
    </xf>
    <xf numFmtId="0" fontId="0" fillId="4" borderId="17" xfId="0" applyFill="1" applyBorder="1" applyAlignment="1" applyProtection="1">
      <alignment vertical="top"/>
      <protection locked="0"/>
    </xf>
    <xf numFmtId="0" fontId="11" fillId="12" borderId="0" xfId="0" applyFont="1" applyFill="1" applyAlignment="1">
      <alignment vertical="top" wrapText="1"/>
    </xf>
    <xf numFmtId="0" fontId="4" fillId="12" borderId="0" xfId="0" applyFont="1" applyFill="1" applyAlignment="1">
      <alignment vertical="top" wrapText="1"/>
    </xf>
    <xf numFmtId="0" fontId="21" fillId="0" borderId="35" xfId="0" applyFont="1" applyBorder="1" applyAlignment="1">
      <alignment horizontal="left" vertical="top" wrapText="1"/>
    </xf>
    <xf numFmtId="0" fontId="1" fillId="4" borderId="17" xfId="0" applyFont="1" applyFill="1" applyBorder="1" applyAlignment="1" applyProtection="1">
      <alignment horizontal="left" vertical="top" readingOrder="1"/>
      <protection locked="0"/>
    </xf>
    <xf numFmtId="0" fontId="0" fillId="0" borderId="33" xfId="0" applyBorder="1"/>
    <xf numFmtId="0" fontId="0" fillId="0" borderId="23" xfId="0" applyBorder="1"/>
    <xf numFmtId="0" fontId="36" fillId="0" borderId="24" xfId="1" applyBorder="1" applyAlignment="1" applyProtection="1">
      <alignment vertical="top"/>
    </xf>
    <xf numFmtId="0" fontId="36" fillId="0" borderId="0" xfId="1" applyFill="1" applyBorder="1" applyAlignment="1" applyProtection="1">
      <alignment horizontal="center" vertical="top" wrapText="1"/>
    </xf>
    <xf numFmtId="16" fontId="1" fillId="9" borderId="20" xfId="0" applyNumberFormat="1" applyFont="1" applyFill="1" applyBorder="1" applyProtection="1">
      <protection hidden="1"/>
    </xf>
    <xf numFmtId="0" fontId="1" fillId="0" borderId="0" xfId="2"/>
    <xf numFmtId="0" fontId="1" fillId="4" borderId="17" xfId="2" applyFill="1" applyBorder="1" applyAlignment="1" applyProtection="1">
      <alignment horizontal="left"/>
      <protection locked="0"/>
    </xf>
    <xf numFmtId="0" fontId="4" fillId="10" borderId="17" xfId="2" applyFont="1" applyFill="1" applyBorder="1" applyAlignment="1">
      <alignment horizontal="left"/>
    </xf>
    <xf numFmtId="0" fontId="4" fillId="10" borderId="17" xfId="2" applyFont="1" applyFill="1" applyBorder="1" applyAlignment="1">
      <alignment horizontal="left" vertical="top"/>
    </xf>
    <xf numFmtId="0" fontId="1" fillId="10" borderId="17" xfId="2" applyFill="1" applyBorder="1" applyAlignment="1">
      <alignment horizontal="left" vertical="top"/>
    </xf>
    <xf numFmtId="0" fontId="1" fillId="10" borderId="17" xfId="2" applyFill="1" applyBorder="1"/>
    <xf numFmtId="0" fontId="4" fillId="10" borderId="17" xfId="2" applyFont="1" applyFill="1" applyBorder="1" applyAlignment="1">
      <alignment horizontal="right"/>
    </xf>
    <xf numFmtId="0" fontId="1" fillId="0" borderId="0" xfId="2" applyAlignment="1" applyProtection="1">
      <alignment horizontal="left" vertical="top" wrapText="1"/>
      <protection locked="0"/>
    </xf>
    <xf numFmtId="0" fontId="1" fillId="0" borderId="0" xfId="2" applyAlignment="1" applyProtection="1">
      <alignment vertical="top" wrapText="1"/>
      <protection locked="0"/>
    </xf>
    <xf numFmtId="0" fontId="0" fillId="0" borderId="71" xfId="0" applyBorder="1"/>
    <xf numFmtId="0" fontId="0" fillId="0" borderId="73" xfId="0" applyBorder="1"/>
    <xf numFmtId="0" fontId="0" fillId="0" borderId="74" xfId="0" applyBorder="1"/>
    <xf numFmtId="0" fontId="0" fillId="0" borderId="75" xfId="0" applyBorder="1"/>
    <xf numFmtId="0" fontId="0" fillId="0" borderId="0" xfId="0" applyAlignment="1">
      <alignment horizontal="center"/>
    </xf>
    <xf numFmtId="0" fontId="0" fillId="0" borderId="76" xfId="0" applyBorder="1"/>
    <xf numFmtId="0" fontId="0" fillId="0" borderId="77" xfId="0" applyBorder="1"/>
    <xf numFmtId="0" fontId="0" fillId="0" borderId="78" xfId="0" applyBorder="1"/>
    <xf numFmtId="0" fontId="36" fillId="0" borderId="0" xfId="1" applyBorder="1" applyAlignment="1" applyProtection="1"/>
    <xf numFmtId="0" fontId="1" fillId="0" borderId="0" xfId="0" applyFont="1"/>
    <xf numFmtId="0" fontId="15" fillId="0" borderId="75" xfId="0" applyFont="1" applyBorder="1"/>
    <xf numFmtId="0" fontId="0" fillId="0" borderId="79" xfId="0" applyBorder="1"/>
    <xf numFmtId="0" fontId="0" fillId="0" borderId="80" xfId="0" applyBorder="1"/>
    <xf numFmtId="0" fontId="4" fillId="0" borderId="79" xfId="0" applyFont="1" applyBorder="1" applyAlignment="1">
      <alignment vertical="top" wrapText="1"/>
    </xf>
    <xf numFmtId="0" fontId="4" fillId="0" borderId="80" xfId="0" applyFont="1" applyBorder="1" applyAlignment="1">
      <alignment vertical="top" wrapText="1"/>
    </xf>
    <xf numFmtId="0" fontId="5" fillId="0" borderId="79" xfId="0" applyFont="1" applyBorder="1" applyAlignment="1">
      <alignment vertical="top" wrapText="1"/>
    </xf>
    <xf numFmtId="0" fontId="5" fillId="0" borderId="80" xfId="0" applyFont="1" applyBorder="1" applyAlignment="1">
      <alignment vertical="top" wrapText="1"/>
    </xf>
    <xf numFmtId="0" fontId="36" fillId="6" borderId="27" xfId="1" applyFill="1" applyBorder="1" applyAlignment="1" applyProtection="1">
      <alignment vertical="top" wrapText="1"/>
    </xf>
    <xf numFmtId="0" fontId="36" fillId="6" borderId="24" xfId="1" applyFill="1" applyBorder="1" applyAlignment="1" applyProtection="1">
      <alignment vertical="top"/>
    </xf>
    <xf numFmtId="0" fontId="0" fillId="0" borderId="74" xfId="0" applyBorder="1" applyAlignment="1">
      <alignment vertical="center"/>
    </xf>
    <xf numFmtId="0" fontId="0" fillId="0" borderId="75" xfId="0" applyBorder="1" applyAlignment="1">
      <alignment vertical="center"/>
    </xf>
    <xf numFmtId="0" fontId="1" fillId="0" borderId="0" xfId="2" applyAlignment="1">
      <alignment vertical="top" wrapText="1"/>
    </xf>
    <xf numFmtId="0" fontId="0" fillId="0" borderId="74" xfId="0" applyBorder="1" applyAlignment="1">
      <alignment horizontal="left" vertical="top"/>
    </xf>
    <xf numFmtId="0" fontId="0" fillId="0" borderId="75" xfId="0" applyBorder="1" applyAlignment="1">
      <alignment horizontal="left" vertical="top"/>
    </xf>
    <xf numFmtId="0" fontId="0" fillId="0" borderId="74" xfId="0" applyBorder="1" applyAlignment="1">
      <alignment horizontal="left" vertical="center"/>
    </xf>
    <xf numFmtId="0" fontId="0" fillId="0" borderId="75" xfId="0" applyBorder="1" applyAlignment="1">
      <alignment horizontal="left" vertical="center"/>
    </xf>
    <xf numFmtId="0" fontId="1" fillId="0" borderId="0" xfId="0" applyFont="1" applyAlignment="1">
      <alignment vertical="center" wrapText="1"/>
    </xf>
    <xf numFmtId="0" fontId="0" fillId="0" borderId="74" xfId="0" applyBorder="1" applyAlignment="1">
      <alignment vertical="distributed" wrapText="1" readingOrder="1"/>
    </xf>
    <xf numFmtId="0" fontId="0" fillId="0" borderId="75" xfId="0" applyBorder="1" applyAlignment="1">
      <alignment vertical="distributed" wrapText="1" readingOrder="1"/>
    </xf>
    <xf numFmtId="0" fontId="36" fillId="0" borderId="75" xfId="1" applyBorder="1" applyAlignment="1" applyProtection="1">
      <alignment horizontal="left"/>
    </xf>
    <xf numFmtId="0" fontId="3" fillId="0" borderId="0" xfId="0" applyFont="1" applyAlignment="1">
      <alignment horizontal="left" vertical="top"/>
    </xf>
    <xf numFmtId="0" fontId="20" fillId="0" borderId="0" xfId="0" applyFont="1"/>
    <xf numFmtId="0" fontId="20" fillId="0" borderId="0" xfId="0" applyFont="1" applyAlignment="1">
      <alignment horizontal="left"/>
    </xf>
    <xf numFmtId="0" fontId="48" fillId="0" borderId="0" xfId="0" applyFont="1"/>
    <xf numFmtId="0" fontId="49" fillId="0" borderId="0" xfId="0" applyFont="1"/>
    <xf numFmtId="0" fontId="15" fillId="0" borderId="0" xfId="0" applyFont="1"/>
    <xf numFmtId="0" fontId="23" fillId="0" borderId="0" xfId="0" applyFont="1"/>
    <xf numFmtId="0" fontId="1" fillId="0" borderId="71" xfId="2" applyBorder="1"/>
    <xf numFmtId="0" fontId="1" fillId="0" borderId="73" xfId="2" applyBorder="1"/>
    <xf numFmtId="0" fontId="1" fillId="0" borderId="74" xfId="2" applyBorder="1"/>
    <xf numFmtId="0" fontId="2" fillId="0" borderId="75" xfId="2" applyFont="1" applyBorder="1" applyAlignment="1">
      <alignment vertical="top" wrapText="1"/>
    </xf>
    <xf numFmtId="0" fontId="1" fillId="0" borderId="75" xfId="2" applyBorder="1" applyAlignment="1">
      <alignment horizontal="center" vertical="top" wrapText="1"/>
    </xf>
    <xf numFmtId="0" fontId="1" fillId="0" borderId="75" xfId="2" applyBorder="1" applyAlignment="1">
      <alignment vertical="top" wrapText="1"/>
    </xf>
    <xf numFmtId="0" fontId="15" fillId="0" borderId="75" xfId="2" applyFont="1" applyBorder="1" applyAlignment="1">
      <alignment vertical="top" wrapText="1"/>
    </xf>
    <xf numFmtId="0" fontId="36" fillId="0" borderId="0" xfId="1" applyBorder="1" applyAlignment="1" applyProtection="1">
      <alignment vertical="top" wrapText="1"/>
    </xf>
    <xf numFmtId="0" fontId="15" fillId="0" borderId="0" xfId="2" applyFont="1" applyAlignment="1">
      <alignment vertical="top" wrapText="1"/>
    </xf>
    <xf numFmtId="0" fontId="15" fillId="0" borderId="75" xfId="2" applyFont="1" applyBorder="1" applyAlignment="1">
      <alignment horizontal="left" vertical="top" wrapText="1"/>
    </xf>
    <xf numFmtId="0" fontId="1" fillId="0" borderId="75" xfId="2" applyBorder="1"/>
    <xf numFmtId="0" fontId="1" fillId="0" borderId="75" xfId="2" applyBorder="1" applyAlignment="1" applyProtection="1">
      <alignment vertical="top" wrapText="1"/>
      <protection locked="0"/>
    </xf>
    <xf numFmtId="0" fontId="1" fillId="0" borderId="76" xfId="2" applyBorder="1"/>
    <xf numFmtId="0" fontId="1" fillId="0" borderId="77" xfId="2" applyBorder="1"/>
    <xf numFmtId="0" fontId="1" fillId="0" borderId="78" xfId="2" applyBorder="1"/>
    <xf numFmtId="0" fontId="30" fillId="0" borderId="0" xfId="0" applyFont="1" applyAlignment="1">
      <alignment vertical="top" wrapText="1"/>
    </xf>
    <xf numFmtId="0" fontId="1" fillId="0" borderId="74" xfId="0" applyFont="1" applyBorder="1"/>
    <xf numFmtId="0" fontId="10" fillId="0" borderId="0" xfId="0" applyFont="1" applyAlignment="1">
      <alignment vertical="top" wrapText="1"/>
    </xf>
    <xf numFmtId="0" fontId="10" fillId="0" borderId="0" xfId="0" applyFont="1" applyAlignment="1">
      <alignment wrapText="1"/>
    </xf>
    <xf numFmtId="0" fontId="32" fillId="0" borderId="0" xfId="0" applyFont="1" applyAlignment="1">
      <alignment horizontal="left" vertical="center" wrapText="1"/>
    </xf>
    <xf numFmtId="0" fontId="0" fillId="0" borderId="0" xfId="0" applyAlignment="1">
      <alignment horizontal="left" vertical="center" wrapText="1"/>
    </xf>
    <xf numFmtId="0" fontId="34" fillId="0" borderId="0" xfId="0" applyFont="1" applyAlignment="1">
      <alignment vertical="center"/>
    </xf>
    <xf numFmtId="49" fontId="1" fillId="0" borderId="0" xfId="0" applyNumberFormat="1" applyFont="1" applyAlignment="1">
      <alignment horizontal="left"/>
    </xf>
    <xf numFmtId="0" fontId="48" fillId="0" borderId="77" xfId="0" applyFont="1" applyBorder="1"/>
    <xf numFmtId="0" fontId="36" fillId="0" borderId="77" xfId="1" applyBorder="1" applyAlignment="1" applyProtection="1">
      <protection locked="0"/>
    </xf>
    <xf numFmtId="0" fontId="15" fillId="13" borderId="17" xfId="0" applyFont="1" applyFill="1" applyBorder="1" applyAlignment="1" applyProtection="1">
      <alignment horizontal="center"/>
      <protection locked="0"/>
    </xf>
    <xf numFmtId="0" fontId="1" fillId="4" borderId="17" xfId="0" applyFont="1" applyFill="1" applyBorder="1" applyAlignment="1" applyProtection="1">
      <alignment horizontal="center"/>
      <protection locked="0"/>
    </xf>
    <xf numFmtId="0" fontId="4" fillId="11" borderId="17" xfId="0" applyFont="1" applyFill="1" applyBorder="1" applyProtection="1">
      <protection locked="0"/>
    </xf>
    <xf numFmtId="0" fontId="1" fillId="4" borderId="17" xfId="2" applyFill="1" applyBorder="1" applyAlignment="1" applyProtection="1">
      <alignment vertical="top"/>
      <protection locked="0"/>
    </xf>
    <xf numFmtId="0" fontId="0" fillId="2" borderId="39" xfId="0" applyFill="1" applyBorder="1" applyAlignment="1" applyProtection="1">
      <alignment vertical="top" wrapText="1"/>
      <protection locked="0"/>
    </xf>
    <xf numFmtId="0" fontId="4" fillId="4" borderId="25" xfId="0" applyFont="1" applyFill="1" applyBorder="1" applyAlignment="1" applyProtection="1">
      <alignment horizontal="left" vertical="top" readingOrder="1"/>
      <protection locked="0"/>
    </xf>
    <xf numFmtId="0" fontId="4" fillId="4" borderId="17" xfId="0" applyFont="1" applyFill="1" applyBorder="1" applyAlignment="1" applyProtection="1">
      <alignment vertical="distributed" readingOrder="1"/>
      <protection locked="0"/>
    </xf>
    <xf numFmtId="0" fontId="4" fillId="4" borderId="17" xfId="0" applyFont="1" applyFill="1" applyBorder="1" applyAlignment="1" applyProtection="1">
      <alignment vertical="top"/>
      <protection locked="0"/>
    </xf>
    <xf numFmtId="0" fontId="5" fillId="0" borderId="33" xfId="0" applyFont="1" applyBorder="1" applyAlignment="1">
      <alignment horizontal="center" vertical="center" wrapText="1"/>
    </xf>
    <xf numFmtId="0" fontId="0" fillId="0" borderId="33" xfId="0" applyBorder="1" applyAlignment="1">
      <alignment horizontal="center" vertical="center" wrapText="1"/>
    </xf>
    <xf numFmtId="0" fontId="2" fillId="0" borderId="0" xfId="1" applyFont="1" applyFill="1" applyBorder="1" applyAlignment="1" applyProtection="1">
      <alignment horizontal="left" vertical="top" wrapText="1"/>
    </xf>
    <xf numFmtId="0" fontId="15" fillId="0" borderId="18" xfId="0" applyFont="1" applyBorder="1" applyAlignment="1" applyProtection="1">
      <alignment horizontal="center"/>
      <protection locked="0"/>
    </xf>
    <xf numFmtId="2" fontId="4" fillId="10" borderId="17" xfId="2" applyNumberFormat="1" applyFont="1" applyFill="1" applyBorder="1" applyAlignment="1">
      <alignment horizontal="left"/>
    </xf>
    <xf numFmtId="0" fontId="56" fillId="0" borderId="0" xfId="2" applyFont="1"/>
    <xf numFmtId="0" fontId="56" fillId="0" borderId="0" xfId="0" applyFont="1"/>
    <xf numFmtId="0" fontId="56" fillId="0" borderId="0" xfId="2" applyFont="1" applyAlignment="1">
      <alignment vertical="top"/>
    </xf>
    <xf numFmtId="0" fontId="56" fillId="0" borderId="87" xfId="2" applyFont="1" applyBorder="1" applyAlignment="1">
      <alignment horizontal="right" vertical="center"/>
    </xf>
    <xf numFmtId="0" fontId="56" fillId="0" borderId="90" xfId="2" applyFont="1" applyBorder="1" applyAlignment="1">
      <alignment horizontal="right" vertical="center"/>
    </xf>
    <xf numFmtId="0" fontId="56" fillId="0" borderId="70" xfId="2" applyFont="1" applyBorder="1" applyAlignment="1">
      <alignment horizontal="right" vertical="center"/>
    </xf>
    <xf numFmtId="0" fontId="56" fillId="0" borderId="92" xfId="2" applyFont="1" applyBorder="1" applyAlignment="1">
      <alignment horizontal="right" vertical="center"/>
    </xf>
    <xf numFmtId="0" fontId="1" fillId="0" borderId="33" xfId="0" applyFont="1" applyBorder="1" applyAlignment="1">
      <alignment vertical="top"/>
    </xf>
    <xf numFmtId="0" fontId="0" fillId="0" borderId="74" xfId="0" applyBorder="1" applyAlignment="1">
      <alignment vertical="top"/>
    </xf>
    <xf numFmtId="0" fontId="0" fillId="0" borderId="75" xfId="0" applyBorder="1" applyAlignment="1">
      <alignment vertical="top"/>
    </xf>
    <xf numFmtId="0" fontId="0" fillId="0" borderId="0" xfId="0" applyAlignment="1">
      <alignment vertical="top"/>
    </xf>
    <xf numFmtId="0" fontId="1" fillId="0" borderId="0" xfId="0" applyFont="1" applyAlignment="1" applyProtection="1">
      <alignment horizontal="left" vertical="top" wrapText="1"/>
      <protection locked="0"/>
    </xf>
    <xf numFmtId="0" fontId="0" fillId="13" borderId="25" xfId="0" applyFill="1" applyBorder="1" applyProtection="1">
      <protection locked="0"/>
    </xf>
    <xf numFmtId="0" fontId="1" fillId="16" borderId="18" xfId="0" applyFont="1" applyFill="1" applyBorder="1" applyAlignment="1">
      <alignment horizontal="center"/>
    </xf>
    <xf numFmtId="0" fontId="57" fillId="0" borderId="95" xfId="2" applyFont="1" applyBorder="1"/>
    <xf numFmtId="0" fontId="48" fillId="0" borderId="0" xfId="2" applyFont="1"/>
    <xf numFmtId="0" fontId="49" fillId="0" borderId="0" xfId="2" applyFont="1"/>
    <xf numFmtId="0" fontId="48" fillId="0" borderId="0" xfId="2" applyFont="1" applyAlignment="1">
      <alignment horizontal="right" vertical="center"/>
    </xf>
    <xf numFmtId="0" fontId="48" fillId="0" borderId="74" xfId="0" applyFont="1" applyBorder="1"/>
    <xf numFmtId="0" fontId="1" fillId="0" borderId="0" xfId="0" applyFont="1" applyAlignment="1">
      <alignment horizontal="left" vertical="top" wrapText="1"/>
    </xf>
    <xf numFmtId="0" fontId="1" fillId="0" borderId="0" xfId="0" applyFont="1" applyAlignment="1">
      <alignment vertical="top" wrapText="1"/>
    </xf>
    <xf numFmtId="0" fontId="0" fillId="0" borderId="33" xfId="0" applyBorder="1" applyAlignment="1">
      <alignment vertical="top" wrapText="1"/>
    </xf>
    <xf numFmtId="0" fontId="0" fillId="0" borderId="32" xfId="0" applyBorder="1" applyAlignment="1">
      <alignment vertical="top" wrapText="1"/>
    </xf>
    <xf numFmtId="0" fontId="0" fillId="0" borderId="0" xfId="0" applyAlignment="1">
      <alignment vertical="top" wrapText="1"/>
    </xf>
    <xf numFmtId="0" fontId="2" fillId="0" borderId="0" xfId="0" applyFont="1" applyAlignment="1">
      <alignment vertical="top" wrapText="1"/>
    </xf>
    <xf numFmtId="0" fontId="15"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wrapText="1"/>
    </xf>
    <xf numFmtId="0" fontId="0" fillId="0" borderId="0" xfId="0" applyAlignment="1">
      <alignment wrapText="1"/>
    </xf>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left" indent="1"/>
    </xf>
    <xf numFmtId="0" fontId="1" fillId="0" borderId="0" xfId="0" applyFont="1" applyAlignment="1">
      <alignment horizontal="left" vertical="top" indent="1"/>
    </xf>
    <xf numFmtId="0" fontId="1" fillId="0" borderId="0" xfId="0" applyFont="1" applyAlignment="1">
      <alignment horizontal="left" vertical="top"/>
    </xf>
    <xf numFmtId="0" fontId="0" fillId="0" borderId="0" xfId="0" applyAlignment="1">
      <alignment horizontal="left"/>
    </xf>
    <xf numFmtId="0" fontId="0" fillId="0" borderId="33" xfId="0" applyBorder="1" applyAlignment="1">
      <alignment vertical="center" wrapText="1"/>
    </xf>
    <xf numFmtId="0" fontId="36" fillId="0" borderId="33" xfId="1" applyBorder="1" applyAlignment="1" applyProtection="1">
      <alignment horizontal="left"/>
    </xf>
    <xf numFmtId="0" fontId="0" fillId="0" borderId="0" xfId="0" applyAlignment="1">
      <alignment horizontal="left" vertical="top" wrapText="1"/>
    </xf>
    <xf numFmtId="0" fontId="1" fillId="0" borderId="21" xfId="0" applyFont="1" applyBorder="1" applyAlignment="1">
      <alignment horizontal="center" vertical="top" wrapText="1"/>
    </xf>
    <xf numFmtId="0" fontId="0" fillId="0" borderId="25" xfId="0" applyBorder="1" applyAlignment="1">
      <alignment horizontal="center" vertical="center"/>
    </xf>
    <xf numFmtId="0" fontId="0" fillId="0" borderId="0" xfId="0" applyAlignment="1" applyProtection="1">
      <alignment vertical="top" wrapText="1"/>
      <protection locked="0"/>
    </xf>
    <xf numFmtId="0" fontId="14" fillId="0" borderId="0" xfId="0" applyFont="1" applyAlignment="1">
      <alignment horizontal="left" vertical="center" wrapText="1"/>
    </xf>
    <xf numFmtId="0" fontId="30" fillId="0" borderId="0" xfId="0" applyFont="1" applyAlignment="1">
      <alignment horizontal="left" vertical="center"/>
    </xf>
    <xf numFmtId="0" fontId="1" fillId="0" borderId="25" xfId="0" applyFont="1" applyBorder="1" applyAlignment="1">
      <alignment vertical="top" wrapText="1"/>
    </xf>
    <xf numFmtId="0" fontId="15" fillId="4" borderId="21" xfId="0" applyFont="1" applyFill="1" applyBorder="1" applyAlignment="1" applyProtection="1">
      <alignment horizontal="left" vertical="top" wrapText="1"/>
      <protection locked="0"/>
    </xf>
    <xf numFmtId="0" fontId="15" fillId="4" borderId="36" xfId="0" applyFont="1" applyFill="1" applyBorder="1" applyAlignment="1" applyProtection="1">
      <alignment horizontal="left" vertical="top" wrapText="1"/>
      <protection locked="0"/>
    </xf>
    <xf numFmtId="0" fontId="36" fillId="0" borderId="0" xfId="1" applyBorder="1" applyAlignment="1" applyProtection="1">
      <alignment horizontal="left"/>
    </xf>
    <xf numFmtId="0" fontId="1" fillId="0" borderId="24" xfId="0" applyFont="1" applyBorder="1" applyAlignment="1">
      <alignment vertical="top" wrapText="1"/>
    </xf>
    <xf numFmtId="0" fontId="0" fillId="4" borderId="17" xfId="0" applyFill="1" applyBorder="1" applyAlignment="1" applyProtection="1">
      <alignment horizontal="left" vertical="top"/>
      <protection locked="0"/>
    </xf>
    <xf numFmtId="0" fontId="1" fillId="0" borderId="17" xfId="0" applyFont="1" applyBorder="1" applyAlignment="1">
      <alignment horizontal="center" vertical="top" wrapText="1"/>
    </xf>
    <xf numFmtId="0" fontId="4" fillId="0" borderId="17" xfId="0" applyFont="1" applyBorder="1" applyAlignment="1">
      <alignment vertical="top"/>
    </xf>
    <xf numFmtId="0" fontId="4" fillId="5" borderId="17" xfId="0" applyFont="1" applyFill="1" applyBorder="1" applyAlignment="1">
      <alignment horizontal="center"/>
    </xf>
    <xf numFmtId="0" fontId="4" fillId="5" borderId="18" xfId="0" applyFont="1" applyFill="1" applyBorder="1" applyAlignment="1">
      <alignment horizontal="center"/>
    </xf>
    <xf numFmtId="0" fontId="4" fillId="10" borderId="17" xfId="0" applyFont="1" applyFill="1" applyBorder="1"/>
    <xf numFmtId="2" fontId="4" fillId="10" borderId="24" xfId="0" applyNumberFormat="1" applyFont="1" applyFill="1" applyBorder="1"/>
    <xf numFmtId="2" fontId="4" fillId="10" borderId="27" xfId="0" applyNumberFormat="1" applyFont="1" applyFill="1" applyBorder="1"/>
    <xf numFmtId="0" fontId="13" fillId="2" borderId="34" xfId="0" applyFont="1" applyFill="1" applyBorder="1" applyAlignment="1" applyProtection="1">
      <alignment horizontal="left" vertical="top"/>
      <protection locked="0"/>
    </xf>
    <xf numFmtId="0" fontId="13" fillId="2" borderId="34" xfId="0" applyFont="1" applyFill="1" applyBorder="1" applyAlignment="1" applyProtection="1">
      <alignment vertical="center"/>
      <protection locked="0"/>
    </xf>
    <xf numFmtId="0" fontId="20" fillId="0" borderId="0" xfId="0" applyFont="1" applyAlignment="1">
      <alignment vertical="top"/>
    </xf>
    <xf numFmtId="0" fontId="4" fillId="9" borderId="20" xfId="0" applyFont="1" applyFill="1" applyBorder="1" applyProtection="1">
      <protection hidden="1"/>
    </xf>
    <xf numFmtId="0" fontId="4" fillId="10" borderId="17" xfId="0" applyFont="1" applyFill="1" applyBorder="1" applyAlignment="1">
      <alignment horizontal="center" vertical="center" wrapText="1"/>
    </xf>
    <xf numFmtId="0" fontId="4" fillId="4" borderId="17" xfId="0" applyFont="1" applyFill="1" applyBorder="1" applyAlignment="1" applyProtection="1">
      <alignment horizontal="center" vertical="top"/>
      <protection locked="0"/>
    </xf>
    <xf numFmtId="0" fontId="4" fillId="4" borderId="17" xfId="0" applyFont="1" applyFill="1" applyBorder="1" applyAlignment="1" applyProtection="1">
      <alignment horizontal="center" vertical="center"/>
      <protection locked="0"/>
    </xf>
    <xf numFmtId="0" fontId="1" fillId="13" borderId="17" xfId="0" applyFont="1" applyFill="1" applyBorder="1" applyAlignment="1" applyProtection="1">
      <alignment vertical="top"/>
      <protection locked="0"/>
    </xf>
    <xf numFmtId="0" fontId="1" fillId="0" borderId="24" xfId="0" applyFont="1" applyBorder="1" applyAlignment="1">
      <alignment wrapText="1"/>
    </xf>
    <xf numFmtId="0" fontId="1" fillId="0" borderId="27" xfId="0" applyFont="1" applyBorder="1" applyAlignment="1">
      <alignment wrapText="1"/>
    </xf>
    <xf numFmtId="0" fontId="1" fillId="0" borderId="75" xfId="0" applyFont="1" applyBorder="1"/>
    <xf numFmtId="0" fontId="4" fillId="11" borderId="17" xfId="0" applyFont="1" applyFill="1" applyBorder="1" applyAlignment="1" applyProtection="1">
      <alignment horizontal="center" vertical="center"/>
      <protection locked="0"/>
    </xf>
    <xf numFmtId="0" fontId="4" fillId="0" borderId="36" xfId="0" applyFont="1" applyBorder="1"/>
    <xf numFmtId="0" fontId="4" fillId="10" borderId="17" xfId="0" applyFont="1" applyFill="1" applyBorder="1" applyAlignment="1">
      <alignment horizontal="center" vertical="center"/>
    </xf>
    <xf numFmtId="0" fontId="4" fillId="2" borderId="17" xfId="0" applyFont="1" applyFill="1" applyBorder="1" applyAlignment="1" applyProtection="1">
      <alignment horizontal="center" vertical="center"/>
      <protection locked="0"/>
    </xf>
    <xf numFmtId="2" fontId="4" fillId="10" borderId="24" xfId="0" applyNumberFormat="1" applyFont="1" applyFill="1" applyBorder="1" applyAlignment="1">
      <alignment horizontal="center" vertical="center"/>
    </xf>
    <xf numFmtId="2" fontId="4" fillId="10" borderId="27" xfId="0" applyNumberFormat="1" applyFont="1" applyFill="1" applyBorder="1" applyAlignment="1">
      <alignment horizontal="center" vertical="center"/>
    </xf>
    <xf numFmtId="0" fontId="4" fillId="0" borderId="0" xfId="0" applyFont="1" applyAlignment="1">
      <alignment horizontal="left"/>
    </xf>
    <xf numFmtId="0" fontId="15" fillId="0" borderId="0" xfId="0" applyFont="1" applyAlignment="1">
      <alignment horizontal="left" vertical="top" wrapText="1"/>
    </xf>
    <xf numFmtId="0" fontId="46" fillId="0" borderId="0" xfId="1" applyFont="1" applyBorder="1" applyAlignment="1" applyProtection="1">
      <alignment horizontal="left" vertical="center" wrapText="1"/>
    </xf>
    <xf numFmtId="0" fontId="36" fillId="0" borderId="33" xfId="1" applyBorder="1" applyAlignment="1" applyProtection="1">
      <alignment horizontal="right" vertical="top"/>
    </xf>
    <xf numFmtId="0" fontId="14" fillId="0" borderId="44" xfId="0" applyFont="1" applyBorder="1" applyAlignment="1">
      <alignment horizontal="left" vertical="top" wrapText="1"/>
    </xf>
    <xf numFmtId="0" fontId="14" fillId="0" borderId="34" xfId="0" applyFont="1" applyBorder="1" applyAlignment="1">
      <alignment horizontal="left" vertical="top" wrapText="1"/>
    </xf>
    <xf numFmtId="0" fontId="36" fillId="0" borderId="77" xfId="1" applyBorder="1" applyAlignment="1" applyProtection="1">
      <alignment horizontal="center"/>
      <protection locked="0"/>
    </xf>
    <xf numFmtId="0" fontId="15" fillId="0" borderId="0" xfId="0" applyFont="1" applyAlignment="1">
      <alignment vertical="top" wrapText="1"/>
    </xf>
    <xf numFmtId="0" fontId="16" fillId="0" borderId="0" xfId="0" applyFont="1"/>
    <xf numFmtId="0" fontId="15" fillId="0" borderId="0" xfId="0" applyFont="1"/>
    <xf numFmtId="0" fontId="15" fillId="0" borderId="44" xfId="0" applyFont="1" applyBorder="1" applyAlignment="1">
      <alignment horizontal="left" vertical="top" wrapText="1"/>
    </xf>
    <xf numFmtId="0" fontId="15" fillId="0" borderId="34" xfId="0" applyFont="1" applyBorder="1" applyAlignment="1">
      <alignment horizontal="left" vertical="top" wrapText="1"/>
    </xf>
    <xf numFmtId="0" fontId="2" fillId="0" borderId="0" xfId="0" applyFont="1" applyAlignment="1">
      <alignment vertical="top" wrapText="1"/>
    </xf>
    <xf numFmtId="0" fontId="2" fillId="0" borderId="0" xfId="0" applyFont="1" applyAlignment="1">
      <alignment vertical="center"/>
    </xf>
    <xf numFmtId="0" fontId="4" fillId="0" borderId="0" xfId="0" applyFont="1" applyAlignment="1">
      <alignment vertical="top" wrapText="1"/>
    </xf>
    <xf numFmtId="0" fontId="15" fillId="14" borderId="44" xfId="0" applyFont="1" applyFill="1" applyBorder="1" applyAlignment="1">
      <alignment horizontal="left" vertical="top" wrapText="1"/>
    </xf>
    <xf numFmtId="0" fontId="15" fillId="14" borderId="34" xfId="0" applyFont="1" applyFill="1" applyBorder="1" applyAlignment="1">
      <alignment horizontal="left" vertical="top" wrapText="1"/>
    </xf>
    <xf numFmtId="0" fontId="14" fillId="0" borderId="0" xfId="0" applyFont="1" applyAlignment="1">
      <alignment vertical="top" wrapText="1"/>
    </xf>
    <xf numFmtId="0" fontId="14" fillId="0" borderId="44" xfId="0" applyFont="1" applyBorder="1" applyAlignment="1">
      <alignment horizontal="center" vertical="top" wrapText="1"/>
    </xf>
    <xf numFmtId="0" fontId="14" fillId="0" borderId="43" xfId="0" applyFont="1" applyBorder="1" applyAlignment="1">
      <alignment horizontal="center" vertical="top" wrapText="1"/>
    </xf>
    <xf numFmtId="0" fontId="14" fillId="0" borderId="34" xfId="0" applyFont="1" applyBorder="1" applyAlignment="1">
      <alignment horizontal="center" vertical="top" wrapText="1"/>
    </xf>
    <xf numFmtId="0" fontId="14" fillId="0" borderId="41" xfId="0" applyFont="1" applyBorder="1" applyAlignment="1">
      <alignment horizontal="center" vertical="top" wrapText="1"/>
    </xf>
    <xf numFmtId="0" fontId="14" fillId="0" borderId="42" xfId="0" applyFont="1" applyBorder="1" applyAlignment="1">
      <alignment horizontal="center" vertical="top" wrapText="1"/>
    </xf>
    <xf numFmtId="0" fontId="14" fillId="0" borderId="40" xfId="0" applyFont="1" applyBorder="1" applyAlignment="1">
      <alignment horizontal="center" vertical="top" wrapText="1"/>
    </xf>
    <xf numFmtId="0" fontId="14" fillId="0" borderId="30" xfId="0" applyFont="1" applyBorder="1" applyAlignment="1">
      <alignment horizontal="center" vertical="top" wrapText="1"/>
    </xf>
    <xf numFmtId="0" fontId="4" fillId="0" borderId="5" xfId="0" applyFont="1" applyBorder="1" applyAlignment="1">
      <alignment vertical="top" wrapText="1"/>
    </xf>
    <xf numFmtId="0" fontId="0" fillId="0" borderId="5" xfId="0" applyBorder="1" applyAlignment="1">
      <alignment vertical="top" wrapText="1"/>
    </xf>
    <xf numFmtId="0" fontId="36" fillId="0" borderId="0" xfId="1" applyBorder="1" applyAlignment="1" applyProtection="1">
      <alignment vertical="top"/>
    </xf>
    <xf numFmtId="0" fontId="0" fillId="0" borderId="8" xfId="0" applyBorder="1"/>
    <xf numFmtId="0" fontId="5" fillId="0" borderId="5" xfId="0" applyFont="1" applyBorder="1" applyAlignment="1">
      <alignment vertical="top" wrapText="1"/>
    </xf>
    <xf numFmtId="0" fontId="5" fillId="0" borderId="6" xfId="0" applyFont="1" applyBorder="1" applyAlignment="1">
      <alignment horizontal="center" vertical="top"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2" fillId="0" borderId="5" xfId="0" applyFont="1" applyBorder="1" applyAlignment="1">
      <alignment vertical="top" wrapText="1"/>
    </xf>
    <xf numFmtId="0" fontId="2" fillId="0" borderId="17" xfId="0" applyFont="1" applyBorder="1" applyAlignment="1">
      <alignment vertical="top" wrapText="1"/>
    </xf>
    <xf numFmtId="0" fontId="0" fillId="0" borderId="17" xfId="0" applyBorder="1" applyAlignment="1">
      <alignment vertical="top" wrapText="1"/>
    </xf>
    <xf numFmtId="0" fontId="5" fillId="0" borderId="17" xfId="0" applyFont="1" applyBorder="1" applyAlignment="1">
      <alignment horizontal="lef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5" fillId="0" borderId="4" xfId="0" applyFont="1" applyBorder="1" applyAlignment="1">
      <alignment vertical="top" wrapText="1"/>
    </xf>
    <xf numFmtId="0" fontId="15" fillId="0" borderId="7" xfId="0" applyFont="1" applyBorder="1" applyAlignment="1">
      <alignment vertical="top" wrapText="1"/>
    </xf>
    <xf numFmtId="0" fontId="15" fillId="0" borderId="5" xfId="0" applyFont="1" applyBorder="1"/>
    <xf numFmtId="0" fontId="14" fillId="0" borderId="5" xfId="0" applyFont="1" applyBorder="1" applyAlignment="1">
      <alignment vertical="top" wrapText="1"/>
    </xf>
    <xf numFmtId="0" fontId="0" fillId="0" borderId="0" xfId="0" applyAlignment="1">
      <alignment vertical="top" wrapText="1"/>
    </xf>
    <xf numFmtId="0" fontId="0" fillId="2" borderId="21" xfId="0" applyFill="1" applyBorder="1" applyAlignment="1" applyProtection="1">
      <alignment vertical="top" wrapText="1"/>
      <protection locked="0"/>
    </xf>
    <xf numFmtId="0" fontId="0" fillId="0" borderId="36" xfId="0" applyBorder="1" applyAlignment="1" applyProtection="1">
      <alignment vertical="top" wrapText="1"/>
      <protection locked="0"/>
    </xf>
    <xf numFmtId="3" fontId="0" fillId="5" borderId="21" xfId="0" applyNumberFormat="1" applyFill="1" applyBorder="1" applyAlignment="1">
      <alignment vertical="top" wrapText="1"/>
    </xf>
    <xf numFmtId="3" fontId="0" fillId="5" borderId="36" xfId="0" applyNumberFormat="1" applyFill="1" applyBorder="1" applyAlignment="1">
      <alignment vertical="top" wrapText="1"/>
    </xf>
    <xf numFmtId="0" fontId="0" fillId="0" borderId="0" xfId="0" applyAlignment="1">
      <alignment wrapText="1"/>
    </xf>
    <xf numFmtId="164" fontId="0" fillId="5" borderId="21" xfId="0" applyNumberFormat="1" applyFill="1" applyBorder="1" applyAlignment="1">
      <alignment vertical="top" wrapText="1"/>
    </xf>
    <xf numFmtId="164" fontId="0" fillId="5" borderId="36" xfId="0" applyNumberFormat="1" applyFill="1" applyBorder="1" applyAlignment="1">
      <alignment vertical="top" wrapText="1"/>
    </xf>
    <xf numFmtId="0" fontId="2" fillId="0" borderId="0" xfId="0" applyFont="1" applyAlignment="1">
      <alignment horizontal="left" vertical="top" wrapText="1"/>
    </xf>
    <xf numFmtId="0" fontId="36" fillId="0" borderId="0" xfId="1" applyBorder="1" applyAlignment="1" applyProtection="1">
      <alignment horizontal="right" vertical="top" wrapText="1"/>
    </xf>
    <xf numFmtId="0" fontId="5" fillId="0" borderId="25" xfId="0" applyFont="1" applyBorder="1" applyAlignment="1">
      <alignment horizontal="center" vertical="center" wrapText="1"/>
    </xf>
    <xf numFmtId="0" fontId="0" fillId="0" borderId="25" xfId="0" applyBorder="1" applyAlignment="1">
      <alignment horizontal="center" vertical="center" wrapText="1"/>
    </xf>
    <xf numFmtId="0" fontId="0" fillId="0" borderId="25" xfId="0" applyBorder="1" applyAlignment="1">
      <alignment vertical="center" wrapText="1"/>
    </xf>
    <xf numFmtId="0" fontId="0" fillId="2" borderId="17" xfId="0" applyFill="1" applyBorder="1" applyAlignment="1" applyProtection="1">
      <alignment vertical="top" wrapText="1"/>
      <protection locked="0"/>
    </xf>
    <xf numFmtId="0" fontId="16" fillId="0" borderId="0" xfId="0" applyFont="1" applyAlignment="1">
      <alignment vertical="top" wrapText="1"/>
    </xf>
    <xf numFmtId="0" fontId="2" fillId="0" borderId="0" xfId="0" applyFont="1" applyAlignment="1">
      <alignment wrapText="1"/>
    </xf>
    <xf numFmtId="0" fontId="4" fillId="0" borderId="84" xfId="0" applyFont="1" applyBorder="1" applyAlignment="1">
      <alignment horizontal="right" vertical="top" wrapText="1"/>
    </xf>
    <xf numFmtId="0" fontId="0" fillId="0" borderId="85" xfId="0" applyBorder="1" applyAlignment="1">
      <alignment horizontal="right" vertical="top" wrapText="1"/>
    </xf>
    <xf numFmtId="0" fontId="0" fillId="0" borderId="25" xfId="0" applyBorder="1" applyAlignment="1">
      <alignment vertical="top" wrapText="1"/>
    </xf>
    <xf numFmtId="0" fontId="2" fillId="0" borderId="72" xfId="0" applyFont="1" applyBorder="1" applyAlignment="1">
      <alignment horizontal="center" vertical="top" wrapText="1"/>
    </xf>
    <xf numFmtId="0" fontId="2" fillId="0" borderId="0" xfId="0" applyFont="1" applyAlignment="1">
      <alignment horizontal="center" vertical="top" wrapText="1"/>
    </xf>
    <xf numFmtId="0" fontId="1" fillId="0" borderId="0" xfId="0" applyFont="1" applyAlignment="1">
      <alignment vertical="top" wrapText="1"/>
    </xf>
    <xf numFmtId="0" fontId="0" fillId="0" borderId="44" xfId="0" applyBorder="1" applyAlignment="1">
      <alignment vertical="top" wrapText="1"/>
    </xf>
    <xf numFmtId="0" fontId="0" fillId="0" borderId="43" xfId="0" applyBorder="1" applyAlignment="1">
      <alignment vertical="top" wrapText="1"/>
    </xf>
    <xf numFmtId="0" fontId="0" fillId="0" borderId="34" xfId="0" applyBorder="1" applyAlignment="1">
      <alignment vertical="top" wrapText="1"/>
    </xf>
    <xf numFmtId="0" fontId="1" fillId="0" borderId="41" xfId="0" applyFont="1" applyBorder="1" applyAlignment="1">
      <alignment vertical="top" wrapText="1"/>
    </xf>
    <xf numFmtId="0" fontId="0" fillId="0" borderId="33" xfId="0" applyBorder="1" applyAlignment="1">
      <alignment vertical="top" wrapText="1"/>
    </xf>
    <xf numFmtId="0" fontId="0" fillId="0" borderId="42" xfId="0" applyBorder="1" applyAlignment="1">
      <alignment vertical="top" wrapText="1"/>
    </xf>
    <xf numFmtId="0" fontId="1" fillId="0" borderId="0" xfId="0" applyFont="1" applyAlignment="1">
      <alignment horizontal="left" vertical="top" wrapText="1"/>
    </xf>
    <xf numFmtId="0" fontId="2" fillId="2" borderId="37" xfId="0" applyFont="1" applyFill="1" applyBorder="1" applyAlignment="1">
      <alignment vertical="top" wrapText="1"/>
    </xf>
    <xf numFmtId="0" fontId="0" fillId="2" borderId="38" xfId="0" applyFill="1" applyBorder="1" applyAlignment="1">
      <alignment vertical="top" wrapText="1"/>
    </xf>
    <xf numFmtId="0" fontId="0" fillId="0" borderId="39" xfId="0" applyBorder="1" applyAlignment="1">
      <alignment vertical="top" wrapText="1"/>
    </xf>
    <xf numFmtId="0" fontId="1" fillId="7" borderId="41" xfId="0" applyFont="1" applyFill="1" applyBorder="1" applyAlignment="1">
      <alignment vertical="top" wrapText="1"/>
    </xf>
    <xf numFmtId="0" fontId="0" fillId="0" borderId="32" xfId="0" applyBorder="1" applyAlignment="1">
      <alignment vertical="top" wrapText="1"/>
    </xf>
    <xf numFmtId="0" fontId="0" fillId="0" borderId="29" xfId="0" applyBorder="1" applyAlignment="1">
      <alignment vertical="top" wrapText="1"/>
    </xf>
    <xf numFmtId="0" fontId="0" fillId="0" borderId="40" xfId="0" applyBorder="1" applyAlignment="1">
      <alignment vertical="top" wrapText="1"/>
    </xf>
    <xf numFmtId="0" fontId="0" fillId="0" borderId="35" xfId="0" applyBorder="1" applyAlignment="1">
      <alignment vertical="top" wrapText="1"/>
    </xf>
    <xf numFmtId="0" fontId="0" fillId="0" borderId="30" xfId="0" applyBorder="1" applyAlignment="1">
      <alignment vertical="top" wrapText="1"/>
    </xf>
    <xf numFmtId="0" fontId="2" fillId="5" borderId="23" xfId="0" applyFont="1" applyFill="1" applyBorder="1" applyAlignment="1">
      <alignment vertical="top" wrapText="1"/>
    </xf>
    <xf numFmtId="0" fontId="0" fillId="0" borderId="41" xfId="0" applyBorder="1" applyAlignment="1">
      <alignment vertical="top" wrapText="1"/>
    </xf>
    <xf numFmtId="0" fontId="36" fillId="0" borderId="0" xfId="1" applyBorder="1" applyAlignment="1" applyProtection="1">
      <alignment horizontal="left" vertical="top" wrapText="1"/>
    </xf>
    <xf numFmtId="0" fontId="41" fillId="0" borderId="0" xfId="1" applyFont="1" applyBorder="1" applyAlignment="1" applyProtection="1">
      <alignment horizontal="left" vertical="center"/>
    </xf>
    <xf numFmtId="0" fontId="36" fillId="0" borderId="0" xfId="1" applyAlignment="1" applyProtection="1"/>
    <xf numFmtId="0" fontId="1" fillId="0" borderId="0" xfId="0" applyFont="1" applyAlignment="1">
      <alignment horizontal="left" vertical="center" indent="2"/>
    </xf>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left" vertical="center" indent="1"/>
    </xf>
    <xf numFmtId="0" fontId="1" fillId="0" borderId="0" xfId="0" applyFont="1" applyAlignment="1">
      <alignment horizontal="left" indent="1"/>
    </xf>
    <xf numFmtId="0" fontId="1" fillId="0" borderId="0" xfId="0" applyFont="1" applyAlignment="1">
      <alignment horizontal="left" vertical="top" indent="1"/>
    </xf>
    <xf numFmtId="0" fontId="1" fillId="0" borderId="0" xfId="0" applyFont="1" applyAlignment="1">
      <alignment horizontal="left" vertical="top" wrapText="1" indent="2"/>
    </xf>
    <xf numFmtId="0" fontId="46" fillId="0" borderId="0" xfId="1" applyNumberFormat="1" applyFont="1" applyBorder="1" applyAlignment="1" applyProtection="1">
      <alignment horizontal="left" vertical="top" wrapText="1"/>
    </xf>
    <xf numFmtId="0" fontId="1" fillId="0" borderId="0" xfId="0" applyFont="1" applyAlignment="1">
      <alignment horizontal="left" vertical="center"/>
    </xf>
    <xf numFmtId="0" fontId="15" fillId="0" borderId="0" xfId="0" applyFont="1" applyAlignment="1">
      <alignment horizontal="left" vertical="center"/>
    </xf>
    <xf numFmtId="0" fontId="14" fillId="6" borderId="23" xfId="0" applyFont="1" applyFill="1" applyBorder="1" applyAlignment="1">
      <alignment horizontal="left" vertical="top" wrapText="1"/>
    </xf>
    <xf numFmtId="0" fontId="14" fillId="6" borderId="0" xfId="0" applyFont="1" applyFill="1" applyAlignment="1">
      <alignment horizontal="left" vertical="top" wrapText="1"/>
    </xf>
    <xf numFmtId="0" fontId="14" fillId="6" borderId="26" xfId="0" applyFont="1" applyFill="1" applyBorder="1" applyAlignment="1">
      <alignment horizontal="left" vertical="top" wrapText="1"/>
    </xf>
    <xf numFmtId="0" fontId="15" fillId="0" borderId="0" xfId="0" applyFont="1" applyAlignment="1">
      <alignment horizontal="left"/>
    </xf>
    <xf numFmtId="0" fontId="2" fillId="6" borderId="22" xfId="0" applyFont="1" applyFill="1" applyBorder="1" applyAlignment="1">
      <alignment horizontal="center" vertical="top" wrapText="1"/>
    </xf>
    <xf numFmtId="0" fontId="2" fillId="6" borderId="19" xfId="0" applyFont="1" applyFill="1" applyBorder="1" applyAlignment="1">
      <alignment horizontal="center" vertical="top" wrapText="1"/>
    </xf>
    <xf numFmtId="0" fontId="2" fillId="6" borderId="45" xfId="0" applyFont="1" applyFill="1" applyBorder="1" applyAlignment="1">
      <alignment horizontal="center" vertical="top" wrapText="1"/>
    </xf>
    <xf numFmtId="0" fontId="15" fillId="6" borderId="23" xfId="0" applyFont="1" applyFill="1" applyBorder="1" applyAlignment="1">
      <alignment horizontal="left" vertical="top" wrapText="1"/>
    </xf>
    <xf numFmtId="0" fontId="15" fillId="6" borderId="0" xfId="0" applyFont="1" applyFill="1" applyAlignment="1">
      <alignment horizontal="left" vertical="top" wrapText="1"/>
    </xf>
    <xf numFmtId="0" fontId="15" fillId="6" borderId="26" xfId="0" applyFont="1" applyFill="1" applyBorder="1" applyAlignment="1">
      <alignment horizontal="left" vertical="top" wrapText="1"/>
    </xf>
    <xf numFmtId="0" fontId="36" fillId="6" borderId="28" xfId="1" applyFill="1" applyBorder="1" applyAlignment="1" applyProtection="1">
      <alignment vertical="top" wrapText="1"/>
    </xf>
    <xf numFmtId="0" fontId="36" fillId="6" borderId="24" xfId="1" applyFill="1" applyBorder="1" applyAlignment="1" applyProtection="1">
      <alignment vertical="top" wrapText="1"/>
    </xf>
    <xf numFmtId="0" fontId="16" fillId="6" borderId="23" xfId="0" applyFont="1" applyFill="1" applyBorder="1" applyAlignment="1">
      <alignment horizontal="left" vertical="top" wrapText="1"/>
    </xf>
    <xf numFmtId="0" fontId="16" fillId="6" borderId="0" xfId="0" applyFont="1" applyFill="1" applyAlignment="1">
      <alignment horizontal="left" vertical="top" wrapText="1"/>
    </xf>
    <xf numFmtId="0" fontId="16" fillId="6" borderId="26" xfId="0" applyFont="1" applyFill="1" applyBorder="1" applyAlignment="1">
      <alignment horizontal="left" vertical="top" wrapText="1"/>
    </xf>
    <xf numFmtId="0" fontId="1" fillId="2" borderId="41" xfId="2" applyFill="1" applyBorder="1" applyAlignment="1" applyProtection="1">
      <alignment horizontal="left" vertical="top" wrapText="1"/>
      <protection locked="0"/>
    </xf>
    <xf numFmtId="0" fontId="1" fillId="2" borderId="33" xfId="2" applyFill="1" applyBorder="1" applyAlignment="1" applyProtection="1">
      <alignment horizontal="left" vertical="top" wrapText="1"/>
      <protection locked="0"/>
    </xf>
    <xf numFmtId="0" fontId="1" fillId="2" borderId="42" xfId="2" applyFill="1" applyBorder="1" applyAlignment="1" applyProtection="1">
      <alignment horizontal="left" vertical="top" wrapText="1"/>
      <protection locked="0"/>
    </xf>
    <xf numFmtId="0" fontId="1" fillId="2" borderId="32" xfId="2" applyFill="1" applyBorder="1" applyAlignment="1" applyProtection="1">
      <alignment horizontal="left" vertical="top" wrapText="1"/>
      <protection locked="0"/>
    </xf>
    <xf numFmtId="0" fontId="1" fillId="2" borderId="0" xfId="2" applyFill="1" applyAlignment="1" applyProtection="1">
      <alignment horizontal="left" vertical="top" wrapText="1"/>
      <protection locked="0"/>
    </xf>
    <xf numFmtId="0" fontId="1" fillId="2" borderId="29" xfId="2" applyFill="1" applyBorder="1" applyAlignment="1" applyProtection="1">
      <alignment horizontal="left" vertical="top" wrapText="1"/>
      <protection locked="0"/>
    </xf>
    <xf numFmtId="0" fontId="1" fillId="2" borderId="40" xfId="2" applyFill="1" applyBorder="1" applyAlignment="1" applyProtection="1">
      <alignment horizontal="left" vertical="top" wrapText="1"/>
      <protection locked="0"/>
    </xf>
    <xf numFmtId="0" fontId="1" fillId="2" borderId="35" xfId="2" applyFill="1" applyBorder="1" applyAlignment="1" applyProtection="1">
      <alignment horizontal="left" vertical="top" wrapText="1"/>
      <protection locked="0"/>
    </xf>
    <xf numFmtId="0" fontId="1" fillId="2" borderId="30" xfId="2" applyFill="1" applyBorder="1" applyAlignment="1" applyProtection="1">
      <alignment horizontal="left" vertical="top" wrapText="1"/>
      <protection locked="0"/>
    </xf>
    <xf numFmtId="0" fontId="1" fillId="0" borderId="35" xfId="0" applyFont="1" applyBorder="1" applyAlignment="1">
      <alignment horizontal="left" vertical="top" wrapText="1"/>
    </xf>
    <xf numFmtId="0" fontId="36" fillId="0" borderId="0" xfId="1" applyBorder="1" applyAlignment="1" applyProtection="1">
      <alignment horizontal="center"/>
      <protection locked="0"/>
    </xf>
    <xf numFmtId="0" fontId="41" fillId="7" borderId="14" xfId="1" applyFont="1" applyFill="1" applyBorder="1" applyAlignment="1" applyProtection="1">
      <alignment vertical="top"/>
    </xf>
    <xf numFmtId="0" fontId="41" fillId="7" borderId="15" xfId="1" applyFont="1" applyFill="1" applyBorder="1" applyAlignment="1" applyProtection="1">
      <alignment vertical="top"/>
    </xf>
    <xf numFmtId="0" fontId="41" fillId="7" borderId="16" xfId="1" applyFont="1" applyFill="1" applyBorder="1" applyAlignment="1" applyProtection="1">
      <alignment vertical="top"/>
    </xf>
    <xf numFmtId="0" fontId="0" fillId="0" borderId="0" xfId="0" applyAlignment="1">
      <alignment horizontal="left"/>
    </xf>
    <xf numFmtId="0" fontId="0" fillId="0" borderId="0" xfId="0" applyAlignment="1">
      <alignment horizontal="left" vertical="top"/>
    </xf>
    <xf numFmtId="0" fontId="1" fillId="0" borderId="0" xfId="0" applyFont="1" applyAlignment="1">
      <alignment horizontal="left" vertical="top"/>
    </xf>
    <xf numFmtId="0" fontId="0" fillId="13" borderId="44" xfId="0" applyFill="1" applyBorder="1" applyAlignment="1" applyProtection="1">
      <alignment horizontal="left" vertical="top"/>
      <protection locked="0"/>
    </xf>
    <xf numFmtId="0" fontId="0" fillId="13" borderId="43" xfId="0" applyFill="1" applyBorder="1" applyAlignment="1" applyProtection="1">
      <alignment horizontal="left" vertical="top"/>
      <protection locked="0"/>
    </xf>
    <xf numFmtId="0" fontId="0" fillId="13" borderId="34" xfId="0" applyFill="1" applyBorder="1" applyAlignment="1" applyProtection="1">
      <alignment horizontal="left" vertical="top"/>
      <protection locked="0"/>
    </xf>
    <xf numFmtId="0" fontId="1" fillId="0" borderId="0" xfId="2" applyAlignment="1">
      <alignment horizontal="left" vertical="top" wrapText="1"/>
    </xf>
    <xf numFmtId="0" fontId="41" fillId="7" borderId="14" xfId="1" applyFont="1" applyFill="1" applyBorder="1" applyAlignment="1" applyProtection="1">
      <alignment horizontal="left" vertical="top"/>
    </xf>
    <xf numFmtId="0" fontId="41" fillId="7" borderId="15" xfId="1" applyFont="1" applyFill="1" applyBorder="1" applyAlignment="1" applyProtection="1">
      <alignment horizontal="left" vertical="top"/>
    </xf>
    <xf numFmtId="0" fontId="41" fillId="7" borderId="16" xfId="1" applyFont="1" applyFill="1" applyBorder="1" applyAlignment="1" applyProtection="1">
      <alignment horizontal="left" vertical="top"/>
    </xf>
    <xf numFmtId="0" fontId="2" fillId="0" borderId="0" xfId="0" applyFont="1" applyAlignment="1">
      <alignment horizontal="left" vertical="top"/>
    </xf>
    <xf numFmtId="0" fontId="1" fillId="0" borderId="0" xfId="2"/>
    <xf numFmtId="0" fontId="1" fillId="0" borderId="0" xfId="2" applyAlignment="1">
      <alignment horizontal="left" vertical="top"/>
    </xf>
    <xf numFmtId="0" fontId="1" fillId="0" borderId="29" xfId="0" applyFont="1" applyBorder="1" applyAlignment="1">
      <alignment horizontal="left" vertical="top"/>
    </xf>
    <xf numFmtId="0" fontId="2" fillId="0" borderId="0" xfId="2" applyFont="1" applyAlignment="1">
      <alignment horizontal="left"/>
    </xf>
    <xf numFmtId="0" fontId="2" fillId="0" borderId="0" xfId="2" applyFont="1" applyAlignment="1">
      <alignment vertical="top" wrapText="1"/>
    </xf>
    <xf numFmtId="0" fontId="1" fillId="0" borderId="0" xfId="2" applyAlignment="1">
      <alignment vertical="top" wrapText="1"/>
    </xf>
    <xf numFmtId="0" fontId="1" fillId="4" borderId="44" xfId="2" applyFill="1" applyBorder="1" applyAlignment="1" applyProtection="1">
      <alignment vertical="top" wrapText="1"/>
      <protection locked="0"/>
    </xf>
    <xf numFmtId="0" fontId="1" fillId="4" borderId="43" xfId="2" applyFill="1" applyBorder="1" applyAlignment="1" applyProtection="1">
      <alignment vertical="top" wrapText="1"/>
      <protection locked="0"/>
    </xf>
    <xf numFmtId="0" fontId="1" fillId="4" borderId="34" xfId="2" applyFill="1" applyBorder="1" applyAlignment="1" applyProtection="1">
      <alignment vertical="top" wrapText="1"/>
      <protection locked="0"/>
    </xf>
    <xf numFmtId="0" fontId="1" fillId="4" borderId="44" xfId="2" applyFill="1" applyBorder="1" applyAlignment="1" applyProtection="1">
      <alignment vertical="top"/>
      <protection locked="0"/>
    </xf>
    <xf numFmtId="0" fontId="1" fillId="4" borderId="43" xfId="2" applyFill="1" applyBorder="1" applyAlignment="1" applyProtection="1">
      <alignment vertical="top"/>
      <protection locked="0"/>
    </xf>
    <xf numFmtId="0" fontId="1" fillId="4" borderId="34" xfId="2" applyFill="1" applyBorder="1" applyAlignment="1" applyProtection="1">
      <alignment vertical="top"/>
      <protection locked="0"/>
    </xf>
    <xf numFmtId="0" fontId="1" fillId="0" borderId="0" xfId="2" applyAlignment="1">
      <alignment horizontal="center" vertical="top" wrapText="1"/>
    </xf>
    <xf numFmtId="0" fontId="3" fillId="0" borderId="0" xfId="2" applyFont="1" applyAlignment="1">
      <alignment vertical="top" wrapText="1"/>
    </xf>
    <xf numFmtId="0" fontId="2" fillId="0" borderId="0" xfId="0" applyFont="1" applyAlignment="1">
      <alignment horizontal="left" vertical="center" wrapText="1"/>
    </xf>
    <xf numFmtId="0" fontId="36" fillId="0" borderId="0" xfId="1" applyBorder="1" applyAlignment="1" applyProtection="1">
      <alignment horizontal="left" vertical="center" wrapText="1"/>
    </xf>
    <xf numFmtId="0" fontId="1" fillId="0" borderId="0" xfId="2" applyAlignment="1">
      <alignment horizontal="left" vertical="center"/>
    </xf>
    <xf numFmtId="0" fontId="1" fillId="0" borderId="0" xfId="2" applyAlignment="1">
      <alignment horizontal="left"/>
    </xf>
    <xf numFmtId="0" fontId="1" fillId="4" borderId="44" xfId="2" applyFill="1" applyBorder="1" applyAlignment="1" applyProtection="1">
      <alignment horizontal="left"/>
      <protection locked="0"/>
    </xf>
    <xf numFmtId="0" fontId="1" fillId="4" borderId="43" xfId="2" applyFill="1" applyBorder="1" applyAlignment="1" applyProtection="1">
      <alignment horizontal="left"/>
      <protection locked="0"/>
    </xf>
    <xf numFmtId="0" fontId="1" fillId="4" borderId="34" xfId="2" applyFill="1" applyBorder="1" applyAlignment="1" applyProtection="1">
      <alignment horizontal="left"/>
      <protection locked="0"/>
    </xf>
    <xf numFmtId="0" fontId="1" fillId="0" borderId="72" xfId="0" applyFont="1" applyBorder="1" applyAlignment="1">
      <alignment horizontal="center"/>
    </xf>
    <xf numFmtId="0" fontId="0" fillId="0" borderId="72" xfId="0" applyBorder="1" applyAlignment="1">
      <alignment horizontal="center"/>
    </xf>
    <xf numFmtId="0" fontId="2" fillId="0" borderId="0" xfId="2" applyFont="1"/>
    <xf numFmtId="0" fontId="1" fillId="11" borderId="25" xfId="0" applyFont="1" applyFill="1" applyBorder="1" applyAlignment="1" applyProtection="1">
      <alignment horizontal="left" vertical="top"/>
      <protection locked="0"/>
    </xf>
    <xf numFmtId="0" fontId="1" fillId="11" borderId="44" xfId="0" applyFont="1" applyFill="1" applyBorder="1" applyAlignment="1" applyProtection="1">
      <alignment horizontal="left" vertical="top" wrapText="1"/>
      <protection locked="0"/>
    </xf>
    <xf numFmtId="0" fontId="1" fillId="11" borderId="43" xfId="0" applyFont="1" applyFill="1" applyBorder="1" applyAlignment="1" applyProtection="1">
      <alignment horizontal="left" vertical="top" wrapText="1"/>
      <protection locked="0"/>
    </xf>
    <xf numFmtId="0" fontId="1" fillId="11" borderId="34" xfId="0" applyFont="1" applyFill="1" applyBorder="1" applyAlignment="1" applyProtection="1">
      <alignment horizontal="left" vertical="top" wrapText="1"/>
      <protection locked="0"/>
    </xf>
    <xf numFmtId="14" fontId="1" fillId="11" borderId="25" xfId="0" applyNumberFormat="1" applyFont="1" applyFill="1" applyBorder="1" applyAlignment="1" applyProtection="1">
      <alignment horizontal="left" vertical="top"/>
      <protection locked="0"/>
    </xf>
    <xf numFmtId="0" fontId="1" fillId="10" borderId="31" xfId="0" applyFont="1" applyFill="1" applyBorder="1" applyAlignment="1">
      <alignment horizontal="left" vertical="top" wrapText="1"/>
    </xf>
    <xf numFmtId="0" fontId="1" fillId="10" borderId="56" xfId="0" applyFont="1" applyFill="1" applyBorder="1" applyAlignment="1">
      <alignment horizontal="left" vertical="top" wrapText="1"/>
    </xf>
    <xf numFmtId="0" fontId="3" fillId="0" borderId="33" xfId="0" applyFont="1" applyBorder="1" applyAlignment="1">
      <alignment horizontal="right"/>
    </xf>
    <xf numFmtId="0" fontId="1" fillId="0" borderId="41" xfId="0" applyFont="1" applyBorder="1" applyAlignment="1">
      <alignment horizontal="left" vertical="center" wrapText="1"/>
    </xf>
    <xf numFmtId="0" fontId="1" fillId="0" borderId="33" xfId="0" applyFont="1" applyBorder="1" applyAlignment="1">
      <alignment horizontal="left" vertical="center" wrapText="1"/>
    </xf>
    <xf numFmtId="0" fontId="1" fillId="0" borderId="42" xfId="0" applyFont="1" applyBorder="1" applyAlignment="1">
      <alignment horizontal="left" vertical="center" wrapText="1"/>
    </xf>
    <xf numFmtId="0" fontId="36" fillId="0" borderId="0" xfId="1" applyBorder="1" applyAlignment="1" applyProtection="1">
      <alignment horizontal="center"/>
    </xf>
    <xf numFmtId="0" fontId="0" fillId="0" borderId="25" xfId="0" applyBorder="1" applyAlignment="1">
      <alignment horizontal="center" vertical="center"/>
    </xf>
    <xf numFmtId="0" fontId="0" fillId="13" borderId="25" xfId="0" applyFill="1" applyBorder="1" applyAlignment="1" applyProtection="1">
      <alignment horizontal="left" vertical="top" wrapText="1"/>
      <protection locked="0"/>
    </xf>
    <xf numFmtId="0" fontId="13" fillId="2" borderId="25" xfId="0" applyFont="1" applyFill="1" applyBorder="1" applyAlignment="1" applyProtection="1">
      <alignment horizontal="left" vertical="top"/>
      <protection locked="0"/>
    </xf>
    <xf numFmtId="0" fontId="0" fillId="13" borderId="25" xfId="0" applyFill="1" applyBorder="1" applyAlignment="1" applyProtection="1">
      <alignment horizontal="left" vertical="top"/>
      <protection locked="0"/>
    </xf>
    <xf numFmtId="0" fontId="1" fillId="13" borderId="41" xfId="0" applyFont="1" applyFill="1" applyBorder="1" applyAlignment="1" applyProtection="1">
      <alignment horizontal="left" vertical="top" wrapText="1"/>
      <protection locked="0"/>
    </xf>
    <xf numFmtId="0" fontId="1" fillId="13" borderId="33" xfId="0" applyFont="1" applyFill="1" applyBorder="1" applyAlignment="1" applyProtection="1">
      <alignment horizontal="left" vertical="top" wrapText="1"/>
      <protection locked="0"/>
    </xf>
    <xf numFmtId="0" fontId="1" fillId="13" borderId="42" xfId="0" applyFont="1" applyFill="1" applyBorder="1" applyAlignment="1" applyProtection="1">
      <alignment horizontal="left" vertical="top" wrapText="1"/>
      <protection locked="0"/>
    </xf>
    <xf numFmtId="0" fontId="1" fillId="13" borderId="32" xfId="0" applyFont="1" applyFill="1" applyBorder="1" applyAlignment="1" applyProtection="1">
      <alignment horizontal="left" vertical="top" wrapText="1"/>
      <protection locked="0"/>
    </xf>
    <xf numFmtId="0" fontId="1" fillId="13" borderId="0" xfId="0" applyFont="1" applyFill="1" applyAlignment="1" applyProtection="1">
      <alignment horizontal="left" vertical="top" wrapText="1"/>
      <protection locked="0"/>
    </xf>
    <xf numFmtId="0" fontId="1" fillId="13" borderId="29" xfId="0" applyFont="1" applyFill="1" applyBorder="1" applyAlignment="1" applyProtection="1">
      <alignment horizontal="left" vertical="top" wrapText="1"/>
      <protection locked="0"/>
    </xf>
    <xf numFmtId="0" fontId="1" fillId="13" borderId="40" xfId="0" applyFont="1" applyFill="1" applyBorder="1" applyAlignment="1" applyProtection="1">
      <alignment horizontal="left" vertical="top" wrapText="1"/>
      <protection locked="0"/>
    </xf>
    <xf numFmtId="0" fontId="1" fillId="13" borderId="35" xfId="0" applyFont="1" applyFill="1" applyBorder="1" applyAlignment="1" applyProtection="1">
      <alignment horizontal="left" vertical="top" wrapText="1"/>
      <protection locked="0"/>
    </xf>
    <xf numFmtId="0" fontId="1" fillId="13" borderId="30" xfId="0" applyFont="1" applyFill="1" applyBorder="1" applyAlignment="1" applyProtection="1">
      <alignment horizontal="left" vertical="top" wrapText="1"/>
      <protection locked="0"/>
    </xf>
    <xf numFmtId="0" fontId="36" fillId="0" borderId="33" xfId="1" applyBorder="1" applyAlignment="1" applyProtection="1">
      <alignment horizontal="left"/>
    </xf>
    <xf numFmtId="0" fontId="0" fillId="13" borderId="44" xfId="0" applyFill="1" applyBorder="1" applyAlignment="1" applyProtection="1">
      <alignment horizontal="left" vertical="top" wrapText="1"/>
      <protection locked="0"/>
    </xf>
    <xf numFmtId="0" fontId="0" fillId="13" borderId="43" xfId="0" applyFill="1" applyBorder="1" applyAlignment="1" applyProtection="1">
      <alignment horizontal="left" vertical="top" wrapText="1"/>
      <protection locked="0"/>
    </xf>
    <xf numFmtId="0" fontId="0" fillId="13" borderId="34" xfId="0" applyFill="1" applyBorder="1" applyAlignment="1" applyProtection="1">
      <alignment horizontal="left" vertical="top" wrapText="1"/>
      <protection locked="0"/>
    </xf>
    <xf numFmtId="0" fontId="1" fillId="13" borderId="44" xfId="0" applyFont="1" applyFill="1" applyBorder="1" applyAlignment="1" applyProtection="1">
      <alignment horizontal="left" vertical="top" wrapText="1"/>
      <protection locked="0"/>
    </xf>
    <xf numFmtId="0" fontId="1" fillId="13" borderId="43" xfId="0" applyFont="1" applyFill="1" applyBorder="1" applyAlignment="1" applyProtection="1">
      <alignment horizontal="left" vertical="top" wrapText="1"/>
      <protection locked="0"/>
    </xf>
    <xf numFmtId="0" fontId="1" fillId="13" borderId="34" xfId="0" applyFont="1" applyFill="1" applyBorder="1" applyAlignment="1" applyProtection="1">
      <alignment horizontal="left" vertical="top" wrapText="1"/>
      <protection locked="0"/>
    </xf>
    <xf numFmtId="0" fontId="1" fillId="0" borderId="35" xfId="0" applyFont="1" applyBorder="1" applyAlignment="1">
      <alignment horizontal="left" vertical="center"/>
    </xf>
    <xf numFmtId="0" fontId="13" fillId="2" borderId="25" xfId="0" applyFont="1" applyFill="1" applyBorder="1" applyAlignment="1" applyProtection="1">
      <alignment horizontal="center" vertical="center"/>
      <protection locked="0"/>
    </xf>
    <xf numFmtId="0" fontId="1" fillId="0" borderId="25" xfId="0" applyFont="1" applyBorder="1" applyAlignment="1">
      <alignment horizontal="center" vertical="center"/>
    </xf>
    <xf numFmtId="0" fontId="1" fillId="12" borderId="86" xfId="0" applyFont="1" applyFill="1" applyBorder="1" applyAlignment="1">
      <alignment horizontal="left"/>
    </xf>
    <xf numFmtId="0" fontId="1" fillId="12" borderId="55" xfId="0" applyFont="1" applyFill="1" applyBorder="1" applyAlignment="1">
      <alignment horizontal="left"/>
    </xf>
    <xf numFmtId="0" fontId="1" fillId="12" borderId="56" xfId="0" applyFont="1" applyFill="1" applyBorder="1" applyAlignment="1">
      <alignment horizontal="left"/>
    </xf>
    <xf numFmtId="0" fontId="1" fillId="12" borderId="44" xfId="0" applyFont="1" applyFill="1" applyBorder="1" applyAlignment="1">
      <alignment horizontal="left"/>
    </xf>
    <xf numFmtId="0" fontId="0" fillId="12" borderId="43" xfId="0" applyFill="1" applyBorder="1" applyAlignment="1">
      <alignment horizontal="left"/>
    </xf>
    <xf numFmtId="0" fontId="0" fillId="12" borderId="34" xfId="0" applyFill="1" applyBorder="1" applyAlignment="1">
      <alignment horizontal="left"/>
    </xf>
    <xf numFmtId="0" fontId="2" fillId="7" borderId="41" xfId="1" applyFont="1" applyFill="1" applyBorder="1" applyAlignment="1" applyProtection="1">
      <alignment horizontal="left" vertical="top" wrapText="1"/>
    </xf>
    <xf numFmtId="0" fontId="2" fillId="7" borderId="33" xfId="1" applyFont="1" applyFill="1" applyBorder="1" applyAlignment="1" applyProtection="1">
      <alignment horizontal="left" vertical="top" wrapText="1"/>
    </xf>
    <xf numFmtId="0" fontId="2" fillId="7" borderId="42" xfId="1" applyFont="1" applyFill="1" applyBorder="1" applyAlignment="1" applyProtection="1">
      <alignment horizontal="left" vertical="top" wrapText="1"/>
    </xf>
    <xf numFmtId="0" fontId="2" fillId="7" borderId="32" xfId="1" applyFont="1" applyFill="1" applyBorder="1" applyAlignment="1" applyProtection="1">
      <alignment horizontal="left" vertical="top" wrapText="1"/>
    </xf>
    <xf numFmtId="0" fontId="2" fillId="7" borderId="0" xfId="1" applyFont="1" applyFill="1" applyBorder="1" applyAlignment="1" applyProtection="1">
      <alignment horizontal="left" vertical="top" wrapText="1"/>
    </xf>
    <xf numFmtId="0" fontId="2" fillId="7" borderId="29" xfId="1" applyFont="1" applyFill="1" applyBorder="1" applyAlignment="1" applyProtection="1">
      <alignment horizontal="left" vertical="top" wrapText="1"/>
    </xf>
    <xf numFmtId="0" fontId="2" fillId="7" borderId="40" xfId="1" applyFont="1" applyFill="1" applyBorder="1" applyAlignment="1" applyProtection="1">
      <alignment horizontal="left" vertical="top" wrapText="1"/>
    </xf>
    <xf numFmtId="0" fontId="2" fillId="7" borderId="35" xfId="1" applyFont="1" applyFill="1" applyBorder="1" applyAlignment="1" applyProtection="1">
      <alignment horizontal="left" vertical="top" wrapText="1"/>
    </xf>
    <xf numFmtId="0" fontId="2" fillId="7" borderId="30" xfId="1" applyFont="1" applyFill="1" applyBorder="1" applyAlignment="1" applyProtection="1">
      <alignment horizontal="left" vertical="top" wrapText="1"/>
    </xf>
    <xf numFmtId="0" fontId="0" fillId="0" borderId="44" xfId="0" applyBorder="1" applyAlignment="1">
      <alignment horizontal="left" vertical="center"/>
    </xf>
    <xf numFmtId="0" fontId="0" fillId="0" borderId="34" xfId="0" applyBorder="1" applyAlignment="1">
      <alignment horizontal="left" vertical="center"/>
    </xf>
    <xf numFmtId="0" fontId="15" fillId="0" borderId="29" xfId="0" applyFont="1" applyBorder="1" applyAlignment="1">
      <alignment horizontal="left" vertical="top" wrapText="1"/>
    </xf>
    <xf numFmtId="14" fontId="0" fillId="2" borderId="44" xfId="0" applyNumberFormat="1" applyFill="1" applyBorder="1" applyAlignment="1" applyProtection="1">
      <alignment horizontal="left" vertical="top" wrapText="1"/>
      <protection locked="0"/>
    </xf>
    <xf numFmtId="14" fontId="0" fillId="2" borderId="34" xfId="0" applyNumberFormat="1" applyFill="1" applyBorder="1" applyAlignment="1" applyProtection="1">
      <alignment horizontal="left" vertical="top" wrapText="1"/>
      <protection locked="0"/>
    </xf>
    <xf numFmtId="0" fontId="3" fillId="0" borderId="0" xfId="0" applyFont="1" applyAlignment="1">
      <alignment horizontal="left" vertical="top" wrapText="1"/>
    </xf>
    <xf numFmtId="0" fontId="13" fillId="2" borderId="25" xfId="0" applyFont="1" applyFill="1" applyBorder="1" applyAlignment="1" applyProtection="1">
      <alignment horizontal="left" vertical="center"/>
      <protection locked="0"/>
    </xf>
    <xf numFmtId="0" fontId="1" fillId="2" borderId="44" xfId="0" applyFont="1" applyFill="1" applyBorder="1" applyAlignment="1" applyProtection="1">
      <alignment horizontal="left" vertical="top" wrapText="1"/>
      <protection locked="0"/>
    </xf>
    <xf numFmtId="0" fontId="1" fillId="2" borderId="43" xfId="0" applyFont="1" applyFill="1" applyBorder="1" applyAlignment="1" applyProtection="1">
      <alignment horizontal="left" vertical="top" wrapText="1"/>
      <protection locked="0"/>
    </xf>
    <xf numFmtId="0" fontId="1" fillId="2" borderId="34" xfId="0" applyFont="1" applyFill="1" applyBorder="1" applyAlignment="1" applyProtection="1">
      <alignment horizontal="left" vertical="top" wrapText="1"/>
      <protection locked="0"/>
    </xf>
    <xf numFmtId="0" fontId="2" fillId="0" borderId="0" xfId="0" applyFont="1" applyAlignment="1">
      <alignment horizontal="left" vertical="center"/>
    </xf>
    <xf numFmtId="0" fontId="36" fillId="0" borderId="0" xfId="1" applyBorder="1" applyAlignment="1" applyProtection="1">
      <alignment horizontal="left" vertical="top"/>
    </xf>
    <xf numFmtId="0" fontId="1" fillId="0" borderId="0" xfId="0" applyFont="1" applyAlignment="1">
      <alignment horizontal="left" vertical="center" wrapText="1" indent="2"/>
    </xf>
    <xf numFmtId="0" fontId="1" fillId="0" borderId="0" xfId="0" applyFont="1" applyAlignment="1">
      <alignment horizontal="left" vertical="center" wrapText="1"/>
    </xf>
    <xf numFmtId="0" fontId="1" fillId="4" borderId="21" xfId="0" applyFont="1" applyFill="1" applyBorder="1" applyAlignment="1" applyProtection="1">
      <alignment horizontal="left" vertical="top" wrapText="1"/>
      <protection locked="0"/>
    </xf>
    <xf numFmtId="0" fontId="1" fillId="4" borderId="54" xfId="0" applyFont="1" applyFill="1" applyBorder="1" applyAlignment="1" applyProtection="1">
      <alignment horizontal="left" vertical="top" wrapText="1"/>
      <protection locked="0"/>
    </xf>
    <xf numFmtId="0" fontId="1" fillId="4" borderId="36" xfId="0" applyFont="1" applyFill="1" applyBorder="1" applyAlignment="1" applyProtection="1">
      <alignment horizontal="left" vertical="top" wrapText="1"/>
      <protection locked="0"/>
    </xf>
    <xf numFmtId="0" fontId="1" fillId="12" borderId="21" xfId="0" applyFont="1" applyFill="1" applyBorder="1" applyAlignment="1" applyProtection="1">
      <alignment horizontal="left" vertical="top" wrapText="1"/>
      <protection locked="0"/>
    </xf>
    <xf numFmtId="0" fontId="1" fillId="12" borderId="54" xfId="0" applyFont="1" applyFill="1" applyBorder="1" applyAlignment="1" applyProtection="1">
      <alignment horizontal="left" vertical="top" wrapText="1"/>
      <protection locked="0"/>
    </xf>
    <xf numFmtId="0" fontId="1" fillId="12" borderId="36" xfId="0" applyFont="1" applyFill="1" applyBorder="1" applyAlignment="1" applyProtection="1">
      <alignment horizontal="left" vertical="top" wrapText="1"/>
      <protection locked="0"/>
    </xf>
    <xf numFmtId="0" fontId="0" fillId="4" borderId="21" xfId="0" applyFill="1" applyBorder="1" applyAlignment="1" applyProtection="1">
      <alignment horizontal="left" vertical="top" wrapText="1"/>
      <protection locked="0"/>
    </xf>
    <xf numFmtId="0" fontId="0" fillId="4" borderId="54" xfId="0" applyFill="1" applyBorder="1" applyAlignment="1" applyProtection="1">
      <alignment horizontal="left" vertical="top" wrapText="1"/>
      <protection locked="0"/>
    </xf>
    <xf numFmtId="0" fontId="0" fillId="4" borderId="36" xfId="0" applyFill="1" applyBorder="1" applyAlignment="1" applyProtection="1">
      <alignment horizontal="left" vertical="top" wrapText="1"/>
      <protection locked="0"/>
    </xf>
    <xf numFmtId="0" fontId="2" fillId="0" borderId="19" xfId="0" applyFont="1" applyBorder="1" applyAlignment="1">
      <alignment horizontal="left" vertical="top" wrapText="1"/>
    </xf>
    <xf numFmtId="0" fontId="1" fillId="0" borderId="19" xfId="0" applyFont="1" applyBorder="1" applyAlignment="1">
      <alignment horizontal="left" vertical="top" wrapText="1"/>
    </xf>
    <xf numFmtId="0" fontId="36" fillId="0" borderId="19" xfId="1" applyBorder="1" applyAlignment="1" applyProtection="1">
      <alignment horizontal="center" vertical="top"/>
    </xf>
    <xf numFmtId="0" fontId="3" fillId="5" borderId="81" xfId="0" applyFont="1" applyFill="1" applyBorder="1" applyAlignment="1">
      <alignment horizontal="right"/>
    </xf>
    <xf numFmtId="0" fontId="3" fillId="5" borderId="82" xfId="0" applyFont="1" applyFill="1" applyBorder="1" applyAlignment="1">
      <alignment horizontal="right"/>
    </xf>
    <xf numFmtId="0" fontId="3" fillId="5" borderId="83" xfId="0" applyFont="1" applyFill="1" applyBorder="1" applyAlignment="1">
      <alignment horizontal="right"/>
    </xf>
    <xf numFmtId="0" fontId="1" fillId="0" borderId="35" xfId="0" applyFont="1" applyBorder="1" applyAlignment="1">
      <alignment vertical="top" wrapText="1"/>
    </xf>
    <xf numFmtId="0" fontId="1" fillId="0" borderId="0" xfId="0" applyFont="1" applyAlignment="1">
      <alignment horizontal="left" wrapText="1"/>
    </xf>
    <xf numFmtId="0" fontId="0" fillId="0" borderId="0" xfId="0" applyAlignment="1">
      <alignment horizontal="left" wrapText="1"/>
    </xf>
    <xf numFmtId="0" fontId="0" fillId="2" borderId="44" xfId="0" applyFill="1" applyBorder="1" applyAlignment="1" applyProtection="1">
      <alignment horizontal="left" vertical="top"/>
      <protection locked="0"/>
    </xf>
    <xf numFmtId="0" fontId="0" fillId="2" borderId="43" xfId="0" applyFill="1" applyBorder="1" applyAlignment="1" applyProtection="1">
      <alignment horizontal="left" vertical="top"/>
      <protection locked="0"/>
    </xf>
    <xf numFmtId="0" fontId="0" fillId="2" borderId="34" xfId="0" applyFill="1" applyBorder="1" applyAlignment="1" applyProtection="1">
      <alignment horizontal="left" vertical="top"/>
      <protection locked="0"/>
    </xf>
    <xf numFmtId="0" fontId="0" fillId="4" borderId="21" xfId="0" applyFill="1" applyBorder="1" applyAlignment="1" applyProtection="1">
      <alignment horizontal="left" vertical="top"/>
      <protection locked="0"/>
    </xf>
    <xf numFmtId="0" fontId="0" fillId="4" borderId="54" xfId="0" applyFill="1" applyBorder="1" applyAlignment="1" applyProtection="1">
      <alignment horizontal="left" vertical="top"/>
      <protection locked="0"/>
    </xf>
    <xf numFmtId="0" fontId="0" fillId="4" borderId="36" xfId="0" applyFill="1" applyBorder="1" applyAlignment="1" applyProtection="1">
      <alignment horizontal="left" vertical="top"/>
      <protection locked="0"/>
    </xf>
    <xf numFmtId="0" fontId="0" fillId="0" borderId="0" xfId="0" applyAlignment="1">
      <alignment horizontal="left" vertical="top" wrapText="1"/>
    </xf>
    <xf numFmtId="0" fontId="41" fillId="15" borderId="9" xfId="1" applyFont="1" applyFill="1" applyBorder="1" applyAlignment="1" applyProtection="1">
      <alignment horizontal="left"/>
    </xf>
    <xf numFmtId="0" fontId="36" fillId="15" borderId="3" xfId="1" applyFill="1" applyBorder="1" applyAlignment="1" applyProtection="1">
      <alignment horizontal="left"/>
    </xf>
    <xf numFmtId="0" fontId="36" fillId="15" borderId="10" xfId="1" applyFill="1" applyBorder="1" applyAlignment="1" applyProtection="1">
      <alignment horizontal="left"/>
    </xf>
    <xf numFmtId="0" fontId="2" fillId="15" borderId="11" xfId="0" applyFont="1" applyFill="1" applyBorder="1" applyAlignment="1">
      <alignment horizontal="left" vertical="top" wrapText="1"/>
    </xf>
    <xf numFmtId="0" fontId="2" fillId="15" borderId="8" xfId="0" applyFont="1" applyFill="1" applyBorder="1" applyAlignment="1">
      <alignment horizontal="left" vertical="top" wrapText="1"/>
    </xf>
    <xf numFmtId="0" fontId="2" fillId="15" borderId="12" xfId="0" applyFont="1" applyFill="1" applyBorder="1" applyAlignment="1">
      <alignment horizontal="left" vertical="top" wrapText="1"/>
    </xf>
    <xf numFmtId="0" fontId="2" fillId="15" borderId="2" xfId="0" applyFont="1" applyFill="1" applyBorder="1" applyAlignment="1">
      <alignment horizontal="left" vertical="top" wrapText="1"/>
    </xf>
    <xf numFmtId="0" fontId="2" fillId="15" borderId="0" xfId="0" applyFont="1" applyFill="1" applyAlignment="1">
      <alignment horizontal="left" vertical="top" wrapText="1"/>
    </xf>
    <xf numFmtId="0" fontId="2" fillId="15" borderId="13" xfId="0" applyFont="1" applyFill="1" applyBorder="1" applyAlignment="1">
      <alignment horizontal="left" vertical="top" wrapText="1"/>
    </xf>
    <xf numFmtId="0" fontId="1" fillId="4" borderId="21" xfId="0" applyFont="1" applyFill="1" applyBorder="1" applyAlignment="1" applyProtection="1">
      <alignment horizontal="left" vertical="top" wrapText="1" readingOrder="1"/>
      <protection locked="0"/>
    </xf>
    <xf numFmtId="0" fontId="1" fillId="4" borderId="36" xfId="0" applyFont="1" applyFill="1" applyBorder="1" applyAlignment="1" applyProtection="1">
      <alignment horizontal="left" vertical="top" wrapText="1" readingOrder="1"/>
      <protection locked="0"/>
    </xf>
    <xf numFmtId="0" fontId="40" fillId="0" borderId="19" xfId="1" applyFont="1" applyBorder="1" applyAlignment="1" applyProtection="1">
      <alignment horizontal="left"/>
    </xf>
    <xf numFmtId="0" fontId="3" fillId="0" borderId="19" xfId="0" applyFont="1" applyBorder="1" applyAlignment="1">
      <alignment horizontal="right"/>
    </xf>
    <xf numFmtId="0" fontId="1" fillId="4" borderId="22" xfId="0" applyFont="1" applyFill="1" applyBorder="1" applyAlignment="1" applyProtection="1">
      <alignment horizontal="left" vertical="center" wrapText="1" readingOrder="1"/>
      <protection locked="0"/>
    </xf>
    <xf numFmtId="0" fontId="1" fillId="4" borderId="19" xfId="0" applyFont="1" applyFill="1" applyBorder="1" applyAlignment="1" applyProtection="1">
      <alignment horizontal="left" vertical="center" wrapText="1" readingOrder="1"/>
      <protection locked="0"/>
    </xf>
    <xf numFmtId="0" fontId="1" fillId="0" borderId="21" xfId="0" applyFont="1" applyBorder="1" applyAlignment="1">
      <alignment horizontal="center" vertical="top" wrapText="1"/>
    </xf>
    <xf numFmtId="0" fontId="1" fillId="0" borderId="54" xfId="0" applyFont="1" applyBorder="1" applyAlignment="1">
      <alignment horizontal="center" vertical="top" wrapText="1"/>
    </xf>
    <xf numFmtId="0" fontId="1" fillId="0" borderId="36" xfId="0" applyFont="1" applyBorder="1" applyAlignment="1">
      <alignment horizontal="center" vertical="top" wrapText="1"/>
    </xf>
    <xf numFmtId="0" fontId="4" fillId="0" borderId="21" xfId="0" applyFont="1" applyBorder="1" applyAlignment="1">
      <alignment horizontal="left"/>
    </xf>
    <xf numFmtId="0" fontId="4" fillId="0" borderId="36" xfId="0" applyFont="1" applyBorder="1" applyAlignment="1">
      <alignment horizontal="left"/>
    </xf>
    <xf numFmtId="0" fontId="1" fillId="4" borderId="21" xfId="0" applyFont="1" applyFill="1" applyBorder="1" applyAlignment="1" applyProtection="1">
      <alignment horizontal="left" vertical="center" wrapText="1" readingOrder="1"/>
      <protection locked="0"/>
    </xf>
    <xf numFmtId="0" fontId="1" fillId="4" borderId="36" xfId="0" applyFont="1" applyFill="1" applyBorder="1" applyAlignment="1" applyProtection="1">
      <alignment horizontal="left" vertical="center" wrapText="1" readingOrder="1"/>
      <protection locked="0"/>
    </xf>
    <xf numFmtId="0" fontId="1" fillId="0" borderId="0" xfId="0" applyFont="1" applyAlignment="1">
      <alignment horizontal="left" vertical="top" wrapText="1" indent="1"/>
    </xf>
    <xf numFmtId="0" fontId="1" fillId="0" borderId="24" xfId="0" applyFont="1" applyBorder="1" applyAlignment="1">
      <alignment horizontal="left" vertical="top" wrapText="1" indent="1"/>
    </xf>
    <xf numFmtId="49" fontId="1" fillId="4" borderId="21" xfId="0" applyNumberFormat="1" applyFont="1" applyFill="1" applyBorder="1" applyAlignment="1" applyProtection="1">
      <alignment horizontal="left" vertical="top" wrapText="1" readingOrder="1"/>
      <protection locked="0"/>
    </xf>
    <xf numFmtId="49" fontId="1" fillId="4" borderId="54" xfId="0" applyNumberFormat="1" applyFont="1" applyFill="1" applyBorder="1" applyAlignment="1" applyProtection="1">
      <alignment horizontal="left" vertical="top" wrapText="1" readingOrder="1"/>
      <protection locked="0"/>
    </xf>
    <xf numFmtId="49" fontId="1" fillId="4" borderId="36" xfId="0" applyNumberFormat="1" applyFont="1" applyFill="1" applyBorder="1" applyAlignment="1" applyProtection="1">
      <alignment horizontal="left" vertical="top" wrapText="1" readingOrder="1"/>
      <protection locked="0"/>
    </xf>
    <xf numFmtId="0" fontId="2" fillId="15" borderId="46" xfId="0" applyFont="1" applyFill="1" applyBorder="1" applyAlignment="1">
      <alignment horizontal="left" vertical="top" wrapText="1"/>
    </xf>
    <xf numFmtId="0" fontId="2" fillId="15" borderId="47" xfId="0" applyFont="1" applyFill="1" applyBorder="1" applyAlignment="1">
      <alignment horizontal="left" vertical="top" wrapText="1"/>
    </xf>
    <xf numFmtId="0" fontId="2" fillId="15" borderId="48" xfId="0" applyFont="1" applyFill="1" applyBorder="1" applyAlignment="1">
      <alignment horizontal="left" vertical="top" wrapText="1"/>
    </xf>
    <xf numFmtId="0" fontId="2" fillId="15" borderId="49" xfId="0" applyFont="1" applyFill="1" applyBorder="1" applyAlignment="1">
      <alignment horizontal="left" vertical="top" wrapText="1"/>
    </xf>
    <xf numFmtId="0" fontId="2" fillId="15" borderId="50" xfId="0" applyFont="1" applyFill="1" applyBorder="1" applyAlignment="1">
      <alignment horizontal="left" vertical="top" wrapText="1"/>
    </xf>
    <xf numFmtId="0" fontId="2" fillId="15" borderId="51" xfId="0" applyFont="1" applyFill="1" applyBorder="1" applyAlignment="1">
      <alignment horizontal="left" vertical="top" wrapText="1"/>
    </xf>
    <xf numFmtId="0" fontId="2" fillId="15" borderId="52" xfId="0" applyFont="1" applyFill="1" applyBorder="1" applyAlignment="1">
      <alignment horizontal="left" vertical="top" wrapText="1"/>
    </xf>
    <xf numFmtId="0" fontId="2" fillId="15" borderId="53" xfId="0" applyFont="1" applyFill="1" applyBorder="1" applyAlignment="1">
      <alignment horizontal="left" vertical="top" wrapText="1"/>
    </xf>
    <xf numFmtId="0" fontId="1" fillId="0" borderId="44" xfId="0" applyFont="1" applyBorder="1" applyAlignment="1">
      <alignment horizontal="left" vertical="top" wrapText="1"/>
    </xf>
    <xf numFmtId="0" fontId="1" fillId="0" borderId="34" xfId="0" applyFont="1" applyBorder="1" applyAlignment="1">
      <alignment horizontal="left" vertical="top" wrapText="1"/>
    </xf>
    <xf numFmtId="0" fontId="0" fillId="0" borderId="33" xfId="0" applyBorder="1" applyAlignment="1">
      <alignment vertical="center" wrapText="1"/>
    </xf>
    <xf numFmtId="0" fontId="0" fillId="2" borderId="44" xfId="0" applyFill="1" applyBorder="1" applyAlignment="1" applyProtection="1">
      <alignment horizontal="left" vertical="top" wrapText="1"/>
      <protection locked="0"/>
    </xf>
    <xf numFmtId="0" fontId="0" fillId="2" borderId="43" xfId="0" applyFill="1" applyBorder="1" applyAlignment="1" applyProtection="1">
      <alignment horizontal="left" vertical="top" wrapText="1"/>
      <protection locked="0"/>
    </xf>
    <xf numFmtId="0" fontId="0" fillId="2" borderId="34" xfId="0" applyFill="1" applyBorder="1" applyAlignment="1" applyProtection="1">
      <alignment horizontal="left" vertical="top" wrapText="1"/>
      <protection locked="0"/>
    </xf>
    <xf numFmtId="0" fontId="41" fillId="7" borderId="40" xfId="1" applyFont="1" applyFill="1" applyBorder="1" applyAlignment="1" applyProtection="1">
      <alignment horizontal="center" vertical="top" wrapText="1"/>
    </xf>
    <xf numFmtId="0" fontId="41" fillId="7" borderId="35" xfId="1" applyFont="1" applyFill="1" applyBorder="1" applyAlignment="1" applyProtection="1">
      <alignment horizontal="center" vertical="top" wrapText="1"/>
    </xf>
    <xf numFmtId="0" fontId="41" fillId="7" borderId="30" xfId="1" applyFont="1" applyFill="1" applyBorder="1" applyAlignment="1" applyProtection="1">
      <alignment horizontal="center" vertical="top" wrapText="1"/>
    </xf>
    <xf numFmtId="0" fontId="1" fillId="13" borderId="22" xfId="0" applyFont="1" applyFill="1" applyBorder="1" applyAlignment="1" applyProtection="1">
      <alignment horizontal="left" vertical="top" wrapText="1"/>
      <protection locked="0"/>
    </xf>
    <xf numFmtId="0" fontId="1" fillId="13" borderId="19" xfId="0" applyFont="1" applyFill="1" applyBorder="1" applyAlignment="1" applyProtection="1">
      <alignment horizontal="left" vertical="top" wrapText="1"/>
      <protection locked="0"/>
    </xf>
    <xf numFmtId="0" fontId="1" fillId="13" borderId="45" xfId="0" applyFont="1" applyFill="1" applyBorder="1" applyAlignment="1" applyProtection="1">
      <alignment horizontal="left" vertical="top" wrapText="1"/>
      <protection locked="0"/>
    </xf>
    <xf numFmtId="0" fontId="1" fillId="13" borderId="23" xfId="0" applyFont="1" applyFill="1" applyBorder="1" applyAlignment="1" applyProtection="1">
      <alignment horizontal="left" vertical="top" wrapText="1"/>
      <protection locked="0"/>
    </xf>
    <xf numFmtId="0" fontId="1" fillId="13" borderId="26" xfId="0" applyFont="1" applyFill="1" applyBorder="1" applyAlignment="1" applyProtection="1">
      <alignment horizontal="left" vertical="top" wrapText="1"/>
      <protection locked="0"/>
    </xf>
    <xf numFmtId="0" fontId="1" fillId="13" borderId="28" xfId="0" applyFont="1" applyFill="1" applyBorder="1" applyAlignment="1" applyProtection="1">
      <alignment horizontal="left" vertical="top" wrapText="1"/>
      <protection locked="0"/>
    </xf>
    <xf numFmtId="0" fontId="1" fillId="13" borderId="24" xfId="0" applyFont="1" applyFill="1" applyBorder="1" applyAlignment="1" applyProtection="1">
      <alignment horizontal="left" vertical="top" wrapText="1"/>
      <protection locked="0"/>
    </xf>
    <xf numFmtId="0" fontId="1" fillId="13" borderId="27" xfId="0" applyFont="1" applyFill="1" applyBorder="1" applyAlignment="1" applyProtection="1">
      <alignment horizontal="left" vertical="top" wrapText="1"/>
      <protection locked="0"/>
    </xf>
    <xf numFmtId="0" fontId="1" fillId="2" borderId="41" xfId="0" applyFont="1" applyFill="1" applyBorder="1" applyAlignment="1" applyProtection="1">
      <alignment horizontal="left" vertical="top" wrapText="1"/>
      <protection locked="0"/>
    </xf>
    <xf numFmtId="0" fontId="1" fillId="2" borderId="33" xfId="0" applyFont="1" applyFill="1" applyBorder="1" applyAlignment="1" applyProtection="1">
      <alignment horizontal="left" vertical="top" wrapText="1"/>
      <protection locked="0"/>
    </xf>
    <xf numFmtId="0" fontId="1" fillId="2" borderId="42" xfId="0" applyFont="1" applyFill="1" applyBorder="1" applyAlignment="1" applyProtection="1">
      <alignment horizontal="left" vertical="top" wrapText="1"/>
      <protection locked="0"/>
    </xf>
    <xf numFmtId="0" fontId="1" fillId="2" borderId="32"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29" xfId="0" applyFont="1" applyFill="1" applyBorder="1" applyAlignment="1" applyProtection="1">
      <alignment horizontal="left" vertical="top" wrapText="1"/>
      <protection locked="0"/>
    </xf>
    <xf numFmtId="0" fontId="1" fillId="2" borderId="40" xfId="0" applyFont="1" applyFill="1" applyBorder="1" applyAlignment="1" applyProtection="1">
      <alignment horizontal="left" vertical="top" wrapText="1"/>
      <protection locked="0"/>
    </xf>
    <xf numFmtId="0" fontId="1" fillId="2" borderId="35" xfId="0" applyFont="1" applyFill="1" applyBorder="1" applyAlignment="1" applyProtection="1">
      <alignment horizontal="left" vertical="top" wrapText="1"/>
      <protection locked="0"/>
    </xf>
    <xf numFmtId="0" fontId="1" fillId="2" borderId="30" xfId="0" applyFont="1" applyFill="1" applyBorder="1" applyAlignment="1" applyProtection="1">
      <alignment horizontal="left" vertical="top" wrapText="1"/>
      <protection locked="0"/>
    </xf>
    <xf numFmtId="0" fontId="2" fillId="15" borderId="41" xfId="0" applyFont="1" applyFill="1" applyBorder="1" applyAlignment="1">
      <alignment horizontal="left" vertical="top" wrapText="1"/>
    </xf>
    <xf numFmtId="0" fontId="2" fillId="15" borderId="33" xfId="0" applyFont="1" applyFill="1" applyBorder="1" applyAlignment="1">
      <alignment horizontal="left" vertical="top" wrapText="1"/>
    </xf>
    <xf numFmtId="0" fontId="2" fillId="15" borderId="42" xfId="0" applyFont="1" applyFill="1" applyBorder="1" applyAlignment="1">
      <alignment horizontal="left" vertical="top" wrapText="1"/>
    </xf>
    <xf numFmtId="0" fontId="2" fillId="15" borderId="32" xfId="0" applyFont="1" applyFill="1" applyBorder="1" applyAlignment="1">
      <alignment horizontal="left" vertical="top" wrapText="1"/>
    </xf>
    <xf numFmtId="0" fontId="2" fillId="15" borderId="29" xfId="0" applyFont="1" applyFill="1" applyBorder="1" applyAlignment="1">
      <alignment horizontal="left" vertical="top" wrapText="1"/>
    </xf>
    <xf numFmtId="0" fontId="2" fillId="15" borderId="40" xfId="0" applyFont="1" applyFill="1" applyBorder="1" applyAlignment="1">
      <alignment horizontal="left" vertical="top" wrapText="1"/>
    </xf>
    <xf numFmtId="0" fontId="2" fillId="15" borderId="35" xfId="0" applyFont="1" applyFill="1" applyBorder="1" applyAlignment="1">
      <alignment horizontal="left" vertical="top" wrapText="1"/>
    </xf>
    <xf numFmtId="0" fontId="2" fillId="15" borderId="30" xfId="0" applyFont="1" applyFill="1" applyBorder="1" applyAlignment="1">
      <alignment horizontal="left" vertical="top" wrapText="1"/>
    </xf>
    <xf numFmtId="0" fontId="5" fillId="0" borderId="17" xfId="0" applyFont="1" applyBorder="1" applyAlignment="1">
      <alignment horizontal="right" vertical="top" wrapText="1"/>
    </xf>
    <xf numFmtId="0" fontId="0" fillId="0" borderId="17" xfId="0" applyBorder="1" applyAlignment="1">
      <alignment horizontal="right" vertical="top" wrapText="1"/>
    </xf>
    <xf numFmtId="0" fontId="0" fillId="0" borderId="18" xfId="0" applyBorder="1" applyAlignment="1">
      <alignment horizontal="right" vertical="top" wrapText="1"/>
    </xf>
    <xf numFmtId="0" fontId="24" fillId="0" borderId="18" xfId="0" applyFont="1" applyBorder="1" applyAlignment="1">
      <alignment vertical="top"/>
    </xf>
    <xf numFmtId="0" fontId="4" fillId="0" borderId="18" xfId="0" applyFont="1" applyBorder="1"/>
    <xf numFmtId="0" fontId="4" fillId="0" borderId="0" xfId="0" applyFont="1" applyAlignment="1">
      <alignment horizontal="right" vertical="top" wrapText="1"/>
    </xf>
    <xf numFmtId="0" fontId="0" fillId="0" borderId="0" xfId="0" applyAlignment="1">
      <alignment horizontal="right" vertical="top" wrapText="1"/>
    </xf>
    <xf numFmtId="0" fontId="27" fillId="2" borderId="41" xfId="0" applyFont="1" applyFill="1" applyBorder="1" applyAlignment="1" applyProtection="1">
      <alignment vertical="top" wrapText="1"/>
      <protection locked="0"/>
    </xf>
    <xf numFmtId="0" fontId="27" fillId="2" borderId="33" xfId="0" applyFont="1" applyFill="1" applyBorder="1" applyAlignment="1" applyProtection="1">
      <alignment vertical="top" wrapText="1"/>
      <protection locked="0"/>
    </xf>
    <xf numFmtId="0" fontId="27" fillId="2" borderId="42" xfId="0" applyFont="1" applyFill="1" applyBorder="1" applyAlignment="1" applyProtection="1">
      <alignment vertical="top" wrapText="1"/>
      <protection locked="0"/>
    </xf>
    <xf numFmtId="0" fontId="27" fillId="2" borderId="32" xfId="0" applyFont="1" applyFill="1" applyBorder="1" applyAlignment="1" applyProtection="1">
      <alignment vertical="top" wrapText="1"/>
      <protection locked="0"/>
    </xf>
    <xf numFmtId="0" fontId="27" fillId="2" borderId="0" xfId="0" applyFont="1" applyFill="1" applyAlignment="1" applyProtection="1">
      <alignment vertical="top" wrapText="1"/>
      <protection locked="0"/>
    </xf>
    <xf numFmtId="0" fontId="27" fillId="2" borderId="29" xfId="0" applyFont="1" applyFill="1" applyBorder="1" applyAlignment="1" applyProtection="1">
      <alignment vertical="top" wrapText="1"/>
      <protection locked="0"/>
    </xf>
    <xf numFmtId="0" fontId="27" fillId="2" borderId="40" xfId="0" applyFont="1" applyFill="1" applyBorder="1" applyAlignment="1" applyProtection="1">
      <alignment vertical="top" wrapText="1"/>
      <protection locked="0"/>
    </xf>
    <xf numFmtId="0" fontId="27" fillId="2" borderId="35" xfId="0" applyFont="1" applyFill="1" applyBorder="1" applyAlignment="1" applyProtection="1">
      <alignment vertical="top" wrapText="1"/>
      <protection locked="0"/>
    </xf>
    <xf numFmtId="0" fontId="27" fillId="2" borderId="30" xfId="0" applyFont="1" applyFill="1" applyBorder="1" applyAlignment="1" applyProtection="1">
      <alignment vertical="top" wrapText="1"/>
      <protection locked="0"/>
    </xf>
    <xf numFmtId="0" fontId="4" fillId="5" borderId="17" xfId="0" applyFont="1" applyFill="1" applyBorder="1" applyAlignment="1">
      <alignment horizontal="center" vertical="top" wrapText="1"/>
    </xf>
    <xf numFmtId="0" fontId="1" fillId="2" borderId="41" xfId="0" applyFont="1" applyFill="1" applyBorder="1" applyAlignment="1" applyProtection="1">
      <alignment vertical="top" wrapText="1"/>
      <protection locked="0"/>
    </xf>
    <xf numFmtId="0" fontId="0" fillId="2" borderId="33" xfId="0" applyFill="1" applyBorder="1" applyAlignment="1" applyProtection="1">
      <alignment vertical="top" wrapText="1"/>
      <protection locked="0"/>
    </xf>
    <xf numFmtId="0" fontId="0" fillId="2" borderId="42" xfId="0" applyFill="1" applyBorder="1" applyAlignment="1" applyProtection="1">
      <alignment vertical="top" wrapText="1"/>
      <protection locked="0"/>
    </xf>
    <xf numFmtId="0" fontId="0" fillId="2" borderId="32" xfId="0"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2" borderId="29" xfId="0" applyFill="1" applyBorder="1" applyAlignment="1" applyProtection="1">
      <alignment vertical="top" wrapText="1"/>
      <protection locked="0"/>
    </xf>
    <xf numFmtId="0" fontId="0" fillId="2" borderId="40" xfId="0" applyFill="1" applyBorder="1" applyAlignment="1" applyProtection="1">
      <alignment vertical="top" wrapText="1"/>
      <protection locked="0"/>
    </xf>
    <xf numFmtId="0" fontId="0" fillId="2" borderId="35" xfId="0" applyFill="1" applyBorder="1" applyAlignment="1" applyProtection="1">
      <alignment vertical="top" wrapText="1"/>
      <protection locked="0"/>
    </xf>
    <xf numFmtId="0" fontId="0" fillId="2" borderId="30" xfId="0" applyFill="1" applyBorder="1" applyAlignment="1" applyProtection="1">
      <alignment vertical="top" wrapText="1"/>
      <protection locked="0"/>
    </xf>
    <xf numFmtId="0" fontId="0" fillId="0" borderId="0" xfId="0" applyAlignment="1" applyProtection="1">
      <alignment vertical="top" wrapText="1"/>
      <protection locked="0"/>
    </xf>
    <xf numFmtId="0" fontId="3" fillId="5" borderId="21" xfId="0" applyFont="1" applyFill="1" applyBorder="1" applyAlignment="1">
      <alignment horizontal="right" vertical="top" wrapText="1"/>
    </xf>
    <xf numFmtId="0" fontId="3" fillId="5" borderId="54" xfId="0" applyFont="1" applyFill="1" applyBorder="1" applyAlignment="1">
      <alignment horizontal="right" vertical="top" wrapText="1"/>
    </xf>
    <xf numFmtId="0" fontId="0" fillId="0" borderId="54" xfId="0" applyBorder="1" applyAlignment="1">
      <alignment vertical="top" wrapText="1"/>
    </xf>
    <xf numFmtId="0" fontId="0" fillId="0" borderId="36" xfId="0" applyBorder="1" applyAlignment="1">
      <alignment vertical="top" wrapText="1"/>
    </xf>
    <xf numFmtId="0" fontId="3" fillId="0" borderId="0" xfId="0" applyFont="1" applyAlignment="1">
      <alignment vertical="top" wrapText="1"/>
    </xf>
    <xf numFmtId="0" fontId="5" fillId="0" borderId="17" xfId="0" applyFont="1" applyBorder="1" applyAlignment="1">
      <alignment horizontal="center" vertical="top" wrapText="1"/>
    </xf>
    <xf numFmtId="0" fontId="4" fillId="0" borderId="17" xfId="0" applyFont="1" applyBorder="1" applyAlignment="1">
      <alignment vertical="top" wrapText="1"/>
    </xf>
    <xf numFmtId="0" fontId="5" fillId="0" borderId="17" xfId="0" applyFont="1" applyBorder="1" applyAlignment="1">
      <alignment horizontal="center" vertical="top"/>
    </xf>
    <xf numFmtId="0" fontId="4" fillId="0" borderId="17" xfId="0" applyFont="1" applyBorder="1" applyAlignment="1">
      <alignment horizontal="center" vertical="top"/>
    </xf>
    <xf numFmtId="0" fontId="0" fillId="0" borderId="17" xfId="0" applyBorder="1" applyAlignment="1">
      <alignment horizontal="center" vertical="top"/>
    </xf>
    <xf numFmtId="0" fontId="4" fillId="2" borderId="17" xfId="0" applyFont="1" applyFill="1" applyBorder="1" applyAlignment="1" applyProtection="1">
      <alignment vertical="top" wrapText="1"/>
      <protection locked="0"/>
    </xf>
    <xf numFmtId="49" fontId="4" fillId="2" borderId="17" xfId="0" applyNumberFormat="1" applyFont="1" applyFill="1" applyBorder="1" applyAlignment="1" applyProtection="1">
      <alignment vertical="top" wrapText="1"/>
      <protection locked="0"/>
    </xf>
    <xf numFmtId="0" fontId="4" fillId="0" borderId="17" xfId="0" applyFont="1" applyBorder="1" applyAlignment="1">
      <alignment horizontal="left" vertical="top" wrapText="1"/>
    </xf>
    <xf numFmtId="0" fontId="0" fillId="0" borderId="17" xfId="0" applyBorder="1" applyAlignment="1">
      <alignment horizontal="left" vertical="top" wrapText="1"/>
    </xf>
    <xf numFmtId="0" fontId="4" fillId="0" borderId="17" xfId="0" applyFont="1" applyBorder="1" applyAlignment="1">
      <alignment horizontal="right" vertical="top" wrapText="1"/>
    </xf>
    <xf numFmtId="0" fontId="4" fillId="0" borderId="17" xfId="0" applyFont="1" applyBorder="1" applyAlignment="1">
      <alignment vertical="top"/>
    </xf>
    <xf numFmtId="0" fontId="0" fillId="0" borderId="17" xfId="0" applyBorder="1" applyAlignment="1">
      <alignment vertical="top"/>
    </xf>
    <xf numFmtId="0" fontId="16" fillId="5" borderId="21" xfId="0" applyFont="1" applyFill="1" applyBorder="1" applyAlignment="1">
      <alignment horizontal="right" vertical="top" wrapText="1"/>
    </xf>
    <xf numFmtId="0" fontId="16" fillId="5" borderId="54" xfId="0" applyFont="1" applyFill="1" applyBorder="1" applyAlignment="1">
      <alignment horizontal="right" vertical="top" wrapText="1"/>
    </xf>
    <xf numFmtId="0" fontId="15" fillId="0" borderId="54" xfId="0" applyFont="1" applyBorder="1" applyAlignment="1">
      <alignment vertical="top" wrapText="1"/>
    </xf>
    <xf numFmtId="0" fontId="15" fillId="0" borderId="36" xfId="0" applyFont="1" applyBorder="1" applyAlignment="1">
      <alignment vertical="top" wrapText="1"/>
    </xf>
    <xf numFmtId="0" fontId="5" fillId="0" borderId="19" xfId="0" applyFont="1" applyBorder="1" applyAlignment="1">
      <alignment vertical="top" wrapText="1"/>
    </xf>
    <xf numFmtId="0" fontId="5" fillId="8" borderId="21" xfId="0" applyFont="1" applyFill="1" applyBorder="1" applyAlignment="1">
      <alignment vertical="top" wrapText="1"/>
    </xf>
    <xf numFmtId="0" fontId="5" fillId="8" borderId="54" xfId="0" applyFont="1" applyFill="1" applyBorder="1" applyAlignment="1">
      <alignment vertical="top" wrapText="1"/>
    </xf>
    <xf numFmtId="0" fontId="5" fillId="8" borderId="36" xfId="0" applyFont="1" applyFill="1" applyBorder="1" applyAlignment="1">
      <alignment vertical="top" wrapText="1"/>
    </xf>
    <xf numFmtId="0" fontId="4" fillId="11" borderId="21" xfId="0" applyFont="1" applyFill="1" applyBorder="1" applyAlignment="1" applyProtection="1">
      <alignment vertical="top" wrapText="1"/>
      <protection locked="0"/>
    </xf>
    <xf numFmtId="0" fontId="4" fillId="11" borderId="54" xfId="0" applyFont="1" applyFill="1" applyBorder="1" applyAlignment="1" applyProtection="1">
      <alignment vertical="top" wrapText="1"/>
      <protection locked="0"/>
    </xf>
    <xf numFmtId="0" fontId="4" fillId="11" borderId="36" xfId="0" applyFont="1" applyFill="1" applyBorder="1" applyAlignment="1" applyProtection="1">
      <alignment vertical="top" wrapText="1"/>
      <protection locked="0"/>
    </xf>
    <xf numFmtId="0" fontId="5" fillId="0" borderId="22" xfId="0" applyFont="1" applyBorder="1" applyAlignment="1">
      <alignment horizontal="right" vertical="top" wrapText="1"/>
    </xf>
    <xf numFmtId="0" fontId="5" fillId="0" borderId="19" xfId="0" applyFont="1" applyBorder="1" applyAlignment="1">
      <alignment horizontal="right" vertical="top" wrapText="1"/>
    </xf>
    <xf numFmtId="0" fontId="5" fillId="0" borderId="45" xfId="0" applyFont="1" applyBorder="1" applyAlignment="1">
      <alignment horizontal="right" vertical="top" wrapText="1"/>
    </xf>
    <xf numFmtId="0" fontId="24" fillId="0" borderId="22" xfId="0" applyFont="1" applyBorder="1" applyAlignment="1">
      <alignment vertical="top"/>
    </xf>
    <xf numFmtId="0" fontId="24" fillId="0" borderId="19" xfId="0" applyFont="1" applyBorder="1" applyAlignment="1">
      <alignment vertical="top"/>
    </xf>
    <xf numFmtId="0" fontId="24" fillId="0" borderId="45" xfId="0" applyFont="1" applyBorder="1" applyAlignment="1">
      <alignment vertical="top"/>
    </xf>
    <xf numFmtId="0" fontId="4" fillId="0" borderId="19" xfId="0" applyFont="1" applyBorder="1" applyAlignment="1">
      <alignment horizontal="right" vertical="top" wrapText="1"/>
    </xf>
    <xf numFmtId="0" fontId="4" fillId="11" borderId="17" xfId="0" applyFont="1" applyFill="1" applyBorder="1" applyAlignment="1" applyProtection="1">
      <alignment vertical="top" wrapText="1"/>
      <protection locked="0"/>
    </xf>
    <xf numFmtId="0" fontId="4" fillId="5" borderId="21" xfId="0" applyFont="1" applyFill="1" applyBorder="1" applyAlignment="1">
      <alignment horizontal="center" vertical="top" wrapText="1"/>
    </xf>
    <xf numFmtId="0" fontId="4" fillId="5" borderId="36" xfId="0" applyFont="1" applyFill="1" applyBorder="1" applyAlignment="1">
      <alignment horizontal="center" vertical="top" wrapText="1"/>
    </xf>
    <xf numFmtId="49" fontId="4" fillId="11" borderId="17" xfId="0" applyNumberFormat="1" applyFont="1" applyFill="1" applyBorder="1" applyAlignment="1" applyProtection="1">
      <alignment vertical="top" wrapText="1"/>
      <protection locked="0"/>
    </xf>
    <xf numFmtId="0" fontId="16" fillId="5" borderId="81" xfId="0" applyFont="1" applyFill="1" applyBorder="1" applyAlignment="1">
      <alignment horizontal="right" vertical="top" wrapText="1"/>
    </xf>
    <xf numFmtId="0" fontId="16" fillId="5" borderId="82" xfId="0" applyFont="1" applyFill="1" applyBorder="1" applyAlignment="1">
      <alignment horizontal="right" vertical="top" wrapText="1"/>
    </xf>
    <xf numFmtId="0" fontId="15" fillId="0" borderId="82" xfId="0" applyFont="1" applyBorder="1" applyAlignment="1">
      <alignment vertical="top" wrapText="1"/>
    </xf>
    <xf numFmtId="0" fontId="15" fillId="0" borderId="83" xfId="0" applyFont="1" applyBorder="1" applyAlignment="1">
      <alignment vertical="top" wrapText="1"/>
    </xf>
    <xf numFmtId="0" fontId="14" fillId="0" borderId="19" xfId="0" applyFont="1" applyBorder="1" applyAlignment="1">
      <alignment vertical="top" wrapText="1"/>
    </xf>
    <xf numFmtId="0" fontId="5" fillId="8" borderId="21" xfId="0" applyFont="1" applyFill="1" applyBorder="1" applyAlignment="1">
      <alignment vertical="top"/>
    </xf>
    <xf numFmtId="0" fontId="5" fillId="8" borderId="54" xfId="0" applyFont="1" applyFill="1" applyBorder="1" applyAlignment="1">
      <alignment vertical="top"/>
    </xf>
    <xf numFmtId="0" fontId="5" fillId="8" borderId="36" xfId="0" applyFont="1" applyFill="1" applyBorder="1" applyAlignment="1">
      <alignment vertical="top"/>
    </xf>
    <xf numFmtId="0" fontId="4" fillId="2" borderId="21" xfId="0" applyFont="1" applyFill="1" applyBorder="1" applyAlignment="1" applyProtection="1">
      <alignment vertical="top" wrapText="1"/>
      <protection locked="0"/>
    </xf>
    <xf numFmtId="0" fontId="4" fillId="2" borderId="54" xfId="0" applyFont="1" applyFill="1" applyBorder="1" applyAlignment="1" applyProtection="1">
      <alignment vertical="top" wrapText="1"/>
      <protection locked="0"/>
    </xf>
    <xf numFmtId="0" fontId="4" fillId="2" borderId="36" xfId="0" applyFont="1" applyFill="1" applyBorder="1" applyAlignment="1" applyProtection="1">
      <alignment vertical="top" wrapText="1"/>
      <protection locked="0"/>
    </xf>
    <xf numFmtId="0" fontId="1" fillId="0" borderId="21" xfId="0" applyFont="1" applyBorder="1" applyAlignment="1" applyProtection="1">
      <alignment horizontal="left"/>
      <protection locked="0"/>
    </xf>
    <xf numFmtId="0" fontId="1" fillId="0" borderId="54" xfId="0" applyFont="1" applyBorder="1" applyAlignment="1" applyProtection="1">
      <alignment horizontal="left"/>
      <protection locked="0"/>
    </xf>
    <xf numFmtId="0" fontId="1" fillId="0" borderId="36" xfId="0" applyFont="1" applyBorder="1" applyAlignment="1" applyProtection="1">
      <alignment horizontal="left"/>
      <protection locked="0"/>
    </xf>
    <xf numFmtId="0" fontId="4" fillId="0" borderId="21" xfId="0" applyFont="1" applyBorder="1" applyAlignment="1">
      <alignment vertical="top"/>
    </xf>
    <xf numFmtId="0" fontId="0" fillId="0" borderId="36" xfId="0" applyBorder="1" applyAlignment="1">
      <alignment vertical="top"/>
    </xf>
    <xf numFmtId="0" fontId="14" fillId="0" borderId="57" xfId="0" applyFont="1" applyBorder="1" applyAlignment="1" applyProtection="1">
      <alignment vertical="top" wrapText="1"/>
      <protection locked="0"/>
    </xf>
    <xf numFmtId="0" fontId="15" fillId="0" borderId="57" xfId="0" applyFont="1" applyBorder="1" applyAlignment="1" applyProtection="1">
      <alignment vertical="top" wrapText="1"/>
      <protection locked="0"/>
    </xf>
    <xf numFmtId="0" fontId="15" fillId="0" borderId="17" xfId="0" applyFont="1" applyBorder="1" applyAlignment="1" applyProtection="1">
      <alignment vertical="top" wrapText="1"/>
      <protection locked="0"/>
    </xf>
    <xf numFmtId="0" fontId="4" fillId="0" borderId="18" xfId="0" applyFont="1" applyBorder="1" applyAlignment="1">
      <alignment vertical="top"/>
    </xf>
    <xf numFmtId="0" fontId="0" fillId="0" borderId="18" xfId="0" applyBorder="1" applyAlignment="1">
      <alignment vertical="top"/>
    </xf>
    <xf numFmtId="0" fontId="0" fillId="0" borderId="18" xfId="0" applyBorder="1"/>
    <xf numFmtId="0" fontId="4" fillId="0" borderId="23" xfId="0" applyFont="1" applyBorder="1" applyAlignment="1">
      <alignment horizontal="left" vertical="top"/>
    </xf>
    <xf numFmtId="0" fontId="4" fillId="0" borderId="0" xfId="0" applyFont="1" applyAlignment="1">
      <alignment horizontal="left" vertical="top"/>
    </xf>
    <xf numFmtId="0" fontId="44" fillId="0" borderId="0" xfId="1" applyFont="1" applyBorder="1" applyAlignment="1" applyProtection="1">
      <alignment horizontal="left" vertical="top"/>
    </xf>
    <xf numFmtId="0" fontId="53" fillId="0" borderId="89" xfId="2" applyFont="1" applyBorder="1" applyAlignment="1">
      <alignment horizontal="right" vertical="center"/>
    </xf>
    <xf numFmtId="0" fontId="53" fillId="0" borderId="88" xfId="2" applyFont="1" applyBorder="1" applyAlignment="1">
      <alignment horizontal="right" vertical="center"/>
    </xf>
    <xf numFmtId="0" fontId="1" fillId="13" borderId="41" xfId="2" applyFill="1" applyBorder="1" applyAlignment="1" applyProtection="1">
      <alignment horizontal="left" vertical="top" wrapText="1"/>
      <protection locked="0"/>
    </xf>
    <xf numFmtId="0" fontId="1" fillId="13" borderId="33" xfId="2" applyFill="1" applyBorder="1" applyAlignment="1" applyProtection="1">
      <alignment horizontal="left" vertical="top" wrapText="1"/>
      <protection locked="0"/>
    </xf>
    <xf numFmtId="0" fontId="1" fillId="13" borderId="42" xfId="2" applyFill="1" applyBorder="1" applyAlignment="1" applyProtection="1">
      <alignment horizontal="left" vertical="top" wrapText="1"/>
      <protection locked="0"/>
    </xf>
    <xf numFmtId="0" fontId="1" fillId="13" borderId="32" xfId="2" applyFill="1" applyBorder="1" applyAlignment="1" applyProtection="1">
      <alignment horizontal="left" vertical="top" wrapText="1"/>
      <protection locked="0"/>
    </xf>
    <xf numFmtId="0" fontId="1" fillId="13" borderId="0" xfId="2" applyFill="1" applyAlignment="1" applyProtection="1">
      <alignment horizontal="left" vertical="top" wrapText="1"/>
      <protection locked="0"/>
    </xf>
    <xf numFmtId="0" fontId="1" fillId="13" borderId="29" xfId="2" applyFill="1" applyBorder="1" applyAlignment="1" applyProtection="1">
      <alignment horizontal="left" vertical="top" wrapText="1"/>
      <protection locked="0"/>
    </xf>
    <xf numFmtId="0" fontId="1" fillId="13" borderId="40" xfId="2" applyFill="1" applyBorder="1" applyAlignment="1" applyProtection="1">
      <alignment horizontal="left" vertical="top" wrapText="1"/>
      <protection locked="0"/>
    </xf>
    <xf numFmtId="0" fontId="1" fillId="13" borderId="35" xfId="2" applyFill="1" applyBorder="1" applyAlignment="1" applyProtection="1">
      <alignment horizontal="left" vertical="top" wrapText="1"/>
      <protection locked="0"/>
    </xf>
    <xf numFmtId="0" fontId="1" fillId="13" borderId="30" xfId="2" applyFill="1" applyBorder="1" applyAlignment="1" applyProtection="1">
      <alignment horizontal="left" vertical="top" wrapText="1"/>
      <protection locked="0"/>
    </xf>
    <xf numFmtId="0" fontId="56" fillId="0" borderId="69" xfId="2" applyFont="1" applyBorder="1" applyAlignment="1">
      <alignment horizontal="right" vertical="center"/>
    </xf>
    <xf numFmtId="0" fontId="56" fillId="0" borderId="91" xfId="2" applyFont="1" applyBorder="1" applyAlignment="1">
      <alignment horizontal="right" vertical="center"/>
    </xf>
    <xf numFmtId="0" fontId="1" fillId="0" borderId="17" xfId="2" applyBorder="1" applyAlignment="1">
      <alignment vertical="top" wrapText="1"/>
    </xf>
    <xf numFmtId="0" fontId="1" fillId="4" borderId="21" xfId="2" applyFill="1" applyBorder="1" applyAlignment="1" applyProtection="1">
      <alignment vertical="top" wrapText="1"/>
      <protection locked="0"/>
    </xf>
    <xf numFmtId="0" fontId="1" fillId="4" borderId="54" xfId="2" applyFill="1" applyBorder="1" applyAlignment="1" applyProtection="1">
      <alignment vertical="top" wrapText="1"/>
      <protection locked="0"/>
    </xf>
    <xf numFmtId="0" fontId="1" fillId="4" borderId="36" xfId="2" applyFill="1" applyBorder="1" applyAlignment="1" applyProtection="1">
      <alignment vertical="top" wrapText="1"/>
      <protection locked="0"/>
    </xf>
    <xf numFmtId="0" fontId="2" fillId="0" borderId="0" xfId="2" applyFont="1" applyAlignment="1">
      <alignment horizontal="left" vertical="top" wrapText="1"/>
    </xf>
    <xf numFmtId="0" fontId="1" fillId="2" borderId="44" xfId="2" applyFill="1" applyBorder="1" applyAlignment="1" applyProtection="1">
      <alignment horizontal="left" vertical="top" wrapText="1"/>
      <protection locked="0"/>
    </xf>
    <xf numFmtId="0" fontId="1" fillId="2" borderId="43" xfId="2" applyFill="1" applyBorder="1" applyAlignment="1" applyProtection="1">
      <alignment horizontal="left" vertical="top" wrapText="1"/>
      <protection locked="0"/>
    </xf>
    <xf numFmtId="0" fontId="1" fillId="2" borderId="34" xfId="2" applyFill="1" applyBorder="1" applyAlignment="1" applyProtection="1">
      <alignment horizontal="left" vertical="top" wrapText="1"/>
      <protection locked="0"/>
    </xf>
    <xf numFmtId="0" fontId="15" fillId="0" borderId="0" xfId="2" applyFont="1" applyAlignment="1">
      <alignment horizontal="left" vertical="top" wrapText="1"/>
    </xf>
    <xf numFmtId="0" fontId="15" fillId="0" borderId="35" xfId="2" applyFont="1" applyBorder="1" applyAlignment="1">
      <alignment horizontal="left" vertical="top" wrapText="1"/>
    </xf>
    <xf numFmtId="0" fontId="4" fillId="10" borderId="21" xfId="2" applyFont="1" applyFill="1" applyBorder="1" applyAlignment="1">
      <alignment horizontal="left" vertical="top"/>
    </xf>
    <xf numFmtId="0" fontId="4" fillId="10" borderId="36" xfId="2" applyFont="1" applyFill="1" applyBorder="1" applyAlignment="1">
      <alignment horizontal="left" vertical="top"/>
    </xf>
    <xf numFmtId="0" fontId="14" fillId="0" borderId="0" xfId="2" applyFont="1" applyAlignment="1">
      <alignment horizontal="left" vertical="top" wrapText="1"/>
    </xf>
    <xf numFmtId="0" fontId="15" fillId="0" borderId="21" xfId="2" applyFont="1" applyBorder="1" applyAlignment="1">
      <alignment vertical="top" wrapText="1"/>
    </xf>
    <xf numFmtId="0" fontId="15" fillId="0" borderId="54" xfId="2" applyFont="1" applyBorder="1" applyAlignment="1">
      <alignment vertical="top" wrapText="1"/>
    </xf>
    <xf numFmtId="0" fontId="15" fillId="0" borderId="36" xfId="2" applyFont="1" applyBorder="1" applyAlignment="1">
      <alignment vertical="top" wrapText="1"/>
    </xf>
    <xf numFmtId="0" fontId="1" fillId="0" borderId="23" xfId="2" applyBorder="1" applyAlignment="1">
      <alignment vertical="top" wrapText="1"/>
    </xf>
    <xf numFmtId="0" fontId="53" fillId="0" borderId="93" xfId="2" applyFont="1" applyBorder="1" applyAlignment="1">
      <alignment horizontal="right" vertical="center" wrapText="1"/>
    </xf>
    <xf numFmtId="0" fontId="53" fillId="0" borderId="94" xfId="2" applyFont="1" applyBorder="1" applyAlignment="1">
      <alignment horizontal="right" vertical="center" wrapText="1"/>
    </xf>
    <xf numFmtId="0" fontId="3" fillId="5" borderId="81" xfId="2" applyFont="1" applyFill="1" applyBorder="1" applyAlignment="1">
      <alignment horizontal="right" vertical="top" wrapText="1"/>
    </xf>
    <xf numFmtId="0" fontId="3" fillId="5" borderId="82" xfId="2" applyFont="1" applyFill="1" applyBorder="1" applyAlignment="1">
      <alignment horizontal="right" vertical="top" wrapText="1"/>
    </xf>
    <xf numFmtId="0" fontId="3" fillId="5" borderId="83" xfId="2" applyFont="1" applyFill="1" applyBorder="1" applyAlignment="1">
      <alignment horizontal="right" vertical="top" wrapText="1"/>
    </xf>
    <xf numFmtId="0" fontId="3" fillId="0" borderId="0" xfId="2" applyFont="1" applyAlignment="1">
      <alignment horizontal="center" vertical="top" wrapText="1"/>
    </xf>
    <xf numFmtId="0" fontId="53" fillId="0" borderId="89" xfId="2" applyFont="1" applyBorder="1" applyAlignment="1">
      <alignment horizontal="right" vertical="center" wrapText="1"/>
    </xf>
    <xf numFmtId="0" fontId="53" fillId="0" borderId="88" xfId="2" applyFont="1" applyBorder="1" applyAlignment="1">
      <alignment horizontal="right" vertical="center" wrapText="1"/>
    </xf>
    <xf numFmtId="0" fontId="4" fillId="0" borderId="17" xfId="2" applyFont="1" applyBorder="1" applyAlignment="1">
      <alignment vertical="top" wrapText="1"/>
    </xf>
    <xf numFmtId="0" fontId="4" fillId="0" borderId="18" xfId="2" applyFont="1" applyBorder="1" applyAlignment="1">
      <alignment vertical="top" wrapText="1"/>
    </xf>
    <xf numFmtId="0" fontId="4" fillId="0" borderId="66" xfId="2" applyFont="1" applyBorder="1" applyAlignment="1">
      <alignment vertical="top" wrapText="1"/>
    </xf>
    <xf numFmtId="0" fontId="4" fillId="0" borderId="57" xfId="2" applyFont="1" applyBorder="1" applyAlignment="1">
      <alignment vertical="top" wrapText="1"/>
    </xf>
    <xf numFmtId="0" fontId="13" fillId="0" borderId="17" xfId="2" applyFont="1" applyBorder="1" applyAlignment="1">
      <alignment vertical="top" wrapText="1"/>
    </xf>
    <xf numFmtId="0" fontId="56" fillId="0" borderId="0" xfId="2" applyFont="1" applyAlignment="1">
      <alignment horizontal="left" wrapText="1"/>
    </xf>
    <xf numFmtId="0" fontId="1" fillId="0" borderId="35" xfId="0" applyFont="1" applyBorder="1" applyAlignment="1">
      <alignment horizontal="left" vertical="top"/>
    </xf>
    <xf numFmtId="0" fontId="14" fillId="7" borderId="61" xfId="0" applyFont="1" applyFill="1" applyBorder="1" applyAlignment="1">
      <alignment horizontal="left" vertical="center" wrapText="1"/>
    </xf>
    <xf numFmtId="0" fontId="14" fillId="7" borderId="0" xfId="0" applyFont="1" applyFill="1" applyAlignment="1">
      <alignment horizontal="left" vertical="center" wrapText="1"/>
    </xf>
    <xf numFmtId="0" fontId="14" fillId="7" borderId="62" xfId="0" applyFont="1" applyFill="1" applyBorder="1" applyAlignment="1">
      <alignment horizontal="left" vertical="center" wrapText="1"/>
    </xf>
    <xf numFmtId="0" fontId="30" fillId="0" borderId="0" xfId="0" applyFont="1" applyAlignment="1">
      <alignment horizontal="left" vertical="center"/>
    </xf>
    <xf numFmtId="0" fontId="1" fillId="7" borderId="63" xfId="1" applyFont="1" applyFill="1" applyBorder="1" applyAlignment="1" applyProtection="1">
      <alignment horizontal="left" vertical="top" wrapText="1"/>
    </xf>
    <xf numFmtId="0" fontId="1" fillId="7" borderId="64" xfId="1" applyFont="1" applyFill="1" applyBorder="1" applyAlignment="1" applyProtection="1">
      <alignment horizontal="left" vertical="top" wrapText="1"/>
    </xf>
    <xf numFmtId="0" fontId="1" fillId="7" borderId="65" xfId="1" applyFont="1" applyFill="1" applyBorder="1" applyAlignment="1" applyProtection="1">
      <alignment horizontal="left" vertical="top" wrapText="1"/>
    </xf>
    <xf numFmtId="0" fontId="30" fillId="0" borderId="0" xfId="0" applyFont="1" applyAlignment="1">
      <alignment horizontal="left" vertical="top" wrapText="1"/>
    </xf>
    <xf numFmtId="0" fontId="41" fillId="7" borderId="58" xfId="1" applyFont="1" applyFill="1" applyBorder="1" applyAlignment="1" applyProtection="1">
      <alignment horizontal="center" vertical="top" wrapText="1"/>
    </xf>
    <xf numFmtId="0" fontId="41" fillId="7" borderId="59" xfId="1" applyFont="1" applyFill="1" applyBorder="1" applyAlignment="1" applyProtection="1">
      <alignment horizontal="center" vertical="top" wrapText="1"/>
    </xf>
    <xf numFmtId="0" fontId="41" fillId="7" borderId="60" xfId="1" applyFont="1" applyFill="1" applyBorder="1" applyAlignment="1" applyProtection="1">
      <alignment horizontal="center" vertical="top" wrapText="1"/>
    </xf>
    <xf numFmtId="0" fontId="0" fillId="4" borderId="41" xfId="0" applyFill="1" applyBorder="1" applyAlignment="1" applyProtection="1">
      <alignment horizontal="left" vertical="top" wrapText="1"/>
      <protection locked="0"/>
    </xf>
    <xf numFmtId="0" fontId="0" fillId="4" borderId="33" xfId="0" applyFill="1" applyBorder="1" applyAlignment="1" applyProtection="1">
      <alignment horizontal="left" vertical="top" wrapText="1"/>
      <protection locked="0"/>
    </xf>
    <xf numFmtId="0" fontId="0" fillId="4" borderId="42" xfId="0" applyFill="1" applyBorder="1" applyAlignment="1" applyProtection="1">
      <alignment horizontal="left" vertical="top" wrapText="1"/>
      <protection locked="0"/>
    </xf>
    <xf numFmtId="0" fontId="0" fillId="4" borderId="32"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29" xfId="0" applyFill="1" applyBorder="1" applyAlignment="1" applyProtection="1">
      <alignment horizontal="left" vertical="top" wrapText="1"/>
      <protection locked="0"/>
    </xf>
    <xf numFmtId="0" fontId="0" fillId="4" borderId="40" xfId="0" applyFill="1" applyBorder="1" applyAlignment="1" applyProtection="1">
      <alignment horizontal="left" vertical="top" wrapText="1"/>
      <protection locked="0"/>
    </xf>
    <xf numFmtId="0" fontId="0" fillId="4" borderId="35" xfId="0" applyFill="1" applyBorder="1" applyAlignment="1" applyProtection="1">
      <alignment horizontal="left" vertical="top" wrapText="1"/>
      <protection locked="0"/>
    </xf>
    <xf numFmtId="0" fontId="0" fillId="4" borderId="30" xfId="0" applyFill="1" applyBorder="1" applyAlignment="1" applyProtection="1">
      <alignment horizontal="left" vertical="top" wrapText="1"/>
      <protection locked="0"/>
    </xf>
    <xf numFmtId="0" fontId="1" fillId="4" borderId="41" xfId="0" applyFont="1" applyFill="1" applyBorder="1" applyAlignment="1" applyProtection="1">
      <alignment horizontal="left" vertical="top" wrapText="1"/>
      <protection locked="0"/>
    </xf>
    <xf numFmtId="0" fontId="1" fillId="4" borderId="33" xfId="0" applyFont="1" applyFill="1" applyBorder="1" applyAlignment="1" applyProtection="1">
      <alignment horizontal="left" vertical="top" wrapText="1"/>
      <protection locked="0"/>
    </xf>
    <xf numFmtId="0" fontId="1" fillId="4" borderId="42" xfId="0" applyFont="1" applyFill="1" applyBorder="1" applyAlignment="1" applyProtection="1">
      <alignment horizontal="left" vertical="top" wrapText="1"/>
      <protection locked="0"/>
    </xf>
    <xf numFmtId="0" fontId="1" fillId="4" borderId="32"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29" xfId="0" applyFont="1" applyFill="1" applyBorder="1" applyAlignment="1" applyProtection="1">
      <alignment horizontal="left" vertical="top" wrapText="1"/>
      <protection locked="0"/>
    </xf>
    <xf numFmtId="0" fontId="1" fillId="4" borderId="40" xfId="0" applyFont="1" applyFill="1" applyBorder="1" applyAlignment="1" applyProtection="1">
      <alignment horizontal="left" vertical="top" wrapText="1"/>
      <protection locked="0"/>
    </xf>
    <xf numFmtId="0" fontId="1" fillId="4" borderId="35" xfId="0" applyFont="1" applyFill="1" applyBorder="1" applyAlignment="1" applyProtection="1">
      <alignment horizontal="left" vertical="top" wrapText="1"/>
      <protection locked="0"/>
    </xf>
    <xf numFmtId="0" fontId="1" fillId="4" borderId="30" xfId="0" applyFont="1" applyFill="1" applyBorder="1" applyAlignment="1" applyProtection="1">
      <alignment horizontal="left" vertical="top" wrapText="1"/>
      <protection locked="0"/>
    </xf>
    <xf numFmtId="0" fontId="1" fillId="0" borderId="44" xfId="0" applyFont="1" applyBorder="1" applyAlignment="1">
      <alignment horizontal="center"/>
    </xf>
    <xf numFmtId="0" fontId="0" fillId="0" borderId="43" xfId="0" applyBorder="1" applyAlignment="1">
      <alignment horizontal="center"/>
    </xf>
    <xf numFmtId="0" fontId="0" fillId="0" borderId="34" xfId="0" applyBorder="1" applyAlignment="1">
      <alignment horizontal="center"/>
    </xf>
    <xf numFmtId="0" fontId="15" fillId="13" borderId="44" xfId="0" applyFont="1" applyFill="1" applyBorder="1" applyAlignment="1" applyProtection="1">
      <alignment horizontal="center" vertical="center" wrapText="1"/>
      <protection locked="0"/>
    </xf>
    <xf numFmtId="0" fontId="15" fillId="13" borderId="34" xfId="0" applyFont="1" applyFill="1" applyBorder="1" applyAlignment="1" applyProtection="1">
      <alignment horizontal="center" vertical="center" wrapText="1"/>
      <protection locked="0"/>
    </xf>
    <xf numFmtId="0" fontId="15" fillId="13" borderId="44" xfId="0" applyFont="1" applyFill="1" applyBorder="1" applyAlignment="1" applyProtection="1">
      <alignment horizontal="center" vertical="center"/>
      <protection locked="0"/>
    </xf>
    <xf numFmtId="0" fontId="15" fillId="13" borderId="34" xfId="0" applyFont="1" applyFill="1" applyBorder="1" applyAlignment="1" applyProtection="1">
      <alignment horizontal="center" vertical="center"/>
      <protection locked="0"/>
    </xf>
    <xf numFmtId="0" fontId="36" fillId="0" borderId="0" xfId="1" applyFill="1" applyBorder="1" applyAlignment="1" applyProtection="1">
      <alignment horizontal="left" vertical="top"/>
    </xf>
    <xf numFmtId="0" fontId="1" fillId="0" borderId="25" xfId="0" applyFont="1" applyBorder="1" applyAlignment="1">
      <alignment horizontal="center" vertical="center" wrapText="1"/>
    </xf>
    <xf numFmtId="0" fontId="15" fillId="13" borderId="43" xfId="0" applyFont="1" applyFill="1" applyBorder="1" applyAlignment="1" applyProtection="1">
      <alignment horizontal="center" vertical="center"/>
      <protection locked="0"/>
    </xf>
    <xf numFmtId="0" fontId="15" fillId="10" borderId="44" xfId="0" applyFont="1" applyFill="1" applyBorder="1" applyAlignment="1">
      <alignment horizontal="center" vertical="center"/>
    </xf>
    <xf numFmtId="0" fontId="15" fillId="10" borderId="34" xfId="0" applyFont="1" applyFill="1" applyBorder="1" applyAlignment="1">
      <alignment horizontal="center" vertical="center"/>
    </xf>
    <xf numFmtId="0" fontId="15" fillId="10" borderId="43" xfId="0" applyFont="1" applyFill="1" applyBorder="1" applyAlignment="1">
      <alignment horizontal="center" vertical="center"/>
    </xf>
    <xf numFmtId="0" fontId="1" fillId="0" borderId="44" xfId="0" applyFont="1" applyBorder="1" applyAlignment="1">
      <alignment horizontal="center" vertical="center" wrapText="1"/>
    </xf>
    <xf numFmtId="0" fontId="1" fillId="0" borderId="34" xfId="0" applyFont="1" applyBorder="1" applyAlignment="1">
      <alignment horizontal="center" vertical="center" wrapText="1"/>
    </xf>
    <xf numFmtId="0" fontId="14" fillId="0" borderId="33" xfId="0" applyFont="1" applyBorder="1" applyAlignment="1">
      <alignment horizontal="left" vertical="center" wrapText="1"/>
    </xf>
    <xf numFmtId="0" fontId="14" fillId="0" borderId="0" xfId="0" applyFont="1" applyAlignment="1">
      <alignment horizontal="left" vertical="center" wrapText="1"/>
    </xf>
    <xf numFmtId="0" fontId="1" fillId="0" borderId="43" xfId="0" applyFont="1" applyBorder="1" applyAlignment="1">
      <alignment horizontal="center" vertical="center" wrapText="1"/>
    </xf>
    <xf numFmtId="0" fontId="2" fillId="0" borderId="35" xfId="0" applyFont="1" applyBorder="1" applyAlignment="1">
      <alignment horizontal="left"/>
    </xf>
    <xf numFmtId="0" fontId="1" fillId="0" borderId="25" xfId="0" applyFont="1" applyBorder="1" applyAlignment="1">
      <alignment vertical="top" wrapText="1"/>
    </xf>
    <xf numFmtId="0" fontId="0" fillId="0" borderId="25" xfId="0" applyBorder="1" applyAlignment="1">
      <alignment wrapText="1"/>
    </xf>
    <xf numFmtId="0" fontId="14" fillId="0" borderId="33" xfId="0" applyFont="1" applyBorder="1" applyAlignment="1">
      <alignment vertical="top" wrapText="1"/>
    </xf>
    <xf numFmtId="0" fontId="0" fillId="2" borderId="25" xfId="0" applyFill="1" applyBorder="1" applyAlignment="1" applyProtection="1">
      <alignment vertical="top" wrapText="1"/>
      <protection locked="0"/>
    </xf>
    <xf numFmtId="0" fontId="0" fillId="0" borderId="0" xfId="0"/>
    <xf numFmtId="0" fontId="0" fillId="0" borderId="0" xfId="0" applyAlignment="1">
      <alignment vertical="top"/>
    </xf>
    <xf numFmtId="0" fontId="1" fillId="13" borderId="21" xfId="0" applyFont="1" applyFill="1" applyBorder="1" applyAlignment="1" applyProtection="1">
      <alignment horizontal="left" vertical="top" wrapText="1"/>
      <protection locked="0"/>
    </xf>
    <xf numFmtId="0" fontId="1" fillId="13" borderId="54" xfId="0" applyFont="1" applyFill="1" applyBorder="1" applyAlignment="1" applyProtection="1">
      <alignment horizontal="left" vertical="top" wrapText="1"/>
      <protection locked="0"/>
    </xf>
    <xf numFmtId="0" fontId="1" fillId="13" borderId="36" xfId="0" applyFont="1" applyFill="1" applyBorder="1" applyAlignment="1" applyProtection="1">
      <alignment horizontal="left" vertical="top" wrapText="1"/>
      <protection locked="0"/>
    </xf>
    <xf numFmtId="0" fontId="2" fillId="0" borderId="17" xfId="0" applyFont="1" applyBorder="1" applyAlignment="1">
      <alignment horizontal="left" vertical="top" wrapText="1"/>
    </xf>
    <xf numFmtId="0" fontId="14" fillId="0" borderId="18" xfId="0" applyFont="1" applyBorder="1" applyAlignment="1">
      <alignment horizontal="left" vertical="center" wrapText="1"/>
    </xf>
    <xf numFmtId="0" fontId="14" fillId="0" borderId="57" xfId="0" applyFont="1" applyBorder="1" applyAlignment="1">
      <alignment horizontal="left" vertical="center" wrapText="1"/>
    </xf>
    <xf numFmtId="0" fontId="15" fillId="0" borderId="17" xfId="0" applyFont="1" applyBorder="1" applyAlignment="1">
      <alignment horizontal="left" vertical="center" wrapText="1"/>
    </xf>
    <xf numFmtId="0" fontId="36" fillId="0" borderId="0" xfId="1" applyBorder="1" applyAlignment="1" applyProtection="1">
      <alignment horizontal="left" vertical="top" indent="3"/>
    </xf>
    <xf numFmtId="0" fontId="17" fillId="7" borderId="22" xfId="0" applyFont="1" applyFill="1" applyBorder="1" applyAlignment="1">
      <alignment horizontal="left" vertical="top"/>
    </xf>
    <xf numFmtId="0" fontId="17" fillId="7" borderId="19" xfId="0" applyFont="1" applyFill="1" applyBorder="1" applyAlignment="1">
      <alignment horizontal="left" vertical="top"/>
    </xf>
    <xf numFmtId="0" fontId="17" fillId="7" borderId="45" xfId="0" applyFont="1" applyFill="1" applyBorder="1" applyAlignment="1">
      <alignment horizontal="left" vertical="top"/>
    </xf>
    <xf numFmtId="0" fontId="17" fillId="7" borderId="22" xfId="0" applyFont="1" applyFill="1" applyBorder="1" applyAlignment="1">
      <alignment horizontal="center" vertical="top" wrapText="1"/>
    </xf>
    <xf numFmtId="0" fontId="17" fillId="7" borderId="19" xfId="0" applyFont="1" applyFill="1" applyBorder="1" applyAlignment="1">
      <alignment horizontal="center" vertical="top" wrapText="1"/>
    </xf>
    <xf numFmtId="0" fontId="17" fillId="7" borderId="45" xfId="0" applyFont="1" applyFill="1" applyBorder="1" applyAlignment="1">
      <alignment horizontal="center" vertical="top" wrapText="1"/>
    </xf>
    <xf numFmtId="0" fontId="36" fillId="7" borderId="23" xfId="1" applyFill="1" applyBorder="1" applyAlignment="1" applyProtection="1">
      <alignment horizontal="left" vertical="center"/>
    </xf>
    <xf numFmtId="0" fontId="36" fillId="7" borderId="0" xfId="1" applyFill="1" applyBorder="1" applyAlignment="1" applyProtection="1">
      <alignment horizontal="left" vertical="center"/>
    </xf>
    <xf numFmtId="0" fontId="36" fillId="7" borderId="26" xfId="1" applyFill="1" applyBorder="1" applyAlignment="1" applyProtection="1">
      <alignment horizontal="left" vertical="center"/>
    </xf>
    <xf numFmtId="0" fontId="1" fillId="0" borderId="32" xfId="0" applyFont="1" applyBorder="1" applyAlignment="1">
      <alignment horizontal="left" vertical="top" wrapText="1"/>
    </xf>
    <xf numFmtId="0" fontId="15" fillId="0" borderId="35" xfId="0" applyFont="1" applyBorder="1" applyAlignment="1">
      <alignment horizontal="left" vertical="top" wrapText="1"/>
    </xf>
    <xf numFmtId="0" fontId="17" fillId="7" borderId="28" xfId="0" applyFont="1" applyFill="1" applyBorder="1" applyAlignment="1">
      <alignment horizontal="left" vertical="top" wrapText="1"/>
    </xf>
    <xf numFmtId="0" fontId="17" fillId="7" borderId="24" xfId="0" applyFont="1" applyFill="1" applyBorder="1" applyAlignment="1">
      <alignment horizontal="left" vertical="top" wrapText="1"/>
    </xf>
    <xf numFmtId="0" fontId="17" fillId="7" borderId="27" xfId="0" applyFont="1" applyFill="1" applyBorder="1" applyAlignment="1">
      <alignment horizontal="left" vertical="top" wrapText="1"/>
    </xf>
    <xf numFmtId="0" fontId="1" fillId="11" borderId="41" xfId="0" applyFont="1" applyFill="1" applyBorder="1" applyAlignment="1" applyProtection="1">
      <alignment horizontal="left" vertical="top" wrapText="1"/>
      <protection locked="0"/>
    </xf>
    <xf numFmtId="0" fontId="1" fillId="11" borderId="33" xfId="0" applyFont="1" applyFill="1" applyBorder="1" applyAlignment="1" applyProtection="1">
      <alignment horizontal="left" vertical="top" wrapText="1"/>
      <protection locked="0"/>
    </xf>
    <xf numFmtId="0" fontId="1" fillId="11" borderId="42" xfId="0" applyFont="1" applyFill="1" applyBorder="1" applyAlignment="1" applyProtection="1">
      <alignment horizontal="left" vertical="top" wrapText="1"/>
      <protection locked="0"/>
    </xf>
    <xf numFmtId="0" fontId="1" fillId="11" borderId="32" xfId="0" applyFont="1" applyFill="1" applyBorder="1" applyAlignment="1" applyProtection="1">
      <alignment horizontal="left" vertical="top" wrapText="1"/>
      <protection locked="0"/>
    </xf>
    <xf numFmtId="0" fontId="1" fillId="11" borderId="0" xfId="0" applyFont="1" applyFill="1" applyAlignment="1" applyProtection="1">
      <alignment horizontal="left" vertical="top" wrapText="1"/>
      <protection locked="0"/>
    </xf>
    <xf numFmtId="0" fontId="1" fillId="11" borderId="29" xfId="0" applyFont="1" applyFill="1" applyBorder="1" applyAlignment="1" applyProtection="1">
      <alignment horizontal="left" vertical="top" wrapText="1"/>
      <protection locked="0"/>
    </xf>
    <xf numFmtId="0" fontId="1" fillId="11" borderId="40" xfId="0" applyFont="1" applyFill="1" applyBorder="1" applyAlignment="1" applyProtection="1">
      <alignment horizontal="left" vertical="top" wrapText="1"/>
      <protection locked="0"/>
    </xf>
    <xf numFmtId="0" fontId="1" fillId="11" borderId="35" xfId="0" applyFont="1" applyFill="1" applyBorder="1" applyAlignment="1" applyProtection="1">
      <alignment horizontal="left" vertical="top" wrapText="1"/>
      <protection locked="0"/>
    </xf>
    <xf numFmtId="0" fontId="1" fillId="11" borderId="30" xfId="0" applyFont="1" applyFill="1" applyBorder="1" applyAlignment="1" applyProtection="1">
      <alignment horizontal="left" vertical="top" wrapText="1"/>
      <protection locked="0"/>
    </xf>
    <xf numFmtId="0" fontId="1" fillId="0" borderId="0" xfId="0" applyFont="1" applyAlignment="1">
      <alignment vertical="top"/>
    </xf>
    <xf numFmtId="0" fontId="2" fillId="15" borderId="9" xfId="0" applyFont="1" applyFill="1" applyBorder="1" applyAlignment="1">
      <alignment horizontal="left" vertical="top" wrapText="1"/>
    </xf>
    <xf numFmtId="0" fontId="2" fillId="15" borderId="3" xfId="0" applyFont="1" applyFill="1" applyBorder="1" applyAlignment="1">
      <alignment horizontal="left" vertical="top" wrapText="1"/>
    </xf>
    <xf numFmtId="0" fontId="2" fillId="15" borderId="10" xfId="0" applyFont="1" applyFill="1" applyBorder="1" applyAlignment="1">
      <alignment horizontal="left" vertical="top" wrapText="1"/>
    </xf>
    <xf numFmtId="0" fontId="36" fillId="0" borderId="0" xfId="1" applyBorder="1" applyAlignment="1" applyProtection="1">
      <alignment horizontal="left"/>
    </xf>
    <xf numFmtId="0" fontId="51" fillId="0" borderId="0" xfId="0" applyFont="1" applyAlignment="1">
      <alignment horizontal="left"/>
    </xf>
    <xf numFmtId="0" fontId="1" fillId="0" borderId="24" xfId="0" applyFont="1" applyBorder="1" applyAlignment="1">
      <alignment vertical="top" wrapText="1"/>
    </xf>
    <xf numFmtId="0" fontId="1" fillId="0" borderId="24" xfId="0" applyFont="1" applyBorder="1" applyAlignment="1">
      <alignment horizontal="left" vertical="top" wrapText="1"/>
    </xf>
    <xf numFmtId="0" fontId="1" fillId="0" borderId="22" xfId="0" applyFont="1" applyBorder="1" applyAlignment="1">
      <alignment horizontal="center" vertical="top" wrapText="1"/>
    </xf>
    <xf numFmtId="0" fontId="1" fillId="0" borderId="19" xfId="0" applyFont="1" applyBorder="1" applyAlignment="1">
      <alignment horizontal="center" vertical="top" wrapText="1"/>
    </xf>
    <xf numFmtId="0" fontId="1" fillId="0" borderId="45" xfId="0" applyFont="1" applyBorder="1" applyAlignment="1">
      <alignment horizontal="center" vertical="top" wrapText="1"/>
    </xf>
    <xf numFmtId="0" fontId="1" fillId="0" borderId="28" xfId="0" applyFont="1" applyBorder="1" applyAlignment="1">
      <alignment horizontal="center" vertical="top" wrapText="1"/>
    </xf>
    <xf numFmtId="0" fontId="1" fillId="0" borderId="24" xfId="0" applyFont="1" applyBorder="1" applyAlignment="1">
      <alignment horizontal="center" vertical="top" wrapText="1"/>
    </xf>
    <xf numFmtId="0" fontId="1" fillId="0" borderId="27" xfId="0" applyFont="1" applyBorder="1" applyAlignment="1">
      <alignment horizontal="center" vertical="top" wrapText="1"/>
    </xf>
    <xf numFmtId="0" fontId="1" fillId="0" borderId="24" xfId="0" applyFont="1" applyBorder="1" applyAlignment="1">
      <alignment horizontal="left" vertical="top"/>
    </xf>
    <xf numFmtId="0" fontId="1" fillId="0" borderId="22" xfId="0" applyFont="1" applyBorder="1" applyAlignment="1">
      <alignment horizontal="left" vertical="top" wrapText="1"/>
    </xf>
    <xf numFmtId="0" fontId="1" fillId="0" borderId="45" xfId="0" applyFont="1" applyBorder="1" applyAlignment="1">
      <alignment horizontal="left" vertical="top" wrapText="1"/>
    </xf>
    <xf numFmtId="0" fontId="1" fillId="0" borderId="28" xfId="0" applyFont="1" applyBorder="1" applyAlignment="1">
      <alignment horizontal="left" vertical="top" wrapText="1"/>
    </xf>
    <xf numFmtId="0" fontId="1" fillId="0" borderId="27" xfId="0" applyFont="1" applyBorder="1" applyAlignment="1">
      <alignment horizontal="left" vertical="top" wrapText="1"/>
    </xf>
    <xf numFmtId="0" fontId="0" fillId="4" borderId="17" xfId="0" applyFill="1" applyBorder="1" applyAlignment="1" applyProtection="1">
      <alignment horizontal="left" vertical="top" wrapText="1"/>
      <protection locked="0"/>
    </xf>
    <xf numFmtId="0" fontId="1" fillId="0" borderId="21" xfId="0" applyFont="1" applyBorder="1" applyAlignment="1">
      <alignment horizontal="left" vertical="top" wrapText="1"/>
    </xf>
    <xf numFmtId="0" fontId="1" fillId="0" borderId="36" xfId="0" applyFont="1" applyBorder="1" applyAlignment="1">
      <alignment horizontal="left" vertical="top" wrapText="1"/>
    </xf>
    <xf numFmtId="0" fontId="2" fillId="0" borderId="24" xfId="0" applyFont="1" applyBorder="1" applyAlignment="1">
      <alignment horizontal="left" vertical="top" wrapText="1"/>
    </xf>
    <xf numFmtId="0" fontId="0" fillId="4" borderId="21" xfId="0" applyFill="1" applyBorder="1" applyAlignment="1" applyProtection="1">
      <alignment horizontal="left"/>
      <protection locked="0"/>
    </xf>
    <xf numFmtId="0" fontId="0" fillId="4" borderId="54" xfId="0" applyFill="1" applyBorder="1" applyAlignment="1" applyProtection="1">
      <alignment horizontal="left"/>
      <protection locked="0"/>
    </xf>
    <xf numFmtId="0" fontId="0" fillId="4" borderId="36" xfId="0" applyFill="1" applyBorder="1" applyAlignment="1" applyProtection="1">
      <alignment horizontal="left"/>
      <protection locked="0"/>
    </xf>
    <xf numFmtId="0" fontId="1" fillId="4" borderId="44" xfId="0" applyFont="1" applyFill="1" applyBorder="1" applyAlignment="1" applyProtection="1">
      <alignment horizontal="left" vertical="top" wrapText="1"/>
      <protection locked="0"/>
    </xf>
    <xf numFmtId="0" fontId="1" fillId="4" borderId="43" xfId="0" applyFont="1" applyFill="1" applyBorder="1" applyAlignment="1" applyProtection="1">
      <alignment horizontal="left" vertical="top" wrapText="1"/>
      <protection locked="0"/>
    </xf>
    <xf numFmtId="0" fontId="1" fillId="4" borderId="34" xfId="0" applyFont="1" applyFill="1" applyBorder="1" applyAlignment="1" applyProtection="1">
      <alignment horizontal="left" vertical="top" wrapText="1"/>
      <protection locked="0"/>
    </xf>
    <xf numFmtId="0" fontId="2" fillId="7" borderId="22" xfId="1" applyFont="1" applyFill="1" applyBorder="1" applyAlignment="1" applyProtection="1">
      <alignment horizontal="left" vertical="top" wrapText="1"/>
    </xf>
    <xf numFmtId="0" fontId="41" fillId="7" borderId="19" xfId="1" applyFont="1" applyFill="1" applyBorder="1" applyAlignment="1" applyProtection="1">
      <alignment horizontal="left" vertical="top" wrapText="1"/>
    </xf>
    <xf numFmtId="0" fontId="41" fillId="7" borderId="45" xfId="1" applyFont="1" applyFill="1" applyBorder="1" applyAlignment="1" applyProtection="1">
      <alignment horizontal="left" vertical="top" wrapText="1"/>
    </xf>
    <xf numFmtId="0" fontId="15" fillId="10" borderId="21" xfId="0" applyFont="1" applyFill="1" applyBorder="1" applyAlignment="1">
      <alignment horizontal="left" vertical="top" wrapText="1"/>
    </xf>
    <xf numFmtId="0" fontId="15" fillId="10" borderId="36" xfId="0" applyFont="1" applyFill="1" applyBorder="1" applyAlignment="1">
      <alignment horizontal="left" vertical="top" wrapText="1"/>
    </xf>
    <xf numFmtId="0" fontId="1" fillId="0" borderId="54" xfId="0" applyFont="1" applyBorder="1" applyAlignment="1">
      <alignment horizontal="left" vertical="top" wrapText="1"/>
    </xf>
    <xf numFmtId="0" fontId="41" fillId="7" borderId="28" xfId="1" applyFont="1" applyFill="1" applyBorder="1" applyAlignment="1" applyProtection="1">
      <alignment horizontal="center" vertical="top"/>
    </xf>
    <xf numFmtId="0" fontId="41" fillId="7" borderId="24" xfId="1" applyFont="1" applyFill="1" applyBorder="1" applyAlignment="1" applyProtection="1">
      <alignment horizontal="center" vertical="top"/>
    </xf>
    <xf numFmtId="0" fontId="41" fillId="7" borderId="27" xfId="1" applyFont="1" applyFill="1" applyBorder="1" applyAlignment="1" applyProtection="1">
      <alignment horizontal="center" vertical="top"/>
    </xf>
    <xf numFmtId="0" fontId="36" fillId="0" borderId="24" xfId="1" applyBorder="1" applyAlignment="1" applyProtection="1">
      <alignment horizontal="right" vertical="top"/>
    </xf>
    <xf numFmtId="0" fontId="1" fillId="4" borderId="22" xfId="0" applyFont="1" applyFill="1" applyBorder="1" applyAlignment="1" applyProtection="1">
      <alignment horizontal="left" vertical="top" wrapText="1"/>
      <protection locked="0"/>
    </xf>
    <xf numFmtId="0" fontId="1" fillId="4" borderId="19" xfId="0" applyFont="1" applyFill="1" applyBorder="1" applyAlignment="1" applyProtection="1">
      <alignment horizontal="left" vertical="top" wrapText="1"/>
      <protection locked="0"/>
    </xf>
    <xf numFmtId="0" fontId="1" fillId="4" borderId="45" xfId="0" applyFont="1" applyFill="1" applyBorder="1" applyAlignment="1" applyProtection="1">
      <alignment horizontal="left" vertical="top" wrapText="1"/>
      <protection locked="0"/>
    </xf>
    <xf numFmtId="0" fontId="1" fillId="4" borderId="23" xfId="0" applyFont="1" applyFill="1" applyBorder="1" applyAlignment="1" applyProtection="1">
      <alignment horizontal="left" vertical="top" wrapText="1"/>
      <protection locked="0"/>
    </xf>
    <xf numFmtId="0" fontId="1" fillId="4" borderId="26" xfId="0" applyFont="1" applyFill="1" applyBorder="1" applyAlignment="1" applyProtection="1">
      <alignment horizontal="left" vertical="top" wrapText="1"/>
      <protection locked="0"/>
    </xf>
    <xf numFmtId="0" fontId="1" fillId="4" borderId="28" xfId="0" applyFont="1" applyFill="1" applyBorder="1" applyAlignment="1" applyProtection="1">
      <alignment horizontal="left" vertical="top" wrapText="1"/>
      <protection locked="0"/>
    </xf>
    <xf numFmtId="0" fontId="1" fillId="4" borderId="24" xfId="0" applyFont="1" applyFill="1" applyBorder="1" applyAlignment="1" applyProtection="1">
      <alignment horizontal="left" vertical="top" wrapText="1"/>
      <protection locked="0"/>
    </xf>
    <xf numFmtId="0" fontId="1" fillId="4" borderId="27" xfId="0" applyFont="1" applyFill="1" applyBorder="1" applyAlignment="1" applyProtection="1">
      <alignment horizontal="left" vertical="top" wrapText="1"/>
      <protection locked="0"/>
    </xf>
    <xf numFmtId="0" fontId="15" fillId="4" borderId="21" xfId="0" applyFont="1" applyFill="1" applyBorder="1" applyAlignment="1" applyProtection="1">
      <alignment horizontal="left" vertical="top" wrapText="1"/>
      <protection locked="0"/>
    </xf>
    <xf numFmtId="0" fontId="15" fillId="4" borderId="36" xfId="0" applyFont="1" applyFill="1" applyBorder="1" applyAlignment="1" applyProtection="1">
      <alignment horizontal="left" vertical="top" wrapText="1"/>
      <protection locked="0"/>
    </xf>
    <xf numFmtId="0" fontId="1" fillId="13" borderId="17" xfId="0" applyFont="1" applyFill="1" applyBorder="1" applyAlignment="1" applyProtection="1">
      <alignment horizontal="center" vertical="top"/>
      <protection locked="0"/>
    </xf>
    <xf numFmtId="0" fontId="1" fillId="0" borderId="25" xfId="0" applyFont="1" applyBorder="1" applyAlignment="1">
      <alignment horizontal="left" vertical="top" wrapText="1"/>
    </xf>
    <xf numFmtId="0" fontId="1" fillId="2" borderId="44" xfId="2" applyFill="1" applyBorder="1" applyAlignment="1" applyProtection="1">
      <alignment horizontal="right" vertical="top" wrapText="1"/>
      <protection locked="0"/>
    </xf>
    <xf numFmtId="0" fontId="1" fillId="2" borderId="34" xfId="2" applyFill="1" applyBorder="1" applyAlignment="1" applyProtection="1">
      <alignment horizontal="right" vertical="top" wrapText="1"/>
      <protection locked="0"/>
    </xf>
    <xf numFmtId="0" fontId="1" fillId="4" borderId="41" xfId="0" applyFont="1" applyFill="1" applyBorder="1" applyAlignment="1" applyProtection="1">
      <alignment horizontal="center" vertical="top" wrapText="1"/>
      <protection locked="0"/>
    </xf>
    <xf numFmtId="0" fontId="1" fillId="4" borderId="33" xfId="0" applyFont="1" applyFill="1" applyBorder="1" applyAlignment="1" applyProtection="1">
      <alignment horizontal="center" vertical="top" wrapText="1"/>
      <protection locked="0"/>
    </xf>
    <xf numFmtId="0" fontId="1" fillId="4" borderId="42" xfId="0" applyFont="1" applyFill="1" applyBorder="1" applyAlignment="1" applyProtection="1">
      <alignment horizontal="center" vertical="top" wrapText="1"/>
      <protection locked="0"/>
    </xf>
    <xf numFmtId="0" fontId="1" fillId="4" borderId="32" xfId="0" applyFont="1" applyFill="1" applyBorder="1" applyAlignment="1" applyProtection="1">
      <alignment horizontal="center" vertical="top" wrapText="1"/>
      <protection locked="0"/>
    </xf>
    <xf numFmtId="0" fontId="1" fillId="4" borderId="0" xfId="0" applyFont="1" applyFill="1" applyAlignment="1" applyProtection="1">
      <alignment horizontal="center" vertical="top" wrapText="1"/>
      <protection locked="0"/>
    </xf>
    <xf numFmtId="0" fontId="1" fillId="4" borderId="29" xfId="0" applyFont="1" applyFill="1" applyBorder="1" applyAlignment="1" applyProtection="1">
      <alignment horizontal="center" vertical="top" wrapText="1"/>
      <protection locked="0"/>
    </xf>
    <xf numFmtId="0" fontId="1" fillId="4" borderId="40" xfId="0" applyFont="1" applyFill="1" applyBorder="1" applyAlignment="1" applyProtection="1">
      <alignment horizontal="center" vertical="top" wrapText="1"/>
      <protection locked="0"/>
    </xf>
    <xf numFmtId="0" fontId="1" fillId="4" borderId="35" xfId="0" applyFont="1" applyFill="1" applyBorder="1" applyAlignment="1" applyProtection="1">
      <alignment horizontal="center" vertical="top" wrapText="1"/>
      <protection locked="0"/>
    </xf>
    <xf numFmtId="0" fontId="1" fillId="4" borderId="30" xfId="0" applyFont="1" applyFill="1" applyBorder="1" applyAlignment="1" applyProtection="1">
      <alignment horizontal="center" vertical="top" wrapText="1"/>
      <protection locked="0"/>
    </xf>
    <xf numFmtId="0" fontId="1" fillId="4" borderId="21" xfId="0" applyFont="1" applyFill="1" applyBorder="1" applyAlignment="1" applyProtection="1">
      <alignment horizontal="left" vertical="top"/>
      <protection locked="0"/>
    </xf>
    <xf numFmtId="0" fontId="1" fillId="4" borderId="36" xfId="0" applyFont="1" applyFill="1" applyBorder="1" applyAlignment="1" applyProtection="1">
      <alignment horizontal="left" vertical="top"/>
      <protection locked="0"/>
    </xf>
    <xf numFmtId="0" fontId="14" fillId="0" borderId="22" xfId="0" applyFont="1" applyBorder="1" applyAlignment="1">
      <alignment horizontal="center" vertical="top" wrapText="1"/>
    </xf>
    <xf numFmtId="0" fontId="14" fillId="0" borderId="45" xfId="0" applyFont="1" applyBorder="1" applyAlignment="1">
      <alignment horizontal="center" vertical="top" wrapText="1"/>
    </xf>
    <xf numFmtId="0" fontId="14" fillId="0" borderId="21" xfId="0" applyFont="1" applyBorder="1" applyAlignment="1">
      <alignment horizontal="center" vertical="top" wrapText="1"/>
    </xf>
    <xf numFmtId="0" fontId="14" fillId="0" borderId="36" xfId="0" applyFont="1" applyBorder="1" applyAlignment="1">
      <alignment horizontal="center" vertical="top" wrapText="1"/>
    </xf>
    <xf numFmtId="0" fontId="2" fillId="0" borderId="21" xfId="0" applyFont="1" applyBorder="1" applyAlignment="1">
      <alignment horizontal="center" vertical="top" wrapText="1"/>
    </xf>
    <xf numFmtId="0" fontId="2" fillId="0" borderId="54" xfId="0" applyFont="1" applyBorder="1" applyAlignment="1">
      <alignment horizontal="center" vertical="top" wrapText="1"/>
    </xf>
    <xf numFmtId="0" fontId="2" fillId="0" borderId="36" xfId="0" applyFont="1" applyBorder="1" applyAlignment="1">
      <alignment horizontal="center" vertical="top" wrapText="1"/>
    </xf>
    <xf numFmtId="0" fontId="14" fillId="0" borderId="22" xfId="0" applyFont="1" applyBorder="1" applyAlignment="1">
      <alignment horizontal="center" vertical="top"/>
    </xf>
    <xf numFmtId="0" fontId="14" fillId="0" borderId="45" xfId="0" applyFont="1" applyBorder="1" applyAlignment="1">
      <alignment horizontal="center" vertical="top"/>
    </xf>
    <xf numFmtId="0" fontId="14" fillId="0" borderId="28" xfId="0" applyFont="1" applyBorder="1" applyAlignment="1">
      <alignment horizontal="center" vertical="top"/>
    </xf>
    <xf numFmtId="0" fontId="14" fillId="0" borderId="27" xfId="0" applyFont="1" applyBorder="1" applyAlignment="1">
      <alignment horizontal="center" vertical="top"/>
    </xf>
    <xf numFmtId="0" fontId="3" fillId="0" borderId="24" xfId="0" applyFont="1" applyBorder="1" applyAlignment="1">
      <alignment horizontal="left" vertical="top" wrapText="1"/>
    </xf>
    <xf numFmtId="0" fontId="36" fillId="0" borderId="24" xfId="1" applyFill="1" applyBorder="1" applyAlignment="1" applyProtection="1">
      <alignment horizontal="left" vertical="top"/>
    </xf>
    <xf numFmtId="165" fontId="4" fillId="10" borderId="21" xfId="0" applyNumberFormat="1" applyFont="1" applyFill="1" applyBorder="1" applyAlignment="1">
      <alignment horizontal="center" wrapText="1"/>
    </xf>
    <xf numFmtId="165" fontId="4" fillId="10" borderId="36" xfId="0" applyNumberFormat="1" applyFont="1" applyFill="1" applyBorder="1" applyAlignment="1">
      <alignment horizontal="center" wrapText="1"/>
    </xf>
    <xf numFmtId="165" fontId="4" fillId="4" borderId="22" xfId="0" applyNumberFormat="1" applyFont="1" applyFill="1" applyBorder="1" applyAlignment="1" applyProtection="1">
      <alignment horizontal="center" vertical="center"/>
      <protection locked="0"/>
    </xf>
    <xf numFmtId="165" fontId="4" fillId="4" borderId="45" xfId="0" applyNumberFormat="1" applyFont="1" applyFill="1" applyBorder="1" applyAlignment="1" applyProtection="1">
      <alignment horizontal="center" vertical="center"/>
      <protection locked="0"/>
    </xf>
    <xf numFmtId="165" fontId="4" fillId="4" borderId="28" xfId="0" applyNumberFormat="1" applyFont="1" applyFill="1" applyBorder="1" applyAlignment="1" applyProtection="1">
      <alignment horizontal="center" vertical="center"/>
      <protection locked="0"/>
    </xf>
    <xf numFmtId="165" fontId="4" fillId="4" borderId="27" xfId="0" applyNumberFormat="1" applyFont="1" applyFill="1" applyBorder="1" applyAlignment="1" applyProtection="1">
      <alignment horizontal="center" vertical="center"/>
      <protection locked="0"/>
    </xf>
    <xf numFmtId="0" fontId="1" fillId="0" borderId="21" xfId="0" applyFont="1" applyBorder="1" applyAlignment="1">
      <alignment horizontal="left" vertical="top" wrapText="1" indent="1"/>
    </xf>
    <xf numFmtId="0" fontId="1" fillId="0" borderId="54" xfId="0" applyFont="1" applyBorder="1" applyAlignment="1">
      <alignment horizontal="left" vertical="top" wrapText="1" indent="1"/>
    </xf>
    <xf numFmtId="0" fontId="1" fillId="0" borderId="36" xfId="0" applyFont="1" applyBorder="1" applyAlignment="1">
      <alignment horizontal="left" vertical="top" wrapText="1" indent="1"/>
    </xf>
    <xf numFmtId="165" fontId="4" fillId="10" borderId="17" xfId="0" applyNumberFormat="1" applyFont="1" applyFill="1" applyBorder="1" applyAlignment="1">
      <alignment horizontal="center" vertical="center" wrapText="1"/>
    </xf>
    <xf numFmtId="0" fontId="15" fillId="0" borderId="18" xfId="0" applyFont="1" applyBorder="1" applyAlignment="1">
      <alignment horizontal="left" vertical="center"/>
    </xf>
    <xf numFmtId="0" fontId="15" fillId="0" borderId="57" xfId="0" applyFont="1" applyBorder="1" applyAlignment="1">
      <alignment horizontal="left" vertical="center"/>
    </xf>
    <xf numFmtId="0" fontId="14" fillId="0" borderId="18" xfId="0" applyFont="1" applyBorder="1" applyAlignment="1">
      <alignment horizontal="center" vertical="top" wrapText="1"/>
    </xf>
    <xf numFmtId="0" fontId="14" fillId="0" borderId="57" xfId="0" applyFont="1" applyBorder="1" applyAlignment="1">
      <alignment horizontal="center" vertical="top" wrapText="1"/>
    </xf>
    <xf numFmtId="0" fontId="14" fillId="0" borderId="18" xfId="0" applyFont="1" applyBorder="1" applyAlignment="1">
      <alignment horizontal="center" vertical="top"/>
    </xf>
    <xf numFmtId="0" fontId="14" fillId="0" borderId="57" xfId="0" applyFont="1" applyBorder="1" applyAlignment="1">
      <alignment horizontal="center" vertical="top"/>
    </xf>
    <xf numFmtId="0" fontId="2" fillId="0" borderId="18" xfId="0" applyFont="1" applyBorder="1" applyAlignment="1">
      <alignment horizontal="center" vertical="top" wrapText="1"/>
    </xf>
    <xf numFmtId="0" fontId="2" fillId="0" borderId="66" xfId="0" applyFont="1" applyBorder="1" applyAlignment="1">
      <alignment horizontal="center" vertical="top" wrapText="1"/>
    </xf>
    <xf numFmtId="0" fontId="2" fillId="0" borderId="57" xfId="0" applyFont="1" applyBorder="1" applyAlignment="1">
      <alignment horizontal="center" vertical="top" wrapText="1"/>
    </xf>
    <xf numFmtId="0" fontId="15" fillId="0" borderId="21" xfId="0" applyFont="1" applyBorder="1" applyAlignment="1">
      <alignment horizontal="left" vertical="center" wrapText="1"/>
    </xf>
    <xf numFmtId="0" fontId="15" fillId="0" borderId="36" xfId="0" applyFont="1" applyBorder="1" applyAlignment="1">
      <alignment horizontal="left" vertical="center" wrapText="1"/>
    </xf>
    <xf numFmtId="0" fontId="41" fillId="7" borderId="24" xfId="1" applyFont="1" applyFill="1" applyBorder="1" applyAlignment="1" applyProtection="1">
      <alignment horizontal="right" vertical="top" wrapText="1"/>
    </xf>
    <xf numFmtId="0" fontId="2" fillId="7" borderId="22" xfId="1" applyFont="1" applyFill="1" applyBorder="1" applyAlignment="1" applyProtection="1">
      <alignment horizontal="center" vertical="top" wrapText="1"/>
    </xf>
    <xf numFmtId="0" fontId="41" fillId="7" borderId="19" xfId="1" applyFont="1" applyFill="1" applyBorder="1" applyAlignment="1" applyProtection="1">
      <alignment horizontal="center" vertical="top" wrapText="1"/>
    </xf>
    <xf numFmtId="0" fontId="41" fillId="7" borderId="45" xfId="1" applyFont="1" applyFill="1" applyBorder="1" applyAlignment="1" applyProtection="1">
      <alignment horizontal="center" vertical="top" wrapText="1"/>
    </xf>
    <xf numFmtId="0" fontId="0" fillId="4" borderId="25" xfId="0" applyFill="1" applyBorder="1" applyAlignment="1" applyProtection="1">
      <alignment horizontal="center"/>
      <protection locked="0"/>
    </xf>
    <xf numFmtId="0" fontId="50" fillId="15" borderId="22" xfId="1" applyFont="1" applyFill="1" applyBorder="1" applyAlignment="1" applyProtection="1">
      <alignment horizontal="center" vertical="top" wrapText="1"/>
    </xf>
    <xf numFmtId="0" fontId="50" fillId="15" borderId="45" xfId="1" applyFont="1" applyFill="1" applyBorder="1" applyAlignment="1" applyProtection="1">
      <alignment horizontal="center" vertical="top" wrapText="1"/>
    </xf>
    <xf numFmtId="0" fontId="1" fillId="0" borderId="21" xfId="0" applyFont="1" applyBorder="1" applyAlignment="1">
      <alignment horizontal="center"/>
    </xf>
    <xf numFmtId="0" fontId="1" fillId="0" borderId="54" xfId="0" applyFont="1" applyBorder="1" applyAlignment="1">
      <alignment horizontal="center"/>
    </xf>
    <xf numFmtId="0" fontId="1" fillId="0" borderId="36" xfId="0" applyFont="1" applyBorder="1" applyAlignment="1">
      <alignment horizontal="center"/>
    </xf>
    <xf numFmtId="0" fontId="16" fillId="0" borderId="0" xfId="0" applyFont="1" applyAlignment="1">
      <alignment horizontal="right" vertical="top"/>
    </xf>
    <xf numFmtId="0" fontId="2" fillId="0" borderId="0" xfId="0" applyFont="1" applyAlignment="1" applyProtection="1">
      <alignment vertical="top" wrapText="1"/>
      <protection locked="0"/>
    </xf>
    <xf numFmtId="0" fontId="1" fillId="2" borderId="25" xfId="2" applyFill="1" applyBorder="1" applyAlignment="1" applyProtection="1">
      <alignment horizontal="right" vertical="top" wrapText="1"/>
      <protection locked="0"/>
    </xf>
    <xf numFmtId="0" fontId="1" fillId="0" borderId="25" xfId="2" applyBorder="1" applyAlignment="1" applyProtection="1">
      <alignment horizontal="right" vertical="top" wrapText="1"/>
      <protection locked="0"/>
    </xf>
    <xf numFmtId="0" fontId="12" fillId="0" borderId="25" xfId="0" applyFont="1" applyBorder="1" applyAlignment="1">
      <alignment horizontal="left" vertical="top" wrapText="1"/>
    </xf>
    <xf numFmtId="0" fontId="41" fillId="7" borderId="23" xfId="1" applyFont="1" applyFill="1" applyBorder="1" applyAlignment="1" applyProtection="1">
      <alignment horizontal="center" vertical="top" wrapText="1"/>
    </xf>
    <xf numFmtId="0" fontId="41" fillId="7" borderId="0" xfId="1" applyFont="1" applyFill="1" applyBorder="1" applyAlignment="1" applyProtection="1">
      <alignment horizontal="center" vertical="top" wrapText="1"/>
    </xf>
    <xf numFmtId="0" fontId="41" fillId="7" borderId="26" xfId="1" applyFont="1" applyFill="1" applyBorder="1" applyAlignment="1" applyProtection="1">
      <alignment horizontal="center" vertical="top" wrapText="1"/>
    </xf>
    <xf numFmtId="0" fontId="0" fillId="4" borderId="44"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1" fillId="12" borderId="0" xfId="2" applyFill="1" applyAlignment="1">
      <alignment vertical="top" wrapText="1"/>
    </xf>
    <xf numFmtId="0" fontId="17" fillId="7" borderId="28" xfId="0" applyFont="1" applyFill="1" applyBorder="1" applyAlignment="1">
      <alignment horizontal="left" vertical="center" wrapText="1"/>
    </xf>
    <xf numFmtId="0" fontId="17" fillId="7" borderId="24" xfId="0" applyFont="1" applyFill="1" applyBorder="1" applyAlignment="1">
      <alignment horizontal="left" vertical="center" wrapText="1"/>
    </xf>
    <xf numFmtId="0" fontId="17" fillId="7" borderId="27" xfId="0" applyFont="1" applyFill="1" applyBorder="1" applyAlignment="1">
      <alignment horizontal="left" vertical="center" wrapText="1"/>
    </xf>
    <xf numFmtId="0" fontId="0" fillId="4" borderId="40" xfId="0" applyFill="1" applyBorder="1" applyAlignment="1" applyProtection="1">
      <alignment horizontal="center"/>
      <protection locked="0"/>
    </xf>
    <xf numFmtId="0" fontId="0" fillId="4" borderId="30" xfId="0" applyFill="1" applyBorder="1" applyAlignment="1" applyProtection="1">
      <alignment horizontal="center"/>
      <protection locked="0"/>
    </xf>
    <xf numFmtId="0" fontId="1" fillId="0" borderId="25" xfId="0" applyFont="1" applyBorder="1" applyAlignment="1">
      <alignment horizontal="center" vertical="top" wrapText="1"/>
    </xf>
    <xf numFmtId="0" fontId="15" fillId="0" borderId="0" xfId="0" applyFont="1" applyAlignment="1">
      <alignment wrapText="1"/>
    </xf>
    <xf numFmtId="0" fontId="1" fillId="0" borderId="29" xfId="0" applyFont="1" applyBorder="1" applyAlignment="1">
      <alignment horizontal="left" vertical="top" wrapText="1"/>
    </xf>
    <xf numFmtId="0" fontId="17" fillId="0" borderId="0" xfId="0" applyFont="1" applyAlignment="1">
      <alignment horizontal="left" vertical="top" wrapText="1"/>
    </xf>
    <xf numFmtId="0" fontId="41" fillId="15" borderId="28" xfId="1" applyFont="1" applyFill="1" applyBorder="1" applyAlignment="1" applyProtection="1">
      <alignment horizontal="center" vertical="top" wrapText="1"/>
    </xf>
    <xf numFmtId="0" fontId="41" fillId="15" borderId="24" xfId="1" applyFont="1" applyFill="1" applyBorder="1" applyAlignment="1" applyProtection="1">
      <alignment horizontal="center" vertical="top" wrapText="1"/>
    </xf>
    <xf numFmtId="0" fontId="41" fillId="15" borderId="27" xfId="1" applyFont="1" applyFill="1" applyBorder="1" applyAlignment="1" applyProtection="1">
      <alignment horizontal="center" vertical="top" wrapText="1"/>
    </xf>
    <xf numFmtId="0" fontId="17" fillId="15" borderId="22" xfId="0" applyFont="1" applyFill="1" applyBorder="1" applyAlignment="1">
      <alignment horizontal="left" vertical="top" wrapText="1"/>
    </xf>
    <xf numFmtId="0" fontId="17" fillId="15" borderId="19" xfId="0" applyFont="1" applyFill="1" applyBorder="1" applyAlignment="1">
      <alignment horizontal="left" vertical="top" wrapText="1"/>
    </xf>
    <xf numFmtId="0" fontId="17" fillId="15" borderId="45" xfId="0" applyFont="1" applyFill="1" applyBorder="1" applyAlignment="1">
      <alignment horizontal="left" vertical="top" wrapText="1"/>
    </xf>
    <xf numFmtId="0" fontId="17" fillId="7" borderId="22" xfId="0" applyFont="1" applyFill="1" applyBorder="1" applyAlignment="1">
      <alignment vertical="top" wrapText="1"/>
    </xf>
    <xf numFmtId="0" fontId="15" fillId="0" borderId="26" xfId="0" applyFont="1" applyBorder="1" applyAlignment="1">
      <alignment vertical="top" wrapText="1"/>
    </xf>
    <xf numFmtId="0" fontId="17" fillId="7" borderId="28" xfId="0" applyFont="1" applyFill="1" applyBorder="1" applyAlignment="1">
      <alignment vertical="top" wrapText="1"/>
    </xf>
    <xf numFmtId="0" fontId="15" fillId="0" borderId="24" xfId="0" applyFont="1" applyBorder="1" applyAlignment="1">
      <alignment vertical="top" wrapText="1"/>
    </xf>
    <xf numFmtId="0" fontId="15" fillId="0" borderId="27" xfId="0" applyFont="1" applyBorder="1" applyAlignment="1">
      <alignment vertical="top" wrapText="1"/>
    </xf>
    <xf numFmtId="0" fontId="14" fillId="0" borderId="25" xfId="0" applyFont="1" applyBorder="1" applyAlignment="1">
      <alignment horizontal="center" vertical="top" wrapText="1"/>
    </xf>
    <xf numFmtId="0" fontId="2" fillId="9" borderId="44" xfId="0" applyFont="1" applyFill="1" applyBorder="1" applyAlignment="1">
      <alignment horizontal="center" vertical="top" wrapText="1"/>
    </xf>
    <xf numFmtId="0" fontId="2" fillId="9" borderId="43" xfId="0" applyFont="1" applyFill="1" applyBorder="1" applyAlignment="1">
      <alignment horizontal="center" vertical="top" wrapText="1"/>
    </xf>
    <xf numFmtId="0" fontId="2" fillId="9" borderId="34" xfId="0" applyFont="1" applyFill="1" applyBorder="1" applyAlignment="1">
      <alignment horizontal="center" vertical="top" wrapText="1"/>
    </xf>
    <xf numFmtId="0" fontId="15" fillId="0" borderId="44" xfId="0" applyFont="1" applyBorder="1" applyAlignment="1">
      <alignment horizontal="center" vertical="top" wrapText="1"/>
    </xf>
    <xf numFmtId="0" fontId="15" fillId="0" borderId="43" xfId="0" applyFont="1" applyBorder="1" applyAlignment="1">
      <alignment horizontal="center" vertical="top" wrapText="1"/>
    </xf>
    <xf numFmtId="0" fontId="0" fillId="0" borderId="43" xfId="0" applyBorder="1" applyAlignment="1">
      <alignment horizontal="center" vertical="top" wrapText="1"/>
    </xf>
    <xf numFmtId="0" fontId="0" fillId="0" borderId="34" xfId="0" applyBorder="1" applyAlignment="1">
      <alignment horizontal="center" vertical="top" wrapText="1"/>
    </xf>
    <xf numFmtId="0" fontId="14" fillId="0" borderId="25" xfId="0" applyFont="1" applyBorder="1" applyAlignment="1">
      <alignment horizontal="left" vertical="top" wrapText="1"/>
    </xf>
    <xf numFmtId="0" fontId="15" fillId="0" borderId="25" xfId="0" applyFont="1" applyBorder="1" applyAlignment="1">
      <alignment horizontal="left" vertical="top" wrapText="1"/>
    </xf>
    <xf numFmtId="0" fontId="2" fillId="9" borderId="25" xfId="0" applyFont="1" applyFill="1" applyBorder="1" applyAlignment="1">
      <alignment horizontal="center" vertical="top" wrapText="1"/>
    </xf>
    <xf numFmtId="0" fontId="2" fillId="0" borderId="19" xfId="0" applyFont="1" applyBorder="1" applyAlignment="1">
      <alignment vertical="top" wrapText="1"/>
    </xf>
    <xf numFmtId="0" fontId="17" fillId="7" borderId="22" xfId="0" applyFont="1" applyFill="1" applyBorder="1" applyAlignment="1">
      <alignment horizontal="left" vertical="top" wrapText="1"/>
    </xf>
    <xf numFmtId="0" fontId="17" fillId="7" borderId="19" xfId="0" applyFont="1" applyFill="1" applyBorder="1" applyAlignment="1">
      <alignment horizontal="left" vertical="top" wrapText="1"/>
    </xf>
    <xf numFmtId="0" fontId="17" fillId="7" borderId="45" xfId="0" applyFont="1" applyFill="1" applyBorder="1" applyAlignment="1">
      <alignment horizontal="left" vertical="top" wrapText="1"/>
    </xf>
    <xf numFmtId="0" fontId="17" fillId="7" borderId="23" xfId="0" applyFont="1" applyFill="1" applyBorder="1" applyAlignment="1">
      <alignment horizontal="left" vertical="top" wrapText="1"/>
    </xf>
    <xf numFmtId="0" fontId="17" fillId="7" borderId="0" xfId="0" applyFont="1" applyFill="1" applyAlignment="1">
      <alignment horizontal="left" vertical="top" wrapText="1"/>
    </xf>
    <xf numFmtId="0" fontId="17" fillId="7" borderId="26" xfId="0" applyFont="1" applyFill="1" applyBorder="1" applyAlignment="1">
      <alignment horizontal="left" vertical="top" wrapText="1"/>
    </xf>
    <xf numFmtId="0" fontId="14" fillId="0" borderId="43" xfId="0" applyFont="1" applyBorder="1" applyAlignment="1">
      <alignment horizontal="left" vertical="top" wrapText="1"/>
    </xf>
    <xf numFmtId="0" fontId="19" fillId="2" borderId="44" xfId="0" applyFont="1" applyFill="1" applyBorder="1" applyAlignment="1" applyProtection="1">
      <alignment horizontal="left" vertical="top" wrapText="1"/>
      <protection locked="0"/>
    </xf>
    <xf numFmtId="0" fontId="19" fillId="2" borderId="43" xfId="0" applyFont="1" applyFill="1" applyBorder="1" applyAlignment="1" applyProtection="1">
      <alignment horizontal="left" vertical="top" wrapText="1"/>
      <protection locked="0"/>
    </xf>
    <xf numFmtId="0" fontId="19" fillId="2" borderId="34" xfId="0" applyFont="1" applyFill="1" applyBorder="1" applyAlignment="1" applyProtection="1">
      <alignment horizontal="left" vertical="top" wrapText="1"/>
      <protection locked="0"/>
    </xf>
    <xf numFmtId="0" fontId="15" fillId="0" borderId="44" xfId="0" applyFont="1" applyBorder="1" applyAlignment="1">
      <alignment horizontal="center" vertical="center"/>
    </xf>
    <xf numFmtId="0" fontId="15" fillId="0" borderId="43" xfId="0" applyFont="1" applyBorder="1" applyAlignment="1">
      <alignment horizontal="center" vertical="center"/>
    </xf>
    <xf numFmtId="0" fontId="15" fillId="0" borderId="34" xfId="0" applyFont="1" applyBorder="1" applyAlignment="1">
      <alignment horizontal="center" vertical="center"/>
    </xf>
    <xf numFmtId="0" fontId="14" fillId="0" borderId="44" xfId="0" applyFont="1" applyBorder="1" applyAlignment="1">
      <alignment horizontal="center" vertical="center"/>
    </xf>
    <xf numFmtId="0" fontId="14" fillId="0" borderId="43" xfId="0" applyFont="1" applyBorder="1" applyAlignment="1">
      <alignment horizontal="center" vertical="center"/>
    </xf>
    <xf numFmtId="0" fontId="14" fillId="0" borderId="34" xfId="0" applyFont="1" applyBorder="1" applyAlignment="1">
      <alignment horizontal="center" vertical="center"/>
    </xf>
    <xf numFmtId="0" fontId="15" fillId="0" borderId="44" xfId="0" applyFont="1" applyBorder="1" applyAlignment="1">
      <alignment horizontal="left" vertical="center"/>
    </xf>
    <xf numFmtId="0" fontId="15" fillId="0" borderId="43" xfId="0" applyFont="1" applyBorder="1" applyAlignment="1">
      <alignment horizontal="left" vertical="center"/>
    </xf>
    <xf numFmtId="0" fontId="15" fillId="0" borderId="34" xfId="0" applyFont="1" applyBorder="1" applyAlignment="1">
      <alignment horizontal="left" vertical="center"/>
    </xf>
    <xf numFmtId="0" fontId="15" fillId="0" borderId="43" xfId="0" applyFont="1" applyBorder="1" applyAlignment="1">
      <alignment horizontal="left" vertical="top" wrapText="1"/>
    </xf>
    <xf numFmtId="0" fontId="15" fillId="0" borderId="34" xfId="0" applyFont="1" applyBorder="1" applyAlignment="1">
      <alignment horizontal="center" vertical="top" wrapText="1"/>
    </xf>
    <xf numFmtId="0" fontId="21" fillId="0" borderId="0" xfId="0" applyFont="1" applyAlignment="1">
      <alignment horizontal="left" vertical="top" wrapText="1"/>
    </xf>
    <xf numFmtId="0" fontId="1" fillId="10" borderId="25" xfId="0" applyFont="1" applyFill="1" applyBorder="1" applyAlignment="1">
      <alignment vertical="top" wrapText="1"/>
    </xf>
    <xf numFmtId="0" fontId="2" fillId="0" borderId="72" xfId="0" applyFont="1" applyBorder="1" applyAlignment="1">
      <alignment horizontal="left"/>
    </xf>
    <xf numFmtId="0" fontId="1" fillId="0" borderId="17" xfId="0" applyFont="1" applyBorder="1" applyAlignment="1">
      <alignment horizontal="center" vertical="top" wrapText="1"/>
    </xf>
    <xf numFmtId="0" fontId="55" fillId="4" borderId="17" xfId="0" applyFont="1" applyFill="1" applyBorder="1" applyAlignment="1" applyProtection="1">
      <alignment horizontal="center" vertical="top"/>
      <protection locked="0"/>
    </xf>
    <xf numFmtId="0" fontId="4" fillId="4" borderId="17" xfId="0" applyFont="1" applyFill="1" applyBorder="1" applyAlignment="1" applyProtection="1">
      <alignment horizontal="left" vertical="top" wrapText="1"/>
      <protection locked="0"/>
    </xf>
    <xf numFmtId="0" fontId="1" fillId="12" borderId="44" xfId="0" applyFont="1" applyFill="1" applyBorder="1" applyAlignment="1" applyProtection="1">
      <alignment horizontal="center" vertical="top" wrapText="1"/>
      <protection locked="0"/>
    </xf>
    <xf numFmtId="0" fontId="1" fillId="12" borderId="43" xfId="0" applyFont="1" applyFill="1" applyBorder="1" applyAlignment="1" applyProtection="1">
      <alignment horizontal="center" vertical="top" wrapText="1"/>
      <protection locked="0"/>
    </xf>
    <xf numFmtId="0" fontId="1" fillId="12" borderId="34" xfId="0" applyFont="1" applyFill="1" applyBorder="1" applyAlignment="1" applyProtection="1">
      <alignment horizontal="center" vertical="top" wrapText="1"/>
      <protection locked="0"/>
    </xf>
    <xf numFmtId="0" fontId="1" fillId="12" borderId="25" xfId="0" applyFont="1" applyFill="1" applyBorder="1" applyAlignment="1">
      <alignment horizontal="left"/>
    </xf>
    <xf numFmtId="0" fontId="0" fillId="12" borderId="25" xfId="0" applyFill="1" applyBorder="1" applyAlignment="1">
      <alignment horizontal="left"/>
    </xf>
    <xf numFmtId="0" fontId="36" fillId="0" borderId="35" xfId="1" applyBorder="1" applyAlignment="1" applyProtection="1">
      <alignment horizontal="right" vertical="top"/>
    </xf>
    <xf numFmtId="0" fontId="1" fillId="4" borderId="25" xfId="0" applyFont="1" applyFill="1" applyBorder="1" applyAlignment="1" applyProtection="1">
      <alignment horizontal="left" vertical="top" wrapText="1"/>
      <protection locked="0"/>
    </xf>
    <xf numFmtId="0" fontId="36" fillId="0" borderId="24" xfId="1" applyBorder="1" applyAlignment="1" applyProtection="1">
      <alignment horizontal="right" vertical="top" wrapText="1"/>
    </xf>
    <xf numFmtId="0" fontId="55" fillId="4" borderId="21" xfId="0" applyFont="1" applyFill="1" applyBorder="1" applyAlignment="1" applyProtection="1">
      <alignment horizontal="left" vertical="top" readingOrder="1"/>
      <protection locked="0"/>
    </xf>
    <xf numFmtId="0" fontId="55" fillId="4" borderId="36" xfId="0" applyFont="1" applyFill="1" applyBorder="1" applyAlignment="1" applyProtection="1">
      <alignment horizontal="left" vertical="top" readingOrder="1"/>
      <protection locked="0"/>
    </xf>
    <xf numFmtId="49" fontId="4" fillId="4" borderId="21" xfId="0" applyNumberFormat="1" applyFont="1" applyFill="1" applyBorder="1" applyAlignment="1" applyProtection="1">
      <alignment horizontal="left" vertical="top" wrapText="1" readingOrder="1"/>
      <protection locked="0"/>
    </xf>
    <xf numFmtId="49" fontId="4" fillId="4" borderId="54" xfId="0" applyNumberFormat="1" applyFont="1" applyFill="1" applyBorder="1" applyAlignment="1" applyProtection="1">
      <alignment horizontal="left" vertical="top" wrapText="1" readingOrder="1"/>
      <protection locked="0"/>
    </xf>
    <xf numFmtId="49" fontId="4" fillId="4" borderId="36" xfId="0" applyNumberFormat="1" applyFont="1" applyFill="1" applyBorder="1" applyAlignment="1" applyProtection="1">
      <alignment horizontal="left" vertical="top" wrapText="1" readingOrder="1"/>
      <protection locked="0"/>
    </xf>
    <xf numFmtId="0" fontId="4" fillId="4" borderId="21" xfId="0" applyFont="1" applyFill="1" applyBorder="1" applyAlignment="1" applyProtection="1">
      <alignment horizontal="left" vertical="top" wrapText="1"/>
      <protection locked="0"/>
    </xf>
    <xf numFmtId="0" fontId="4" fillId="4" borderId="54" xfId="0" applyFont="1" applyFill="1" applyBorder="1" applyAlignment="1" applyProtection="1">
      <alignment horizontal="left" vertical="top" wrapText="1"/>
      <protection locked="0"/>
    </xf>
    <xf numFmtId="0" fontId="4" fillId="4" borderId="36" xfId="0" applyFont="1" applyFill="1" applyBorder="1" applyAlignment="1" applyProtection="1">
      <alignment horizontal="left" vertical="top" wrapText="1"/>
      <protection locked="0"/>
    </xf>
    <xf numFmtId="0" fontId="1" fillId="0" borderId="25" xfId="0" applyFont="1" applyBorder="1" applyAlignment="1">
      <alignment horizontal="left" vertical="center" wrapText="1"/>
    </xf>
    <xf numFmtId="0" fontId="0" fillId="4" borderId="17" xfId="0" applyFill="1" applyBorder="1" applyAlignment="1" applyProtection="1">
      <alignment horizontal="left" vertical="top"/>
      <protection locked="0"/>
    </xf>
    <xf numFmtId="0" fontId="15" fillId="11" borderId="21" xfId="0" applyFont="1" applyFill="1" applyBorder="1" applyAlignment="1" applyProtection="1">
      <alignment horizontal="left" vertical="top"/>
      <protection locked="0"/>
    </xf>
    <xf numFmtId="0" fontId="15" fillId="11" borderId="36" xfId="0" applyFont="1" applyFill="1" applyBorder="1" applyAlignment="1" applyProtection="1">
      <alignment horizontal="left" vertical="top"/>
      <protection locked="0"/>
    </xf>
    <xf numFmtId="0" fontId="15" fillId="11" borderId="21" xfId="0" applyFont="1" applyFill="1" applyBorder="1" applyAlignment="1" applyProtection="1">
      <alignment horizontal="center" vertical="top"/>
      <protection locked="0"/>
    </xf>
    <xf numFmtId="0" fontId="15" fillId="11" borderId="36" xfId="0" applyFont="1" applyFill="1" applyBorder="1" applyAlignment="1" applyProtection="1">
      <alignment horizontal="center" vertical="top"/>
      <protection locked="0"/>
    </xf>
    <xf numFmtId="0" fontId="0" fillId="4" borderId="21" xfId="0" applyFill="1" applyBorder="1" applyAlignment="1" applyProtection="1">
      <alignment horizontal="center" vertical="top" wrapText="1"/>
      <protection locked="0"/>
    </xf>
    <xf numFmtId="0" fontId="0" fillId="4" borderId="36" xfId="0" applyFill="1" applyBorder="1" applyAlignment="1" applyProtection="1">
      <alignment horizontal="center" vertical="top" wrapText="1"/>
      <protection locked="0"/>
    </xf>
    <xf numFmtId="0" fontId="0" fillId="4" borderId="21" xfId="0" applyFill="1" applyBorder="1" applyAlignment="1" applyProtection="1">
      <alignment horizontal="center" vertical="top"/>
      <protection locked="0"/>
    </xf>
    <xf numFmtId="0" fontId="0" fillId="4" borderId="36" xfId="0" applyFill="1" applyBorder="1" applyAlignment="1" applyProtection="1">
      <alignment horizontal="center" vertical="top"/>
      <protection locked="0"/>
    </xf>
    <xf numFmtId="0" fontId="27" fillId="2" borderId="71" xfId="0" applyFont="1" applyFill="1" applyBorder="1" applyAlignment="1" applyProtection="1">
      <alignment vertical="top" wrapText="1"/>
      <protection locked="0"/>
    </xf>
    <xf numFmtId="0" fontId="27" fillId="2" borderId="72" xfId="0" applyFont="1" applyFill="1" applyBorder="1" applyAlignment="1" applyProtection="1">
      <alignment vertical="top" wrapText="1"/>
      <protection locked="0"/>
    </xf>
    <xf numFmtId="0" fontId="27" fillId="2" borderId="73" xfId="0" applyFont="1" applyFill="1" applyBorder="1" applyAlignment="1" applyProtection="1">
      <alignment vertical="top" wrapText="1"/>
      <protection locked="0"/>
    </xf>
    <xf numFmtId="0" fontId="27" fillId="2" borderId="74" xfId="0" applyFont="1" applyFill="1" applyBorder="1" applyAlignment="1" applyProtection="1">
      <alignment vertical="top" wrapText="1"/>
      <protection locked="0"/>
    </xf>
    <xf numFmtId="0" fontId="27" fillId="2" borderId="75" xfId="0" applyFont="1" applyFill="1" applyBorder="1" applyAlignment="1" applyProtection="1">
      <alignment vertical="top" wrapText="1"/>
      <protection locked="0"/>
    </xf>
    <xf numFmtId="0" fontId="27" fillId="2" borderId="76" xfId="0" applyFont="1" applyFill="1" applyBorder="1" applyAlignment="1" applyProtection="1">
      <alignment vertical="top" wrapText="1"/>
      <protection locked="0"/>
    </xf>
    <xf numFmtId="0" fontId="27" fillId="2" borderId="77" xfId="0" applyFont="1" applyFill="1" applyBorder="1" applyAlignment="1" applyProtection="1">
      <alignment vertical="top" wrapText="1"/>
      <protection locked="0"/>
    </xf>
    <xf numFmtId="0" fontId="27" fillId="2" borderId="78" xfId="0" applyFont="1" applyFill="1" applyBorder="1" applyAlignment="1" applyProtection="1">
      <alignment vertical="top" wrapText="1"/>
      <protection locked="0"/>
    </xf>
    <xf numFmtId="0" fontId="0" fillId="8" borderId="54" xfId="0" applyFill="1" applyBorder="1" applyAlignment="1">
      <alignment vertical="top"/>
    </xf>
    <xf numFmtId="0" fontId="0" fillId="8" borderId="36" xfId="0" applyFill="1" applyBorder="1" applyAlignment="1">
      <alignment vertical="top"/>
    </xf>
    <xf numFmtId="0" fontId="4" fillId="0" borderId="21" xfId="0" applyFont="1" applyBorder="1" applyAlignment="1" applyProtection="1">
      <alignment vertical="top" wrapText="1"/>
      <protection locked="0"/>
    </xf>
    <xf numFmtId="0" fontId="4" fillId="0" borderId="54" xfId="0" applyFont="1" applyBorder="1" applyAlignment="1" applyProtection="1">
      <alignment vertical="top" wrapText="1"/>
      <protection locked="0"/>
    </xf>
    <xf numFmtId="0" fontId="4" fillId="0" borderId="36" xfId="0" applyFont="1" applyBorder="1" applyAlignment="1" applyProtection="1">
      <alignment vertical="top" wrapText="1"/>
      <protection locked="0"/>
    </xf>
    <xf numFmtId="0" fontId="5" fillId="0" borderId="0" xfId="0" applyFont="1" applyAlignment="1">
      <alignment vertical="top" wrapText="1"/>
    </xf>
    <xf numFmtId="0" fontId="4" fillId="0" borderId="17" xfId="0" applyFont="1" applyBorder="1" applyAlignment="1" applyProtection="1">
      <alignment vertical="top" wrapText="1"/>
      <protection locked="0"/>
    </xf>
    <xf numFmtId="0" fontId="4" fillId="16" borderId="17" xfId="0" applyFont="1" applyFill="1" applyBorder="1" applyAlignment="1">
      <alignment horizontal="center" vertical="top" wrapText="1"/>
    </xf>
    <xf numFmtId="0" fontId="16" fillId="5" borderId="83" xfId="0" applyFont="1" applyFill="1" applyBorder="1" applyAlignment="1">
      <alignment horizontal="right" vertical="top" wrapText="1"/>
    </xf>
    <xf numFmtId="0" fontId="1" fillId="0" borderId="17" xfId="0" applyFont="1" applyBorder="1" applyAlignment="1">
      <alignment horizontal="left" vertical="top" wrapText="1"/>
    </xf>
    <xf numFmtId="0" fontId="4" fillId="0" borderId="0" xfId="0" applyFont="1" applyAlignment="1">
      <alignment vertical="top"/>
    </xf>
    <xf numFmtId="0" fontId="4" fillId="0" borderId="23" xfId="0" applyFont="1" applyBorder="1" applyAlignment="1">
      <alignment horizontal="left" vertical="top" wrapText="1"/>
    </xf>
    <xf numFmtId="0" fontId="4" fillId="0" borderId="0" xfId="0" applyFont="1" applyAlignment="1">
      <alignment horizontal="left" vertical="top" wrapText="1"/>
    </xf>
    <xf numFmtId="0" fontId="14" fillId="0" borderId="19" xfId="0" applyFont="1" applyBorder="1" applyAlignment="1">
      <alignment horizontal="left" vertical="top" wrapText="1"/>
    </xf>
    <xf numFmtId="0" fontId="4" fillId="0" borderId="44" xfId="0" applyFont="1" applyBorder="1" applyAlignment="1">
      <alignment vertical="top"/>
    </xf>
    <xf numFmtId="0" fontId="0" fillId="0" borderId="34" xfId="0" applyBorder="1" applyAlignment="1">
      <alignment vertical="top"/>
    </xf>
    <xf numFmtId="0" fontId="1" fillId="0" borderId="44" xfId="0" applyFont="1" applyBorder="1" applyAlignment="1" applyProtection="1">
      <alignment horizontal="left"/>
      <protection locked="0"/>
    </xf>
    <xf numFmtId="0" fontId="1" fillId="0" borderId="43" xfId="0" applyFont="1" applyBorder="1" applyAlignment="1" applyProtection="1">
      <alignment horizontal="left"/>
      <protection locked="0"/>
    </xf>
    <xf numFmtId="0" fontId="1" fillId="0" borderId="34" xfId="0" applyFont="1" applyBorder="1" applyAlignment="1" applyProtection="1">
      <alignment horizontal="left"/>
      <protection locked="0"/>
    </xf>
    <xf numFmtId="0" fontId="15" fillId="0" borderId="67" xfId="0" applyFont="1" applyBorder="1" applyAlignment="1" applyProtection="1">
      <alignment vertical="top" wrapText="1"/>
      <protection locked="0"/>
    </xf>
    <xf numFmtId="0" fontId="15" fillId="0" borderId="33" xfId="0" applyFont="1" applyBorder="1" applyAlignment="1" applyProtection="1">
      <alignment vertical="top" wrapText="1"/>
      <protection locked="0"/>
    </xf>
    <xf numFmtId="0" fontId="15" fillId="0" borderId="68" xfId="0" applyFont="1" applyBorder="1" applyAlignment="1" applyProtection="1">
      <alignment vertical="top" wrapText="1"/>
      <protection locked="0"/>
    </xf>
    <xf numFmtId="0" fontId="15" fillId="0" borderId="23" xfId="0" applyFont="1" applyBorder="1" applyAlignment="1" applyProtection="1">
      <alignment vertical="top" wrapText="1"/>
      <protection locked="0"/>
    </xf>
    <xf numFmtId="0" fontId="15" fillId="0" borderId="0" xfId="0" applyFont="1" applyAlignment="1" applyProtection="1">
      <alignment vertical="top" wrapText="1"/>
      <protection locked="0"/>
    </xf>
    <xf numFmtId="0" fontId="15" fillId="0" borderId="26" xfId="0" applyFont="1" applyBorder="1" applyAlignment="1" applyProtection="1">
      <alignment vertical="top" wrapText="1"/>
      <protection locked="0"/>
    </xf>
    <xf numFmtId="0" fontId="15" fillId="0" borderId="28" xfId="0" applyFont="1" applyBorder="1" applyAlignment="1" applyProtection="1">
      <alignment vertical="top" wrapText="1"/>
      <protection locked="0"/>
    </xf>
    <xf numFmtId="0" fontId="15" fillId="0" borderId="24" xfId="0" applyFont="1" applyBorder="1" applyAlignment="1" applyProtection="1">
      <alignment vertical="top" wrapText="1"/>
      <protection locked="0"/>
    </xf>
    <xf numFmtId="0" fontId="15" fillId="0" borderId="27" xfId="0" applyFont="1" applyBorder="1" applyAlignment="1" applyProtection="1">
      <alignment vertical="top" wrapText="1"/>
      <protection locked="0"/>
    </xf>
    <xf numFmtId="0" fontId="58" fillId="0" borderId="0" xfId="2" applyFont="1" applyAlignment="1">
      <alignment horizontal="right" vertical="center"/>
    </xf>
    <xf numFmtId="0" fontId="58" fillId="0" borderId="0" xfId="2" applyFont="1" applyAlignment="1">
      <alignment horizontal="right" vertical="center" wrapText="1"/>
    </xf>
    <xf numFmtId="0" fontId="48" fillId="0" borderId="0" xfId="2" applyFont="1" applyAlignment="1">
      <alignment horizontal="right" vertical="center"/>
    </xf>
    <xf numFmtId="0" fontId="1" fillId="0" borderId="21" xfId="2" applyFont="1" applyFill="1" applyBorder="1" applyAlignment="1">
      <alignment horizontal="left" vertical="top" wrapText="1"/>
    </xf>
    <xf numFmtId="0" fontId="1" fillId="0" borderId="54" xfId="2" applyFont="1" applyFill="1" applyBorder="1" applyAlignment="1">
      <alignment horizontal="left" vertical="top" wrapText="1"/>
    </xf>
    <xf numFmtId="0" fontId="1" fillId="0" borderId="36" xfId="2" applyFont="1" applyFill="1" applyBorder="1" applyAlignment="1">
      <alignment horizontal="left" vertical="top" wrapText="1"/>
    </xf>
    <xf numFmtId="0" fontId="2" fillId="0" borderId="0" xfId="0" applyFont="1" applyFill="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1" fillId="0" borderId="0" xfId="0" applyFont="1" applyFill="1" applyAlignment="1" applyProtection="1">
      <alignment horizontal="left" vertical="top" wrapText="1"/>
      <protection locked="0"/>
    </xf>
    <xf numFmtId="0" fontId="0" fillId="0" borderId="0" xfId="0" applyFill="1"/>
    <xf numFmtId="0" fontId="0" fillId="17" borderId="25" xfId="0" applyFill="1" applyBorder="1" applyProtection="1">
      <protection locked="0"/>
    </xf>
  </cellXfs>
  <cellStyles count="4">
    <cellStyle name="Hyperlink" xfId="1" builtinId="8"/>
    <cellStyle name="Normal" xfId="0" builtinId="0"/>
    <cellStyle name="Normal 2" xfId="2" xr:uid="{00000000-0005-0000-0000-000002000000}"/>
    <cellStyle name="Normal 3" xfId="3" xr:uid="{00000000-0005-0000-0000-000003000000}"/>
  </cellStyles>
  <dxfs count="1732">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rgb="FFFFCC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rgb="FFFFCC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rgb="FFFFCC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rgb="FFFFCC99"/>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rgb="FFFFCC99"/>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rgb="FFFFCC99"/>
        </patternFill>
      </fill>
      <border>
        <left style="thin">
          <color theme="0" tint="-0.499984740745262"/>
        </left>
        <right style="thin">
          <color theme="0" tint="-0.499984740745262"/>
        </right>
        <top style="thin">
          <color theme="0" tint="-0.499984740745262"/>
        </top>
        <bottom style="thin">
          <color theme="0" tint="-0.499984740745262"/>
        </bottom>
        <vertical/>
        <horizontal/>
      </border>
    </dxf>
    <dxf>
      <fill>
        <patternFill>
          <bgColor indexed="47"/>
        </patternFill>
      </fill>
      <border>
        <left style="thin">
          <color theme="0" tint="-0.499984740745262"/>
        </left>
        <right style="thin">
          <color theme="0" tint="-0.499984740745262"/>
        </right>
        <top style="thin">
          <color theme="0" tint="-0.499984740745262"/>
        </top>
        <bottom style="thin">
          <color theme="0" tint="-0.499984740745262"/>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border>
        <left style="thin">
          <color indexed="64"/>
        </left>
        <right style="thin">
          <color indexed="64"/>
        </right>
        <top style="thin">
          <color indexed="64"/>
        </top>
        <bottom style="thin">
          <color indexed="64"/>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rgb="FFFFCC99"/>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3"/>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indexed="47"/>
        </patternFill>
      </fill>
      <border>
        <left style="thin">
          <color theme="0" tint="-0.24994659260841701"/>
        </left>
        <right style="thin">
          <color theme="0" tint="-0.24994659260841701"/>
        </right>
        <top style="thin">
          <color theme="0" tint="-0.24994659260841701"/>
        </top>
        <bottom style="thin">
          <color theme="0" tint="-0.24994659260841701"/>
        </bottom>
      </border>
    </dxf>
    <dxf>
      <font>
        <color rgb="FF9FFFFF"/>
      </font>
    </dxf>
    <dxf>
      <fill>
        <patternFill>
          <bgColor indexed="11"/>
        </patternFill>
      </fill>
    </dxf>
    <dxf>
      <fill>
        <patternFill>
          <bgColor indexed="52"/>
        </patternFill>
      </fill>
    </dxf>
    <dxf>
      <fill>
        <patternFill>
          <bgColor indexed="10"/>
        </patternFill>
      </fill>
    </dxf>
  </dxfs>
  <tableStyles count="0" defaultTableStyle="TableStyleMedium9" defaultPivotStyle="PivotStyleLight16"/>
  <colors>
    <mruColors>
      <color rgb="FFCCFFFF"/>
      <color rgb="FF9FFFFF"/>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GBox"/>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Radio" firstButton="1"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Radio" lockText="1"/>
</file>

<file path=xl/ctrlProps/ctrlProp27.xml><?xml version="1.0" encoding="utf-8"?>
<formControlPr xmlns="http://schemas.microsoft.com/office/spreadsheetml/2009/9/main" objectType="Radio" firstButton="1"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82550</xdr:colOff>
          <xdr:row>27</xdr:row>
          <xdr:rowOff>31750</xdr:rowOff>
        </xdr:from>
        <xdr:to>
          <xdr:col>1</xdr:col>
          <xdr:colOff>596900</xdr:colOff>
          <xdr:row>27</xdr:row>
          <xdr:rowOff>215900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200-000002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0</xdr:colOff>
          <xdr:row>38</xdr:row>
          <xdr:rowOff>6350</xdr:rowOff>
        </xdr:from>
        <xdr:to>
          <xdr:col>6</xdr:col>
          <xdr:colOff>501650</xdr:colOff>
          <xdr:row>39</xdr:row>
          <xdr:rowOff>31750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200-000003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xdr:colOff>
          <xdr:row>38</xdr:row>
          <xdr:rowOff>6350</xdr:rowOff>
        </xdr:from>
        <xdr:to>
          <xdr:col>5</xdr:col>
          <xdr:colOff>520700</xdr:colOff>
          <xdr:row>39</xdr:row>
          <xdr:rowOff>31750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200-000004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349250</xdr:colOff>
          <xdr:row>50</xdr:row>
          <xdr:rowOff>152400</xdr:rowOff>
        </xdr:from>
        <xdr:to>
          <xdr:col>6</xdr:col>
          <xdr:colOff>152400</xdr:colOff>
          <xdr:row>52</xdr:row>
          <xdr:rowOff>6350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200-000006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349250</xdr:colOff>
          <xdr:row>52</xdr:row>
          <xdr:rowOff>146050</xdr:rowOff>
        </xdr:from>
        <xdr:to>
          <xdr:col>6</xdr:col>
          <xdr:colOff>152400</xdr:colOff>
          <xdr:row>53</xdr:row>
          <xdr:rowOff>158750</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0200-000007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349250</xdr:colOff>
          <xdr:row>50</xdr:row>
          <xdr:rowOff>152400</xdr:rowOff>
        </xdr:from>
        <xdr:to>
          <xdr:col>7</xdr:col>
          <xdr:colOff>152400</xdr:colOff>
          <xdr:row>52</xdr:row>
          <xdr:rowOff>6350</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0200-00000A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349250</xdr:colOff>
          <xdr:row>52</xdr:row>
          <xdr:rowOff>146050</xdr:rowOff>
        </xdr:from>
        <xdr:to>
          <xdr:col>7</xdr:col>
          <xdr:colOff>152400</xdr:colOff>
          <xdr:row>53</xdr:row>
          <xdr:rowOff>158750</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0200-00000B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349250</xdr:colOff>
          <xdr:row>48</xdr:row>
          <xdr:rowOff>152400</xdr:rowOff>
        </xdr:from>
        <xdr:to>
          <xdr:col>6</xdr:col>
          <xdr:colOff>152400</xdr:colOff>
          <xdr:row>50</xdr:row>
          <xdr:rowOff>6350</xdr:rowOff>
        </xdr:to>
        <xdr:sp macro="" textlink="">
          <xdr:nvSpPr>
            <xdr:cNvPr id="41997" name="Check Box 13" hidden="1">
              <a:extLst>
                <a:ext uri="{63B3BB69-23CF-44E3-9099-C40C66FF867C}">
                  <a14:compatExt spid="_x0000_s41997"/>
                </a:ext>
                <a:ext uri="{FF2B5EF4-FFF2-40B4-BE49-F238E27FC236}">
                  <a16:creationId xmlns:a16="http://schemas.microsoft.com/office/drawing/2014/main" id="{00000000-0008-0000-0200-00000D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349250</xdr:colOff>
          <xdr:row>48</xdr:row>
          <xdr:rowOff>152400</xdr:rowOff>
        </xdr:from>
        <xdr:to>
          <xdr:col>7</xdr:col>
          <xdr:colOff>152400</xdr:colOff>
          <xdr:row>50</xdr:row>
          <xdr:rowOff>6350</xdr:rowOff>
        </xdr:to>
        <xdr:sp macro="" textlink="">
          <xdr:nvSpPr>
            <xdr:cNvPr id="41998" name="Check Box 14" hidden="1">
              <a:extLst>
                <a:ext uri="{63B3BB69-23CF-44E3-9099-C40C66FF867C}">
                  <a14:compatExt spid="_x0000_s41998"/>
                </a:ext>
                <a:ext uri="{FF2B5EF4-FFF2-40B4-BE49-F238E27FC236}">
                  <a16:creationId xmlns:a16="http://schemas.microsoft.com/office/drawing/2014/main" id="{00000000-0008-0000-0200-00000E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654050</xdr:colOff>
          <xdr:row>106</xdr:row>
          <xdr:rowOff>6350</xdr:rowOff>
        </xdr:from>
        <xdr:to>
          <xdr:col>3</xdr:col>
          <xdr:colOff>488950</xdr:colOff>
          <xdr:row>106</xdr:row>
          <xdr:rowOff>190500</xdr:rowOff>
        </xdr:to>
        <xdr:sp macro="" textlink="">
          <xdr:nvSpPr>
            <xdr:cNvPr id="41999" name="Check Box 15" hidden="1">
              <a:extLst>
                <a:ext uri="{63B3BB69-23CF-44E3-9099-C40C66FF867C}">
                  <a14:compatExt spid="_x0000_s41999"/>
                </a:ext>
                <a:ext uri="{FF2B5EF4-FFF2-40B4-BE49-F238E27FC236}">
                  <a16:creationId xmlns:a16="http://schemas.microsoft.com/office/drawing/2014/main" id="{00000000-0008-0000-0200-00000F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69850</xdr:colOff>
          <xdr:row>106</xdr:row>
          <xdr:rowOff>6350</xdr:rowOff>
        </xdr:from>
        <xdr:to>
          <xdr:col>4</xdr:col>
          <xdr:colOff>571500</xdr:colOff>
          <xdr:row>106</xdr:row>
          <xdr:rowOff>190500</xdr:rowOff>
        </xdr:to>
        <xdr:sp macro="" textlink="">
          <xdr:nvSpPr>
            <xdr:cNvPr id="42002" name="Check Box 18" hidden="1">
              <a:extLst>
                <a:ext uri="{63B3BB69-23CF-44E3-9099-C40C66FF867C}">
                  <a14:compatExt spid="_x0000_s42002"/>
                </a:ext>
                <a:ext uri="{FF2B5EF4-FFF2-40B4-BE49-F238E27FC236}">
                  <a16:creationId xmlns:a16="http://schemas.microsoft.com/office/drawing/2014/main" id="{00000000-0008-0000-0200-000012A4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558800</xdr:colOff>
          <xdr:row>206</xdr:row>
          <xdr:rowOff>146050</xdr:rowOff>
        </xdr:from>
        <xdr:to>
          <xdr:col>10</xdr:col>
          <xdr:colOff>69850</xdr:colOff>
          <xdr:row>207</xdr:row>
          <xdr:rowOff>158750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300-000003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206</xdr:row>
          <xdr:rowOff>146050</xdr:rowOff>
        </xdr:from>
        <xdr:to>
          <xdr:col>8</xdr:col>
          <xdr:colOff>387350</xdr:colOff>
          <xdr:row>207</xdr:row>
          <xdr:rowOff>158750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300-000004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565150</xdr:colOff>
          <xdr:row>209</xdr:row>
          <xdr:rowOff>152400</xdr:rowOff>
        </xdr:from>
        <xdr:to>
          <xdr:col>10</xdr:col>
          <xdr:colOff>69850</xdr:colOff>
          <xdr:row>211</xdr:row>
          <xdr:rowOff>6350</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300-000005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209</xdr:row>
          <xdr:rowOff>152400</xdr:rowOff>
        </xdr:from>
        <xdr:to>
          <xdr:col>8</xdr:col>
          <xdr:colOff>406400</xdr:colOff>
          <xdr:row>211</xdr:row>
          <xdr:rowOff>6350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300-000006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565150</xdr:colOff>
          <xdr:row>216</xdr:row>
          <xdr:rowOff>107950</xdr:rowOff>
        </xdr:from>
        <xdr:to>
          <xdr:col>10</xdr:col>
          <xdr:colOff>69850</xdr:colOff>
          <xdr:row>217</xdr:row>
          <xdr:rowOff>114300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300-000007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216</xdr:row>
          <xdr:rowOff>107950</xdr:rowOff>
        </xdr:from>
        <xdr:to>
          <xdr:col>8</xdr:col>
          <xdr:colOff>406400</xdr:colOff>
          <xdr:row>217</xdr:row>
          <xdr:rowOff>114300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300-000008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565150</xdr:colOff>
          <xdr:row>239</xdr:row>
          <xdr:rowOff>107950</xdr:rowOff>
        </xdr:from>
        <xdr:to>
          <xdr:col>10</xdr:col>
          <xdr:colOff>69850</xdr:colOff>
          <xdr:row>240</xdr:row>
          <xdr:rowOff>114300</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300-000009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239</xdr:row>
          <xdr:rowOff>107950</xdr:rowOff>
        </xdr:from>
        <xdr:to>
          <xdr:col>8</xdr:col>
          <xdr:colOff>406400</xdr:colOff>
          <xdr:row>240</xdr:row>
          <xdr:rowOff>114300</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300-00000A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387350</xdr:colOff>
          <xdr:row>24</xdr:row>
          <xdr:rowOff>114300</xdr:rowOff>
        </xdr:from>
        <xdr:to>
          <xdr:col>9</xdr:col>
          <xdr:colOff>25400</xdr:colOff>
          <xdr:row>26</xdr:row>
          <xdr:rowOff>114300</xdr:rowOff>
        </xdr:to>
        <xdr:sp macro="" textlink="">
          <xdr:nvSpPr>
            <xdr:cNvPr id="38935" name="Group Box 23" hidden="1">
              <a:extLst>
                <a:ext uri="{63B3BB69-23CF-44E3-9099-C40C66FF867C}">
                  <a14:compatExt spid="_x0000_s38935"/>
                </a:ext>
                <a:ext uri="{FF2B5EF4-FFF2-40B4-BE49-F238E27FC236}">
                  <a16:creationId xmlns:a16="http://schemas.microsoft.com/office/drawing/2014/main" id="{00000000-0008-0000-0300-0000179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en-GB" sz="800" b="0" i="0" u="none" strike="noStrike" baseline="0">
                  <a:solidFill>
                    <a:srgbClr val="000000"/>
                  </a:solidFill>
                  <a:latin typeface="Tahoma"/>
                  <a:ea typeface="Tahoma"/>
                  <a:cs typeface="Tahoma"/>
                </a:rPr>
                <a:t>Survey Area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387350</xdr:colOff>
          <xdr:row>28</xdr:row>
          <xdr:rowOff>107950</xdr:rowOff>
        </xdr:from>
        <xdr:to>
          <xdr:col>9</xdr:col>
          <xdr:colOff>25400</xdr:colOff>
          <xdr:row>30</xdr:row>
          <xdr:rowOff>146050</xdr:rowOff>
        </xdr:to>
        <xdr:sp macro="" textlink="">
          <xdr:nvSpPr>
            <xdr:cNvPr id="38939" name="Group Box 27" hidden="1">
              <a:extLst>
                <a:ext uri="{63B3BB69-23CF-44E3-9099-C40C66FF867C}">
                  <a14:compatExt spid="_x0000_s38939"/>
                </a:ext>
                <a:ext uri="{FF2B5EF4-FFF2-40B4-BE49-F238E27FC236}">
                  <a16:creationId xmlns:a16="http://schemas.microsoft.com/office/drawing/2014/main" id="{00000000-0008-0000-0300-00001B9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en-GB" sz="800" b="0" i="0" u="none" strike="noStrike" baseline="0">
                  <a:solidFill>
                    <a:srgbClr val="000000"/>
                  </a:solidFill>
                  <a:latin typeface="Tahoma"/>
                  <a:ea typeface="Tahoma"/>
                  <a:cs typeface="Tahoma"/>
                </a:rPr>
                <a:t>Ponds Surveyed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158750</xdr:colOff>
          <xdr:row>159</xdr:row>
          <xdr:rowOff>0</xdr:rowOff>
        </xdr:from>
        <xdr:to>
          <xdr:col>6</xdr:col>
          <xdr:colOff>31750</xdr:colOff>
          <xdr:row>160</xdr:row>
          <xdr:rowOff>25400</xdr:rowOff>
        </xdr:to>
        <xdr:sp macro="" textlink="">
          <xdr:nvSpPr>
            <xdr:cNvPr id="38952" name="Check Box 40" hidden="1">
              <a:extLst>
                <a:ext uri="{63B3BB69-23CF-44E3-9099-C40C66FF867C}">
                  <a14:compatExt spid="_x0000_s38952"/>
                </a:ext>
                <a:ext uri="{FF2B5EF4-FFF2-40B4-BE49-F238E27FC236}">
                  <a16:creationId xmlns:a16="http://schemas.microsoft.com/office/drawing/2014/main" id="{00000000-0008-0000-0300-000028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159</xdr:row>
          <xdr:rowOff>0</xdr:rowOff>
        </xdr:from>
        <xdr:to>
          <xdr:col>5</xdr:col>
          <xdr:colOff>0</xdr:colOff>
          <xdr:row>160</xdr:row>
          <xdr:rowOff>25400</xdr:rowOff>
        </xdr:to>
        <xdr:sp macro="" textlink="">
          <xdr:nvSpPr>
            <xdr:cNvPr id="38953" name="Check Box 41" hidden="1">
              <a:extLst>
                <a:ext uri="{63B3BB69-23CF-44E3-9099-C40C66FF867C}">
                  <a14:compatExt spid="_x0000_s38953"/>
                </a:ext>
                <a:ext uri="{FF2B5EF4-FFF2-40B4-BE49-F238E27FC236}">
                  <a16:creationId xmlns:a16="http://schemas.microsoft.com/office/drawing/2014/main" id="{00000000-0008-0000-0300-000029980000}"/>
                </a:ext>
              </a:extLst>
            </xdr:cNvPr>
            <xdr:cNvSpPr/>
          </xdr:nvSpPr>
          <xdr:spPr bwMode="auto">
            <a:xfrm>
              <a:off x="0" y="0"/>
              <a:ext cx="0" cy="0"/>
            </a:xfrm>
            <a:prstGeom prst="rect">
              <a:avLst/>
            </a:prstGeom>
            <a:solidFill>
              <a:srgbClr val="FFCC99" mc:Ignorable="a14" a14:legacySpreadsheetColorIndex="47"/>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501650</xdr:colOff>
          <xdr:row>24</xdr:row>
          <xdr:rowOff>158750</xdr:rowOff>
        </xdr:from>
        <xdr:to>
          <xdr:col>6</xdr:col>
          <xdr:colOff>0</xdr:colOff>
          <xdr:row>26</xdr:row>
          <xdr:rowOff>82550</xdr:rowOff>
        </xdr:to>
        <xdr:sp macro="" textlink="">
          <xdr:nvSpPr>
            <xdr:cNvPr id="38956" name="Option Button 44" hidden="1">
              <a:extLst>
                <a:ext uri="{63B3BB69-23CF-44E3-9099-C40C66FF867C}">
                  <a14:compatExt spid="_x0000_s38956"/>
                </a:ext>
                <a:ext uri="{FF2B5EF4-FFF2-40B4-BE49-F238E27FC236}">
                  <a16:creationId xmlns:a16="http://schemas.microsoft.com/office/drawing/2014/main" id="{00000000-0008-0000-0300-00002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250m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24</xdr:row>
          <xdr:rowOff>158750</xdr:rowOff>
        </xdr:from>
        <xdr:to>
          <xdr:col>7</xdr:col>
          <xdr:colOff>260350</xdr:colOff>
          <xdr:row>26</xdr:row>
          <xdr:rowOff>82550</xdr:rowOff>
        </xdr:to>
        <xdr:sp macro="" textlink="">
          <xdr:nvSpPr>
            <xdr:cNvPr id="38957" name="Option Button 45" hidden="1">
              <a:extLst>
                <a:ext uri="{63B3BB69-23CF-44E3-9099-C40C66FF867C}">
                  <a14:compatExt spid="_x0000_s38957"/>
                </a:ext>
                <a:ext uri="{FF2B5EF4-FFF2-40B4-BE49-F238E27FC236}">
                  <a16:creationId xmlns:a16="http://schemas.microsoft.com/office/drawing/2014/main" id="{00000000-0008-0000-0300-00002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500m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488950</xdr:colOff>
          <xdr:row>24</xdr:row>
          <xdr:rowOff>158750</xdr:rowOff>
        </xdr:from>
        <xdr:to>
          <xdr:col>9</xdr:col>
          <xdr:colOff>0</xdr:colOff>
          <xdr:row>26</xdr:row>
          <xdr:rowOff>82550</xdr:rowOff>
        </xdr:to>
        <xdr:sp macro="" textlink="">
          <xdr:nvSpPr>
            <xdr:cNvPr id="38958" name="Option Button 46" hidden="1">
              <a:extLst>
                <a:ext uri="{63B3BB69-23CF-44E3-9099-C40C66FF867C}">
                  <a14:compatExt spid="_x0000_s38958"/>
                </a:ext>
                <a:ext uri="{FF2B5EF4-FFF2-40B4-BE49-F238E27FC236}">
                  <a16:creationId xmlns:a16="http://schemas.microsoft.com/office/drawing/2014/main" id="{00000000-0008-0000-0300-00002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501650</xdr:colOff>
          <xdr:row>29</xdr:row>
          <xdr:rowOff>0</xdr:rowOff>
        </xdr:from>
        <xdr:to>
          <xdr:col>6</xdr:col>
          <xdr:colOff>0</xdr:colOff>
          <xdr:row>30</xdr:row>
          <xdr:rowOff>114300</xdr:rowOff>
        </xdr:to>
        <xdr:sp macro="" textlink="">
          <xdr:nvSpPr>
            <xdr:cNvPr id="38959" name="Option Button 47" hidden="1">
              <a:extLst>
                <a:ext uri="{63B3BB69-23CF-44E3-9099-C40C66FF867C}">
                  <a14:compatExt spid="_x0000_s38959"/>
                </a:ext>
                <a:ext uri="{FF2B5EF4-FFF2-40B4-BE49-F238E27FC236}">
                  <a16:creationId xmlns:a16="http://schemas.microsoft.com/office/drawing/2014/main" id="{00000000-0008-0000-0300-00002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All Ponds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29</xdr:row>
          <xdr:rowOff>0</xdr:rowOff>
        </xdr:from>
        <xdr:to>
          <xdr:col>7</xdr:col>
          <xdr:colOff>349250</xdr:colOff>
          <xdr:row>30</xdr:row>
          <xdr:rowOff>114300</xdr:rowOff>
        </xdr:to>
        <xdr:sp macro="" textlink="">
          <xdr:nvSpPr>
            <xdr:cNvPr id="38960" name="Option Button 48" hidden="1">
              <a:extLst>
                <a:ext uri="{63B3BB69-23CF-44E3-9099-C40C66FF867C}">
                  <a14:compatExt spid="_x0000_s38960"/>
                </a:ext>
                <a:ext uri="{FF2B5EF4-FFF2-40B4-BE49-F238E27FC236}">
                  <a16:creationId xmlns:a16="http://schemas.microsoft.com/office/drawing/2014/main" id="{00000000-0008-0000-0300-00003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Some Ponds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488950</xdr:colOff>
          <xdr:row>29</xdr:row>
          <xdr:rowOff>0</xdr:rowOff>
        </xdr:from>
        <xdr:to>
          <xdr:col>9</xdr:col>
          <xdr:colOff>0</xdr:colOff>
          <xdr:row>30</xdr:row>
          <xdr:rowOff>114300</xdr:rowOff>
        </xdr:to>
        <xdr:sp macro="" textlink="">
          <xdr:nvSpPr>
            <xdr:cNvPr id="38961" name="Option Button 49" hidden="1">
              <a:extLst>
                <a:ext uri="{63B3BB69-23CF-44E3-9099-C40C66FF867C}">
                  <a14:compatExt spid="_x0000_s38961"/>
                </a:ext>
                <a:ext uri="{FF2B5EF4-FFF2-40B4-BE49-F238E27FC236}">
                  <a16:creationId xmlns:a16="http://schemas.microsoft.com/office/drawing/2014/main" id="{00000000-0008-0000-0300-00003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381000</xdr:colOff>
          <xdr:row>337</xdr:row>
          <xdr:rowOff>114300</xdr:rowOff>
        </xdr:from>
        <xdr:to>
          <xdr:col>14</xdr:col>
          <xdr:colOff>69850</xdr:colOff>
          <xdr:row>338</xdr:row>
          <xdr:rowOff>120650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0400-000003C00000}"/>
                </a:ext>
              </a:extLst>
            </xdr:cNvPr>
            <xdr:cNvSpPr/>
          </xdr:nvSpPr>
          <xdr:spPr bwMode="auto">
            <a:xfrm>
              <a:off x="0" y="0"/>
              <a:ext cx="0" cy="0"/>
            </a:xfrm>
            <a:prstGeom prst="rect">
              <a:avLst/>
            </a:prstGeom>
            <a:solidFill>
              <a:srgbClr val="F9C4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337</xdr:row>
          <xdr:rowOff>114300</xdr:rowOff>
        </xdr:from>
        <xdr:to>
          <xdr:col>15</xdr:col>
          <xdr:colOff>82550</xdr:colOff>
          <xdr:row>338</xdr:row>
          <xdr:rowOff>120650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0400-000004C00000}"/>
                </a:ext>
              </a:extLst>
            </xdr:cNvPr>
            <xdr:cNvSpPr/>
          </xdr:nvSpPr>
          <xdr:spPr bwMode="auto">
            <a:xfrm>
              <a:off x="0" y="0"/>
              <a:ext cx="0" cy="0"/>
            </a:xfrm>
            <a:prstGeom prst="rect">
              <a:avLst/>
            </a:prstGeom>
            <a:solidFill>
              <a:srgbClr val="F9C4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603250</xdr:colOff>
          <xdr:row>364</xdr:row>
          <xdr:rowOff>31750</xdr:rowOff>
        </xdr:from>
        <xdr:to>
          <xdr:col>7</xdr:col>
          <xdr:colOff>463550</xdr:colOff>
          <xdr:row>364</xdr:row>
          <xdr:rowOff>215900</xdr:rowOff>
        </xdr:to>
        <xdr:sp macro="" textlink="">
          <xdr:nvSpPr>
            <xdr:cNvPr id="35847" name="Check Box 7" descr="Yes" hidden="1">
              <a:extLst>
                <a:ext uri="{63B3BB69-23CF-44E3-9099-C40C66FF867C}">
                  <a14:compatExt spid="_x0000_s35847"/>
                </a:ext>
                <a:ext uri="{FF2B5EF4-FFF2-40B4-BE49-F238E27FC236}">
                  <a16:creationId xmlns:a16="http://schemas.microsoft.com/office/drawing/2014/main" id="{00000000-0008-0000-0800-000007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603250</xdr:colOff>
          <xdr:row>364</xdr:row>
          <xdr:rowOff>254000</xdr:rowOff>
        </xdr:from>
        <xdr:to>
          <xdr:col>7</xdr:col>
          <xdr:colOff>463550</xdr:colOff>
          <xdr:row>365</xdr:row>
          <xdr:rowOff>177800</xdr:rowOff>
        </xdr:to>
        <xdr:sp macro="" textlink="">
          <xdr:nvSpPr>
            <xdr:cNvPr id="35848" name="Check Box 8" descr="Yes" hidden="1">
              <a:extLst>
                <a:ext uri="{63B3BB69-23CF-44E3-9099-C40C66FF867C}">
                  <a14:compatExt spid="_x0000_s35848"/>
                </a:ext>
                <a:ext uri="{FF2B5EF4-FFF2-40B4-BE49-F238E27FC236}">
                  <a16:creationId xmlns:a16="http://schemas.microsoft.com/office/drawing/2014/main" id="{00000000-0008-0000-0800-000008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603250</xdr:colOff>
          <xdr:row>366</xdr:row>
          <xdr:rowOff>6350</xdr:rowOff>
        </xdr:from>
        <xdr:to>
          <xdr:col>7</xdr:col>
          <xdr:colOff>463550</xdr:colOff>
          <xdr:row>366</xdr:row>
          <xdr:rowOff>196850</xdr:rowOff>
        </xdr:to>
        <xdr:sp macro="" textlink="">
          <xdr:nvSpPr>
            <xdr:cNvPr id="35849" name="Check Box 9" descr="Yes" hidden="1">
              <a:extLst>
                <a:ext uri="{63B3BB69-23CF-44E3-9099-C40C66FF867C}">
                  <a14:compatExt spid="_x0000_s35849"/>
                </a:ext>
                <a:ext uri="{FF2B5EF4-FFF2-40B4-BE49-F238E27FC236}">
                  <a16:creationId xmlns:a16="http://schemas.microsoft.com/office/drawing/2014/main" id="{00000000-0008-0000-0800-000009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603250</xdr:colOff>
          <xdr:row>367</xdr:row>
          <xdr:rowOff>6350</xdr:rowOff>
        </xdr:from>
        <xdr:to>
          <xdr:col>7</xdr:col>
          <xdr:colOff>463550</xdr:colOff>
          <xdr:row>367</xdr:row>
          <xdr:rowOff>190500</xdr:rowOff>
        </xdr:to>
        <xdr:sp macro="" textlink="">
          <xdr:nvSpPr>
            <xdr:cNvPr id="35850" name="Check Box 10" descr="Yes" hidden="1">
              <a:extLst>
                <a:ext uri="{63B3BB69-23CF-44E3-9099-C40C66FF867C}">
                  <a14:compatExt spid="_x0000_s35850"/>
                </a:ext>
                <a:ext uri="{FF2B5EF4-FFF2-40B4-BE49-F238E27FC236}">
                  <a16:creationId xmlns:a16="http://schemas.microsoft.com/office/drawing/2014/main" id="{00000000-0008-0000-0800-00000A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603250</xdr:colOff>
          <xdr:row>368</xdr:row>
          <xdr:rowOff>0</xdr:rowOff>
        </xdr:from>
        <xdr:to>
          <xdr:col>7</xdr:col>
          <xdr:colOff>463550</xdr:colOff>
          <xdr:row>368</xdr:row>
          <xdr:rowOff>184150</xdr:rowOff>
        </xdr:to>
        <xdr:sp macro="" textlink="">
          <xdr:nvSpPr>
            <xdr:cNvPr id="35851" name="Check Box 11" descr="Yes" hidden="1">
              <a:extLst>
                <a:ext uri="{63B3BB69-23CF-44E3-9099-C40C66FF867C}">
                  <a14:compatExt spid="_x0000_s35851"/>
                </a:ext>
                <a:ext uri="{FF2B5EF4-FFF2-40B4-BE49-F238E27FC236}">
                  <a16:creationId xmlns:a16="http://schemas.microsoft.com/office/drawing/2014/main" id="{00000000-0008-0000-0800-00000B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301</xdr:row>
          <xdr:rowOff>25400</xdr:rowOff>
        </xdr:from>
        <xdr:to>
          <xdr:col>1</xdr:col>
          <xdr:colOff>577850</xdr:colOff>
          <xdr:row>301</xdr:row>
          <xdr:rowOff>196850</xdr:rowOff>
        </xdr:to>
        <xdr:sp macro="" textlink="">
          <xdr:nvSpPr>
            <xdr:cNvPr id="35856" name="Check Box 16" descr="Yes" hidden="1">
              <a:extLst>
                <a:ext uri="{63B3BB69-23CF-44E3-9099-C40C66FF867C}">
                  <a14:compatExt spid="_x0000_s35856"/>
                </a:ext>
                <a:ext uri="{FF2B5EF4-FFF2-40B4-BE49-F238E27FC236}">
                  <a16:creationId xmlns:a16="http://schemas.microsoft.com/office/drawing/2014/main" id="{00000000-0008-0000-0800-000010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6350</xdr:colOff>
          <xdr:row>301</xdr:row>
          <xdr:rowOff>25400</xdr:rowOff>
        </xdr:from>
        <xdr:to>
          <xdr:col>2</xdr:col>
          <xdr:colOff>539750</xdr:colOff>
          <xdr:row>301</xdr:row>
          <xdr:rowOff>196850</xdr:rowOff>
        </xdr:to>
        <xdr:sp macro="" textlink="">
          <xdr:nvSpPr>
            <xdr:cNvPr id="35857" name="Check Box 17" descr="No&#10;" hidden="1">
              <a:extLst>
                <a:ext uri="{63B3BB69-23CF-44E3-9099-C40C66FF867C}">
                  <a14:compatExt spid="_x0000_s35857"/>
                </a:ext>
                <a:ext uri="{FF2B5EF4-FFF2-40B4-BE49-F238E27FC236}">
                  <a16:creationId xmlns:a16="http://schemas.microsoft.com/office/drawing/2014/main" id="{00000000-0008-0000-0800-000011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372</xdr:row>
          <xdr:rowOff>38100</xdr:rowOff>
        </xdr:from>
        <xdr:to>
          <xdr:col>1</xdr:col>
          <xdr:colOff>565150</xdr:colOff>
          <xdr:row>372</xdr:row>
          <xdr:rowOff>222250</xdr:rowOff>
        </xdr:to>
        <xdr:sp macro="" textlink="">
          <xdr:nvSpPr>
            <xdr:cNvPr id="35873" name="Check Box 33" descr="Yes" hidden="1">
              <a:extLst>
                <a:ext uri="{63B3BB69-23CF-44E3-9099-C40C66FF867C}">
                  <a14:compatExt spid="_x0000_s35873"/>
                </a:ext>
                <a:ext uri="{FF2B5EF4-FFF2-40B4-BE49-F238E27FC236}">
                  <a16:creationId xmlns:a16="http://schemas.microsoft.com/office/drawing/2014/main" id="{00000000-0008-0000-0800-000021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711200</xdr:colOff>
          <xdr:row>372</xdr:row>
          <xdr:rowOff>38100</xdr:rowOff>
        </xdr:from>
        <xdr:to>
          <xdr:col>2</xdr:col>
          <xdr:colOff>349250</xdr:colOff>
          <xdr:row>372</xdr:row>
          <xdr:rowOff>222250</xdr:rowOff>
        </xdr:to>
        <xdr:sp macro="" textlink="">
          <xdr:nvSpPr>
            <xdr:cNvPr id="35874" name="Check Box 34" descr="No&#10;" hidden="1">
              <a:extLst>
                <a:ext uri="{63B3BB69-23CF-44E3-9099-C40C66FF867C}">
                  <a14:compatExt spid="_x0000_s35874"/>
                </a:ext>
                <a:ext uri="{FF2B5EF4-FFF2-40B4-BE49-F238E27FC236}">
                  <a16:creationId xmlns:a16="http://schemas.microsoft.com/office/drawing/2014/main" id="{00000000-0008-0000-0800-000022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603250</xdr:colOff>
          <xdr:row>357</xdr:row>
          <xdr:rowOff>6350</xdr:rowOff>
        </xdr:from>
        <xdr:to>
          <xdr:col>7</xdr:col>
          <xdr:colOff>463550</xdr:colOff>
          <xdr:row>357</xdr:row>
          <xdr:rowOff>190500</xdr:rowOff>
        </xdr:to>
        <xdr:sp macro="" textlink="">
          <xdr:nvSpPr>
            <xdr:cNvPr id="35876" name="Check Box 36" descr="Yes" hidden="1">
              <a:extLst>
                <a:ext uri="{63B3BB69-23CF-44E3-9099-C40C66FF867C}">
                  <a14:compatExt spid="_x0000_s35876"/>
                </a:ext>
                <a:ext uri="{FF2B5EF4-FFF2-40B4-BE49-F238E27FC236}">
                  <a16:creationId xmlns:a16="http://schemas.microsoft.com/office/drawing/2014/main" id="{00000000-0008-0000-0800-000024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357</xdr:row>
          <xdr:rowOff>6350</xdr:rowOff>
        </xdr:from>
        <xdr:to>
          <xdr:col>8</xdr:col>
          <xdr:colOff>520700</xdr:colOff>
          <xdr:row>357</xdr:row>
          <xdr:rowOff>190500</xdr:rowOff>
        </xdr:to>
        <xdr:sp macro="" textlink="">
          <xdr:nvSpPr>
            <xdr:cNvPr id="35877" name="Check Box 37" descr="No&#10;" hidden="1">
              <a:extLst>
                <a:ext uri="{63B3BB69-23CF-44E3-9099-C40C66FF867C}">
                  <a14:compatExt spid="_x0000_s35877"/>
                </a:ext>
                <a:ext uri="{FF2B5EF4-FFF2-40B4-BE49-F238E27FC236}">
                  <a16:creationId xmlns:a16="http://schemas.microsoft.com/office/drawing/2014/main" id="{00000000-0008-0000-0800-000025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330</xdr:row>
          <xdr:rowOff>177800</xdr:rowOff>
        </xdr:from>
        <xdr:to>
          <xdr:col>1</xdr:col>
          <xdr:colOff>520700</xdr:colOff>
          <xdr:row>332</xdr:row>
          <xdr:rowOff>6349</xdr:rowOff>
        </xdr:to>
        <xdr:sp macro="" textlink="">
          <xdr:nvSpPr>
            <xdr:cNvPr id="35886" name="Check Box 46" descr="Yes" hidden="1">
              <a:extLst>
                <a:ext uri="{63B3BB69-23CF-44E3-9099-C40C66FF867C}">
                  <a14:compatExt spid="_x0000_s35886"/>
                </a:ext>
                <a:ext uri="{FF2B5EF4-FFF2-40B4-BE49-F238E27FC236}">
                  <a16:creationId xmlns:a16="http://schemas.microsoft.com/office/drawing/2014/main" id="{00000000-0008-0000-0800-00002E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647700</xdr:colOff>
          <xdr:row>330</xdr:row>
          <xdr:rowOff>177800</xdr:rowOff>
        </xdr:from>
        <xdr:to>
          <xdr:col>2</xdr:col>
          <xdr:colOff>266700</xdr:colOff>
          <xdr:row>332</xdr:row>
          <xdr:rowOff>6349</xdr:rowOff>
        </xdr:to>
        <xdr:sp macro="" textlink="">
          <xdr:nvSpPr>
            <xdr:cNvPr id="35887" name="Check Box 47" descr="No&#10;" hidden="1">
              <a:extLst>
                <a:ext uri="{63B3BB69-23CF-44E3-9099-C40C66FF867C}">
                  <a14:compatExt spid="_x0000_s35887"/>
                </a:ext>
                <a:ext uri="{FF2B5EF4-FFF2-40B4-BE49-F238E27FC236}">
                  <a16:creationId xmlns:a16="http://schemas.microsoft.com/office/drawing/2014/main" id="{00000000-0008-0000-0800-00002F8C0000}"/>
                </a:ext>
              </a:extLst>
            </xdr:cNvPr>
            <xdr:cNvSpPr/>
          </xdr:nvSpPr>
          <xdr:spPr bwMode="auto">
            <a:xfrm>
              <a:off x="0" y="0"/>
              <a:ext cx="0" cy="0"/>
            </a:xfrm>
            <a:prstGeom prst="rect">
              <a:avLst/>
            </a:prstGeom>
            <a:solidFill>
              <a:srgbClr val="F9C499"/>
            </a:solidFill>
            <a:ln w="9525">
              <a:solidFill>
                <a:srgbClr val="A5A5A5"/>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No</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292100</xdr:colOff>
          <xdr:row>21</xdr:row>
          <xdr:rowOff>184150</xdr:rowOff>
        </xdr:from>
        <xdr:to>
          <xdr:col>2</xdr:col>
          <xdr:colOff>330200</xdr:colOff>
          <xdr:row>21</xdr:row>
          <xdr:rowOff>406400</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0900-000001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22</xdr:row>
          <xdr:rowOff>184150</xdr:rowOff>
        </xdr:from>
        <xdr:to>
          <xdr:col>2</xdr:col>
          <xdr:colOff>330200</xdr:colOff>
          <xdr:row>22</xdr:row>
          <xdr:rowOff>406400</xdr:rowOff>
        </xdr:to>
        <xdr:sp macro="" textlink="">
          <xdr:nvSpPr>
            <xdr:cNvPr id="74754" name="Check Box 2" hidden="1">
              <a:extLst>
                <a:ext uri="{63B3BB69-23CF-44E3-9099-C40C66FF867C}">
                  <a14:compatExt spid="_x0000_s74754"/>
                </a:ext>
                <a:ext uri="{FF2B5EF4-FFF2-40B4-BE49-F238E27FC236}">
                  <a16:creationId xmlns:a16="http://schemas.microsoft.com/office/drawing/2014/main" id="{00000000-0008-0000-0900-000002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23</xdr:row>
          <xdr:rowOff>190500</xdr:rowOff>
        </xdr:from>
        <xdr:to>
          <xdr:col>2</xdr:col>
          <xdr:colOff>311150</xdr:colOff>
          <xdr:row>23</xdr:row>
          <xdr:rowOff>412750</xdr:rowOff>
        </xdr:to>
        <xdr:sp macro="" textlink="">
          <xdr:nvSpPr>
            <xdr:cNvPr id="74755" name="Check Box 3" hidden="1">
              <a:extLst>
                <a:ext uri="{63B3BB69-23CF-44E3-9099-C40C66FF867C}">
                  <a14:compatExt spid="_x0000_s74755"/>
                </a:ext>
                <a:ext uri="{FF2B5EF4-FFF2-40B4-BE49-F238E27FC236}">
                  <a16:creationId xmlns:a16="http://schemas.microsoft.com/office/drawing/2014/main" id="{00000000-0008-0000-0900-000003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24</xdr:row>
          <xdr:rowOff>177800</xdr:rowOff>
        </xdr:from>
        <xdr:to>
          <xdr:col>2</xdr:col>
          <xdr:colOff>311150</xdr:colOff>
          <xdr:row>24</xdr:row>
          <xdr:rowOff>381000</xdr:rowOff>
        </xdr:to>
        <xdr:sp macro="" textlink="">
          <xdr:nvSpPr>
            <xdr:cNvPr id="74756" name="Check Box 4" hidden="1">
              <a:extLst>
                <a:ext uri="{63B3BB69-23CF-44E3-9099-C40C66FF867C}">
                  <a14:compatExt spid="_x0000_s74756"/>
                </a:ext>
                <a:ext uri="{FF2B5EF4-FFF2-40B4-BE49-F238E27FC236}">
                  <a16:creationId xmlns:a16="http://schemas.microsoft.com/office/drawing/2014/main" id="{00000000-0008-0000-0900-000004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25</xdr:row>
          <xdr:rowOff>177800</xdr:rowOff>
        </xdr:from>
        <xdr:to>
          <xdr:col>2</xdr:col>
          <xdr:colOff>311150</xdr:colOff>
          <xdr:row>25</xdr:row>
          <xdr:rowOff>387350</xdr:rowOff>
        </xdr:to>
        <xdr:sp macro="" textlink="">
          <xdr:nvSpPr>
            <xdr:cNvPr id="74757" name="Check Box 5" hidden="1">
              <a:extLst>
                <a:ext uri="{63B3BB69-23CF-44E3-9099-C40C66FF867C}">
                  <a14:compatExt spid="_x0000_s74757"/>
                </a:ext>
                <a:ext uri="{FF2B5EF4-FFF2-40B4-BE49-F238E27FC236}">
                  <a16:creationId xmlns:a16="http://schemas.microsoft.com/office/drawing/2014/main" id="{00000000-0008-0000-0900-000005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26</xdr:row>
          <xdr:rowOff>190500</xdr:rowOff>
        </xdr:from>
        <xdr:to>
          <xdr:col>2</xdr:col>
          <xdr:colOff>311150</xdr:colOff>
          <xdr:row>26</xdr:row>
          <xdr:rowOff>412750</xdr:rowOff>
        </xdr:to>
        <xdr:sp macro="" textlink="">
          <xdr:nvSpPr>
            <xdr:cNvPr id="74758" name="Check Box 6" hidden="1">
              <a:extLst>
                <a:ext uri="{63B3BB69-23CF-44E3-9099-C40C66FF867C}">
                  <a14:compatExt spid="_x0000_s74758"/>
                </a:ext>
                <a:ext uri="{FF2B5EF4-FFF2-40B4-BE49-F238E27FC236}">
                  <a16:creationId xmlns:a16="http://schemas.microsoft.com/office/drawing/2014/main" id="{00000000-0008-0000-0900-000006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27</xdr:row>
          <xdr:rowOff>177800</xdr:rowOff>
        </xdr:from>
        <xdr:to>
          <xdr:col>2</xdr:col>
          <xdr:colOff>311150</xdr:colOff>
          <xdr:row>27</xdr:row>
          <xdr:rowOff>381000</xdr:rowOff>
        </xdr:to>
        <xdr:sp macro="" textlink="">
          <xdr:nvSpPr>
            <xdr:cNvPr id="74759" name="Check Box 7" hidden="1">
              <a:extLst>
                <a:ext uri="{63B3BB69-23CF-44E3-9099-C40C66FF867C}">
                  <a14:compatExt spid="_x0000_s74759"/>
                </a:ext>
                <a:ext uri="{FF2B5EF4-FFF2-40B4-BE49-F238E27FC236}">
                  <a16:creationId xmlns:a16="http://schemas.microsoft.com/office/drawing/2014/main" id="{00000000-0008-0000-0900-000007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28</xdr:row>
          <xdr:rowOff>196850</xdr:rowOff>
        </xdr:from>
        <xdr:to>
          <xdr:col>2</xdr:col>
          <xdr:colOff>311150</xdr:colOff>
          <xdr:row>28</xdr:row>
          <xdr:rowOff>419100</xdr:rowOff>
        </xdr:to>
        <xdr:sp macro="" textlink="">
          <xdr:nvSpPr>
            <xdr:cNvPr id="74760" name="Check Box 8" hidden="1">
              <a:extLst>
                <a:ext uri="{63B3BB69-23CF-44E3-9099-C40C66FF867C}">
                  <a14:compatExt spid="_x0000_s74760"/>
                </a:ext>
                <a:ext uri="{FF2B5EF4-FFF2-40B4-BE49-F238E27FC236}">
                  <a16:creationId xmlns:a16="http://schemas.microsoft.com/office/drawing/2014/main" id="{00000000-0008-0000-0900-000008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29</xdr:row>
          <xdr:rowOff>215900</xdr:rowOff>
        </xdr:from>
        <xdr:to>
          <xdr:col>2</xdr:col>
          <xdr:colOff>311150</xdr:colOff>
          <xdr:row>29</xdr:row>
          <xdr:rowOff>425450</xdr:rowOff>
        </xdr:to>
        <xdr:sp macro="" textlink="">
          <xdr:nvSpPr>
            <xdr:cNvPr id="74761" name="Check Box 9" hidden="1">
              <a:extLst>
                <a:ext uri="{63B3BB69-23CF-44E3-9099-C40C66FF867C}">
                  <a14:compatExt spid="_x0000_s74761"/>
                </a:ext>
                <a:ext uri="{FF2B5EF4-FFF2-40B4-BE49-F238E27FC236}">
                  <a16:creationId xmlns:a16="http://schemas.microsoft.com/office/drawing/2014/main" id="{00000000-0008-0000-0900-000009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31</xdr:row>
          <xdr:rowOff>215900</xdr:rowOff>
        </xdr:from>
        <xdr:to>
          <xdr:col>2</xdr:col>
          <xdr:colOff>311150</xdr:colOff>
          <xdr:row>31</xdr:row>
          <xdr:rowOff>425450</xdr:rowOff>
        </xdr:to>
        <xdr:sp macro="" textlink="">
          <xdr:nvSpPr>
            <xdr:cNvPr id="74762" name="Check Box 10" hidden="1">
              <a:extLst>
                <a:ext uri="{63B3BB69-23CF-44E3-9099-C40C66FF867C}">
                  <a14:compatExt spid="_x0000_s74762"/>
                </a:ext>
                <a:ext uri="{FF2B5EF4-FFF2-40B4-BE49-F238E27FC236}">
                  <a16:creationId xmlns:a16="http://schemas.microsoft.com/office/drawing/2014/main" id="{00000000-0008-0000-0900-00000A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32</xdr:row>
          <xdr:rowOff>184150</xdr:rowOff>
        </xdr:from>
        <xdr:to>
          <xdr:col>2</xdr:col>
          <xdr:colOff>311150</xdr:colOff>
          <xdr:row>32</xdr:row>
          <xdr:rowOff>406400</xdr:rowOff>
        </xdr:to>
        <xdr:sp macro="" textlink="">
          <xdr:nvSpPr>
            <xdr:cNvPr id="74763" name="Check Box 11" hidden="1">
              <a:extLst>
                <a:ext uri="{63B3BB69-23CF-44E3-9099-C40C66FF867C}">
                  <a14:compatExt spid="_x0000_s74763"/>
                </a:ext>
                <a:ext uri="{FF2B5EF4-FFF2-40B4-BE49-F238E27FC236}">
                  <a16:creationId xmlns:a16="http://schemas.microsoft.com/office/drawing/2014/main" id="{00000000-0008-0000-0900-00000B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33</xdr:row>
          <xdr:rowOff>184150</xdr:rowOff>
        </xdr:from>
        <xdr:to>
          <xdr:col>2</xdr:col>
          <xdr:colOff>311150</xdr:colOff>
          <xdr:row>33</xdr:row>
          <xdr:rowOff>406400</xdr:rowOff>
        </xdr:to>
        <xdr:sp macro="" textlink="">
          <xdr:nvSpPr>
            <xdr:cNvPr id="74764" name="Check Box 12" hidden="1">
              <a:extLst>
                <a:ext uri="{63B3BB69-23CF-44E3-9099-C40C66FF867C}">
                  <a14:compatExt spid="_x0000_s74764"/>
                </a:ext>
                <a:ext uri="{FF2B5EF4-FFF2-40B4-BE49-F238E27FC236}">
                  <a16:creationId xmlns:a16="http://schemas.microsoft.com/office/drawing/2014/main" id="{00000000-0008-0000-0900-00000C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34</xdr:row>
          <xdr:rowOff>184150</xdr:rowOff>
        </xdr:from>
        <xdr:to>
          <xdr:col>2</xdr:col>
          <xdr:colOff>311150</xdr:colOff>
          <xdr:row>34</xdr:row>
          <xdr:rowOff>406400</xdr:rowOff>
        </xdr:to>
        <xdr:sp macro="" textlink="">
          <xdr:nvSpPr>
            <xdr:cNvPr id="74765" name="Check Box 13" hidden="1">
              <a:extLst>
                <a:ext uri="{63B3BB69-23CF-44E3-9099-C40C66FF867C}">
                  <a14:compatExt spid="_x0000_s74765"/>
                </a:ext>
                <a:ext uri="{FF2B5EF4-FFF2-40B4-BE49-F238E27FC236}">
                  <a16:creationId xmlns:a16="http://schemas.microsoft.com/office/drawing/2014/main" id="{00000000-0008-0000-0900-00000D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35</xdr:row>
          <xdr:rowOff>184150</xdr:rowOff>
        </xdr:from>
        <xdr:to>
          <xdr:col>2</xdr:col>
          <xdr:colOff>311150</xdr:colOff>
          <xdr:row>35</xdr:row>
          <xdr:rowOff>406400</xdr:rowOff>
        </xdr:to>
        <xdr:sp macro="" textlink="">
          <xdr:nvSpPr>
            <xdr:cNvPr id="74766" name="Check Box 14" hidden="1">
              <a:extLst>
                <a:ext uri="{63B3BB69-23CF-44E3-9099-C40C66FF867C}">
                  <a14:compatExt spid="_x0000_s74766"/>
                </a:ext>
                <a:ext uri="{FF2B5EF4-FFF2-40B4-BE49-F238E27FC236}">
                  <a16:creationId xmlns:a16="http://schemas.microsoft.com/office/drawing/2014/main" id="{00000000-0008-0000-0900-00000E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40</xdr:row>
          <xdr:rowOff>38100</xdr:rowOff>
        </xdr:from>
        <xdr:to>
          <xdr:col>6</xdr:col>
          <xdr:colOff>349250</xdr:colOff>
          <xdr:row>40</xdr:row>
          <xdr:rowOff>260350</xdr:rowOff>
        </xdr:to>
        <xdr:sp macro="" textlink="">
          <xdr:nvSpPr>
            <xdr:cNvPr id="74767" name="Check Box 15" hidden="1">
              <a:extLst>
                <a:ext uri="{63B3BB69-23CF-44E3-9099-C40C66FF867C}">
                  <a14:compatExt spid="_x0000_s74767"/>
                </a:ext>
                <a:ext uri="{FF2B5EF4-FFF2-40B4-BE49-F238E27FC236}">
                  <a16:creationId xmlns:a16="http://schemas.microsoft.com/office/drawing/2014/main" id="{00000000-0008-0000-0900-00000F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41</xdr:row>
          <xdr:rowOff>38100</xdr:rowOff>
        </xdr:from>
        <xdr:to>
          <xdr:col>6</xdr:col>
          <xdr:colOff>349250</xdr:colOff>
          <xdr:row>41</xdr:row>
          <xdr:rowOff>260350</xdr:rowOff>
        </xdr:to>
        <xdr:sp macro="" textlink="">
          <xdr:nvSpPr>
            <xdr:cNvPr id="74768" name="Check Box 16" hidden="1">
              <a:extLst>
                <a:ext uri="{63B3BB69-23CF-44E3-9099-C40C66FF867C}">
                  <a14:compatExt spid="_x0000_s74768"/>
                </a:ext>
                <a:ext uri="{FF2B5EF4-FFF2-40B4-BE49-F238E27FC236}">
                  <a16:creationId xmlns:a16="http://schemas.microsoft.com/office/drawing/2014/main" id="{00000000-0008-0000-0900-000010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42</xdr:row>
          <xdr:rowOff>38100</xdr:rowOff>
        </xdr:from>
        <xdr:to>
          <xdr:col>6</xdr:col>
          <xdr:colOff>349250</xdr:colOff>
          <xdr:row>42</xdr:row>
          <xdr:rowOff>260350</xdr:rowOff>
        </xdr:to>
        <xdr:sp macro="" textlink="">
          <xdr:nvSpPr>
            <xdr:cNvPr id="74769" name="Check Box 17" hidden="1">
              <a:extLst>
                <a:ext uri="{63B3BB69-23CF-44E3-9099-C40C66FF867C}">
                  <a14:compatExt spid="_x0000_s74769"/>
                </a:ext>
                <a:ext uri="{FF2B5EF4-FFF2-40B4-BE49-F238E27FC236}">
                  <a16:creationId xmlns:a16="http://schemas.microsoft.com/office/drawing/2014/main" id="{00000000-0008-0000-0900-000011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43</xdr:row>
          <xdr:rowOff>38100</xdr:rowOff>
        </xdr:from>
        <xdr:to>
          <xdr:col>6</xdr:col>
          <xdr:colOff>349250</xdr:colOff>
          <xdr:row>43</xdr:row>
          <xdr:rowOff>260350</xdr:rowOff>
        </xdr:to>
        <xdr:sp macro="" textlink="">
          <xdr:nvSpPr>
            <xdr:cNvPr id="74770" name="Check Box 18" hidden="1">
              <a:extLst>
                <a:ext uri="{63B3BB69-23CF-44E3-9099-C40C66FF867C}">
                  <a14:compatExt spid="_x0000_s74770"/>
                </a:ext>
                <a:ext uri="{FF2B5EF4-FFF2-40B4-BE49-F238E27FC236}">
                  <a16:creationId xmlns:a16="http://schemas.microsoft.com/office/drawing/2014/main" id="{00000000-0008-0000-0900-000012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44</xdr:row>
          <xdr:rowOff>38100</xdr:rowOff>
        </xdr:from>
        <xdr:to>
          <xdr:col>6</xdr:col>
          <xdr:colOff>349250</xdr:colOff>
          <xdr:row>44</xdr:row>
          <xdr:rowOff>260350</xdr:rowOff>
        </xdr:to>
        <xdr:sp macro="" textlink="">
          <xdr:nvSpPr>
            <xdr:cNvPr id="74771" name="Check Box 19" hidden="1">
              <a:extLst>
                <a:ext uri="{63B3BB69-23CF-44E3-9099-C40C66FF867C}">
                  <a14:compatExt spid="_x0000_s74771"/>
                </a:ext>
                <a:ext uri="{FF2B5EF4-FFF2-40B4-BE49-F238E27FC236}">
                  <a16:creationId xmlns:a16="http://schemas.microsoft.com/office/drawing/2014/main" id="{00000000-0008-0000-0900-000013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45</xdr:row>
          <xdr:rowOff>196850</xdr:rowOff>
        </xdr:from>
        <xdr:to>
          <xdr:col>6</xdr:col>
          <xdr:colOff>349250</xdr:colOff>
          <xdr:row>45</xdr:row>
          <xdr:rowOff>419100</xdr:rowOff>
        </xdr:to>
        <xdr:sp macro="" textlink="">
          <xdr:nvSpPr>
            <xdr:cNvPr id="74772" name="Check Box 20" hidden="1">
              <a:extLst>
                <a:ext uri="{63B3BB69-23CF-44E3-9099-C40C66FF867C}">
                  <a14:compatExt spid="_x0000_s74772"/>
                </a:ext>
                <a:ext uri="{FF2B5EF4-FFF2-40B4-BE49-F238E27FC236}">
                  <a16:creationId xmlns:a16="http://schemas.microsoft.com/office/drawing/2014/main" id="{00000000-0008-0000-0900-000014240100}"/>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twoCellAnchor>
    </mc:Choice>
    <mc:Fallback/>
  </mc:AlternateContent>
  <mc:AlternateContent xmlns:mc="http://schemas.openxmlformats.org/markup-compatibility/2006">
    <mc:Choice xmlns:a14="http://schemas.microsoft.com/office/drawing/2010/main" Requires="a14">
      <xdr:oneCellAnchor>
        <xdr:from>
          <xdr:col>1</xdr:col>
          <xdr:colOff>273050</xdr:colOff>
          <xdr:row>30</xdr:row>
          <xdr:rowOff>215900</xdr:rowOff>
        </xdr:from>
        <xdr:ext cx="677985" cy="209550"/>
        <xdr:sp macro="" textlink="">
          <xdr:nvSpPr>
            <xdr:cNvPr id="74773" name="Check Box 21" hidden="1">
              <a:extLst>
                <a:ext uri="{63B3BB69-23CF-44E3-9099-C40C66FF867C}">
                  <a14:compatExt spid="_x0000_s74773"/>
                </a:ext>
                <a:ext uri="{FF2B5EF4-FFF2-40B4-BE49-F238E27FC236}">
                  <a16:creationId xmlns:a16="http://schemas.microsoft.com/office/drawing/2014/main" id="{C949877A-52F4-4176-8D90-8E7A26123CC9}"/>
                </a:ext>
              </a:extLst>
            </xdr:cNvPr>
            <xdr:cNvSpPr/>
          </xdr:nvSpPr>
          <xdr:spPr bwMode="auto">
            <a:xfrm>
              <a:off x="0" y="0"/>
              <a:ext cx="0" cy="0"/>
            </a:xfrm>
            <a:prstGeom prst="rect">
              <a:avLst/>
            </a:prstGeom>
            <a:solidFill>
              <a:srgbClr val="FFCC99"/>
            </a:solidFill>
            <a:ln w="9525">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Included</a:t>
              </a:r>
            </a:p>
          </xdr:txBody>
        </xdr:sp>
        <xdr:clientData/>
      </xdr:one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44450</xdr:colOff>
          <xdr:row>2</xdr:row>
          <xdr:rowOff>25400</xdr:rowOff>
        </xdr:from>
        <xdr:to>
          <xdr:col>1</xdr:col>
          <xdr:colOff>596900</xdr:colOff>
          <xdr:row>3</xdr:row>
          <xdr:rowOff>38100</xdr:rowOff>
        </xdr:to>
        <xdr:sp macro="" textlink="">
          <xdr:nvSpPr>
            <xdr:cNvPr id="68609" name="Check Box 1" hidden="1">
              <a:extLst>
                <a:ext uri="{63B3BB69-23CF-44E3-9099-C40C66FF867C}">
                  <a14:compatExt spid="_x0000_s68609"/>
                </a:ext>
                <a:ext uri="{FF2B5EF4-FFF2-40B4-BE49-F238E27FC236}">
                  <a16:creationId xmlns:a16="http://schemas.microsoft.com/office/drawing/2014/main" id="{00000000-0008-0000-0A00-0000010C0100}"/>
                </a:ext>
              </a:extLst>
            </xdr:cNvPr>
            <xdr:cNvSpPr/>
          </xdr:nvSpPr>
          <xdr:spPr bwMode="auto">
            <a:xfrm>
              <a:off x="0" y="0"/>
              <a:ext cx="0" cy="0"/>
            </a:xfrm>
            <a:prstGeom prst="rect">
              <a:avLst/>
            </a:prstGeom>
            <a:solidFill>
              <a:srgbClr val="FFCC99"/>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3</xdr:row>
          <xdr:rowOff>107950</xdr:rowOff>
        </xdr:from>
        <xdr:to>
          <xdr:col>1</xdr:col>
          <xdr:colOff>596900</xdr:colOff>
          <xdr:row>4</xdr:row>
          <xdr:rowOff>120650</xdr:rowOff>
        </xdr:to>
        <xdr:sp macro="" textlink="">
          <xdr:nvSpPr>
            <xdr:cNvPr id="68610" name="Check Box 2" hidden="1">
              <a:extLst>
                <a:ext uri="{63B3BB69-23CF-44E3-9099-C40C66FF867C}">
                  <a14:compatExt spid="_x0000_s68610"/>
                </a:ext>
                <a:ext uri="{FF2B5EF4-FFF2-40B4-BE49-F238E27FC236}">
                  <a16:creationId xmlns:a16="http://schemas.microsoft.com/office/drawing/2014/main" id="{00000000-0008-0000-0A00-0000020C0100}"/>
                </a:ext>
              </a:extLst>
            </xdr:cNvPr>
            <xdr:cNvSpPr/>
          </xdr:nvSpPr>
          <xdr:spPr bwMode="auto">
            <a:xfrm>
              <a:off x="0" y="0"/>
              <a:ext cx="0" cy="0"/>
            </a:xfrm>
            <a:prstGeom prst="rect">
              <a:avLst/>
            </a:prstGeom>
            <a:solidFill>
              <a:srgbClr val="FFCC99"/>
            </a:solidFill>
            <a:ln w="6350">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6</xdr:row>
          <xdr:rowOff>25400</xdr:rowOff>
        </xdr:from>
        <xdr:to>
          <xdr:col>1</xdr:col>
          <xdr:colOff>596900</xdr:colOff>
          <xdr:row>7</xdr:row>
          <xdr:rowOff>44450</xdr:rowOff>
        </xdr:to>
        <xdr:sp macro="" textlink="">
          <xdr:nvSpPr>
            <xdr:cNvPr id="68611" name="Check Box 3" hidden="1">
              <a:extLst>
                <a:ext uri="{63B3BB69-23CF-44E3-9099-C40C66FF867C}">
                  <a14:compatExt spid="_x0000_s68611"/>
                </a:ext>
                <a:ext uri="{FF2B5EF4-FFF2-40B4-BE49-F238E27FC236}">
                  <a16:creationId xmlns:a16="http://schemas.microsoft.com/office/drawing/2014/main" id="{00000000-0008-0000-0A00-0000030C0100}"/>
                </a:ext>
              </a:extLst>
            </xdr:cNvPr>
            <xdr:cNvSpPr/>
          </xdr:nvSpPr>
          <xdr:spPr bwMode="auto">
            <a:xfrm>
              <a:off x="0" y="0"/>
              <a:ext cx="0" cy="0"/>
            </a:xfrm>
            <a:prstGeom prst="rect">
              <a:avLst/>
            </a:prstGeom>
            <a:solidFill>
              <a:srgbClr val="FFCC99"/>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7</xdr:row>
          <xdr:rowOff>114300</xdr:rowOff>
        </xdr:from>
        <xdr:to>
          <xdr:col>1</xdr:col>
          <xdr:colOff>596900</xdr:colOff>
          <xdr:row>8</xdr:row>
          <xdr:rowOff>139700</xdr:rowOff>
        </xdr:to>
        <xdr:sp macro="" textlink="">
          <xdr:nvSpPr>
            <xdr:cNvPr id="68612" name="Check Box 4" hidden="1">
              <a:extLst>
                <a:ext uri="{63B3BB69-23CF-44E3-9099-C40C66FF867C}">
                  <a14:compatExt spid="_x0000_s68612"/>
                </a:ext>
                <a:ext uri="{FF2B5EF4-FFF2-40B4-BE49-F238E27FC236}">
                  <a16:creationId xmlns:a16="http://schemas.microsoft.com/office/drawing/2014/main" id="{00000000-0008-0000-0A00-0000040C0100}"/>
                </a:ext>
              </a:extLst>
            </xdr:cNvPr>
            <xdr:cNvSpPr/>
          </xdr:nvSpPr>
          <xdr:spPr bwMode="auto">
            <a:xfrm>
              <a:off x="0" y="0"/>
              <a:ext cx="0" cy="0"/>
            </a:xfrm>
            <a:prstGeom prst="rect">
              <a:avLst/>
            </a:prstGeom>
            <a:solidFill>
              <a:srgbClr val="FFCC99"/>
            </a:solidFill>
            <a:ln w="6350">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10</xdr:row>
          <xdr:rowOff>31750</xdr:rowOff>
        </xdr:from>
        <xdr:to>
          <xdr:col>1</xdr:col>
          <xdr:colOff>596900</xdr:colOff>
          <xdr:row>11</xdr:row>
          <xdr:rowOff>44450</xdr:rowOff>
        </xdr:to>
        <xdr:sp macro="" textlink="">
          <xdr:nvSpPr>
            <xdr:cNvPr id="68613" name="Check Box 5" hidden="1">
              <a:extLst>
                <a:ext uri="{63B3BB69-23CF-44E3-9099-C40C66FF867C}">
                  <a14:compatExt spid="_x0000_s68613"/>
                </a:ext>
                <a:ext uri="{FF2B5EF4-FFF2-40B4-BE49-F238E27FC236}">
                  <a16:creationId xmlns:a16="http://schemas.microsoft.com/office/drawing/2014/main" id="{00000000-0008-0000-0A00-0000050C0100}"/>
                </a:ext>
              </a:extLst>
            </xdr:cNvPr>
            <xdr:cNvSpPr/>
          </xdr:nvSpPr>
          <xdr:spPr bwMode="auto">
            <a:xfrm>
              <a:off x="0" y="0"/>
              <a:ext cx="0" cy="0"/>
            </a:xfrm>
            <a:prstGeom prst="rect">
              <a:avLst/>
            </a:prstGeom>
            <a:solidFill>
              <a:srgbClr val="FFCC99"/>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11</xdr:row>
          <xdr:rowOff>114300</xdr:rowOff>
        </xdr:from>
        <xdr:to>
          <xdr:col>1</xdr:col>
          <xdr:colOff>596900</xdr:colOff>
          <xdr:row>12</xdr:row>
          <xdr:rowOff>139700</xdr:rowOff>
        </xdr:to>
        <xdr:sp macro="" textlink="">
          <xdr:nvSpPr>
            <xdr:cNvPr id="68614" name="Check Box 6" hidden="1">
              <a:extLst>
                <a:ext uri="{63B3BB69-23CF-44E3-9099-C40C66FF867C}">
                  <a14:compatExt spid="_x0000_s68614"/>
                </a:ext>
                <a:ext uri="{FF2B5EF4-FFF2-40B4-BE49-F238E27FC236}">
                  <a16:creationId xmlns:a16="http://schemas.microsoft.com/office/drawing/2014/main" id="{00000000-0008-0000-0A00-0000060C0100}"/>
                </a:ext>
              </a:extLst>
            </xdr:cNvPr>
            <xdr:cNvSpPr/>
          </xdr:nvSpPr>
          <xdr:spPr bwMode="auto">
            <a:xfrm>
              <a:off x="0" y="0"/>
              <a:ext cx="0" cy="0"/>
            </a:xfrm>
            <a:prstGeom prst="rect">
              <a:avLst/>
            </a:prstGeom>
            <a:solidFill>
              <a:srgbClr val="FFCC99"/>
            </a:solidFill>
            <a:ln w="6350">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14</xdr:row>
          <xdr:rowOff>38100</xdr:rowOff>
        </xdr:from>
        <xdr:to>
          <xdr:col>1</xdr:col>
          <xdr:colOff>596900</xdr:colOff>
          <xdr:row>15</xdr:row>
          <xdr:rowOff>63500</xdr:rowOff>
        </xdr:to>
        <xdr:sp macro="" textlink="">
          <xdr:nvSpPr>
            <xdr:cNvPr id="68617" name="Check Box 9" hidden="1">
              <a:extLst>
                <a:ext uri="{63B3BB69-23CF-44E3-9099-C40C66FF867C}">
                  <a14:compatExt spid="_x0000_s68617"/>
                </a:ext>
                <a:ext uri="{FF2B5EF4-FFF2-40B4-BE49-F238E27FC236}">
                  <a16:creationId xmlns:a16="http://schemas.microsoft.com/office/drawing/2014/main" id="{00000000-0008-0000-0A00-0000090C0100}"/>
                </a:ext>
              </a:extLst>
            </xdr:cNvPr>
            <xdr:cNvSpPr/>
          </xdr:nvSpPr>
          <xdr:spPr bwMode="auto">
            <a:xfrm>
              <a:off x="0" y="0"/>
              <a:ext cx="0" cy="0"/>
            </a:xfrm>
            <a:prstGeom prst="rect">
              <a:avLst/>
            </a:prstGeom>
            <a:solidFill>
              <a:srgbClr val="FFCC99"/>
            </a:solidFill>
            <a:ln w="6350">
              <a:solidFill>
                <a:srgbClr val="808080" mc:Ignorable="a14" a14:legacySpreadsheetColorIndex="23"/>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15</xdr:row>
          <xdr:rowOff>120650</xdr:rowOff>
        </xdr:from>
        <xdr:to>
          <xdr:col>1</xdr:col>
          <xdr:colOff>596900</xdr:colOff>
          <xdr:row>16</xdr:row>
          <xdr:rowOff>146050</xdr:rowOff>
        </xdr:to>
        <xdr:sp macro="" textlink="">
          <xdr:nvSpPr>
            <xdr:cNvPr id="68618" name="Check Box 10" hidden="1">
              <a:extLst>
                <a:ext uri="{63B3BB69-23CF-44E3-9099-C40C66FF867C}">
                  <a14:compatExt spid="_x0000_s68618"/>
                </a:ext>
                <a:ext uri="{FF2B5EF4-FFF2-40B4-BE49-F238E27FC236}">
                  <a16:creationId xmlns:a16="http://schemas.microsoft.com/office/drawing/2014/main" id="{00000000-0008-0000-0A00-00000A0C0100}"/>
                </a:ext>
              </a:extLst>
            </xdr:cNvPr>
            <xdr:cNvSpPr/>
          </xdr:nvSpPr>
          <xdr:spPr bwMode="auto">
            <a:xfrm>
              <a:off x="0" y="0"/>
              <a:ext cx="0" cy="0"/>
            </a:xfrm>
            <a:prstGeom prst="rect">
              <a:avLst/>
            </a:prstGeom>
            <a:solidFill>
              <a:srgbClr val="FFCC99"/>
            </a:solidFill>
            <a:ln w="6350">
              <a:solidFill>
                <a:srgbClr val="7F7F7F"/>
              </a:solidFill>
              <a:miter lim="800000"/>
              <a:headEnd/>
              <a:tailEnd/>
            </a:ln>
          </xdr:spPr>
          <xdr:txBody>
            <a:bodyPr vertOverflow="clip" wrap="square" lIns="36576" tIns="22860" rIns="0" bIns="22860" anchor="ctr" upright="1"/>
            <a:lstStyle/>
            <a:p>
              <a:pPr algn="l" rtl="0">
                <a:defRPr sz="1000"/>
              </a:pPr>
              <a:r>
                <a:rPr lang="en-GB" sz="800" b="0" i="0" u="none" strike="noStrike" baseline="0">
                  <a:solidFill>
                    <a:srgbClr val="000000"/>
                  </a:solidFill>
                  <a:latin typeface="Tahoma"/>
                  <a:ea typeface="Tahoma"/>
                  <a:cs typeface="Tahoma"/>
                </a:rPr>
                <a:t>N/A</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great-crested-newts-surveys-and-mitigation-for-development-projects" TargetMode="External"/><Relationship Id="rId2" Type="http://schemas.openxmlformats.org/officeDocument/2006/relationships/hyperlink" Target="https://www.gov.uk/government/publications/great-crested-newts-apply-for-a-mitigation-licence" TargetMode="External"/><Relationship Id="rId1" Type="http://schemas.openxmlformats.org/officeDocument/2006/relationships/hyperlink" Target="http://www.narrs.org.uk/documents/HSI%20guidance.pdf" TargetMode="External"/><Relationship Id="rId5" Type="http://schemas.openxmlformats.org/officeDocument/2006/relationships/printerSettings" Target="../printerSettings/printerSettings1.bin"/><Relationship Id="rId4" Type="http://schemas.openxmlformats.org/officeDocument/2006/relationships/hyperlink" Target="https://www.gov.uk/guidance/great-crested-newts-surveys-and-mitigation-for-development-project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ebarchive.nationalarchives.gov.uk/20140605090108/http:/www.naturalengland.org.uk/Images/WML-G11_tcm6-9930.pdf"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drawing" Target="../drawings/drawing2.x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printerSettings" Target="../printerSettings/printerSettings4.bin"/><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hyperlink" Target="http://randd.defra.gov.uk/Default.aspx?Menu=Menu&amp;Module=More&amp;Location=None&amp;Completed=0&amp;ProjectID=18650"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drawing" Target="../drawings/drawing4.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 Type="http://schemas.openxmlformats.org/officeDocument/2006/relationships/printerSettings" Target="../printerSettings/printerSettings9.bin"/><Relationship Id="rId16" Type="http://schemas.openxmlformats.org/officeDocument/2006/relationships/ctrlProp" Target="../ctrlProps/ctrlProp43.xml"/><Relationship Id="rId1" Type="http://schemas.openxmlformats.org/officeDocument/2006/relationships/hyperlink" Target="https://www.gov.uk/government/uploads/system/uploads/attachment_data/file/349323/gcn-work-schedule.doc" TargetMode="External"/><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10" Type="http://schemas.openxmlformats.org/officeDocument/2006/relationships/ctrlProp" Target="../ctrlProps/ctrlProp37.xml"/><Relationship Id="rId4" Type="http://schemas.openxmlformats.org/officeDocument/2006/relationships/vmlDrawing" Target="../drawings/vmlDrawing4.v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18" Type="http://schemas.openxmlformats.org/officeDocument/2006/relationships/ctrlProp" Target="../ctrlProps/ctrlProp59.xml"/><Relationship Id="rId3" Type="http://schemas.openxmlformats.org/officeDocument/2006/relationships/vmlDrawing" Target="../drawings/vmlDrawing5.vml"/><Relationship Id="rId21" Type="http://schemas.openxmlformats.org/officeDocument/2006/relationships/ctrlProp" Target="../ctrlProps/ctrlProp62.xml"/><Relationship Id="rId7" Type="http://schemas.openxmlformats.org/officeDocument/2006/relationships/ctrlProp" Target="../ctrlProps/ctrlProp48.xml"/><Relationship Id="rId12" Type="http://schemas.openxmlformats.org/officeDocument/2006/relationships/ctrlProp" Target="../ctrlProps/ctrlProp53.xml"/><Relationship Id="rId17" Type="http://schemas.openxmlformats.org/officeDocument/2006/relationships/ctrlProp" Target="../ctrlProps/ctrlProp58.xml"/><Relationship Id="rId2" Type="http://schemas.openxmlformats.org/officeDocument/2006/relationships/drawing" Target="../drawings/drawing5.xml"/><Relationship Id="rId16" Type="http://schemas.openxmlformats.org/officeDocument/2006/relationships/ctrlProp" Target="../ctrlProps/ctrlProp57.xml"/><Relationship Id="rId20" Type="http://schemas.openxmlformats.org/officeDocument/2006/relationships/ctrlProp" Target="../ctrlProps/ctrlProp61.xml"/><Relationship Id="rId1" Type="http://schemas.openxmlformats.org/officeDocument/2006/relationships/printerSettings" Target="../printerSettings/printerSettings10.bin"/><Relationship Id="rId6" Type="http://schemas.openxmlformats.org/officeDocument/2006/relationships/ctrlProp" Target="../ctrlProps/ctrlProp47.xml"/><Relationship Id="rId11" Type="http://schemas.openxmlformats.org/officeDocument/2006/relationships/ctrlProp" Target="../ctrlProps/ctrlProp52.xml"/><Relationship Id="rId24" Type="http://schemas.openxmlformats.org/officeDocument/2006/relationships/ctrlProp" Target="../ctrlProps/ctrlProp65.xml"/><Relationship Id="rId5" Type="http://schemas.openxmlformats.org/officeDocument/2006/relationships/ctrlProp" Target="../ctrlProps/ctrlProp46.xml"/><Relationship Id="rId15" Type="http://schemas.openxmlformats.org/officeDocument/2006/relationships/ctrlProp" Target="../ctrlProps/ctrlProp56.xml"/><Relationship Id="rId23" Type="http://schemas.openxmlformats.org/officeDocument/2006/relationships/ctrlProp" Target="../ctrlProps/ctrlProp64.xml"/><Relationship Id="rId10" Type="http://schemas.openxmlformats.org/officeDocument/2006/relationships/ctrlProp" Target="../ctrlProps/ctrlProp51.xml"/><Relationship Id="rId19" Type="http://schemas.openxmlformats.org/officeDocument/2006/relationships/ctrlProp" Target="../ctrlProps/ctrlProp60.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 Id="rId22" Type="http://schemas.openxmlformats.org/officeDocument/2006/relationships/ctrlProp" Target="../ctrlProps/ctrlProp63.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70.xml"/><Relationship Id="rId3" Type="http://schemas.openxmlformats.org/officeDocument/2006/relationships/vmlDrawing" Target="../drawings/vmlDrawing6.vml"/><Relationship Id="rId7" Type="http://schemas.openxmlformats.org/officeDocument/2006/relationships/ctrlProp" Target="../ctrlProps/ctrlProp69.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39997558519241921"/>
  </sheetPr>
  <dimension ref="A1:K470"/>
  <sheetViews>
    <sheetView showGridLines="0" tabSelected="1" zoomScale="130" zoomScaleNormal="130" zoomScaleSheetLayoutView="80" workbookViewId="0">
      <selection activeCell="C24" sqref="C24:J25"/>
    </sheetView>
  </sheetViews>
  <sheetFormatPr defaultColWidth="9.1796875" defaultRowHeight="12.75" customHeight="1" x14ac:dyDescent="0.25"/>
  <cols>
    <col min="1" max="1" width="1.453125" customWidth="1"/>
    <col min="2" max="4" width="10" customWidth="1"/>
    <col min="5" max="8" width="9.81640625" customWidth="1"/>
    <col min="9" max="9" width="10" customWidth="1"/>
    <col min="10" max="10" width="10.453125" customWidth="1"/>
    <col min="11" max="11" width="1.453125" customWidth="1"/>
  </cols>
  <sheetData>
    <row r="1" spans="1:11" ht="12.75" customHeight="1" x14ac:dyDescent="0.25">
      <c r="A1" s="80"/>
      <c r="B1" s="290" t="s">
        <v>0</v>
      </c>
      <c r="C1" s="290"/>
      <c r="D1" s="290"/>
      <c r="E1" s="290"/>
      <c r="F1" s="290"/>
      <c r="G1" s="290"/>
      <c r="H1" s="290"/>
      <c r="I1" s="290"/>
      <c r="J1" s="290"/>
      <c r="K1" s="81"/>
    </row>
    <row r="2" spans="1:11" ht="12.75" customHeight="1" x14ac:dyDescent="0.25">
      <c r="A2" s="82"/>
      <c r="B2" s="291"/>
      <c r="C2" s="291"/>
      <c r="D2" s="291"/>
      <c r="E2" s="291"/>
      <c r="F2" s="291"/>
      <c r="G2" s="291"/>
      <c r="H2" s="291"/>
      <c r="I2" s="291"/>
      <c r="J2" s="291"/>
      <c r="K2" s="83"/>
    </row>
    <row r="3" spans="1:11" ht="16.899999999999999" customHeight="1" x14ac:dyDescent="0.25">
      <c r="A3" s="82"/>
      <c r="B3" s="291"/>
      <c r="C3" s="291"/>
      <c r="D3" s="291"/>
      <c r="E3" s="291"/>
      <c r="F3" s="291"/>
      <c r="G3" s="291"/>
      <c r="H3" s="291"/>
      <c r="I3" s="291"/>
      <c r="J3" s="291"/>
      <c r="K3" s="83"/>
    </row>
    <row r="4" spans="1:11" ht="12.75" customHeight="1" x14ac:dyDescent="0.25">
      <c r="A4" s="82"/>
      <c r="B4" s="181"/>
      <c r="C4" s="181"/>
      <c r="D4" s="181"/>
      <c r="E4" s="181"/>
      <c r="F4" s="181"/>
      <c r="G4" s="181"/>
      <c r="H4" s="181"/>
      <c r="I4" s="181"/>
      <c r="J4" s="181"/>
      <c r="K4" s="83"/>
    </row>
    <row r="5" spans="1:11" ht="12.75" customHeight="1" x14ac:dyDescent="0.25">
      <c r="A5" s="82"/>
      <c r="B5" s="240" t="s">
        <v>1</v>
      </c>
      <c r="C5" s="271"/>
      <c r="D5" s="271"/>
      <c r="E5" s="271"/>
      <c r="F5" s="271"/>
      <c r="G5" s="271"/>
      <c r="H5" s="271"/>
      <c r="I5" s="271"/>
      <c r="J5" s="271"/>
      <c r="K5" s="83"/>
    </row>
    <row r="6" spans="1:11" ht="12.75" customHeight="1" x14ac:dyDescent="0.25">
      <c r="A6" s="82"/>
      <c r="B6" s="240"/>
      <c r="C6" s="271"/>
      <c r="D6" s="271"/>
      <c r="E6" s="271"/>
      <c r="F6" s="271"/>
      <c r="G6" s="271"/>
      <c r="H6" s="271"/>
      <c r="I6" s="271"/>
      <c r="J6" s="271"/>
      <c r="K6" s="83"/>
    </row>
    <row r="7" spans="1:11" ht="14.25" customHeight="1" x14ac:dyDescent="0.25">
      <c r="A7" s="82"/>
      <c r="B7" s="240" t="s">
        <v>2</v>
      </c>
      <c r="C7" s="271"/>
      <c r="D7" s="271"/>
      <c r="E7" s="271"/>
      <c r="F7" s="271"/>
      <c r="G7" s="271"/>
      <c r="H7" s="271"/>
      <c r="I7" s="271"/>
      <c r="J7" s="271"/>
      <c r="K7" s="83"/>
    </row>
    <row r="8" spans="1:11" ht="12.75" customHeight="1" x14ac:dyDescent="0.25">
      <c r="A8" s="82"/>
      <c r="B8" s="292" t="s">
        <v>1104</v>
      </c>
      <c r="C8" s="292"/>
      <c r="D8" s="292"/>
      <c r="E8" s="292"/>
      <c r="F8" s="292"/>
      <c r="G8" s="292"/>
      <c r="H8" s="292"/>
      <c r="I8" s="292"/>
      <c r="J8" s="292"/>
      <c r="K8" s="83"/>
    </row>
    <row r="9" spans="1:11" ht="12.75" customHeight="1" x14ac:dyDescent="0.25">
      <c r="A9" s="82"/>
      <c r="B9" s="292"/>
      <c r="C9" s="292"/>
      <c r="D9" s="292"/>
      <c r="E9" s="292"/>
      <c r="F9" s="292"/>
      <c r="G9" s="292"/>
      <c r="H9" s="292"/>
      <c r="I9" s="292"/>
      <c r="J9" s="292"/>
      <c r="K9" s="83"/>
    </row>
    <row r="10" spans="1:11" ht="15.5" customHeight="1" x14ac:dyDescent="0.25">
      <c r="A10" s="82"/>
      <c r="B10" s="292"/>
      <c r="C10" s="292"/>
      <c r="D10" s="292"/>
      <c r="E10" s="292"/>
      <c r="F10" s="292"/>
      <c r="G10" s="292"/>
      <c r="H10" s="292"/>
      <c r="I10" s="292"/>
      <c r="J10" s="292"/>
      <c r="K10" s="83"/>
    </row>
    <row r="11" spans="1:11" ht="12.75" customHeight="1" x14ac:dyDescent="0.25">
      <c r="A11" s="82"/>
      <c r="B11" s="292" t="s">
        <v>3</v>
      </c>
      <c r="C11" s="292"/>
      <c r="D11" s="292"/>
      <c r="E11" s="292"/>
      <c r="F11" s="292"/>
      <c r="G11" s="292"/>
      <c r="H11" s="292"/>
      <c r="I11" s="292"/>
      <c r="J11" s="292"/>
      <c r="K11" s="83"/>
    </row>
    <row r="12" spans="1:11" ht="12.75" customHeight="1" x14ac:dyDescent="0.25">
      <c r="A12" s="82"/>
      <c r="B12" s="292"/>
      <c r="C12" s="292"/>
      <c r="D12" s="292"/>
      <c r="E12" s="292"/>
      <c r="F12" s="292"/>
      <c r="G12" s="292"/>
      <c r="H12" s="292"/>
      <c r="I12" s="292"/>
      <c r="J12" s="292"/>
      <c r="K12" s="83"/>
    </row>
    <row r="13" spans="1:11" ht="12.75" customHeight="1" x14ac:dyDescent="0.25">
      <c r="A13" s="82"/>
      <c r="B13" s="292"/>
      <c r="C13" s="292"/>
      <c r="D13" s="292"/>
      <c r="E13" s="292"/>
      <c r="F13" s="292"/>
      <c r="G13" s="292"/>
      <c r="H13" s="292"/>
      <c r="I13" s="292"/>
      <c r="J13" s="292"/>
      <c r="K13" s="83"/>
    </row>
    <row r="14" spans="1:11" ht="12.75" customHeight="1" x14ac:dyDescent="0.25">
      <c r="A14" s="82"/>
      <c r="B14" s="292"/>
      <c r="C14" s="292"/>
      <c r="D14" s="292"/>
      <c r="E14" s="292"/>
      <c r="F14" s="292"/>
      <c r="G14" s="292"/>
      <c r="H14" s="292"/>
      <c r="I14" s="292"/>
      <c r="J14" s="292"/>
      <c r="K14" s="83"/>
    </row>
    <row r="15" spans="1:11" ht="12.75" customHeight="1" x14ac:dyDescent="0.25">
      <c r="A15" s="82"/>
      <c r="B15" s="292"/>
      <c r="C15" s="292"/>
      <c r="D15" s="292"/>
      <c r="E15" s="292"/>
      <c r="F15" s="292"/>
      <c r="G15" s="292"/>
      <c r="H15" s="292"/>
      <c r="I15" s="292"/>
      <c r="J15" s="292"/>
      <c r="K15" s="83"/>
    </row>
    <row r="16" spans="1:11" ht="9.75" customHeight="1" x14ac:dyDescent="0.25">
      <c r="A16" s="82"/>
      <c r="B16" s="271"/>
      <c r="C16" s="271"/>
      <c r="D16" s="271"/>
      <c r="E16" s="271"/>
      <c r="F16" s="271"/>
      <c r="G16" s="271"/>
      <c r="H16" s="271"/>
      <c r="I16" s="271"/>
      <c r="J16" s="271"/>
      <c r="K16" s="83"/>
    </row>
    <row r="17" spans="1:11" ht="16.5" customHeight="1" x14ac:dyDescent="0.25">
      <c r="A17" s="82"/>
      <c r="B17" s="240" t="s">
        <v>4</v>
      </c>
      <c r="C17" s="271"/>
      <c r="D17" s="271"/>
      <c r="E17" s="271"/>
      <c r="F17" s="271"/>
      <c r="G17" s="271"/>
      <c r="H17" s="271"/>
      <c r="I17" s="271"/>
      <c r="J17" s="271"/>
      <c r="K17" s="83"/>
    </row>
    <row r="18" spans="1:11" ht="12.75" customHeight="1" x14ac:dyDescent="0.3">
      <c r="A18" s="82"/>
      <c r="B18" s="24"/>
      <c r="C18" s="296" t="s">
        <v>1105</v>
      </c>
      <c r="D18" s="297"/>
      <c r="E18" s="297"/>
      <c r="F18" s="297"/>
      <c r="G18" s="297"/>
      <c r="H18" s="297"/>
      <c r="I18" s="297"/>
      <c r="J18" s="298"/>
      <c r="K18" s="83"/>
    </row>
    <row r="19" spans="1:11" ht="12.75" customHeight="1" x14ac:dyDescent="0.25">
      <c r="A19" s="82"/>
      <c r="B19" s="300"/>
      <c r="C19" s="293" t="s">
        <v>5</v>
      </c>
      <c r="D19" s="294"/>
      <c r="E19" s="294"/>
      <c r="F19" s="294"/>
      <c r="G19" s="294"/>
      <c r="H19" s="294"/>
      <c r="I19" s="294"/>
      <c r="J19" s="295"/>
      <c r="K19" s="83"/>
    </row>
    <row r="20" spans="1:11" ht="12.75" customHeight="1" x14ac:dyDescent="0.25">
      <c r="A20" s="82"/>
      <c r="B20" s="301"/>
      <c r="C20" s="293"/>
      <c r="D20" s="294"/>
      <c r="E20" s="294"/>
      <c r="F20" s="294"/>
      <c r="G20" s="294"/>
      <c r="H20" s="294"/>
      <c r="I20" s="294"/>
      <c r="J20" s="295"/>
      <c r="K20" s="83"/>
    </row>
    <row r="21" spans="1:11" ht="12.75" customHeight="1" x14ac:dyDescent="0.25">
      <c r="A21" s="82"/>
      <c r="B21" s="301"/>
      <c r="C21" s="293"/>
      <c r="D21" s="294"/>
      <c r="E21" s="294"/>
      <c r="F21" s="294"/>
      <c r="G21" s="294"/>
      <c r="H21" s="294"/>
      <c r="I21" s="294"/>
      <c r="J21" s="295"/>
      <c r="K21" s="83"/>
    </row>
    <row r="22" spans="1:11" ht="12.75" customHeight="1" x14ac:dyDescent="0.25">
      <c r="A22" s="82"/>
      <c r="B22" s="301"/>
      <c r="C22" s="293"/>
      <c r="D22" s="294"/>
      <c r="E22" s="294"/>
      <c r="F22" s="294"/>
      <c r="G22" s="294"/>
      <c r="H22" s="294"/>
      <c r="I22" s="294"/>
      <c r="J22" s="295"/>
      <c r="K22" s="83"/>
    </row>
    <row r="23" spans="1:11" ht="18.649999999999999" customHeight="1" x14ac:dyDescent="0.25">
      <c r="A23" s="82"/>
      <c r="B23" s="302"/>
      <c r="C23" s="293"/>
      <c r="D23" s="294"/>
      <c r="E23" s="294"/>
      <c r="F23" s="294"/>
      <c r="G23" s="294"/>
      <c r="H23" s="294"/>
      <c r="I23" s="294"/>
      <c r="J23" s="295"/>
      <c r="K23" s="83"/>
    </row>
    <row r="24" spans="1:11" ht="12.75" customHeight="1" x14ac:dyDescent="0.25">
      <c r="A24" s="82"/>
      <c r="B24" s="309"/>
      <c r="C24" s="306" t="s">
        <v>6</v>
      </c>
      <c r="D24" s="307"/>
      <c r="E24" s="307"/>
      <c r="F24" s="307"/>
      <c r="G24" s="307"/>
      <c r="H24" s="307"/>
      <c r="I24" s="307"/>
      <c r="J24" s="308"/>
      <c r="K24" s="83"/>
    </row>
    <row r="25" spans="1:11" ht="12.75" customHeight="1" x14ac:dyDescent="0.25">
      <c r="A25" s="82"/>
      <c r="B25" s="309"/>
      <c r="C25" s="310"/>
      <c r="D25" s="297"/>
      <c r="E25" s="297"/>
      <c r="F25" s="297"/>
      <c r="G25" s="297"/>
      <c r="H25" s="297"/>
      <c r="I25" s="297"/>
      <c r="J25" s="298"/>
      <c r="K25" s="83"/>
    </row>
    <row r="26" spans="1:11" ht="12.75" customHeight="1" x14ac:dyDescent="0.25">
      <c r="A26" s="82"/>
      <c r="B26" s="303" t="s">
        <v>7</v>
      </c>
      <c r="C26" s="297"/>
      <c r="D26" s="297"/>
      <c r="E26" s="297"/>
      <c r="F26" s="297"/>
      <c r="G26" s="297"/>
      <c r="H26" s="297"/>
      <c r="I26" s="297"/>
      <c r="J26" s="298"/>
      <c r="K26" s="83"/>
    </row>
    <row r="27" spans="1:11" ht="12.75" customHeight="1" x14ac:dyDescent="0.25">
      <c r="A27" s="82"/>
      <c r="B27" s="304"/>
      <c r="C27" s="271"/>
      <c r="D27" s="271"/>
      <c r="E27" s="271"/>
      <c r="F27" s="271"/>
      <c r="G27" s="271"/>
      <c r="H27" s="271"/>
      <c r="I27" s="271"/>
      <c r="J27" s="305"/>
      <c r="K27" s="83"/>
    </row>
    <row r="28" spans="1:11" ht="15.65" customHeight="1" x14ac:dyDescent="0.25">
      <c r="A28" s="82"/>
      <c r="B28" s="306"/>
      <c r="C28" s="307"/>
      <c r="D28" s="307"/>
      <c r="E28" s="307"/>
      <c r="F28" s="307"/>
      <c r="G28" s="307"/>
      <c r="H28" s="307"/>
      <c r="I28" s="307"/>
      <c r="J28" s="308"/>
      <c r="K28" s="83"/>
    </row>
    <row r="29" spans="1:11" ht="10.5" customHeight="1" x14ac:dyDescent="0.25">
      <c r="A29" s="82"/>
      <c r="B29" s="271"/>
      <c r="C29" s="271"/>
      <c r="D29" s="271"/>
      <c r="E29" s="271"/>
      <c r="F29" s="271"/>
      <c r="G29" s="271"/>
      <c r="H29" s="271"/>
      <c r="I29" s="271"/>
      <c r="J29" s="271"/>
      <c r="K29" s="83"/>
    </row>
    <row r="30" spans="1:11" ht="12.75" customHeight="1" x14ac:dyDescent="0.25">
      <c r="A30" s="82"/>
      <c r="B30" s="299" t="s">
        <v>1103</v>
      </c>
      <c r="C30" s="299"/>
      <c r="D30" s="299"/>
      <c r="E30" s="299"/>
      <c r="F30" s="299"/>
      <c r="G30" s="299"/>
      <c r="H30" s="299"/>
      <c r="I30" s="299"/>
      <c r="J30" s="299"/>
      <c r="K30" s="83"/>
    </row>
    <row r="31" spans="1:11" ht="12.75" customHeight="1" x14ac:dyDescent="0.25">
      <c r="A31" s="82"/>
      <c r="B31" s="299"/>
      <c r="C31" s="299"/>
      <c r="D31" s="299"/>
      <c r="E31" s="299"/>
      <c r="F31" s="299"/>
      <c r="G31" s="299"/>
      <c r="H31" s="299"/>
      <c r="I31" s="299"/>
      <c r="J31" s="299"/>
      <c r="K31" s="83"/>
    </row>
    <row r="32" spans="1:11" ht="12.75" customHeight="1" x14ac:dyDescent="0.25">
      <c r="A32" s="82"/>
      <c r="B32" s="299"/>
      <c r="C32" s="299"/>
      <c r="D32" s="299"/>
      <c r="E32" s="299"/>
      <c r="F32" s="299"/>
      <c r="G32" s="299"/>
      <c r="H32" s="299"/>
      <c r="I32" s="299"/>
      <c r="J32" s="299"/>
      <c r="K32" s="83"/>
    </row>
    <row r="33" spans="1:11" ht="12.75" customHeight="1" x14ac:dyDescent="0.25">
      <c r="A33" s="82"/>
      <c r="B33" s="299"/>
      <c r="C33" s="299"/>
      <c r="D33" s="299"/>
      <c r="E33" s="299"/>
      <c r="F33" s="299"/>
      <c r="G33" s="299"/>
      <c r="H33" s="299"/>
      <c r="I33" s="299"/>
      <c r="J33" s="299"/>
      <c r="K33" s="83"/>
    </row>
    <row r="34" spans="1:11" ht="12.75" customHeight="1" x14ac:dyDescent="0.25">
      <c r="A34" s="82"/>
      <c r="B34" s="299"/>
      <c r="C34" s="299"/>
      <c r="D34" s="299"/>
      <c r="E34" s="299"/>
      <c r="F34" s="299"/>
      <c r="G34" s="299"/>
      <c r="H34" s="299"/>
      <c r="I34" s="299"/>
      <c r="J34" s="299"/>
      <c r="K34" s="83"/>
    </row>
    <row r="35" spans="1:11" ht="12.75" customHeight="1" x14ac:dyDescent="0.25">
      <c r="A35" s="82"/>
      <c r="B35" s="299"/>
      <c r="C35" s="299"/>
      <c r="D35" s="299"/>
      <c r="E35" s="299"/>
      <c r="F35" s="299"/>
      <c r="G35" s="299"/>
      <c r="H35" s="299"/>
      <c r="I35" s="299"/>
      <c r="J35" s="299"/>
      <c r="K35" s="83"/>
    </row>
    <row r="36" spans="1:11" ht="12.75" customHeight="1" x14ac:dyDescent="0.25">
      <c r="A36" s="82"/>
      <c r="B36" s="299"/>
      <c r="C36" s="299"/>
      <c r="D36" s="299"/>
      <c r="E36" s="299"/>
      <c r="F36" s="299"/>
      <c r="G36" s="299"/>
      <c r="H36" s="299"/>
      <c r="I36" s="299"/>
      <c r="J36" s="299"/>
      <c r="K36" s="83"/>
    </row>
    <row r="37" spans="1:11" ht="12.75" customHeight="1" x14ac:dyDescent="0.25">
      <c r="A37" s="82"/>
      <c r="B37" s="299"/>
      <c r="C37" s="299"/>
      <c r="D37" s="299"/>
      <c r="E37" s="299"/>
      <c r="F37" s="299"/>
      <c r="G37" s="299"/>
      <c r="H37" s="299"/>
      <c r="I37" s="299"/>
      <c r="J37" s="299"/>
      <c r="K37" s="83"/>
    </row>
    <row r="38" spans="1:11" ht="12.75" customHeight="1" x14ac:dyDescent="0.25">
      <c r="A38" s="82"/>
      <c r="B38" s="279" t="s">
        <v>8</v>
      </c>
      <c r="C38" s="279"/>
      <c r="D38" s="279"/>
      <c r="E38" s="279"/>
      <c r="F38" s="279"/>
      <c r="G38" s="279"/>
      <c r="H38" s="279"/>
      <c r="I38" s="279"/>
      <c r="J38" s="279"/>
      <c r="K38" s="83"/>
    </row>
    <row r="39" spans="1:11" ht="12.75" customHeight="1" x14ac:dyDescent="0.25">
      <c r="A39" s="82"/>
      <c r="B39" s="279" t="s">
        <v>9</v>
      </c>
      <c r="C39" s="279"/>
      <c r="D39" s="279"/>
      <c r="E39" s="279"/>
      <c r="F39" s="279"/>
      <c r="G39" s="279"/>
      <c r="H39" s="279"/>
      <c r="I39" s="279"/>
      <c r="J39" s="279"/>
      <c r="K39" s="83"/>
    </row>
    <row r="40" spans="1:11" ht="12.75" customHeight="1" x14ac:dyDescent="0.25">
      <c r="A40" s="82"/>
      <c r="B40" s="279" t="s">
        <v>10</v>
      </c>
      <c r="C40" s="279"/>
      <c r="D40" s="279"/>
      <c r="E40" s="279"/>
      <c r="F40" s="279"/>
      <c r="G40" s="279"/>
      <c r="H40" s="279"/>
      <c r="I40" s="279"/>
      <c r="J40" s="279"/>
      <c r="K40" s="83"/>
    </row>
    <row r="41" spans="1:11" ht="12.75" customHeight="1" x14ac:dyDescent="0.25">
      <c r="A41" s="82"/>
      <c r="B41" s="311" t="s">
        <v>11</v>
      </c>
      <c r="C41" s="311"/>
      <c r="D41" s="311"/>
      <c r="E41" s="311"/>
      <c r="F41" s="311"/>
      <c r="G41" s="311"/>
      <c r="H41" s="311"/>
      <c r="I41" s="311"/>
      <c r="J41" s="311"/>
      <c r="K41" s="83"/>
    </row>
    <row r="42" spans="1:11" ht="12.75" customHeight="1" x14ac:dyDescent="0.25">
      <c r="A42" s="82"/>
      <c r="B42" s="279"/>
      <c r="C42" s="279"/>
      <c r="D42" s="279"/>
      <c r="E42" s="279"/>
      <c r="F42" s="279"/>
      <c r="G42" s="279"/>
      <c r="H42" s="279"/>
      <c r="I42" s="279"/>
      <c r="J42" s="279"/>
      <c r="K42" s="83"/>
    </row>
    <row r="43" spans="1:11" ht="12.75" customHeight="1" x14ac:dyDescent="0.25">
      <c r="A43" s="82"/>
      <c r="B43" s="240" t="s">
        <v>12</v>
      </c>
      <c r="C43" s="271"/>
      <c r="D43" s="271"/>
      <c r="E43" s="271"/>
      <c r="F43" s="271"/>
      <c r="G43" s="271"/>
      <c r="H43" s="271"/>
      <c r="I43" s="271"/>
      <c r="J43" s="271"/>
      <c r="K43" s="83"/>
    </row>
    <row r="44" spans="1:11" ht="12.75" customHeight="1" x14ac:dyDescent="0.25">
      <c r="A44" s="82"/>
      <c r="B44" s="271"/>
      <c r="C44" s="271"/>
      <c r="D44" s="271"/>
      <c r="E44" s="271"/>
      <c r="F44" s="271"/>
      <c r="G44" s="271"/>
      <c r="H44" s="271"/>
      <c r="I44" s="271"/>
      <c r="J44" s="271"/>
      <c r="K44" s="83"/>
    </row>
    <row r="45" spans="1:11" ht="12.75" customHeight="1" x14ac:dyDescent="0.25">
      <c r="A45" s="82"/>
      <c r="B45" s="271"/>
      <c r="C45" s="271"/>
      <c r="D45" s="271"/>
      <c r="E45" s="271"/>
      <c r="F45" s="271"/>
      <c r="G45" s="271"/>
      <c r="H45" s="271"/>
      <c r="I45" s="271"/>
      <c r="J45" s="271"/>
      <c r="K45" s="83"/>
    </row>
    <row r="46" spans="1:11" ht="12.75" customHeight="1" x14ac:dyDescent="0.25">
      <c r="A46" s="82"/>
      <c r="B46" s="271"/>
      <c r="C46" s="271"/>
      <c r="D46" s="271"/>
      <c r="E46" s="271"/>
      <c r="F46" s="271"/>
      <c r="G46" s="271"/>
      <c r="H46" s="271"/>
      <c r="I46" s="271"/>
      <c r="J46" s="271"/>
      <c r="K46" s="83"/>
    </row>
    <row r="47" spans="1:11" ht="12.75" customHeight="1" x14ac:dyDescent="0.25">
      <c r="A47" s="82"/>
      <c r="B47" s="178"/>
      <c r="C47" s="178"/>
      <c r="D47" s="178"/>
      <c r="E47" s="178"/>
      <c r="F47" s="178"/>
      <c r="G47" s="178"/>
      <c r="H47" s="178"/>
      <c r="I47" s="178"/>
      <c r="J47" s="178"/>
      <c r="K47" s="83"/>
    </row>
    <row r="48" spans="1:11" ht="12.75" customHeight="1" x14ac:dyDescent="0.25">
      <c r="A48" s="82"/>
      <c r="B48" s="240" t="s">
        <v>13</v>
      </c>
      <c r="C48" s="271"/>
      <c r="D48" s="271"/>
      <c r="E48" s="271"/>
      <c r="F48" s="271"/>
      <c r="G48" s="271"/>
      <c r="H48" s="271"/>
      <c r="I48" s="271"/>
      <c r="J48" s="271"/>
      <c r="K48" s="83"/>
    </row>
    <row r="49" spans="1:11" ht="12.75" customHeight="1" x14ac:dyDescent="0.25">
      <c r="A49" s="82"/>
      <c r="B49" s="271"/>
      <c r="C49" s="271"/>
      <c r="D49" s="271"/>
      <c r="E49" s="271"/>
      <c r="F49" s="271"/>
      <c r="G49" s="271"/>
      <c r="H49" s="271"/>
      <c r="I49" s="271"/>
      <c r="J49" s="271"/>
      <c r="K49" s="83"/>
    </row>
    <row r="50" spans="1:11" ht="12.75" customHeight="1" x14ac:dyDescent="0.25">
      <c r="A50" s="82"/>
      <c r="B50" s="271"/>
      <c r="C50" s="271"/>
      <c r="D50" s="271"/>
      <c r="E50" s="271"/>
      <c r="F50" s="271"/>
      <c r="G50" s="271"/>
      <c r="H50" s="271"/>
      <c r="I50" s="271"/>
      <c r="J50" s="271"/>
      <c r="K50" s="83"/>
    </row>
    <row r="51" spans="1:11" ht="12.75" customHeight="1" x14ac:dyDescent="0.25">
      <c r="A51" s="82"/>
      <c r="B51" s="240"/>
      <c r="C51" s="271"/>
      <c r="D51" s="271"/>
      <c r="E51" s="271"/>
      <c r="F51" s="271"/>
      <c r="G51" s="271"/>
      <c r="H51" s="271"/>
      <c r="I51" s="271"/>
      <c r="J51" s="271"/>
      <c r="K51" s="83"/>
    </row>
    <row r="52" spans="1:11" ht="15.75" customHeight="1" x14ac:dyDescent="0.25">
      <c r="A52" s="82"/>
      <c r="B52" s="240" t="s">
        <v>14</v>
      </c>
      <c r="C52" s="240"/>
      <c r="D52" s="240"/>
      <c r="E52" s="240"/>
      <c r="F52" s="240"/>
      <c r="G52" s="240"/>
      <c r="H52" s="240"/>
      <c r="I52" s="240"/>
      <c r="J52" s="240"/>
      <c r="K52" s="83"/>
    </row>
    <row r="53" spans="1:11" ht="12.75" customHeight="1" x14ac:dyDescent="0.25">
      <c r="A53" s="82"/>
      <c r="B53" s="271" t="s">
        <v>15</v>
      </c>
      <c r="C53" s="271"/>
      <c r="D53" s="271"/>
      <c r="E53" s="271"/>
      <c r="F53" s="271"/>
      <c r="G53" s="271"/>
      <c r="H53" s="271"/>
      <c r="I53" s="271"/>
      <c r="J53" s="271"/>
      <c r="K53" s="83"/>
    </row>
    <row r="54" spans="1:11" ht="12.75" customHeight="1" x14ac:dyDescent="0.25">
      <c r="A54" s="82"/>
      <c r="B54" s="240" t="s">
        <v>16</v>
      </c>
      <c r="C54" s="271"/>
      <c r="D54" s="271"/>
      <c r="E54" s="271"/>
      <c r="F54" s="271"/>
      <c r="G54" s="271"/>
      <c r="H54" s="271"/>
      <c r="I54" s="271"/>
      <c r="J54" s="271"/>
      <c r="K54" s="83"/>
    </row>
    <row r="55" spans="1:11" ht="12.75" customHeight="1" x14ac:dyDescent="0.25">
      <c r="A55" s="82"/>
      <c r="B55" s="240" t="s">
        <v>17</v>
      </c>
      <c r="C55" s="271"/>
      <c r="D55" s="271"/>
      <c r="E55" s="271"/>
      <c r="F55" s="271"/>
      <c r="G55" s="271"/>
      <c r="H55" s="271"/>
      <c r="I55" s="271"/>
      <c r="J55" s="271"/>
      <c r="K55" s="83"/>
    </row>
    <row r="56" spans="1:11" ht="12.75" customHeight="1" x14ac:dyDescent="0.25">
      <c r="A56" s="82"/>
      <c r="B56" s="299" t="s">
        <v>18</v>
      </c>
      <c r="C56" s="299"/>
      <c r="D56" s="299"/>
      <c r="E56" s="299"/>
      <c r="F56" s="299"/>
      <c r="G56" s="299"/>
      <c r="H56" s="299"/>
      <c r="I56" s="299"/>
      <c r="J56" s="299"/>
      <c r="K56" s="83"/>
    </row>
    <row r="57" spans="1:11" ht="12.75" customHeight="1" x14ac:dyDescent="0.25">
      <c r="A57" s="82"/>
      <c r="B57" s="299"/>
      <c r="C57" s="299"/>
      <c r="D57" s="299"/>
      <c r="E57" s="299"/>
      <c r="F57" s="299"/>
      <c r="G57" s="299"/>
      <c r="H57" s="299"/>
      <c r="I57" s="299"/>
      <c r="J57" s="299"/>
      <c r="K57" s="83"/>
    </row>
    <row r="58" spans="1:11" ht="12.75" customHeight="1" x14ac:dyDescent="0.25">
      <c r="A58" s="82"/>
      <c r="B58" s="299"/>
      <c r="C58" s="299"/>
      <c r="D58" s="299"/>
      <c r="E58" s="299"/>
      <c r="F58" s="299"/>
      <c r="G58" s="299"/>
      <c r="H58" s="299"/>
      <c r="I58" s="299"/>
      <c r="J58" s="299"/>
      <c r="K58" s="83"/>
    </row>
    <row r="59" spans="1:11" ht="12.75" customHeight="1" x14ac:dyDescent="0.25">
      <c r="A59" s="82"/>
      <c r="B59" s="299"/>
      <c r="C59" s="299"/>
      <c r="D59" s="299"/>
      <c r="E59" s="299"/>
      <c r="F59" s="299"/>
      <c r="G59" s="299"/>
      <c r="H59" s="299"/>
      <c r="I59" s="299"/>
      <c r="J59" s="299"/>
      <c r="K59" s="83"/>
    </row>
    <row r="60" spans="1:11" ht="12.75" customHeight="1" x14ac:dyDescent="0.25">
      <c r="A60" s="82"/>
      <c r="B60" s="299"/>
      <c r="C60" s="299"/>
      <c r="D60" s="299"/>
      <c r="E60" s="299"/>
      <c r="F60" s="299"/>
      <c r="G60" s="299"/>
      <c r="H60" s="299"/>
      <c r="I60" s="299"/>
      <c r="J60" s="299"/>
      <c r="K60" s="83"/>
    </row>
    <row r="61" spans="1:11" ht="12.75" customHeight="1" x14ac:dyDescent="0.25">
      <c r="A61" s="82"/>
      <c r="B61" s="299"/>
      <c r="C61" s="299"/>
      <c r="D61" s="299"/>
      <c r="E61" s="299"/>
      <c r="F61" s="299"/>
      <c r="G61" s="299"/>
      <c r="H61" s="299"/>
      <c r="I61" s="299"/>
      <c r="J61" s="299"/>
      <c r="K61" s="83"/>
    </row>
    <row r="62" spans="1:11" ht="12.75" customHeight="1" x14ac:dyDescent="0.25">
      <c r="A62" s="82"/>
      <c r="B62" s="299"/>
      <c r="C62" s="299"/>
      <c r="D62" s="299"/>
      <c r="E62" s="299"/>
      <c r="F62" s="299"/>
      <c r="G62" s="299"/>
      <c r="H62" s="299"/>
      <c r="I62" s="299"/>
      <c r="J62" s="299"/>
      <c r="K62" s="83"/>
    </row>
    <row r="63" spans="1:11" ht="10.5" customHeight="1" x14ac:dyDescent="0.25">
      <c r="A63" s="82"/>
      <c r="B63" s="299"/>
      <c r="C63" s="299"/>
      <c r="D63" s="299"/>
      <c r="E63" s="299"/>
      <c r="F63" s="299"/>
      <c r="G63" s="299"/>
      <c r="H63" s="299"/>
      <c r="I63" s="299"/>
      <c r="J63" s="299"/>
      <c r="K63" s="83"/>
    </row>
    <row r="64" spans="1:11" ht="12.75" customHeight="1" x14ac:dyDescent="0.25">
      <c r="A64" s="82"/>
      <c r="B64" s="313" t="s">
        <v>19</v>
      </c>
      <c r="C64" s="313"/>
      <c r="D64" s="313"/>
      <c r="E64" s="313"/>
      <c r="F64" s="313"/>
      <c r="G64" s="313"/>
      <c r="H64" s="313"/>
      <c r="I64" s="313"/>
      <c r="J64" s="313"/>
      <c r="K64" s="83"/>
    </row>
    <row r="65" spans="1:11" ht="12.75" customHeight="1" x14ac:dyDescent="0.25">
      <c r="A65" s="82"/>
      <c r="B65" s="299"/>
      <c r="C65" s="299"/>
      <c r="D65" s="299"/>
      <c r="E65" s="299"/>
      <c r="F65" s="299"/>
      <c r="G65" s="299"/>
      <c r="H65" s="299"/>
      <c r="I65" s="299"/>
      <c r="J65" s="299"/>
      <c r="K65" s="83"/>
    </row>
    <row r="66" spans="1:11" ht="15.75" customHeight="1" x14ac:dyDescent="0.25">
      <c r="A66" s="82"/>
      <c r="B66" s="240" t="s">
        <v>20</v>
      </c>
      <c r="C66" s="240"/>
      <c r="D66" s="240"/>
      <c r="E66" s="240"/>
      <c r="F66" s="240"/>
      <c r="G66" s="240"/>
      <c r="H66" s="240"/>
      <c r="I66" s="240"/>
      <c r="J66" s="240"/>
      <c r="K66" s="83"/>
    </row>
    <row r="67" spans="1:11" ht="12.75" customHeight="1" x14ac:dyDescent="0.25">
      <c r="A67" s="82"/>
      <c r="B67" s="299" t="s">
        <v>21</v>
      </c>
      <c r="C67" s="299"/>
      <c r="D67" s="299"/>
      <c r="E67" s="299"/>
      <c r="F67" s="299"/>
      <c r="G67" s="299"/>
      <c r="H67" s="299"/>
      <c r="I67" s="299"/>
      <c r="J67" s="299"/>
      <c r="K67" s="83"/>
    </row>
    <row r="68" spans="1:11" ht="12.75" customHeight="1" x14ac:dyDescent="0.25">
      <c r="A68" s="82"/>
      <c r="B68" s="311" t="s">
        <v>22</v>
      </c>
      <c r="C68" s="311"/>
      <c r="D68" s="311"/>
      <c r="E68" s="311"/>
      <c r="F68" s="311"/>
      <c r="G68" s="311"/>
      <c r="H68" s="311"/>
      <c r="I68" s="311"/>
      <c r="J68" s="311"/>
      <c r="K68" s="83"/>
    </row>
    <row r="69" spans="1:11" ht="12.75" customHeight="1" x14ac:dyDescent="0.25">
      <c r="A69" s="82"/>
      <c r="B69" s="299" t="s">
        <v>23</v>
      </c>
      <c r="C69" s="299"/>
      <c r="D69" s="299"/>
      <c r="E69" s="299"/>
      <c r="F69" s="299"/>
      <c r="G69" s="299"/>
      <c r="H69" s="299"/>
      <c r="I69" s="299"/>
      <c r="J69" s="299"/>
      <c r="K69" s="83"/>
    </row>
    <row r="70" spans="1:11" ht="12.75" customHeight="1" x14ac:dyDescent="0.25">
      <c r="A70" s="82"/>
      <c r="B70" s="299"/>
      <c r="C70" s="299"/>
      <c r="D70" s="299"/>
      <c r="E70" s="299"/>
      <c r="F70" s="299"/>
      <c r="G70" s="299"/>
      <c r="H70" s="299"/>
      <c r="I70" s="299"/>
      <c r="J70" s="299"/>
      <c r="K70" s="83"/>
    </row>
    <row r="71" spans="1:11" ht="12.75" customHeight="1" x14ac:dyDescent="0.25">
      <c r="A71" s="82"/>
      <c r="B71" s="299"/>
      <c r="C71" s="299"/>
      <c r="D71" s="299"/>
      <c r="E71" s="299"/>
      <c r="F71" s="299"/>
      <c r="G71" s="299"/>
      <c r="H71" s="299"/>
      <c r="I71" s="299"/>
      <c r="J71" s="299"/>
      <c r="K71" s="83"/>
    </row>
    <row r="72" spans="1:11" ht="12.75" customHeight="1" x14ac:dyDescent="0.25">
      <c r="A72" s="82"/>
      <c r="B72" s="299"/>
      <c r="C72" s="299"/>
      <c r="D72" s="299"/>
      <c r="E72" s="299"/>
      <c r="F72" s="299"/>
      <c r="G72" s="299"/>
      <c r="H72" s="299"/>
      <c r="I72" s="299"/>
      <c r="J72" s="299"/>
      <c r="K72" s="83"/>
    </row>
    <row r="73" spans="1:11" ht="12.75" customHeight="1" x14ac:dyDescent="0.25">
      <c r="A73" s="82"/>
      <c r="B73" s="299"/>
      <c r="C73" s="299"/>
      <c r="D73" s="299"/>
      <c r="E73" s="299"/>
      <c r="F73" s="299"/>
      <c r="G73" s="299"/>
      <c r="H73" s="299"/>
      <c r="I73" s="299"/>
      <c r="J73" s="299"/>
      <c r="K73" s="83"/>
    </row>
    <row r="74" spans="1:11" ht="12.75" customHeight="1" x14ac:dyDescent="0.25">
      <c r="A74" s="82"/>
      <c r="B74" s="299"/>
      <c r="C74" s="299"/>
      <c r="D74" s="299"/>
      <c r="E74" s="299"/>
      <c r="F74" s="299"/>
      <c r="G74" s="299"/>
      <c r="H74" s="299"/>
      <c r="I74" s="299"/>
      <c r="J74" s="299"/>
      <c r="K74" s="83"/>
    </row>
    <row r="75" spans="1:11" ht="12.75" customHeight="1" x14ac:dyDescent="0.25">
      <c r="A75" s="82"/>
      <c r="B75" s="279" t="s">
        <v>24</v>
      </c>
      <c r="C75" s="279"/>
      <c r="D75" s="279"/>
      <c r="E75" s="279"/>
      <c r="F75" s="279"/>
      <c r="G75" s="279"/>
      <c r="H75" s="279"/>
      <c r="I75" s="279"/>
      <c r="J75" s="279"/>
      <c r="K75" s="83"/>
    </row>
    <row r="76" spans="1:11" ht="12.75" customHeight="1" x14ac:dyDescent="0.25">
      <c r="A76" s="82"/>
      <c r="B76" s="279"/>
      <c r="C76" s="279"/>
      <c r="D76" s="279"/>
      <c r="E76" s="279"/>
      <c r="F76" s="279"/>
      <c r="G76" s="279"/>
      <c r="H76" s="279"/>
      <c r="I76" s="279"/>
      <c r="J76" s="279"/>
      <c r="K76" s="83"/>
    </row>
    <row r="77" spans="1:11" ht="12.75" customHeight="1" x14ac:dyDescent="0.25">
      <c r="A77" s="82"/>
      <c r="B77" s="279"/>
      <c r="C77" s="279"/>
      <c r="D77" s="279"/>
      <c r="E77" s="279"/>
      <c r="F77" s="279"/>
      <c r="G77" s="279"/>
      <c r="H77" s="279"/>
      <c r="I77" s="279"/>
      <c r="J77" s="279"/>
      <c r="K77" s="83"/>
    </row>
    <row r="78" spans="1:11" ht="12.75" customHeight="1" x14ac:dyDescent="0.25">
      <c r="A78" s="82"/>
      <c r="B78" s="279"/>
      <c r="C78" s="279"/>
      <c r="D78" s="279"/>
      <c r="E78" s="279"/>
      <c r="F78" s="279"/>
      <c r="G78" s="279"/>
      <c r="H78" s="279"/>
      <c r="I78" s="279"/>
      <c r="J78" s="279"/>
      <c r="K78" s="83"/>
    </row>
    <row r="79" spans="1:11" ht="15" customHeight="1" x14ac:dyDescent="0.25">
      <c r="A79" s="82"/>
      <c r="B79" s="240" t="s">
        <v>25</v>
      </c>
      <c r="C79" s="240"/>
      <c r="D79" s="240"/>
      <c r="E79" s="240"/>
      <c r="F79" s="240"/>
      <c r="G79" s="240"/>
      <c r="H79" s="240"/>
      <c r="I79" s="240"/>
      <c r="J79" s="240"/>
      <c r="K79" s="83"/>
    </row>
    <row r="80" spans="1:11" ht="12.75" customHeight="1" x14ac:dyDescent="0.25">
      <c r="A80" s="82"/>
      <c r="B80" s="292" t="s">
        <v>26</v>
      </c>
      <c r="C80" s="292"/>
      <c r="D80" s="292"/>
      <c r="E80" s="292"/>
      <c r="F80" s="292"/>
      <c r="G80" s="292"/>
      <c r="H80" s="292"/>
      <c r="I80" s="292"/>
      <c r="J80" s="292"/>
      <c r="K80" s="83"/>
    </row>
    <row r="81" spans="1:11" ht="12.75" customHeight="1" x14ac:dyDescent="0.25">
      <c r="A81" s="82"/>
      <c r="B81" s="292"/>
      <c r="C81" s="292"/>
      <c r="D81" s="292"/>
      <c r="E81" s="292"/>
      <c r="F81" s="292"/>
      <c r="G81" s="292"/>
      <c r="H81" s="292"/>
      <c r="I81" s="292"/>
      <c r="J81" s="292"/>
      <c r="K81" s="83"/>
    </row>
    <row r="82" spans="1:11" ht="12.75" customHeight="1" x14ac:dyDescent="0.25">
      <c r="A82" s="82"/>
      <c r="B82" s="292" t="s">
        <v>27</v>
      </c>
      <c r="C82" s="292"/>
      <c r="D82" s="292"/>
      <c r="E82" s="292"/>
      <c r="F82" s="292"/>
      <c r="G82" s="292"/>
      <c r="H82" s="292"/>
      <c r="I82" s="292"/>
      <c r="J82" s="292"/>
      <c r="K82" s="83"/>
    </row>
    <row r="83" spans="1:11" ht="12.75" customHeight="1" x14ac:dyDescent="0.25">
      <c r="A83" s="82"/>
      <c r="B83" s="292"/>
      <c r="C83" s="292"/>
      <c r="D83" s="292"/>
      <c r="E83" s="292"/>
      <c r="F83" s="292"/>
      <c r="G83" s="292"/>
      <c r="H83" s="292"/>
      <c r="I83" s="292"/>
      <c r="J83" s="292"/>
      <c r="K83" s="83"/>
    </row>
    <row r="84" spans="1:11" ht="12.75" customHeight="1" x14ac:dyDescent="0.25">
      <c r="A84" s="82"/>
      <c r="B84" s="292"/>
      <c r="C84" s="292"/>
      <c r="D84" s="292"/>
      <c r="E84" s="292"/>
      <c r="F84" s="292"/>
      <c r="G84" s="292"/>
      <c r="H84" s="292"/>
      <c r="I84" s="292"/>
      <c r="J84" s="292"/>
      <c r="K84" s="83"/>
    </row>
    <row r="85" spans="1:11" ht="12.75" customHeight="1" x14ac:dyDescent="0.25">
      <c r="A85" s="82"/>
      <c r="B85" s="299" t="s">
        <v>28</v>
      </c>
      <c r="C85" s="299"/>
      <c r="D85" s="299"/>
      <c r="E85" s="299"/>
      <c r="F85" s="299"/>
      <c r="G85" s="299"/>
      <c r="H85" s="299"/>
      <c r="I85" s="299"/>
      <c r="J85" s="299"/>
      <c r="K85" s="83"/>
    </row>
    <row r="86" spans="1:11" ht="12.75" customHeight="1" x14ac:dyDescent="0.25">
      <c r="A86" s="82"/>
      <c r="B86" s="299"/>
      <c r="C86" s="299"/>
      <c r="D86" s="299"/>
      <c r="E86" s="299"/>
      <c r="F86" s="299"/>
      <c r="G86" s="299"/>
      <c r="H86" s="299"/>
      <c r="I86" s="299"/>
      <c r="J86" s="299"/>
      <c r="K86" s="83"/>
    </row>
    <row r="87" spans="1:11" ht="12.75" customHeight="1" x14ac:dyDescent="0.25">
      <c r="A87" s="82"/>
      <c r="B87" s="174"/>
      <c r="C87" s="174"/>
      <c r="D87" s="174"/>
      <c r="E87" s="174"/>
      <c r="F87" s="174"/>
      <c r="G87" s="174"/>
      <c r="H87" s="174"/>
      <c r="I87" s="174"/>
      <c r="J87" s="174"/>
      <c r="K87" s="83"/>
    </row>
    <row r="88" spans="1:11" ht="21" customHeight="1" x14ac:dyDescent="0.25">
      <c r="A88" s="82"/>
      <c r="B88" s="240" t="s">
        <v>29</v>
      </c>
      <c r="C88" s="271"/>
      <c r="D88" s="271"/>
      <c r="E88" s="271"/>
      <c r="F88" s="271"/>
      <c r="G88" s="271"/>
      <c r="H88" s="271"/>
      <c r="I88" s="271"/>
      <c r="J88" s="271"/>
      <c r="K88" s="83"/>
    </row>
    <row r="89" spans="1:11" ht="12.75" customHeight="1" x14ac:dyDescent="0.25">
      <c r="A89" s="82"/>
      <c r="B89" s="312" t="s">
        <v>30</v>
      </c>
      <c r="C89" s="312"/>
      <c r="D89" s="312"/>
      <c r="E89" s="312"/>
      <c r="F89" s="312"/>
      <c r="G89" s="312"/>
      <c r="H89" s="312"/>
      <c r="I89" s="312"/>
      <c r="J89" s="312"/>
      <c r="K89" s="83"/>
    </row>
    <row r="90" spans="1:11" ht="12.75" customHeight="1" x14ac:dyDescent="0.25">
      <c r="A90" s="82"/>
      <c r="B90" s="312" t="s">
        <v>31</v>
      </c>
      <c r="C90" s="312"/>
      <c r="D90" s="312"/>
      <c r="E90" s="312"/>
      <c r="F90" s="312"/>
      <c r="G90" s="312"/>
      <c r="H90" s="312"/>
      <c r="I90" s="312"/>
      <c r="J90" s="312"/>
      <c r="K90" s="83"/>
    </row>
    <row r="91" spans="1:11" ht="12.75" customHeight="1" x14ac:dyDescent="0.25">
      <c r="A91" s="82"/>
      <c r="B91" s="312" t="s">
        <v>32</v>
      </c>
      <c r="C91" s="312"/>
      <c r="D91" s="312"/>
      <c r="E91" s="312"/>
      <c r="F91" s="312"/>
      <c r="G91" s="312"/>
      <c r="H91" s="312"/>
      <c r="I91" s="312"/>
      <c r="J91" s="312"/>
      <c r="K91" s="83"/>
    </row>
    <row r="92" spans="1:11" ht="12.75" customHeight="1" x14ac:dyDescent="0.25">
      <c r="A92" s="82"/>
      <c r="B92" s="312" t="s">
        <v>33</v>
      </c>
      <c r="C92" s="312"/>
      <c r="D92" s="312"/>
      <c r="E92" s="312"/>
      <c r="F92" s="312"/>
      <c r="G92" s="312"/>
      <c r="H92" s="312"/>
      <c r="I92" s="312"/>
      <c r="J92" s="312"/>
      <c r="K92" s="83"/>
    </row>
    <row r="93" spans="1:11" ht="12.75" customHeight="1" x14ac:dyDescent="0.25">
      <c r="A93" s="82"/>
      <c r="B93" s="312" t="s">
        <v>34</v>
      </c>
      <c r="C93" s="312"/>
      <c r="D93" s="312"/>
      <c r="E93" s="312"/>
      <c r="F93" s="312"/>
      <c r="G93" s="312"/>
      <c r="H93" s="312"/>
      <c r="I93" s="312"/>
      <c r="J93" s="312"/>
      <c r="K93" s="83"/>
    </row>
    <row r="94" spans="1:11" ht="12.75" customHeight="1" x14ac:dyDescent="0.25">
      <c r="A94" s="82"/>
      <c r="B94" s="312" t="s">
        <v>35</v>
      </c>
      <c r="C94" s="312"/>
      <c r="D94" s="312"/>
      <c r="E94" s="312"/>
      <c r="F94" s="312"/>
      <c r="G94" s="312"/>
      <c r="H94" s="312"/>
      <c r="I94" s="312"/>
      <c r="J94" s="312"/>
      <c r="K94" s="83"/>
    </row>
    <row r="95" spans="1:11" ht="12.75" customHeight="1" x14ac:dyDescent="0.25">
      <c r="A95" s="82"/>
      <c r="B95" s="312" t="s">
        <v>36</v>
      </c>
      <c r="C95" s="312"/>
      <c r="D95" s="312"/>
      <c r="E95" s="312"/>
      <c r="F95" s="312"/>
      <c r="G95" s="312"/>
      <c r="H95" s="312"/>
      <c r="I95" s="312"/>
      <c r="J95" s="312"/>
      <c r="K95" s="83"/>
    </row>
    <row r="96" spans="1:11" ht="12.75" customHeight="1" x14ac:dyDescent="0.25">
      <c r="A96" s="82"/>
      <c r="B96" s="312" t="s">
        <v>37</v>
      </c>
      <c r="C96" s="312"/>
      <c r="D96" s="312"/>
      <c r="E96" s="312"/>
      <c r="F96" s="312"/>
      <c r="G96" s="312"/>
      <c r="H96" s="312"/>
      <c r="I96" s="312"/>
      <c r="J96" s="312"/>
      <c r="K96" s="83"/>
    </row>
    <row r="97" spans="1:11" ht="12.75" customHeight="1" x14ac:dyDescent="0.3">
      <c r="A97" s="82"/>
      <c r="B97" s="182"/>
      <c r="C97" s="183"/>
      <c r="D97" s="183"/>
      <c r="E97" s="183"/>
      <c r="F97" s="183"/>
      <c r="G97" s="183"/>
      <c r="H97" s="183"/>
      <c r="I97" s="183"/>
      <c r="J97" s="183"/>
      <c r="K97" s="83"/>
    </row>
    <row r="98" spans="1:11" ht="15" customHeight="1" x14ac:dyDescent="0.25">
      <c r="A98" s="82"/>
      <c r="B98" s="240" t="s">
        <v>38</v>
      </c>
      <c r="C98" s="240"/>
      <c r="D98" s="240"/>
      <c r="E98" s="240"/>
      <c r="F98" s="240"/>
      <c r="G98" s="240"/>
      <c r="H98" s="240"/>
      <c r="I98" s="240"/>
      <c r="J98" s="240"/>
      <c r="K98" s="83"/>
    </row>
    <row r="99" spans="1:11" ht="14.25" customHeight="1" x14ac:dyDescent="0.25">
      <c r="A99" s="82"/>
      <c r="B99" s="245" t="s">
        <v>39</v>
      </c>
      <c r="C99" s="235"/>
      <c r="D99" s="235"/>
      <c r="E99" s="235"/>
      <c r="F99" s="235"/>
      <c r="G99" s="235"/>
      <c r="H99" s="235"/>
      <c r="I99" s="235"/>
      <c r="J99" s="235"/>
      <c r="K99" s="83"/>
    </row>
    <row r="100" spans="1:11" ht="12.75" customHeight="1" x14ac:dyDescent="0.25">
      <c r="A100" s="82"/>
      <c r="B100" s="235" t="s">
        <v>40</v>
      </c>
      <c r="C100" s="235"/>
      <c r="D100" s="235"/>
      <c r="E100" s="235"/>
      <c r="F100" s="235"/>
      <c r="G100" s="235"/>
      <c r="H100" s="235"/>
      <c r="I100" s="235"/>
      <c r="J100" s="235"/>
      <c r="K100" s="83"/>
    </row>
    <row r="101" spans="1:11" ht="12.75" customHeight="1" x14ac:dyDescent="0.25">
      <c r="A101" s="82"/>
      <c r="B101" s="235"/>
      <c r="C101" s="235"/>
      <c r="D101" s="235"/>
      <c r="E101" s="235"/>
      <c r="F101" s="235"/>
      <c r="G101" s="235"/>
      <c r="H101" s="235"/>
      <c r="I101" s="235"/>
      <c r="J101" s="235"/>
      <c r="K101" s="83"/>
    </row>
    <row r="102" spans="1:11" ht="12.75" customHeight="1" x14ac:dyDescent="0.25">
      <c r="A102" s="82"/>
      <c r="B102" s="235"/>
      <c r="C102" s="235"/>
      <c r="D102" s="235"/>
      <c r="E102" s="235"/>
      <c r="F102" s="235"/>
      <c r="G102" s="235"/>
      <c r="H102" s="235"/>
      <c r="I102" s="235"/>
      <c r="J102" s="235"/>
      <c r="K102" s="83"/>
    </row>
    <row r="103" spans="1:11" ht="12.75" customHeight="1" x14ac:dyDescent="0.25">
      <c r="A103" s="82"/>
      <c r="B103" s="235"/>
      <c r="C103" s="235"/>
      <c r="D103" s="235"/>
      <c r="E103" s="235"/>
      <c r="F103" s="235"/>
      <c r="G103" s="235"/>
      <c r="H103" s="235"/>
      <c r="I103" s="235"/>
      <c r="J103" s="235"/>
      <c r="K103" s="83"/>
    </row>
    <row r="104" spans="1:11" ht="12.75" customHeight="1" x14ac:dyDescent="0.25">
      <c r="A104" s="82"/>
      <c r="B104" s="235"/>
      <c r="C104" s="235"/>
      <c r="D104" s="235"/>
      <c r="E104" s="235"/>
      <c r="F104" s="235"/>
      <c r="G104" s="235"/>
      <c r="H104" s="235"/>
      <c r="I104" s="235"/>
      <c r="J104" s="235"/>
      <c r="K104" s="83"/>
    </row>
    <row r="105" spans="1:11" ht="12.75" customHeight="1" x14ac:dyDescent="0.25">
      <c r="A105" s="82"/>
      <c r="B105" s="235"/>
      <c r="C105" s="235"/>
      <c r="D105" s="235"/>
      <c r="E105" s="235"/>
      <c r="F105" s="235"/>
      <c r="G105" s="235"/>
      <c r="H105" s="235"/>
      <c r="I105" s="235"/>
      <c r="J105" s="235"/>
      <c r="K105" s="83"/>
    </row>
    <row r="106" spans="1:11" ht="12.75" customHeight="1" x14ac:dyDescent="0.25">
      <c r="A106" s="82"/>
      <c r="B106" s="235"/>
      <c r="C106" s="235"/>
      <c r="D106" s="235"/>
      <c r="E106" s="235"/>
      <c r="F106" s="235"/>
      <c r="G106" s="235"/>
      <c r="H106" s="235"/>
      <c r="I106" s="235"/>
      <c r="J106" s="235"/>
      <c r="K106" s="83"/>
    </row>
    <row r="107" spans="1:11" ht="12.75" customHeight="1" x14ac:dyDescent="0.25">
      <c r="A107" s="82"/>
      <c r="B107" s="235"/>
      <c r="C107" s="235"/>
      <c r="D107" s="235"/>
      <c r="E107" s="235"/>
      <c r="F107" s="235"/>
      <c r="G107" s="235"/>
      <c r="H107" s="235"/>
      <c r="I107" s="235"/>
      <c r="J107" s="235"/>
      <c r="K107" s="83"/>
    </row>
    <row r="108" spans="1:11" ht="12.75" customHeight="1" x14ac:dyDescent="0.25">
      <c r="A108" s="82"/>
      <c r="B108" s="235"/>
      <c r="C108" s="235"/>
      <c r="D108" s="235"/>
      <c r="E108" s="235"/>
      <c r="F108" s="235"/>
      <c r="G108" s="235"/>
      <c r="H108" s="235"/>
      <c r="I108" s="235"/>
      <c r="J108" s="235"/>
      <c r="K108" s="83"/>
    </row>
    <row r="109" spans="1:11" ht="12.75" customHeight="1" x14ac:dyDescent="0.25">
      <c r="A109" s="82"/>
      <c r="B109" s="235"/>
      <c r="C109" s="235"/>
      <c r="D109" s="235"/>
      <c r="E109" s="235"/>
      <c r="F109" s="235"/>
      <c r="G109" s="235"/>
      <c r="H109" s="235"/>
      <c r="I109" s="235"/>
      <c r="J109" s="235"/>
      <c r="K109" s="83"/>
    </row>
    <row r="110" spans="1:11" ht="12.75" customHeight="1" x14ac:dyDescent="0.25">
      <c r="A110" s="82"/>
      <c r="B110" s="229" t="s">
        <v>41</v>
      </c>
      <c r="C110" s="229"/>
      <c r="D110" s="229"/>
      <c r="E110" s="229"/>
      <c r="F110" s="229"/>
      <c r="G110" s="229"/>
      <c r="H110" s="229"/>
      <c r="I110" s="229"/>
      <c r="J110" s="229"/>
      <c r="K110" s="83"/>
    </row>
    <row r="111" spans="1:11" ht="12.75" customHeight="1" x14ac:dyDescent="0.25">
      <c r="A111" s="82"/>
      <c r="B111" s="229"/>
      <c r="C111" s="229"/>
      <c r="D111" s="229"/>
      <c r="E111" s="229"/>
      <c r="F111" s="229"/>
      <c r="G111" s="229"/>
      <c r="H111" s="229"/>
      <c r="I111" s="229"/>
      <c r="J111" s="229"/>
      <c r="K111" s="83"/>
    </row>
    <row r="112" spans="1:11" ht="12.75" customHeight="1" x14ac:dyDescent="0.25">
      <c r="A112" s="82"/>
      <c r="B112" s="229"/>
      <c r="C112" s="229"/>
      <c r="D112" s="229"/>
      <c r="E112" s="229"/>
      <c r="F112" s="229"/>
      <c r="G112" s="229"/>
      <c r="H112" s="229"/>
      <c r="I112" s="229"/>
      <c r="J112" s="229"/>
      <c r="K112" s="83"/>
    </row>
    <row r="113" spans="1:11" ht="12.75" customHeight="1" x14ac:dyDescent="0.25">
      <c r="A113" s="82"/>
      <c r="B113" s="229"/>
      <c r="C113" s="229"/>
      <c r="D113" s="229"/>
      <c r="E113" s="229"/>
      <c r="F113" s="229"/>
      <c r="G113" s="229"/>
      <c r="H113" s="229"/>
      <c r="I113" s="229"/>
      <c r="J113" s="229"/>
      <c r="K113" s="83"/>
    </row>
    <row r="114" spans="1:11" ht="12.75" customHeight="1" x14ac:dyDescent="0.25">
      <c r="A114" s="82"/>
      <c r="B114" s="229"/>
      <c r="C114" s="229"/>
      <c r="D114" s="229"/>
      <c r="E114" s="229"/>
      <c r="F114" s="229"/>
      <c r="G114" s="229"/>
      <c r="H114" s="229"/>
      <c r="I114" s="229"/>
      <c r="J114" s="229"/>
      <c r="K114" s="83"/>
    </row>
    <row r="115" spans="1:11" ht="12.75" customHeight="1" x14ac:dyDescent="0.25">
      <c r="A115" s="82"/>
      <c r="B115" s="229"/>
      <c r="C115" s="229"/>
      <c r="D115" s="229"/>
      <c r="E115" s="229"/>
      <c r="F115" s="229"/>
      <c r="G115" s="229"/>
      <c r="H115" s="229"/>
      <c r="I115" s="229"/>
      <c r="J115" s="229"/>
      <c r="K115" s="83"/>
    </row>
    <row r="116" spans="1:11" ht="12.75" customHeight="1" x14ac:dyDescent="0.25">
      <c r="A116" s="82"/>
      <c r="B116" s="229"/>
      <c r="C116" s="229"/>
      <c r="D116" s="229"/>
      <c r="E116" s="229"/>
      <c r="F116" s="229"/>
      <c r="G116" s="229"/>
      <c r="H116" s="229"/>
      <c r="I116" s="229"/>
      <c r="J116" s="229"/>
      <c r="K116" s="83"/>
    </row>
    <row r="117" spans="1:11" ht="12.75" customHeight="1" x14ac:dyDescent="0.25">
      <c r="A117" s="82"/>
      <c r="B117" s="229"/>
      <c r="C117" s="229"/>
      <c r="D117" s="229"/>
      <c r="E117" s="229"/>
      <c r="F117" s="229"/>
      <c r="G117" s="229"/>
      <c r="H117" s="229"/>
      <c r="I117" s="229"/>
      <c r="J117" s="229"/>
      <c r="K117" s="83"/>
    </row>
    <row r="118" spans="1:11" ht="16.5" customHeight="1" x14ac:dyDescent="0.25">
      <c r="A118" s="82"/>
      <c r="B118" s="229"/>
      <c r="C118" s="229"/>
      <c r="D118" s="229"/>
      <c r="E118" s="229"/>
      <c r="F118" s="229"/>
      <c r="G118" s="229"/>
      <c r="H118" s="229"/>
      <c r="I118" s="229"/>
      <c r="J118" s="229"/>
      <c r="K118" s="83"/>
    </row>
    <row r="119" spans="1:11" ht="12.75" customHeight="1" x14ac:dyDescent="0.25">
      <c r="A119" s="82"/>
      <c r="B119" s="235" t="s">
        <v>42</v>
      </c>
      <c r="C119" s="235"/>
      <c r="D119" s="235"/>
      <c r="E119" s="235"/>
      <c r="F119" s="235"/>
      <c r="G119" s="235"/>
      <c r="H119" s="235"/>
      <c r="I119" s="235"/>
      <c r="J119" s="235"/>
      <c r="K119" s="83"/>
    </row>
    <row r="120" spans="1:11" ht="12.75" customHeight="1" x14ac:dyDescent="0.25">
      <c r="A120" s="82"/>
      <c r="B120" s="235"/>
      <c r="C120" s="235"/>
      <c r="D120" s="235"/>
      <c r="E120" s="235"/>
      <c r="F120" s="235"/>
      <c r="G120" s="235"/>
      <c r="H120" s="235"/>
      <c r="I120" s="235"/>
      <c r="J120" s="235"/>
      <c r="K120" s="83"/>
    </row>
    <row r="121" spans="1:11" ht="12.75" customHeight="1" x14ac:dyDescent="0.25">
      <c r="A121" s="82"/>
      <c r="B121" s="235"/>
      <c r="C121" s="235"/>
      <c r="D121" s="235"/>
      <c r="E121" s="235"/>
      <c r="F121" s="235"/>
      <c r="G121" s="235"/>
      <c r="H121" s="235"/>
      <c r="I121" s="235"/>
      <c r="J121" s="235"/>
      <c r="K121" s="83"/>
    </row>
    <row r="122" spans="1:11" ht="12.75" customHeight="1" x14ac:dyDescent="0.25">
      <c r="A122" s="82"/>
      <c r="B122" s="235"/>
      <c r="C122" s="235"/>
      <c r="D122" s="235"/>
      <c r="E122" s="235"/>
      <c r="F122" s="235"/>
      <c r="G122" s="235"/>
      <c r="H122" s="235"/>
      <c r="I122" s="235"/>
      <c r="J122" s="235"/>
      <c r="K122" s="83"/>
    </row>
    <row r="123" spans="1:11" ht="12.75" customHeight="1" x14ac:dyDescent="0.25">
      <c r="A123" s="82"/>
      <c r="B123" s="235"/>
      <c r="C123" s="235"/>
      <c r="D123" s="235"/>
      <c r="E123" s="235"/>
      <c r="F123" s="235"/>
      <c r="G123" s="235"/>
      <c r="H123" s="235"/>
      <c r="I123" s="235"/>
      <c r="J123" s="235"/>
      <c r="K123" s="83"/>
    </row>
    <row r="124" spans="1:11" ht="12.75" customHeight="1" x14ac:dyDescent="0.25">
      <c r="A124" s="82"/>
      <c r="B124" s="235"/>
      <c r="C124" s="235"/>
      <c r="D124" s="235"/>
      <c r="E124" s="235"/>
      <c r="F124" s="235"/>
      <c r="G124" s="235"/>
      <c r="H124" s="235"/>
      <c r="I124" s="235"/>
      <c r="J124" s="235"/>
      <c r="K124" s="83"/>
    </row>
    <row r="125" spans="1:11" ht="12.75" customHeight="1" x14ac:dyDescent="0.25">
      <c r="A125" s="82"/>
      <c r="B125" s="235"/>
      <c r="C125" s="235"/>
      <c r="D125" s="235"/>
      <c r="E125" s="235"/>
      <c r="F125" s="235"/>
      <c r="G125" s="235"/>
      <c r="H125" s="235"/>
      <c r="I125" s="235"/>
      <c r="J125" s="235"/>
      <c r="K125" s="83"/>
    </row>
    <row r="126" spans="1:11" ht="12.75" customHeight="1" x14ac:dyDescent="0.25">
      <c r="A126" s="82"/>
      <c r="B126" s="235"/>
      <c r="C126" s="235"/>
      <c r="D126" s="235"/>
      <c r="E126" s="235"/>
      <c r="F126" s="235"/>
      <c r="G126" s="235"/>
      <c r="H126" s="235"/>
      <c r="I126" s="235"/>
      <c r="J126" s="235"/>
      <c r="K126" s="83"/>
    </row>
    <row r="127" spans="1:11" ht="17.25" customHeight="1" x14ac:dyDescent="0.25">
      <c r="A127" s="82"/>
      <c r="B127" s="235"/>
      <c r="C127" s="235"/>
      <c r="D127" s="235"/>
      <c r="E127" s="235"/>
      <c r="F127" s="235"/>
      <c r="G127" s="235"/>
      <c r="H127" s="235"/>
      <c r="I127" s="235"/>
      <c r="J127" s="235"/>
      <c r="K127" s="83"/>
    </row>
    <row r="128" spans="1:11" ht="12.75" customHeight="1" x14ac:dyDescent="0.25">
      <c r="A128" s="82"/>
      <c r="B128" s="235" t="s">
        <v>43</v>
      </c>
      <c r="C128" s="235"/>
      <c r="D128" s="235"/>
      <c r="E128" s="235"/>
      <c r="F128" s="235"/>
      <c r="G128" s="235"/>
      <c r="H128" s="235"/>
      <c r="I128" s="235"/>
      <c r="J128" s="235"/>
      <c r="K128" s="83"/>
    </row>
    <row r="129" spans="1:11" ht="12.75" customHeight="1" x14ac:dyDescent="0.25">
      <c r="A129" s="82"/>
      <c r="B129" s="235"/>
      <c r="C129" s="235"/>
      <c r="D129" s="235"/>
      <c r="E129" s="235"/>
      <c r="F129" s="235"/>
      <c r="G129" s="235"/>
      <c r="H129" s="235"/>
      <c r="I129" s="235"/>
      <c r="J129" s="235"/>
      <c r="K129" s="83"/>
    </row>
    <row r="130" spans="1:11" ht="12.75" customHeight="1" x14ac:dyDescent="0.25">
      <c r="A130" s="82"/>
      <c r="B130" s="235"/>
      <c r="C130" s="235"/>
      <c r="D130" s="235"/>
      <c r="E130" s="235"/>
      <c r="F130" s="235"/>
      <c r="G130" s="235"/>
      <c r="H130" s="235"/>
      <c r="I130" s="235"/>
      <c r="J130" s="235"/>
      <c r="K130" s="83"/>
    </row>
    <row r="131" spans="1:11" ht="12.75" customHeight="1" x14ac:dyDescent="0.25">
      <c r="A131" s="82"/>
      <c r="B131" s="235"/>
      <c r="C131" s="235"/>
      <c r="D131" s="235"/>
      <c r="E131" s="235"/>
      <c r="F131" s="235"/>
      <c r="G131" s="235"/>
      <c r="H131" s="235"/>
      <c r="I131" s="235"/>
      <c r="J131" s="235"/>
      <c r="K131" s="83"/>
    </row>
    <row r="132" spans="1:11" ht="12.75" customHeight="1" x14ac:dyDescent="0.25">
      <c r="A132" s="82"/>
      <c r="B132" s="235"/>
      <c r="C132" s="235"/>
      <c r="D132" s="235"/>
      <c r="E132" s="235"/>
      <c r="F132" s="235"/>
      <c r="G132" s="235"/>
      <c r="H132" s="235"/>
      <c r="I132" s="235"/>
      <c r="J132" s="235"/>
      <c r="K132" s="83"/>
    </row>
    <row r="133" spans="1:11" ht="12.75" customHeight="1" x14ac:dyDescent="0.25">
      <c r="A133" s="82"/>
      <c r="B133" s="235"/>
      <c r="C133" s="235"/>
      <c r="D133" s="235"/>
      <c r="E133" s="235"/>
      <c r="F133" s="235"/>
      <c r="G133" s="235"/>
      <c r="H133" s="235"/>
      <c r="I133" s="235"/>
      <c r="J133" s="235"/>
      <c r="K133" s="83"/>
    </row>
    <row r="134" spans="1:11" ht="14.25" customHeight="1" x14ac:dyDescent="0.25">
      <c r="A134" s="82"/>
      <c r="B134" s="245" t="s">
        <v>44</v>
      </c>
      <c r="C134" s="235"/>
      <c r="D134" s="235"/>
      <c r="E134" s="235"/>
      <c r="F134" s="235"/>
      <c r="G134" s="235"/>
      <c r="H134" s="235"/>
      <c r="I134" s="235"/>
      <c r="J134" s="235"/>
      <c r="K134" s="83"/>
    </row>
    <row r="135" spans="1:11" ht="12.75" customHeight="1" x14ac:dyDescent="0.25">
      <c r="A135" s="82"/>
      <c r="B135" s="235" t="s">
        <v>45</v>
      </c>
      <c r="C135" s="235"/>
      <c r="D135" s="235"/>
      <c r="E135" s="235"/>
      <c r="F135" s="235"/>
      <c r="G135" s="235"/>
      <c r="H135" s="235"/>
      <c r="I135" s="235"/>
      <c r="J135" s="235"/>
      <c r="K135" s="83"/>
    </row>
    <row r="136" spans="1:11" ht="12.75" customHeight="1" x14ac:dyDescent="0.25">
      <c r="A136" s="82"/>
      <c r="B136" s="235"/>
      <c r="C136" s="235"/>
      <c r="D136" s="235"/>
      <c r="E136" s="235"/>
      <c r="F136" s="235"/>
      <c r="G136" s="235"/>
      <c r="H136" s="235"/>
      <c r="I136" s="235"/>
      <c r="J136" s="235"/>
      <c r="K136" s="83"/>
    </row>
    <row r="137" spans="1:11" ht="12.75" customHeight="1" x14ac:dyDescent="0.25">
      <c r="A137" s="82"/>
      <c r="B137" s="235"/>
      <c r="C137" s="235"/>
      <c r="D137" s="235"/>
      <c r="E137" s="235"/>
      <c r="F137" s="235"/>
      <c r="G137" s="235"/>
      <c r="H137" s="235"/>
      <c r="I137" s="235"/>
      <c r="J137" s="235"/>
      <c r="K137" s="83"/>
    </row>
    <row r="138" spans="1:11" ht="12.75" customHeight="1" x14ac:dyDescent="0.25">
      <c r="A138" s="82"/>
      <c r="B138" s="235"/>
      <c r="C138" s="235"/>
      <c r="D138" s="235"/>
      <c r="E138" s="235"/>
      <c r="F138" s="235"/>
      <c r="G138" s="235"/>
      <c r="H138" s="235"/>
      <c r="I138" s="235"/>
      <c r="J138" s="235"/>
      <c r="K138" s="83"/>
    </row>
    <row r="139" spans="1:11" ht="12.75" customHeight="1" x14ac:dyDescent="0.25">
      <c r="A139" s="82"/>
      <c r="B139" s="235"/>
      <c r="C139" s="235"/>
      <c r="D139" s="235"/>
      <c r="E139" s="235"/>
      <c r="F139" s="235"/>
      <c r="G139" s="235"/>
      <c r="H139" s="235"/>
      <c r="I139" s="235"/>
      <c r="J139" s="235"/>
      <c r="K139" s="83"/>
    </row>
    <row r="140" spans="1:11" ht="17.25" customHeight="1" x14ac:dyDescent="0.25">
      <c r="A140" s="82"/>
      <c r="B140" s="235"/>
      <c r="C140" s="235"/>
      <c r="D140" s="235"/>
      <c r="E140" s="235"/>
      <c r="F140" s="235"/>
      <c r="G140" s="235"/>
      <c r="H140" s="235"/>
      <c r="I140" s="235"/>
      <c r="J140" s="235"/>
      <c r="K140" s="83"/>
    </row>
    <row r="141" spans="1:11" ht="12.75" customHeight="1" x14ac:dyDescent="0.25">
      <c r="A141" s="82"/>
      <c r="B141" s="235" t="s">
        <v>46</v>
      </c>
      <c r="C141" s="235"/>
      <c r="D141" s="235"/>
      <c r="E141" s="235"/>
      <c r="F141" s="235"/>
      <c r="G141" s="235"/>
      <c r="H141" s="235"/>
      <c r="I141" s="235"/>
      <c r="J141" s="235"/>
      <c r="K141" s="83"/>
    </row>
    <row r="142" spans="1:11" ht="12.75" customHeight="1" x14ac:dyDescent="0.25">
      <c r="A142" s="82"/>
      <c r="B142" s="235"/>
      <c r="C142" s="235"/>
      <c r="D142" s="235"/>
      <c r="E142" s="235"/>
      <c r="F142" s="235"/>
      <c r="G142" s="235"/>
      <c r="H142" s="235"/>
      <c r="I142" s="235"/>
      <c r="J142" s="235"/>
      <c r="K142" s="83"/>
    </row>
    <row r="143" spans="1:11" ht="12.75" customHeight="1" x14ac:dyDescent="0.25">
      <c r="A143" s="82"/>
      <c r="B143" s="235"/>
      <c r="C143" s="235"/>
      <c r="D143" s="235"/>
      <c r="E143" s="235"/>
      <c r="F143" s="235"/>
      <c r="G143" s="235"/>
      <c r="H143" s="235"/>
      <c r="I143" s="235"/>
      <c r="J143" s="235"/>
      <c r="K143" s="83"/>
    </row>
    <row r="144" spans="1:11" ht="12.75" customHeight="1" x14ac:dyDescent="0.25">
      <c r="A144" s="82"/>
      <c r="B144" s="235"/>
      <c r="C144" s="235"/>
      <c r="D144" s="235"/>
      <c r="E144" s="235"/>
      <c r="F144" s="235"/>
      <c r="G144" s="235"/>
      <c r="H144" s="235"/>
      <c r="I144" s="235"/>
      <c r="J144" s="235"/>
      <c r="K144" s="83"/>
    </row>
    <row r="145" spans="1:11" ht="12.75" customHeight="1" x14ac:dyDescent="0.25">
      <c r="A145" s="82"/>
      <c r="B145" s="235"/>
      <c r="C145" s="235"/>
      <c r="D145" s="235"/>
      <c r="E145" s="235"/>
      <c r="F145" s="235"/>
      <c r="G145" s="235"/>
      <c r="H145" s="235"/>
      <c r="I145" s="235"/>
      <c r="J145" s="235"/>
      <c r="K145" s="83"/>
    </row>
    <row r="146" spans="1:11" ht="12.75" customHeight="1" x14ac:dyDescent="0.25">
      <c r="A146" s="82"/>
      <c r="B146" s="235"/>
      <c r="C146" s="235"/>
      <c r="D146" s="235"/>
      <c r="E146" s="235"/>
      <c r="F146" s="235"/>
      <c r="G146" s="235"/>
      <c r="H146" s="235"/>
      <c r="I146" s="235"/>
      <c r="J146" s="235"/>
      <c r="K146" s="83"/>
    </row>
    <row r="147" spans="1:11" ht="12.75" customHeight="1" x14ac:dyDescent="0.25">
      <c r="A147" s="82"/>
      <c r="B147" s="235"/>
      <c r="C147" s="235"/>
      <c r="D147" s="235"/>
      <c r="E147" s="235"/>
      <c r="F147" s="235"/>
      <c r="G147" s="235"/>
      <c r="H147" s="235"/>
      <c r="I147" s="235"/>
      <c r="J147" s="235"/>
      <c r="K147" s="83"/>
    </row>
    <row r="148" spans="1:11" ht="12.75" customHeight="1" x14ac:dyDescent="0.25">
      <c r="A148" s="82"/>
      <c r="B148" s="235"/>
      <c r="C148" s="235"/>
      <c r="D148" s="235"/>
      <c r="E148" s="235"/>
      <c r="F148" s="235"/>
      <c r="G148" s="235"/>
      <c r="H148" s="235"/>
      <c r="I148" s="235"/>
      <c r="J148" s="235"/>
      <c r="K148" s="83"/>
    </row>
    <row r="149" spans="1:11" ht="17.25" customHeight="1" x14ac:dyDescent="0.25">
      <c r="A149" s="82"/>
      <c r="B149" s="235"/>
      <c r="C149" s="235"/>
      <c r="D149" s="235"/>
      <c r="E149" s="235"/>
      <c r="F149" s="235"/>
      <c r="G149" s="235"/>
      <c r="H149" s="235"/>
      <c r="I149" s="235"/>
      <c r="J149" s="235"/>
      <c r="K149" s="83"/>
    </row>
    <row r="150" spans="1:11" ht="12.75" customHeight="1" x14ac:dyDescent="0.25">
      <c r="A150" s="82"/>
      <c r="B150" s="285" t="s">
        <v>47</v>
      </c>
      <c r="C150" s="235"/>
      <c r="D150" s="235"/>
      <c r="E150" s="235"/>
      <c r="F150" s="235"/>
      <c r="G150" s="235"/>
      <c r="H150" s="235"/>
      <c r="I150" s="235"/>
      <c r="J150" s="235"/>
      <c r="K150" s="83"/>
    </row>
    <row r="151" spans="1:11" ht="12.75" customHeight="1" x14ac:dyDescent="0.25">
      <c r="A151" s="82"/>
      <c r="B151" s="235"/>
      <c r="C151" s="235"/>
      <c r="D151" s="235"/>
      <c r="E151" s="235"/>
      <c r="F151" s="235"/>
      <c r="G151" s="235"/>
      <c r="H151" s="235"/>
      <c r="I151" s="235"/>
      <c r="J151" s="235"/>
      <c r="K151" s="83"/>
    </row>
    <row r="152" spans="1:11" ht="12.75" customHeight="1" x14ac:dyDescent="0.25">
      <c r="A152" s="82"/>
      <c r="B152" s="235"/>
      <c r="C152" s="235"/>
      <c r="D152" s="235"/>
      <c r="E152" s="235"/>
      <c r="F152" s="235"/>
      <c r="G152" s="235"/>
      <c r="H152" s="235"/>
      <c r="I152" s="235"/>
      <c r="J152" s="235"/>
      <c r="K152" s="83"/>
    </row>
    <row r="153" spans="1:11" ht="12.75" customHeight="1" x14ac:dyDescent="0.25">
      <c r="A153" s="82"/>
      <c r="B153" s="235"/>
      <c r="C153" s="235"/>
      <c r="D153" s="235"/>
      <c r="E153" s="235"/>
      <c r="F153" s="235"/>
      <c r="G153" s="235"/>
      <c r="H153" s="235"/>
      <c r="I153" s="235"/>
      <c r="J153" s="235"/>
      <c r="K153" s="83"/>
    </row>
    <row r="154" spans="1:11" ht="12.75" customHeight="1" x14ac:dyDescent="0.25">
      <c r="A154" s="82"/>
      <c r="B154" s="235"/>
      <c r="C154" s="235"/>
      <c r="D154" s="235"/>
      <c r="E154" s="235"/>
      <c r="F154" s="235"/>
      <c r="G154" s="235"/>
      <c r="H154" s="235"/>
      <c r="I154" s="235"/>
      <c r="J154" s="235"/>
      <c r="K154" s="83"/>
    </row>
    <row r="155" spans="1:11" ht="12.75" customHeight="1" x14ac:dyDescent="0.25">
      <c r="A155" s="82"/>
      <c r="B155" s="235"/>
      <c r="C155" s="235"/>
      <c r="D155" s="235"/>
      <c r="E155" s="235"/>
      <c r="F155" s="235"/>
      <c r="G155" s="235"/>
      <c r="H155" s="235"/>
      <c r="I155" s="235"/>
      <c r="J155" s="235"/>
      <c r="K155" s="83"/>
    </row>
    <row r="156" spans="1:11" ht="12.75" customHeight="1" x14ac:dyDescent="0.25">
      <c r="A156" s="82"/>
      <c r="B156" s="235"/>
      <c r="C156" s="235"/>
      <c r="D156" s="235"/>
      <c r="E156" s="235"/>
      <c r="F156" s="235"/>
      <c r="G156" s="235"/>
      <c r="H156" s="235"/>
      <c r="I156" s="235"/>
      <c r="J156" s="235"/>
      <c r="K156" s="83"/>
    </row>
    <row r="157" spans="1:11" ht="11.25" customHeight="1" x14ac:dyDescent="0.25">
      <c r="A157" s="82"/>
      <c r="B157" s="240"/>
      <c r="C157" s="271"/>
      <c r="D157" s="271"/>
      <c r="E157" s="271"/>
      <c r="F157" s="271"/>
      <c r="G157" s="271"/>
      <c r="H157" s="271"/>
      <c r="I157" s="271"/>
      <c r="J157" s="271"/>
      <c r="K157" s="83"/>
    </row>
    <row r="158" spans="1:11" ht="16.5" customHeight="1" x14ac:dyDescent="0.25">
      <c r="A158" s="82"/>
      <c r="B158" s="240" t="s">
        <v>48</v>
      </c>
      <c r="C158" s="271"/>
      <c r="D158" s="271"/>
      <c r="E158" s="271"/>
      <c r="F158" s="271"/>
      <c r="G158" s="271"/>
      <c r="H158" s="271"/>
      <c r="I158" s="271"/>
      <c r="J158" s="271"/>
      <c r="K158" s="83"/>
    </row>
    <row r="159" spans="1:11" ht="12.75" customHeight="1" x14ac:dyDescent="0.25">
      <c r="A159" s="82"/>
      <c r="B159" s="229" t="s">
        <v>49</v>
      </c>
      <c r="C159" s="229"/>
      <c r="D159" s="229"/>
      <c r="E159" s="229"/>
      <c r="F159" s="229"/>
      <c r="G159" s="229"/>
      <c r="H159" s="229"/>
      <c r="I159" s="229"/>
      <c r="J159" s="229"/>
      <c r="K159" s="83"/>
    </row>
    <row r="160" spans="1:11" ht="12.75" customHeight="1" x14ac:dyDescent="0.25">
      <c r="A160" s="82"/>
      <c r="B160" s="229"/>
      <c r="C160" s="229"/>
      <c r="D160" s="229"/>
      <c r="E160" s="229"/>
      <c r="F160" s="229"/>
      <c r="G160" s="229"/>
      <c r="H160" s="229"/>
      <c r="I160" s="229"/>
      <c r="J160" s="229"/>
      <c r="K160" s="83"/>
    </row>
    <row r="161" spans="1:11" ht="12.75" customHeight="1" x14ac:dyDescent="0.25">
      <c r="A161" s="82"/>
      <c r="B161" s="229"/>
      <c r="C161" s="229"/>
      <c r="D161" s="229"/>
      <c r="E161" s="229"/>
      <c r="F161" s="229"/>
      <c r="G161" s="229"/>
      <c r="H161" s="229"/>
      <c r="I161" s="229"/>
      <c r="J161" s="229"/>
      <c r="K161" s="83"/>
    </row>
    <row r="162" spans="1:11" ht="12.75" customHeight="1" x14ac:dyDescent="0.25">
      <c r="A162" s="82"/>
      <c r="B162" s="229"/>
      <c r="C162" s="229"/>
      <c r="D162" s="229"/>
      <c r="E162" s="229"/>
      <c r="F162" s="229"/>
      <c r="G162" s="229"/>
      <c r="H162" s="229"/>
      <c r="I162" s="229"/>
      <c r="J162" s="229"/>
      <c r="K162" s="83"/>
    </row>
    <row r="163" spans="1:11" ht="12.75" customHeight="1" x14ac:dyDescent="0.25">
      <c r="A163" s="82"/>
      <c r="B163" s="229"/>
      <c r="C163" s="229"/>
      <c r="D163" s="229"/>
      <c r="E163" s="229"/>
      <c r="F163" s="229"/>
      <c r="G163" s="229"/>
      <c r="H163" s="229"/>
      <c r="I163" s="229"/>
      <c r="J163" s="229"/>
      <c r="K163" s="83"/>
    </row>
    <row r="164" spans="1:11" ht="12.75" customHeight="1" x14ac:dyDescent="0.25">
      <c r="A164" s="82"/>
      <c r="B164" s="229"/>
      <c r="C164" s="229"/>
      <c r="D164" s="229"/>
      <c r="E164" s="229"/>
      <c r="F164" s="229"/>
      <c r="G164" s="229"/>
      <c r="H164" s="229"/>
      <c r="I164" s="229"/>
      <c r="J164" s="229"/>
      <c r="K164" s="83"/>
    </row>
    <row r="165" spans="1:11" ht="12.75" customHeight="1" x14ac:dyDescent="0.25">
      <c r="A165" s="82"/>
      <c r="B165" s="229"/>
      <c r="C165" s="229"/>
      <c r="D165" s="229"/>
      <c r="E165" s="229"/>
      <c r="F165" s="229"/>
      <c r="G165" s="229"/>
      <c r="H165" s="229"/>
      <c r="I165" s="229"/>
      <c r="J165" s="229"/>
      <c r="K165" s="83"/>
    </row>
    <row r="166" spans="1:11" ht="12.75" customHeight="1" x14ac:dyDescent="0.25">
      <c r="A166" s="82"/>
      <c r="B166" s="229"/>
      <c r="C166" s="229"/>
      <c r="D166" s="229"/>
      <c r="E166" s="229"/>
      <c r="F166" s="229"/>
      <c r="G166" s="229"/>
      <c r="H166" s="229"/>
      <c r="I166" s="229"/>
      <c r="J166" s="229"/>
      <c r="K166" s="83"/>
    </row>
    <row r="167" spans="1:11" ht="12.75" customHeight="1" x14ac:dyDescent="0.25">
      <c r="A167" s="82"/>
      <c r="B167" s="229"/>
      <c r="C167" s="229"/>
      <c r="D167" s="229"/>
      <c r="E167" s="229"/>
      <c r="F167" s="229"/>
      <c r="G167" s="229"/>
      <c r="H167" s="229"/>
      <c r="I167" s="229"/>
      <c r="J167" s="229"/>
      <c r="K167" s="83"/>
    </row>
    <row r="168" spans="1:11" ht="12.75" customHeight="1" x14ac:dyDescent="0.25">
      <c r="A168" s="82"/>
      <c r="B168" s="229"/>
      <c r="C168" s="229"/>
      <c r="D168" s="229"/>
      <c r="E168" s="229"/>
      <c r="F168" s="229"/>
      <c r="G168" s="229"/>
      <c r="H168" s="229"/>
      <c r="I168" s="229"/>
      <c r="J168" s="229"/>
      <c r="K168" s="83"/>
    </row>
    <row r="169" spans="1:11" ht="14.25" customHeight="1" x14ac:dyDescent="0.25">
      <c r="A169" s="82"/>
      <c r="B169" s="229"/>
      <c r="C169" s="229"/>
      <c r="D169" s="229"/>
      <c r="E169" s="229"/>
      <c r="F169" s="229"/>
      <c r="G169" s="229"/>
      <c r="H169" s="229"/>
      <c r="I169" s="229"/>
      <c r="J169" s="229"/>
      <c r="K169" s="83"/>
    </row>
    <row r="170" spans="1:11" ht="12.75" customHeight="1" x14ac:dyDescent="0.25">
      <c r="A170" s="82"/>
      <c r="B170" s="235" t="s">
        <v>50</v>
      </c>
      <c r="C170" s="235"/>
      <c r="D170" s="235"/>
      <c r="E170" s="235"/>
      <c r="F170" s="235"/>
      <c r="G170" s="235"/>
      <c r="H170" s="235"/>
      <c r="I170" s="235"/>
      <c r="J170" s="235"/>
      <c r="K170" s="83"/>
    </row>
    <row r="171" spans="1:11" ht="12.75" customHeight="1" x14ac:dyDescent="0.25">
      <c r="A171" s="82"/>
      <c r="B171" s="235"/>
      <c r="C171" s="235"/>
      <c r="D171" s="235"/>
      <c r="E171" s="235"/>
      <c r="F171" s="235"/>
      <c r="G171" s="235"/>
      <c r="H171" s="235"/>
      <c r="I171" s="235"/>
      <c r="J171" s="235"/>
      <c r="K171" s="83"/>
    </row>
    <row r="172" spans="1:11" ht="12.75" customHeight="1" x14ac:dyDescent="0.25">
      <c r="A172" s="82"/>
      <c r="B172" s="235"/>
      <c r="C172" s="235"/>
      <c r="D172" s="235"/>
      <c r="E172" s="235"/>
      <c r="F172" s="235"/>
      <c r="G172" s="235"/>
      <c r="H172" s="235"/>
      <c r="I172" s="235"/>
      <c r="J172" s="235"/>
      <c r="K172" s="83"/>
    </row>
    <row r="173" spans="1:11" ht="12.75" customHeight="1" x14ac:dyDescent="0.3">
      <c r="A173" s="82"/>
      <c r="B173" s="286"/>
      <c r="C173" s="276"/>
      <c r="D173" s="276"/>
      <c r="E173" s="276"/>
      <c r="F173" s="276"/>
      <c r="G173" s="276"/>
      <c r="H173" s="276"/>
      <c r="I173" s="276"/>
      <c r="J173" s="276"/>
      <c r="K173" s="83"/>
    </row>
    <row r="174" spans="1:11" ht="12.75" customHeight="1" x14ac:dyDescent="0.25">
      <c r="A174" s="82"/>
      <c r="B174" s="262" t="s">
        <v>51</v>
      </c>
      <c r="C174" s="263"/>
      <c r="D174" s="263"/>
      <c r="E174" s="263"/>
      <c r="F174" s="262" t="s">
        <v>52</v>
      </c>
      <c r="G174" s="263"/>
      <c r="H174" s="263"/>
      <c r="I174" s="263"/>
      <c r="J174" s="264" t="s">
        <v>53</v>
      </c>
      <c r="K174" s="83"/>
    </row>
    <row r="175" spans="1:11" ht="12.75" customHeight="1" x14ac:dyDescent="0.25">
      <c r="A175" s="82"/>
      <c r="B175" s="262"/>
      <c r="C175" s="263"/>
      <c r="D175" s="263"/>
      <c r="E175" s="263"/>
      <c r="F175" s="262"/>
      <c r="G175" s="263"/>
      <c r="H175" s="263"/>
      <c r="I175" s="263"/>
      <c r="J175" s="264"/>
      <c r="K175" s="83"/>
    </row>
    <row r="176" spans="1:11" ht="16.149999999999999" customHeight="1" x14ac:dyDescent="0.25">
      <c r="A176" s="82"/>
      <c r="B176" s="263"/>
      <c r="C176" s="263"/>
      <c r="D176" s="263"/>
      <c r="E176" s="263"/>
      <c r="F176" s="263"/>
      <c r="G176" s="263"/>
      <c r="H176" s="263"/>
      <c r="I176" s="263"/>
      <c r="J176" s="264"/>
      <c r="K176" s="83"/>
    </row>
    <row r="177" spans="1:11" ht="12.75" customHeight="1" x14ac:dyDescent="0.25">
      <c r="A177" s="82"/>
      <c r="B177" s="263" t="s">
        <v>54</v>
      </c>
      <c r="C177" s="263" t="s">
        <v>54</v>
      </c>
      <c r="D177" s="263" t="s">
        <v>54</v>
      </c>
      <c r="E177" s="263" t="s">
        <v>54</v>
      </c>
      <c r="F177" s="284" t="s">
        <v>55</v>
      </c>
      <c r="G177" s="284"/>
      <c r="H177" s="284"/>
      <c r="I177" s="284"/>
      <c r="J177" s="206">
        <f>INDEX('Form data (IGNORE)'!D164:E165,MATCH(F177,RRA_br_pond_effect,0),2)</f>
        <v>0</v>
      </c>
      <c r="K177" s="83"/>
    </row>
    <row r="178" spans="1:11" ht="12.75" customHeight="1" x14ac:dyDescent="0.25">
      <c r="A178" s="82"/>
      <c r="B178" s="263" t="s">
        <v>56</v>
      </c>
      <c r="C178" s="263"/>
      <c r="D178" s="263"/>
      <c r="E178" s="263"/>
      <c r="F178" s="284" t="s">
        <v>55</v>
      </c>
      <c r="G178" s="284"/>
      <c r="H178" s="284"/>
      <c r="I178" s="284"/>
      <c r="J178" s="206">
        <f>INDEX('Form data (IGNORE)'!D168:E173,MATCH(F178,RRA_terr_hab_100_effect,0),2)</f>
        <v>0</v>
      </c>
      <c r="K178" s="83"/>
    </row>
    <row r="179" spans="1:11" ht="12.75" customHeight="1" x14ac:dyDescent="0.25">
      <c r="A179" s="82"/>
      <c r="B179" s="263" t="s">
        <v>57</v>
      </c>
      <c r="C179" s="263"/>
      <c r="D179" s="263"/>
      <c r="E179" s="263"/>
      <c r="F179" s="284" t="s">
        <v>55</v>
      </c>
      <c r="G179" s="284"/>
      <c r="H179" s="284"/>
      <c r="I179" s="284"/>
      <c r="J179" s="206">
        <f>INDEX('Form data (IGNORE)'!D178:E185,MATCH(F179,RRA_terr_hab_100250_effect,0),2)</f>
        <v>0</v>
      </c>
      <c r="K179" s="83"/>
    </row>
    <row r="180" spans="1:11" ht="12.75" customHeight="1" x14ac:dyDescent="0.25">
      <c r="A180" s="82"/>
      <c r="B180" s="263" t="s">
        <v>58</v>
      </c>
      <c r="C180" s="263"/>
      <c r="D180" s="263"/>
      <c r="E180" s="263"/>
      <c r="F180" s="284" t="s">
        <v>55</v>
      </c>
      <c r="G180" s="284"/>
      <c r="H180" s="284"/>
      <c r="I180" s="284"/>
      <c r="J180" s="206">
        <f>INDEX('Form data (IGNORE)'!D188:E195,MATCH(F180,RRA_terr_hab_250_effect,0),2)</f>
        <v>0</v>
      </c>
      <c r="K180" s="83"/>
    </row>
    <row r="181" spans="1:11" ht="12.75" customHeight="1" x14ac:dyDescent="0.25">
      <c r="A181" s="82"/>
      <c r="B181" s="263" t="s">
        <v>59</v>
      </c>
      <c r="C181" s="263"/>
      <c r="D181" s="263"/>
      <c r="E181" s="263"/>
      <c r="F181" s="284" t="s">
        <v>55</v>
      </c>
      <c r="G181" s="284"/>
      <c r="H181" s="284"/>
      <c r="I181" s="284"/>
      <c r="J181" s="206">
        <f>INDEX('Form data (IGNORE)'!D198:E203,MATCH(F181,RRA_indiv_newts_effect,0),2)</f>
        <v>0</v>
      </c>
      <c r="K181" s="83"/>
    </row>
    <row r="182" spans="1:11" ht="12.75" customHeight="1" x14ac:dyDescent="0.25">
      <c r="A182" s="82"/>
      <c r="B182" s="287" t="s">
        <v>60</v>
      </c>
      <c r="C182" s="288"/>
      <c r="D182" s="288"/>
      <c r="E182" s="288"/>
      <c r="F182" s="288"/>
      <c r="G182" s="288"/>
      <c r="H182" s="288"/>
      <c r="I182" s="288"/>
      <c r="J182" s="207">
        <f>MAX(J177:J181)</f>
        <v>0</v>
      </c>
      <c r="K182" s="83"/>
    </row>
    <row r="183" spans="1:11" ht="12.75" customHeight="1" x14ac:dyDescent="0.25">
      <c r="A183" s="82"/>
      <c r="B183" s="289" t="s">
        <v>61</v>
      </c>
      <c r="C183" s="289"/>
      <c r="D183" s="289"/>
      <c r="E183" s="289"/>
      <c r="F183" s="281" t="str">
        <f>IF(MAX(J177:J181)&gt;=0.65,"RED: OFFENCE HIGHLY LIKELY",IF(MAX(J177:J181)&gt;=0.3,"AMBER: OFFENCE LIKELY","GREEN: OFFENCE HIGHLY UNLIKELY"))</f>
        <v>GREEN: OFFENCE HIGHLY UNLIKELY</v>
      </c>
      <c r="G183" s="282"/>
      <c r="H183" s="282"/>
      <c r="I183" s="282"/>
      <c r="J183" s="283"/>
      <c r="K183" s="83"/>
    </row>
    <row r="184" spans="1:11" ht="12.75" customHeight="1" x14ac:dyDescent="0.25">
      <c r="A184" s="82"/>
      <c r="B184" s="176"/>
      <c r="C184" s="176"/>
      <c r="D184" s="176"/>
      <c r="E184" s="176"/>
      <c r="F184" s="150"/>
      <c r="G184" s="151"/>
      <c r="H184" s="151"/>
      <c r="I184" s="151"/>
      <c r="J184" s="190"/>
      <c r="K184" s="83"/>
    </row>
    <row r="185" spans="1:11" ht="16.5" customHeight="1" x14ac:dyDescent="0.25">
      <c r="A185" s="82"/>
      <c r="B185" s="240" t="s">
        <v>62</v>
      </c>
      <c r="C185" s="240"/>
      <c r="D185" s="240"/>
      <c r="E185" s="240"/>
      <c r="F185" s="240"/>
      <c r="G185" s="240"/>
      <c r="H185" s="240"/>
      <c r="I185" s="240"/>
      <c r="J185" s="240"/>
      <c r="K185" s="83"/>
    </row>
    <row r="186" spans="1:11" ht="12.75" customHeight="1" x14ac:dyDescent="0.25">
      <c r="A186" s="82"/>
      <c r="B186" s="245" t="s">
        <v>63</v>
      </c>
      <c r="C186" s="235"/>
      <c r="D186" s="235"/>
      <c r="E186" s="235"/>
      <c r="F186" s="235"/>
      <c r="G186" s="235"/>
      <c r="H186" s="235"/>
      <c r="I186" s="235"/>
      <c r="J186" s="235"/>
      <c r="K186" s="83"/>
    </row>
    <row r="187" spans="1:11" ht="12.75" customHeight="1" x14ac:dyDescent="0.25">
      <c r="A187" s="82"/>
      <c r="B187" s="235"/>
      <c r="C187" s="235"/>
      <c r="D187" s="235"/>
      <c r="E187" s="235"/>
      <c r="F187" s="235"/>
      <c r="G187" s="235"/>
      <c r="H187" s="235"/>
      <c r="I187" s="235"/>
      <c r="J187" s="235"/>
      <c r="K187" s="83"/>
    </row>
    <row r="188" spans="1:11" ht="12.75" customHeight="1" x14ac:dyDescent="0.25">
      <c r="A188" s="82"/>
      <c r="B188" s="235"/>
      <c r="C188" s="235"/>
      <c r="D188" s="235"/>
      <c r="E188" s="235"/>
      <c r="F188" s="235"/>
      <c r="G188" s="235"/>
      <c r="H188" s="235"/>
      <c r="I188" s="235"/>
      <c r="J188" s="235"/>
      <c r="K188" s="83"/>
    </row>
    <row r="189" spans="1:11" ht="12.75" customHeight="1" x14ac:dyDescent="0.25">
      <c r="A189" s="82"/>
      <c r="B189" s="235"/>
      <c r="C189" s="235"/>
      <c r="D189" s="235"/>
      <c r="E189" s="235"/>
      <c r="F189" s="235"/>
      <c r="G189" s="235"/>
      <c r="H189" s="235"/>
      <c r="I189" s="235"/>
      <c r="J189" s="235"/>
      <c r="K189" s="83"/>
    </row>
    <row r="190" spans="1:11" ht="12.75" customHeight="1" x14ac:dyDescent="0.25">
      <c r="A190" s="82"/>
      <c r="B190" s="235"/>
      <c r="C190" s="235"/>
      <c r="D190" s="235"/>
      <c r="E190" s="235"/>
      <c r="F190" s="235"/>
      <c r="G190" s="235"/>
      <c r="H190" s="235"/>
      <c r="I190" s="235"/>
      <c r="J190" s="235"/>
      <c r="K190" s="83"/>
    </row>
    <row r="191" spans="1:11" ht="21" customHeight="1" x14ac:dyDescent="0.25">
      <c r="A191" s="82"/>
      <c r="B191" s="235"/>
      <c r="C191" s="235"/>
      <c r="D191" s="235"/>
      <c r="E191" s="235"/>
      <c r="F191" s="235"/>
      <c r="G191" s="235"/>
      <c r="H191" s="235"/>
      <c r="I191" s="235"/>
      <c r="J191" s="235"/>
      <c r="K191" s="83"/>
    </row>
    <row r="192" spans="1:11" ht="12.75" customHeight="1" x14ac:dyDescent="0.25">
      <c r="A192" s="82"/>
      <c r="B192" s="245" t="s">
        <v>64</v>
      </c>
      <c r="C192" s="235"/>
      <c r="D192" s="235"/>
      <c r="E192" s="235"/>
      <c r="F192" s="235"/>
      <c r="G192" s="235"/>
      <c r="H192" s="235"/>
      <c r="I192" s="235"/>
      <c r="J192" s="235"/>
      <c r="K192" s="83"/>
    </row>
    <row r="193" spans="1:11" ht="12.75" customHeight="1" x14ac:dyDescent="0.25">
      <c r="A193" s="82"/>
      <c r="B193" s="235"/>
      <c r="C193" s="235"/>
      <c r="D193" s="235"/>
      <c r="E193" s="235"/>
      <c r="F193" s="235"/>
      <c r="G193" s="235"/>
      <c r="H193" s="235"/>
      <c r="I193" s="235"/>
      <c r="J193" s="235"/>
      <c r="K193" s="83"/>
    </row>
    <row r="194" spans="1:11" ht="12.75" customHeight="1" x14ac:dyDescent="0.25">
      <c r="A194" s="82"/>
      <c r="B194" s="235"/>
      <c r="C194" s="235"/>
      <c r="D194" s="235"/>
      <c r="E194" s="235"/>
      <c r="F194" s="235"/>
      <c r="G194" s="235"/>
      <c r="H194" s="235"/>
      <c r="I194" s="235"/>
      <c r="J194" s="235"/>
      <c r="K194" s="83"/>
    </row>
    <row r="195" spans="1:11" ht="12.75" customHeight="1" x14ac:dyDescent="0.25">
      <c r="A195" s="82"/>
      <c r="B195" s="235"/>
      <c r="C195" s="235"/>
      <c r="D195" s="235"/>
      <c r="E195" s="235"/>
      <c r="F195" s="235"/>
      <c r="G195" s="235"/>
      <c r="H195" s="235"/>
      <c r="I195" s="235"/>
      <c r="J195" s="235"/>
      <c r="K195" s="83"/>
    </row>
    <row r="196" spans="1:11" ht="12.75" customHeight="1" x14ac:dyDescent="0.25">
      <c r="A196" s="82"/>
      <c r="B196" s="235"/>
      <c r="C196" s="235"/>
      <c r="D196" s="235"/>
      <c r="E196" s="235"/>
      <c r="F196" s="235"/>
      <c r="G196" s="235"/>
      <c r="H196" s="235"/>
      <c r="I196" s="235"/>
      <c r="J196" s="235"/>
      <c r="K196" s="83"/>
    </row>
    <row r="197" spans="1:11" ht="12.75" customHeight="1" x14ac:dyDescent="0.25">
      <c r="A197" s="82"/>
      <c r="B197" s="235"/>
      <c r="C197" s="235"/>
      <c r="D197" s="235"/>
      <c r="E197" s="235"/>
      <c r="F197" s="235"/>
      <c r="G197" s="235"/>
      <c r="H197" s="235"/>
      <c r="I197" s="235"/>
      <c r="J197" s="235"/>
      <c r="K197" s="83"/>
    </row>
    <row r="198" spans="1:11" ht="12.75" customHeight="1" x14ac:dyDescent="0.25">
      <c r="A198" s="82"/>
      <c r="B198" s="235"/>
      <c r="C198" s="235"/>
      <c r="D198" s="235"/>
      <c r="E198" s="235"/>
      <c r="F198" s="235"/>
      <c r="G198" s="235"/>
      <c r="H198" s="235"/>
      <c r="I198" s="235"/>
      <c r="J198" s="235"/>
      <c r="K198" s="83"/>
    </row>
    <row r="199" spans="1:11" ht="12.75" customHeight="1" x14ac:dyDescent="0.25">
      <c r="A199" s="82"/>
      <c r="B199" s="235"/>
      <c r="C199" s="235"/>
      <c r="D199" s="235"/>
      <c r="E199" s="235"/>
      <c r="F199" s="235"/>
      <c r="G199" s="235"/>
      <c r="H199" s="235"/>
      <c r="I199" s="235"/>
      <c r="J199" s="235"/>
      <c r="K199" s="83"/>
    </row>
    <row r="200" spans="1:11" ht="15.75" customHeight="1" x14ac:dyDescent="0.25">
      <c r="A200" s="82"/>
      <c r="B200" s="235"/>
      <c r="C200" s="235"/>
      <c r="D200" s="235"/>
      <c r="E200" s="235"/>
      <c r="F200" s="235"/>
      <c r="G200" s="235"/>
      <c r="H200" s="235"/>
      <c r="I200" s="235"/>
      <c r="J200" s="235"/>
      <c r="K200" s="83"/>
    </row>
    <row r="201" spans="1:11" ht="12.75" customHeight="1" x14ac:dyDescent="0.25">
      <c r="A201" s="82"/>
      <c r="B201" s="245" t="s">
        <v>65</v>
      </c>
      <c r="C201" s="235"/>
      <c r="D201" s="235"/>
      <c r="E201" s="235"/>
      <c r="F201" s="235"/>
      <c r="G201" s="235"/>
      <c r="H201" s="235"/>
      <c r="I201" s="235"/>
      <c r="J201" s="235"/>
      <c r="K201" s="83"/>
    </row>
    <row r="202" spans="1:11" ht="12.75" customHeight="1" x14ac:dyDescent="0.25">
      <c r="A202" s="82"/>
      <c r="B202" s="235"/>
      <c r="C202" s="235"/>
      <c r="D202" s="235"/>
      <c r="E202" s="235"/>
      <c r="F202" s="235"/>
      <c r="G202" s="235"/>
      <c r="H202" s="235"/>
      <c r="I202" s="235"/>
      <c r="J202" s="235"/>
      <c r="K202" s="83"/>
    </row>
    <row r="203" spans="1:11" ht="12.75" customHeight="1" x14ac:dyDescent="0.25">
      <c r="A203" s="82"/>
      <c r="B203" s="235"/>
      <c r="C203" s="235"/>
      <c r="D203" s="235"/>
      <c r="E203" s="235"/>
      <c r="F203" s="235"/>
      <c r="G203" s="235"/>
      <c r="H203" s="235"/>
      <c r="I203" s="235"/>
      <c r="J203" s="235"/>
      <c r="K203" s="83"/>
    </row>
    <row r="204" spans="1:11" ht="12.75" customHeight="1" x14ac:dyDescent="0.25">
      <c r="A204" s="82"/>
      <c r="B204" s="235"/>
      <c r="C204" s="235"/>
      <c r="D204" s="235"/>
      <c r="E204" s="235"/>
      <c r="F204" s="235"/>
      <c r="G204" s="235"/>
      <c r="H204" s="235"/>
      <c r="I204" s="235"/>
      <c r="J204" s="235"/>
      <c r="K204" s="83"/>
    </row>
    <row r="205" spans="1:11" ht="12.75" customHeight="1" x14ac:dyDescent="0.25">
      <c r="A205" s="82"/>
      <c r="B205" s="235"/>
      <c r="C205" s="235"/>
      <c r="D205" s="235"/>
      <c r="E205" s="235"/>
      <c r="F205" s="235"/>
      <c r="G205" s="235"/>
      <c r="H205" s="235"/>
      <c r="I205" s="235"/>
      <c r="J205" s="235"/>
      <c r="K205" s="83"/>
    </row>
    <row r="206" spans="1:11" ht="10.5" customHeight="1" x14ac:dyDescent="0.25">
      <c r="A206" s="82"/>
      <c r="B206" s="235"/>
      <c r="C206" s="235"/>
      <c r="D206" s="235"/>
      <c r="E206" s="235"/>
      <c r="F206" s="235"/>
      <c r="G206" s="235"/>
      <c r="H206" s="235"/>
      <c r="I206" s="235"/>
      <c r="J206" s="235"/>
      <c r="K206" s="83"/>
    </row>
    <row r="207" spans="1:11" ht="15" customHeight="1" x14ac:dyDescent="0.25">
      <c r="A207" s="82"/>
      <c r="B207" s="279" t="s">
        <v>66</v>
      </c>
      <c r="C207" s="279"/>
      <c r="D207" s="279"/>
      <c r="E207" s="279"/>
      <c r="F207" s="279"/>
      <c r="G207" s="179"/>
      <c r="H207" s="280" t="s">
        <v>67</v>
      </c>
      <c r="I207" s="280"/>
      <c r="J207" s="280"/>
      <c r="K207" s="83"/>
    </row>
    <row r="208" spans="1:11" ht="12.75" customHeight="1" x14ac:dyDescent="0.25">
      <c r="A208" s="82"/>
      <c r="B208" s="271" t="s">
        <v>68</v>
      </c>
      <c r="C208" s="271"/>
      <c r="D208" s="271"/>
      <c r="E208" s="271"/>
      <c r="F208" s="271"/>
      <c r="G208" s="271"/>
      <c r="H208" s="271"/>
      <c r="I208" s="271"/>
      <c r="J208" s="271"/>
      <c r="K208" s="83"/>
    </row>
    <row r="209" spans="1:11" ht="12.75" customHeight="1" x14ac:dyDescent="0.25">
      <c r="A209" s="82"/>
      <c r="B209" s="271"/>
      <c r="C209" s="271"/>
      <c r="D209" s="271"/>
      <c r="E209" s="271"/>
      <c r="F209" s="271"/>
      <c r="G209" s="271"/>
      <c r="H209" s="271"/>
      <c r="I209" s="271"/>
      <c r="J209" s="271"/>
      <c r="K209" s="83"/>
    </row>
    <row r="210" spans="1:11" ht="12.75" customHeight="1" x14ac:dyDescent="0.25">
      <c r="A210" s="82"/>
      <c r="B210" s="271"/>
      <c r="C210" s="271"/>
      <c r="D210" s="271"/>
      <c r="E210" s="271"/>
      <c r="F210" s="271"/>
      <c r="G210" s="271"/>
      <c r="H210" s="271"/>
      <c r="I210" s="271"/>
      <c r="J210" s="271"/>
      <c r="K210" s="83"/>
    </row>
    <row r="211" spans="1:11" ht="12.75" customHeight="1" x14ac:dyDescent="0.25">
      <c r="A211" s="82"/>
      <c r="B211" s="271"/>
      <c r="C211" s="271"/>
      <c r="D211" s="271"/>
      <c r="E211" s="271"/>
      <c r="F211" s="271"/>
      <c r="G211" s="271"/>
      <c r="H211" s="271"/>
      <c r="I211" s="271"/>
      <c r="J211" s="271"/>
      <c r="K211" s="83"/>
    </row>
    <row r="212" spans="1:11" ht="12.75" customHeight="1" x14ac:dyDescent="0.25">
      <c r="A212" s="82"/>
      <c r="B212" s="276" t="s">
        <v>69</v>
      </c>
      <c r="C212" s="276"/>
      <c r="D212" s="272"/>
      <c r="E212" s="273"/>
      <c r="F212" s="84" t="s">
        <v>70</v>
      </c>
      <c r="G212" s="277">
        <f>D212/10000</f>
        <v>0</v>
      </c>
      <c r="H212" s="278"/>
      <c r="I212" s="189" t="s">
        <v>71</v>
      </c>
      <c r="K212" s="83"/>
    </row>
    <row r="213" spans="1:11" ht="12.75" customHeight="1" x14ac:dyDescent="0.25">
      <c r="A213" s="82"/>
      <c r="B213" s="271"/>
      <c r="C213" s="271"/>
      <c r="D213" s="271"/>
      <c r="E213" s="271"/>
      <c r="F213" s="271"/>
      <c r="G213" s="271"/>
      <c r="H213" s="271"/>
      <c r="I213" s="271"/>
      <c r="J213" s="271"/>
      <c r="K213" s="83"/>
    </row>
    <row r="214" spans="1:11" ht="12.75" customHeight="1" x14ac:dyDescent="0.25">
      <c r="A214" s="82"/>
      <c r="B214" s="271" t="s">
        <v>72</v>
      </c>
      <c r="C214" s="271"/>
      <c r="D214" s="272"/>
      <c r="E214" s="273"/>
      <c r="F214" s="84" t="s">
        <v>70</v>
      </c>
      <c r="G214" s="274">
        <f>D214*10000</f>
        <v>0</v>
      </c>
      <c r="H214" s="275"/>
      <c r="I214" s="189" t="s">
        <v>73</v>
      </c>
      <c r="K214" s="83"/>
    </row>
    <row r="215" spans="1:11" ht="12.75" customHeight="1" x14ac:dyDescent="0.25">
      <c r="A215" s="82"/>
      <c r="B215" s="271"/>
      <c r="C215" s="271"/>
      <c r="D215" s="271"/>
      <c r="E215" s="271"/>
      <c r="F215" s="271"/>
      <c r="G215" s="271"/>
      <c r="H215" s="271"/>
      <c r="I215" s="271"/>
      <c r="J215" s="271"/>
      <c r="K215" s="83"/>
    </row>
    <row r="216" spans="1:11" ht="15" customHeight="1" x14ac:dyDescent="0.25">
      <c r="A216" s="82"/>
      <c r="B216" s="240" t="s">
        <v>74</v>
      </c>
      <c r="C216" s="240"/>
      <c r="D216" s="240"/>
      <c r="E216" s="240"/>
      <c r="F216" s="240"/>
      <c r="G216" s="240"/>
      <c r="H216" s="240"/>
      <c r="I216" s="240"/>
      <c r="J216" s="240"/>
      <c r="K216" s="83"/>
    </row>
    <row r="217" spans="1:11" ht="15" customHeight="1" x14ac:dyDescent="0.25">
      <c r="A217" s="82"/>
      <c r="B217" s="240" t="s">
        <v>75</v>
      </c>
      <c r="C217" s="240"/>
      <c r="D217" s="240"/>
      <c r="E217" s="240"/>
      <c r="F217" s="240"/>
      <c r="G217" s="240"/>
      <c r="H217" s="240"/>
      <c r="I217" s="240"/>
      <c r="J217" s="240"/>
      <c r="K217" s="83"/>
    </row>
    <row r="218" spans="1:11" ht="12.75" customHeight="1" x14ac:dyDescent="0.25">
      <c r="A218" s="82"/>
      <c r="B218" s="235" t="s">
        <v>76</v>
      </c>
      <c r="C218" s="235"/>
      <c r="D218" s="235"/>
      <c r="E218" s="235"/>
      <c r="F218" s="235"/>
      <c r="G218" s="235"/>
      <c r="H218" s="235"/>
      <c r="I218" s="235"/>
      <c r="J218" s="235"/>
      <c r="K218" s="83"/>
    </row>
    <row r="219" spans="1:11" ht="12.75" customHeight="1" x14ac:dyDescent="0.25">
      <c r="A219" s="82"/>
      <c r="B219" s="235"/>
      <c r="C219" s="235"/>
      <c r="D219" s="235"/>
      <c r="E219" s="235"/>
      <c r="F219" s="235"/>
      <c r="G219" s="235"/>
      <c r="H219" s="235"/>
      <c r="I219" s="235"/>
      <c r="J219" s="235"/>
      <c r="K219" s="83"/>
    </row>
    <row r="220" spans="1:11" ht="12.75" customHeight="1" x14ac:dyDescent="0.25">
      <c r="A220" s="82"/>
      <c r="B220" s="235"/>
      <c r="C220" s="235"/>
      <c r="D220" s="235"/>
      <c r="E220" s="235"/>
      <c r="F220" s="235"/>
      <c r="G220" s="235"/>
      <c r="H220" s="235"/>
      <c r="I220" s="235"/>
      <c r="J220" s="235"/>
      <c r="K220" s="83"/>
    </row>
    <row r="221" spans="1:11" ht="12.75" customHeight="1" x14ac:dyDescent="0.25">
      <c r="A221" s="82"/>
      <c r="B221" s="235"/>
      <c r="C221" s="235"/>
      <c r="D221" s="235"/>
      <c r="E221" s="235"/>
      <c r="F221" s="235"/>
      <c r="G221" s="235"/>
      <c r="H221" s="235"/>
      <c r="I221" s="235"/>
      <c r="J221" s="235"/>
      <c r="K221" s="83"/>
    </row>
    <row r="222" spans="1:11" ht="12.75" customHeight="1" x14ac:dyDescent="0.25">
      <c r="A222" s="82"/>
      <c r="B222" s="235"/>
      <c r="C222" s="235"/>
      <c r="D222" s="235"/>
      <c r="E222" s="235"/>
      <c r="F222" s="235"/>
      <c r="G222" s="235"/>
      <c r="H222" s="235"/>
      <c r="I222" s="235"/>
      <c r="J222" s="235"/>
      <c r="K222" s="83"/>
    </row>
    <row r="223" spans="1:11" ht="12.75" customHeight="1" x14ac:dyDescent="0.25">
      <c r="A223" s="82"/>
      <c r="B223" s="235"/>
      <c r="C223" s="235"/>
      <c r="D223" s="235"/>
      <c r="E223" s="235"/>
      <c r="F223" s="235"/>
      <c r="G223" s="235"/>
      <c r="H223" s="235"/>
      <c r="I223" s="235"/>
      <c r="J223" s="235"/>
      <c r="K223" s="83"/>
    </row>
    <row r="224" spans="1:11" ht="12.75" customHeight="1" x14ac:dyDescent="0.25">
      <c r="A224" s="82"/>
      <c r="B224" s="235"/>
      <c r="C224" s="235"/>
      <c r="D224" s="235"/>
      <c r="E224" s="235"/>
      <c r="F224" s="235"/>
      <c r="G224" s="235"/>
      <c r="H224" s="235"/>
      <c r="I224" s="235"/>
      <c r="J224" s="235"/>
      <c r="K224" s="83"/>
    </row>
    <row r="225" spans="1:11" ht="16.5" customHeight="1" x14ac:dyDescent="0.25">
      <c r="A225" s="82"/>
      <c r="B225" s="235"/>
      <c r="C225" s="235"/>
      <c r="D225" s="235"/>
      <c r="E225" s="235"/>
      <c r="F225" s="235"/>
      <c r="G225" s="235"/>
      <c r="H225" s="235"/>
      <c r="I225" s="235"/>
      <c r="J225" s="235"/>
      <c r="K225" s="83"/>
    </row>
    <row r="226" spans="1:11" ht="15.75" customHeight="1" x14ac:dyDescent="0.25">
      <c r="A226" s="82"/>
      <c r="B226" s="240" t="s">
        <v>77</v>
      </c>
      <c r="C226" s="240"/>
      <c r="D226" s="240"/>
      <c r="E226" s="240"/>
      <c r="F226" s="240"/>
      <c r="G226" s="240"/>
      <c r="H226" s="240"/>
      <c r="I226" s="240"/>
      <c r="J226" s="240"/>
      <c r="K226" s="83"/>
    </row>
    <row r="227" spans="1:11" ht="12.75" customHeight="1" x14ac:dyDescent="0.25">
      <c r="A227" s="82"/>
      <c r="B227" s="235" t="s">
        <v>78</v>
      </c>
      <c r="C227" s="235"/>
      <c r="D227" s="235"/>
      <c r="E227" s="235"/>
      <c r="F227" s="235"/>
      <c r="G227" s="235"/>
      <c r="H227" s="235"/>
      <c r="I227" s="235"/>
      <c r="J227" s="235"/>
      <c r="K227" s="83"/>
    </row>
    <row r="228" spans="1:11" ht="12.75" customHeight="1" x14ac:dyDescent="0.25">
      <c r="A228" s="82"/>
      <c r="B228" s="235"/>
      <c r="C228" s="235"/>
      <c r="D228" s="235"/>
      <c r="E228" s="235"/>
      <c r="F228" s="235"/>
      <c r="G228" s="235"/>
      <c r="H228" s="235"/>
      <c r="I228" s="235"/>
      <c r="J228" s="235"/>
      <c r="K228" s="83"/>
    </row>
    <row r="229" spans="1:11" ht="12.75" customHeight="1" x14ac:dyDescent="0.25">
      <c r="A229" s="82"/>
      <c r="B229" s="235"/>
      <c r="C229" s="235"/>
      <c r="D229" s="235"/>
      <c r="E229" s="235"/>
      <c r="F229" s="235"/>
      <c r="G229" s="235"/>
      <c r="H229" s="235"/>
      <c r="I229" s="235"/>
      <c r="J229" s="235"/>
      <c r="K229" s="83"/>
    </row>
    <row r="230" spans="1:11" ht="12.75" customHeight="1" x14ac:dyDescent="0.25">
      <c r="A230" s="82"/>
      <c r="B230" s="235"/>
      <c r="C230" s="235"/>
      <c r="D230" s="235"/>
      <c r="E230" s="235"/>
      <c r="F230" s="235"/>
      <c r="G230" s="235"/>
      <c r="H230" s="235"/>
      <c r="I230" s="235"/>
      <c r="J230" s="235"/>
      <c r="K230" s="83"/>
    </row>
    <row r="231" spans="1:11" ht="12.75" customHeight="1" x14ac:dyDescent="0.25">
      <c r="A231" s="82"/>
      <c r="B231" s="235"/>
      <c r="C231" s="235"/>
      <c r="D231" s="235"/>
      <c r="E231" s="235"/>
      <c r="F231" s="235"/>
      <c r="G231" s="235"/>
      <c r="H231" s="235"/>
      <c r="I231" s="235"/>
      <c r="J231" s="235"/>
      <c r="K231" s="83"/>
    </row>
    <row r="232" spans="1:11" ht="12.75" customHeight="1" x14ac:dyDescent="0.25">
      <c r="A232" s="82"/>
      <c r="B232" s="235"/>
      <c r="C232" s="235"/>
      <c r="D232" s="235"/>
      <c r="E232" s="235"/>
      <c r="F232" s="235"/>
      <c r="G232" s="235"/>
      <c r="H232" s="235"/>
      <c r="I232" s="235"/>
      <c r="J232" s="235"/>
      <c r="K232" s="83"/>
    </row>
    <row r="233" spans="1:11" ht="21.75" customHeight="1" x14ac:dyDescent="0.25">
      <c r="A233" s="82"/>
      <c r="B233" s="235"/>
      <c r="C233" s="235"/>
      <c r="D233" s="235"/>
      <c r="E233" s="235"/>
      <c r="F233" s="235"/>
      <c r="G233" s="235"/>
      <c r="H233" s="235"/>
      <c r="I233" s="235"/>
      <c r="J233" s="235"/>
      <c r="K233" s="83"/>
    </row>
    <row r="234" spans="1:11" ht="12.75" customHeight="1" x14ac:dyDescent="0.25">
      <c r="A234" s="82"/>
      <c r="B234" s="235" t="s">
        <v>79</v>
      </c>
      <c r="C234" s="235"/>
      <c r="D234" s="235"/>
      <c r="E234" s="235"/>
      <c r="F234" s="235"/>
      <c r="G234" s="235"/>
      <c r="H234" s="235"/>
      <c r="I234" s="235"/>
      <c r="J234" s="235"/>
      <c r="K234" s="83"/>
    </row>
    <row r="235" spans="1:11" ht="12.75" customHeight="1" x14ac:dyDescent="0.25">
      <c r="A235" s="82"/>
      <c r="B235" s="235"/>
      <c r="C235" s="235"/>
      <c r="D235" s="235"/>
      <c r="E235" s="235"/>
      <c r="F235" s="235"/>
      <c r="G235" s="235"/>
      <c r="H235" s="235"/>
      <c r="I235" s="235"/>
      <c r="J235" s="235"/>
      <c r="K235" s="83"/>
    </row>
    <row r="236" spans="1:11" ht="12.75" customHeight="1" x14ac:dyDescent="0.25">
      <c r="A236" s="82"/>
      <c r="B236" s="235"/>
      <c r="C236" s="235"/>
      <c r="D236" s="235"/>
      <c r="E236" s="235"/>
      <c r="F236" s="235"/>
      <c r="G236" s="235"/>
      <c r="H236" s="235"/>
      <c r="I236" s="235"/>
      <c r="J236" s="235"/>
      <c r="K236" s="83"/>
    </row>
    <row r="237" spans="1:11" ht="12.75" customHeight="1" x14ac:dyDescent="0.25">
      <c r="A237" s="82"/>
      <c r="B237" s="235"/>
      <c r="C237" s="235"/>
      <c r="D237" s="235"/>
      <c r="E237" s="235"/>
      <c r="F237" s="235"/>
      <c r="G237" s="235"/>
      <c r="H237" s="235"/>
      <c r="I237" s="235"/>
      <c r="J237" s="235"/>
      <c r="K237" s="83"/>
    </row>
    <row r="238" spans="1:11" ht="12.75" customHeight="1" x14ac:dyDescent="0.25">
      <c r="A238" s="82"/>
      <c r="B238" s="235"/>
      <c r="C238" s="235"/>
      <c r="D238" s="235"/>
      <c r="E238" s="235"/>
      <c r="F238" s="235"/>
      <c r="G238" s="235"/>
      <c r="H238" s="235"/>
      <c r="I238" s="235"/>
      <c r="J238" s="235"/>
      <c r="K238" s="83"/>
    </row>
    <row r="239" spans="1:11" ht="12.75" customHeight="1" x14ac:dyDescent="0.25">
      <c r="A239" s="82"/>
      <c r="B239" s="235"/>
      <c r="C239" s="235"/>
      <c r="D239" s="235"/>
      <c r="E239" s="235"/>
      <c r="F239" s="235"/>
      <c r="G239" s="235"/>
      <c r="H239" s="235"/>
      <c r="I239" s="235"/>
      <c r="J239" s="235"/>
      <c r="K239" s="83"/>
    </row>
    <row r="240" spans="1:11" ht="12.75" customHeight="1" x14ac:dyDescent="0.25">
      <c r="A240" s="82"/>
      <c r="B240" s="235"/>
      <c r="C240" s="235"/>
      <c r="D240" s="235"/>
      <c r="E240" s="235"/>
      <c r="F240" s="235"/>
      <c r="G240" s="235"/>
      <c r="H240" s="235"/>
      <c r="I240" s="235"/>
      <c r="J240" s="235"/>
      <c r="K240" s="83"/>
    </row>
    <row r="241" spans="1:11" ht="17.25" customHeight="1" x14ac:dyDescent="0.25">
      <c r="A241" s="82"/>
      <c r="B241" s="235"/>
      <c r="C241" s="235"/>
      <c r="D241" s="235"/>
      <c r="E241" s="235"/>
      <c r="F241" s="235"/>
      <c r="G241" s="235"/>
      <c r="H241" s="235"/>
      <c r="I241" s="235"/>
      <c r="J241" s="235"/>
      <c r="K241" s="83"/>
    </row>
    <row r="242" spans="1:11" ht="12.75" customHeight="1" x14ac:dyDescent="0.25">
      <c r="A242" s="82"/>
      <c r="B242" s="270" t="s">
        <v>80</v>
      </c>
      <c r="C242" s="270"/>
      <c r="D242" s="270" t="s">
        <v>81</v>
      </c>
      <c r="E242" s="270"/>
      <c r="F242" s="270"/>
      <c r="G242" s="270"/>
      <c r="H242" s="270"/>
      <c r="I242" s="270"/>
      <c r="J242" s="270"/>
      <c r="K242" s="83"/>
    </row>
    <row r="243" spans="1:11" ht="12.75" customHeight="1" x14ac:dyDescent="0.25">
      <c r="A243" s="82"/>
      <c r="B243" s="265" t="s">
        <v>82</v>
      </c>
      <c r="C243" s="269"/>
      <c r="D243" s="265" t="s">
        <v>83</v>
      </c>
      <c r="E243" s="265"/>
      <c r="F243" s="265"/>
      <c r="G243" s="265"/>
      <c r="H243" s="265"/>
      <c r="I243" s="265"/>
      <c r="J243" s="265"/>
      <c r="K243" s="83"/>
    </row>
    <row r="244" spans="1:11" ht="12.75" customHeight="1" x14ac:dyDescent="0.25">
      <c r="A244" s="82"/>
      <c r="B244" s="269"/>
      <c r="C244" s="269"/>
      <c r="D244" s="265"/>
      <c r="E244" s="265"/>
      <c r="F244" s="265"/>
      <c r="G244" s="265"/>
      <c r="H244" s="265"/>
      <c r="I244" s="265"/>
      <c r="J244" s="265"/>
      <c r="K244" s="83"/>
    </row>
    <row r="245" spans="1:11" ht="12.75" customHeight="1" x14ac:dyDescent="0.25">
      <c r="A245" s="82"/>
      <c r="B245" s="269"/>
      <c r="C245" s="269"/>
      <c r="D245" s="265"/>
      <c r="E245" s="265"/>
      <c r="F245" s="265"/>
      <c r="G245" s="265"/>
      <c r="H245" s="265"/>
      <c r="I245" s="265"/>
      <c r="J245" s="265"/>
      <c r="K245" s="83"/>
    </row>
    <row r="246" spans="1:11" ht="12.75" customHeight="1" x14ac:dyDescent="0.25">
      <c r="A246" s="82"/>
      <c r="B246" s="269"/>
      <c r="C246" s="269"/>
      <c r="D246" s="265"/>
      <c r="E246" s="265"/>
      <c r="F246" s="265"/>
      <c r="G246" s="265"/>
      <c r="H246" s="265"/>
      <c r="I246" s="265"/>
      <c r="J246" s="265"/>
      <c r="K246" s="83"/>
    </row>
    <row r="247" spans="1:11" ht="12.75" customHeight="1" x14ac:dyDescent="0.25">
      <c r="A247" s="82"/>
      <c r="B247" s="265" t="s">
        <v>84</v>
      </c>
      <c r="C247" s="269"/>
      <c r="D247" s="265" t="s">
        <v>85</v>
      </c>
      <c r="E247" s="265"/>
      <c r="F247" s="265"/>
      <c r="G247" s="265"/>
      <c r="H247" s="265"/>
      <c r="I247" s="265"/>
      <c r="J247" s="265"/>
      <c r="K247" s="83"/>
    </row>
    <row r="248" spans="1:11" ht="12.75" customHeight="1" x14ac:dyDescent="0.25">
      <c r="A248" s="82"/>
      <c r="B248" s="269"/>
      <c r="C248" s="269"/>
      <c r="D248" s="265"/>
      <c r="E248" s="265"/>
      <c r="F248" s="265"/>
      <c r="G248" s="265"/>
      <c r="H248" s="265"/>
      <c r="I248" s="265"/>
      <c r="J248" s="265"/>
      <c r="K248" s="83"/>
    </row>
    <row r="249" spans="1:11" ht="12.75" customHeight="1" x14ac:dyDescent="0.25">
      <c r="A249" s="82"/>
      <c r="B249" s="269"/>
      <c r="C249" s="269"/>
      <c r="D249" s="265"/>
      <c r="E249" s="265"/>
      <c r="F249" s="265"/>
      <c r="G249" s="265"/>
      <c r="H249" s="265"/>
      <c r="I249" s="265"/>
      <c r="J249" s="265"/>
      <c r="K249" s="83"/>
    </row>
    <row r="250" spans="1:11" ht="12.75" customHeight="1" x14ac:dyDescent="0.25">
      <c r="A250" s="82"/>
      <c r="B250" s="269"/>
      <c r="C250" s="269"/>
      <c r="D250" s="265"/>
      <c r="E250" s="265"/>
      <c r="F250" s="265"/>
      <c r="G250" s="265"/>
      <c r="H250" s="265"/>
      <c r="I250" s="265"/>
      <c r="J250" s="265"/>
      <c r="K250" s="83"/>
    </row>
    <row r="251" spans="1:11" ht="12.75" customHeight="1" x14ac:dyDescent="0.25">
      <c r="A251" s="82"/>
      <c r="B251" s="269"/>
      <c r="C251" s="269"/>
      <c r="D251" s="265"/>
      <c r="E251" s="265"/>
      <c r="F251" s="265"/>
      <c r="G251" s="265"/>
      <c r="H251" s="265"/>
      <c r="I251" s="265"/>
      <c r="J251" s="265"/>
      <c r="K251" s="83"/>
    </row>
    <row r="252" spans="1:11" ht="12.75" customHeight="1" x14ac:dyDescent="0.25">
      <c r="A252" s="82"/>
      <c r="B252" s="266" t="s">
        <v>86</v>
      </c>
      <c r="C252" s="266"/>
      <c r="D252" s="266" t="s">
        <v>87</v>
      </c>
      <c r="E252" s="266"/>
      <c r="F252" s="266"/>
      <c r="G252" s="266"/>
      <c r="H252" s="266"/>
      <c r="I252" s="266"/>
      <c r="J252" s="266"/>
      <c r="K252" s="83"/>
    </row>
    <row r="253" spans="1:11" ht="12.75" customHeight="1" x14ac:dyDescent="0.25">
      <c r="A253" s="82"/>
      <c r="B253" s="267"/>
      <c r="C253" s="267"/>
      <c r="D253" s="267"/>
      <c r="E253" s="267"/>
      <c r="F253" s="267"/>
      <c r="G253" s="267"/>
      <c r="H253" s="267"/>
      <c r="I253" s="267"/>
      <c r="J253" s="267"/>
      <c r="K253" s="83"/>
    </row>
    <row r="254" spans="1:11" ht="12.75" customHeight="1" x14ac:dyDescent="0.25">
      <c r="A254" s="82"/>
      <c r="B254" s="267"/>
      <c r="C254" s="267"/>
      <c r="D254" s="267"/>
      <c r="E254" s="267"/>
      <c r="F254" s="267"/>
      <c r="G254" s="267"/>
      <c r="H254" s="267"/>
      <c r="I254" s="267"/>
      <c r="J254" s="267"/>
      <c r="K254" s="83"/>
    </row>
    <row r="255" spans="1:11" ht="12.75" customHeight="1" x14ac:dyDescent="0.25">
      <c r="A255" s="82"/>
      <c r="B255" s="267"/>
      <c r="C255" s="267"/>
      <c r="D255" s="267"/>
      <c r="E255" s="267"/>
      <c r="F255" s="267"/>
      <c r="G255" s="267"/>
      <c r="H255" s="267"/>
      <c r="I255" s="267"/>
      <c r="J255" s="267"/>
      <c r="K255" s="83"/>
    </row>
    <row r="256" spans="1:11" ht="12.75" customHeight="1" x14ac:dyDescent="0.25">
      <c r="A256" s="82"/>
      <c r="B256" s="268"/>
      <c r="C256" s="268"/>
      <c r="D256" s="268"/>
      <c r="E256" s="268"/>
      <c r="F256" s="268"/>
      <c r="G256" s="268"/>
      <c r="H256" s="268"/>
      <c r="I256" s="268"/>
      <c r="J256" s="268"/>
      <c r="K256" s="83"/>
    </row>
    <row r="257" spans="1:11" ht="12.75" customHeight="1" x14ac:dyDescent="0.25">
      <c r="A257" s="82"/>
      <c r="K257" s="83"/>
    </row>
    <row r="258" spans="1:11" ht="14.25" customHeight="1" x14ac:dyDescent="0.25">
      <c r="A258" s="82"/>
      <c r="B258" s="240" t="s">
        <v>88</v>
      </c>
      <c r="C258" s="240"/>
      <c r="D258" s="240"/>
      <c r="E258" s="240"/>
      <c r="F258" s="240"/>
      <c r="G258" s="240"/>
      <c r="H258" s="240"/>
      <c r="I258" s="240"/>
      <c r="J258" s="240"/>
      <c r="K258" s="83"/>
    </row>
    <row r="259" spans="1:11" ht="15.75" customHeight="1" x14ac:dyDescent="0.25">
      <c r="A259" s="82"/>
      <c r="B259" s="240" t="s">
        <v>75</v>
      </c>
      <c r="C259" s="240"/>
      <c r="D259" s="240"/>
      <c r="E259" s="240"/>
      <c r="F259" s="240"/>
      <c r="G259" s="240"/>
      <c r="H259" s="240"/>
      <c r="I259" s="240"/>
      <c r="J259" s="240"/>
      <c r="K259" s="83"/>
    </row>
    <row r="260" spans="1:11" ht="12.75" customHeight="1" x14ac:dyDescent="0.25">
      <c r="A260" s="82"/>
      <c r="B260" s="229" t="s">
        <v>89</v>
      </c>
      <c r="C260" s="229"/>
      <c r="D260" s="229"/>
      <c r="E260" s="229"/>
      <c r="F260" s="229"/>
      <c r="G260" s="229"/>
      <c r="H260" s="229"/>
      <c r="I260" s="229"/>
      <c r="J260" s="229"/>
      <c r="K260" s="83"/>
    </row>
    <row r="261" spans="1:11" ht="12.75" customHeight="1" x14ac:dyDescent="0.25">
      <c r="A261" s="82"/>
      <c r="B261" s="229"/>
      <c r="C261" s="229"/>
      <c r="D261" s="229"/>
      <c r="E261" s="229"/>
      <c r="F261" s="229"/>
      <c r="G261" s="229"/>
      <c r="H261" s="229"/>
      <c r="I261" s="229"/>
      <c r="J261" s="229"/>
      <c r="K261" s="83"/>
    </row>
    <row r="262" spans="1:11" ht="12.75" customHeight="1" x14ac:dyDescent="0.25">
      <c r="A262" s="82"/>
      <c r="B262" s="229"/>
      <c r="C262" s="229"/>
      <c r="D262" s="229"/>
      <c r="E262" s="229"/>
      <c r="F262" s="229"/>
      <c r="G262" s="229"/>
      <c r="H262" s="229"/>
      <c r="I262" s="229"/>
      <c r="J262" s="229"/>
      <c r="K262" s="83"/>
    </row>
    <row r="263" spans="1:11" ht="12.75" customHeight="1" x14ac:dyDescent="0.25">
      <c r="A263" s="82"/>
      <c r="B263" s="229"/>
      <c r="C263" s="229"/>
      <c r="D263" s="229"/>
      <c r="E263" s="229"/>
      <c r="F263" s="229"/>
      <c r="G263" s="229"/>
      <c r="H263" s="229"/>
      <c r="I263" s="229"/>
      <c r="J263" s="229"/>
      <c r="K263" s="83"/>
    </row>
    <row r="264" spans="1:11" ht="9.75" customHeight="1" x14ac:dyDescent="0.25">
      <c r="A264" s="82"/>
      <c r="B264" s="229"/>
      <c r="C264" s="229"/>
      <c r="D264" s="229"/>
      <c r="E264" s="229"/>
      <c r="F264" s="229"/>
      <c r="G264" s="229"/>
      <c r="H264" s="229"/>
      <c r="I264" s="229"/>
      <c r="J264" s="229"/>
      <c r="K264" s="83"/>
    </row>
    <row r="265" spans="1:11" s="19" customFormat="1" ht="12" customHeight="1" x14ac:dyDescent="0.25">
      <c r="A265" s="104"/>
      <c r="B265" s="230" t="s">
        <v>90</v>
      </c>
      <c r="C265" s="230"/>
      <c r="D265" s="230"/>
      <c r="E265" s="230"/>
      <c r="F265" s="230"/>
      <c r="G265" s="230"/>
      <c r="H265" s="230"/>
      <c r="I265" s="230"/>
      <c r="J265" s="230"/>
      <c r="K265" s="105"/>
    </row>
    <row r="266" spans="1:11" ht="12.75" customHeight="1" x14ac:dyDescent="0.25">
      <c r="A266" s="82"/>
      <c r="B266" s="229" t="s">
        <v>91</v>
      </c>
      <c r="C266" s="229"/>
      <c r="D266" s="229"/>
      <c r="E266" s="229"/>
      <c r="F266" s="229"/>
      <c r="G266" s="229"/>
      <c r="H266" s="229"/>
      <c r="I266" s="229"/>
      <c r="J266" s="229"/>
      <c r="K266" s="83"/>
    </row>
    <row r="267" spans="1:11" ht="12.75" customHeight="1" x14ac:dyDescent="0.25">
      <c r="A267" s="82"/>
      <c r="B267" s="229"/>
      <c r="C267" s="229"/>
      <c r="D267" s="229"/>
      <c r="E267" s="229"/>
      <c r="F267" s="229"/>
      <c r="G267" s="229"/>
      <c r="H267" s="229"/>
      <c r="I267" s="229"/>
      <c r="J267" s="229"/>
      <c r="K267" s="83"/>
    </row>
    <row r="268" spans="1:11" ht="12.75" customHeight="1" x14ac:dyDescent="0.25">
      <c r="A268" s="82"/>
      <c r="B268" s="229"/>
      <c r="C268" s="229"/>
      <c r="D268" s="229"/>
      <c r="E268" s="229"/>
      <c r="F268" s="229"/>
      <c r="G268" s="229"/>
      <c r="H268" s="229"/>
      <c r="I268" s="229"/>
      <c r="J268" s="229"/>
      <c r="K268" s="83"/>
    </row>
    <row r="269" spans="1:11" ht="16.5" customHeight="1" x14ac:dyDescent="0.25">
      <c r="A269" s="82"/>
      <c r="B269" s="229"/>
      <c r="C269" s="229"/>
      <c r="D269" s="229"/>
      <c r="E269" s="229"/>
      <c r="F269" s="229"/>
      <c r="G269" s="229"/>
      <c r="H269" s="229"/>
      <c r="I269" s="229"/>
      <c r="J269" s="229"/>
      <c r="K269" s="83"/>
    </row>
    <row r="270" spans="1:11" ht="15.75" customHeight="1" x14ac:dyDescent="0.25">
      <c r="A270" s="82"/>
      <c r="B270" s="240" t="s">
        <v>77</v>
      </c>
      <c r="C270" s="240"/>
      <c r="D270" s="240"/>
      <c r="E270" s="240"/>
      <c r="F270" s="240"/>
      <c r="G270" s="240"/>
      <c r="H270" s="240"/>
      <c r="I270" s="240"/>
      <c r="J270" s="240"/>
      <c r="K270" s="83"/>
    </row>
    <row r="271" spans="1:11" ht="12.75" customHeight="1" x14ac:dyDescent="0.25">
      <c r="A271" s="82"/>
      <c r="B271" s="235" t="s">
        <v>92</v>
      </c>
      <c r="C271" s="235"/>
      <c r="D271" s="235"/>
      <c r="E271" s="235"/>
      <c r="F271" s="235"/>
      <c r="G271" s="235"/>
      <c r="H271" s="235"/>
      <c r="I271" s="235"/>
      <c r="J271" s="235"/>
      <c r="K271" s="83"/>
    </row>
    <row r="272" spans="1:11" ht="12.75" customHeight="1" x14ac:dyDescent="0.25">
      <c r="A272" s="82"/>
      <c r="B272" s="235"/>
      <c r="C272" s="235"/>
      <c r="D272" s="235"/>
      <c r="E272" s="235"/>
      <c r="F272" s="235"/>
      <c r="G272" s="235"/>
      <c r="H272" s="235"/>
      <c r="I272" s="235"/>
      <c r="J272" s="235"/>
      <c r="K272" s="83"/>
    </row>
    <row r="273" spans="1:11" ht="12.75" customHeight="1" x14ac:dyDescent="0.25">
      <c r="A273" s="82"/>
      <c r="B273" s="235"/>
      <c r="C273" s="235"/>
      <c r="D273" s="235"/>
      <c r="E273" s="235"/>
      <c r="F273" s="235"/>
      <c r="G273" s="235"/>
      <c r="H273" s="235"/>
      <c r="I273" s="235"/>
      <c r="J273" s="235"/>
      <c r="K273" s="83"/>
    </row>
    <row r="274" spans="1:11" ht="12.75" customHeight="1" x14ac:dyDescent="0.25">
      <c r="A274" s="82"/>
      <c r="B274" s="235"/>
      <c r="C274" s="235"/>
      <c r="D274" s="235"/>
      <c r="E274" s="235"/>
      <c r="F274" s="235"/>
      <c r="G274" s="235"/>
      <c r="H274" s="235"/>
      <c r="I274" s="235"/>
      <c r="J274" s="235"/>
      <c r="K274" s="83"/>
    </row>
    <row r="275" spans="1:11" ht="12.75" customHeight="1" x14ac:dyDescent="0.25">
      <c r="A275" s="82"/>
      <c r="B275" s="235"/>
      <c r="C275" s="235"/>
      <c r="D275" s="235"/>
      <c r="E275" s="235"/>
      <c r="F275" s="235"/>
      <c r="G275" s="235"/>
      <c r="H275" s="235"/>
      <c r="I275" s="235"/>
      <c r="J275" s="235"/>
      <c r="K275" s="83"/>
    </row>
    <row r="276" spans="1:11" ht="12.75" customHeight="1" x14ac:dyDescent="0.25">
      <c r="A276" s="82"/>
      <c r="B276" s="235"/>
      <c r="C276" s="235"/>
      <c r="D276" s="235"/>
      <c r="E276" s="235"/>
      <c r="F276" s="235"/>
      <c r="G276" s="235"/>
      <c r="H276" s="235"/>
      <c r="I276" s="235"/>
      <c r="J276" s="235"/>
      <c r="K276" s="83"/>
    </row>
    <row r="277" spans="1:11" ht="12.75" customHeight="1" x14ac:dyDescent="0.25">
      <c r="A277" s="82"/>
      <c r="B277" s="235"/>
      <c r="C277" s="235"/>
      <c r="D277" s="235"/>
      <c r="E277" s="235"/>
      <c r="F277" s="235"/>
      <c r="G277" s="235"/>
      <c r="H277" s="235"/>
      <c r="I277" s="235"/>
      <c r="J277" s="235"/>
      <c r="K277" s="83"/>
    </row>
    <row r="278" spans="1:11" ht="12.75" customHeight="1" x14ac:dyDescent="0.25">
      <c r="A278" s="82"/>
      <c r="B278" s="235"/>
      <c r="C278" s="235"/>
      <c r="D278" s="235"/>
      <c r="E278" s="235"/>
      <c r="F278" s="235"/>
      <c r="G278" s="235"/>
      <c r="H278" s="235"/>
      <c r="I278" s="235"/>
      <c r="J278" s="235"/>
      <c r="K278" s="83"/>
    </row>
    <row r="279" spans="1:11" ht="12.75" customHeight="1" x14ac:dyDescent="0.25">
      <c r="A279" s="82"/>
      <c r="B279" s="235"/>
      <c r="C279" s="235"/>
      <c r="D279" s="235"/>
      <c r="E279" s="235"/>
      <c r="F279" s="235"/>
      <c r="G279" s="235"/>
      <c r="H279" s="235"/>
      <c r="I279" s="235"/>
      <c r="J279" s="235"/>
      <c r="K279" s="83"/>
    </row>
    <row r="280" spans="1:11" ht="18.75" customHeight="1" x14ac:dyDescent="0.25">
      <c r="A280" s="82"/>
      <c r="B280" s="235"/>
      <c r="C280" s="235"/>
      <c r="D280" s="235"/>
      <c r="E280" s="235"/>
      <c r="F280" s="235"/>
      <c r="G280" s="235"/>
      <c r="H280" s="235"/>
      <c r="I280" s="235"/>
      <c r="J280" s="235"/>
      <c r="K280" s="83"/>
    </row>
    <row r="281" spans="1:11" ht="12.75" customHeight="1" x14ac:dyDescent="0.25">
      <c r="A281" s="82"/>
      <c r="B281" s="235" t="s">
        <v>93</v>
      </c>
      <c r="C281" s="235"/>
      <c r="D281" s="235"/>
      <c r="E281" s="235"/>
      <c r="F281" s="235"/>
      <c r="G281" s="235"/>
      <c r="H281" s="235"/>
      <c r="I281" s="235"/>
      <c r="J281" s="235"/>
      <c r="K281" s="83"/>
    </row>
    <row r="282" spans="1:11" ht="12.75" customHeight="1" x14ac:dyDescent="0.25">
      <c r="A282" s="82"/>
      <c r="B282" s="235"/>
      <c r="C282" s="235"/>
      <c r="D282" s="235"/>
      <c r="E282" s="235"/>
      <c r="F282" s="235"/>
      <c r="G282" s="235"/>
      <c r="H282" s="235"/>
      <c r="I282" s="235"/>
      <c r="J282" s="235"/>
      <c r="K282" s="83"/>
    </row>
    <row r="283" spans="1:11" ht="12.75" customHeight="1" x14ac:dyDescent="0.25">
      <c r="A283" s="82"/>
      <c r="B283" s="235"/>
      <c r="C283" s="235"/>
      <c r="D283" s="235"/>
      <c r="E283" s="235"/>
      <c r="F283" s="235"/>
      <c r="G283" s="235"/>
      <c r="H283" s="235"/>
      <c r="I283" s="235"/>
      <c r="J283" s="235"/>
      <c r="K283" s="83"/>
    </row>
    <row r="284" spans="1:11" ht="12.75" customHeight="1" x14ac:dyDescent="0.25">
      <c r="A284" s="82"/>
      <c r="B284" s="235"/>
      <c r="C284" s="235"/>
      <c r="D284" s="235"/>
      <c r="E284" s="235"/>
      <c r="F284" s="235"/>
      <c r="G284" s="235"/>
      <c r="H284" s="235"/>
      <c r="I284" s="235"/>
      <c r="J284" s="235"/>
      <c r="K284" s="83"/>
    </row>
    <row r="285" spans="1:11" ht="12.75" customHeight="1" x14ac:dyDescent="0.25">
      <c r="A285" s="82"/>
      <c r="B285" s="235"/>
      <c r="C285" s="235"/>
      <c r="D285" s="235"/>
      <c r="E285" s="235"/>
      <c r="F285" s="235"/>
      <c r="G285" s="235"/>
      <c r="H285" s="235"/>
      <c r="I285" s="235"/>
      <c r="J285" s="235"/>
      <c r="K285" s="83"/>
    </row>
    <row r="286" spans="1:11" ht="12.75" customHeight="1" x14ac:dyDescent="0.25">
      <c r="A286" s="82"/>
      <c r="B286" s="235"/>
      <c r="C286" s="235"/>
      <c r="D286" s="235"/>
      <c r="E286" s="235"/>
      <c r="F286" s="235"/>
      <c r="G286" s="235"/>
      <c r="H286" s="235"/>
      <c r="I286" s="235"/>
      <c r="J286" s="235"/>
      <c r="K286" s="83"/>
    </row>
    <row r="287" spans="1:11" ht="12.75" customHeight="1" x14ac:dyDescent="0.25">
      <c r="A287" s="82"/>
      <c r="B287" s="235"/>
      <c r="C287" s="235"/>
      <c r="D287" s="235"/>
      <c r="E287" s="235"/>
      <c r="F287" s="235"/>
      <c r="G287" s="235"/>
      <c r="H287" s="235"/>
      <c r="I287" s="235"/>
      <c r="J287" s="235"/>
      <c r="K287" s="83"/>
    </row>
    <row r="288" spans="1:11" ht="12.75" customHeight="1" x14ac:dyDescent="0.25">
      <c r="A288" s="82"/>
      <c r="B288" s="235"/>
      <c r="C288" s="235"/>
      <c r="D288" s="235"/>
      <c r="E288" s="235"/>
      <c r="F288" s="235"/>
      <c r="G288" s="235"/>
      <c r="H288" s="235"/>
      <c r="I288" s="235"/>
      <c r="J288" s="235"/>
      <c r="K288" s="83"/>
    </row>
    <row r="289" spans="1:11" ht="18.75" customHeight="1" x14ac:dyDescent="0.25">
      <c r="A289" s="82"/>
      <c r="B289" s="235"/>
      <c r="C289" s="235"/>
      <c r="D289" s="235"/>
      <c r="E289" s="235"/>
      <c r="F289" s="235"/>
      <c r="G289" s="235"/>
      <c r="H289" s="235"/>
      <c r="I289" s="235"/>
      <c r="J289" s="235"/>
      <c r="K289" s="83"/>
    </row>
    <row r="290" spans="1:11" ht="16.5" customHeight="1" x14ac:dyDescent="0.25">
      <c r="A290" s="82"/>
      <c r="B290" s="240" t="s">
        <v>94</v>
      </c>
      <c r="C290" s="240"/>
      <c r="D290" s="240"/>
      <c r="E290" s="240"/>
      <c r="F290" s="240"/>
      <c r="G290" s="240"/>
      <c r="H290" s="240"/>
      <c r="I290" s="240"/>
      <c r="J290" s="240"/>
      <c r="K290" s="83"/>
    </row>
    <row r="291" spans="1:11" ht="12.75" customHeight="1" x14ac:dyDescent="0.25">
      <c r="A291" s="82"/>
      <c r="B291" s="235" t="s">
        <v>95</v>
      </c>
      <c r="C291" s="235"/>
      <c r="D291" s="235"/>
      <c r="E291" s="235"/>
      <c r="F291" s="235"/>
      <c r="G291" s="235"/>
      <c r="H291" s="235"/>
      <c r="I291" s="235"/>
      <c r="J291" s="235"/>
      <c r="K291" s="83"/>
    </row>
    <row r="292" spans="1:11" ht="12.75" customHeight="1" x14ac:dyDescent="0.25">
      <c r="A292" s="82"/>
      <c r="B292" s="235"/>
      <c r="C292" s="235"/>
      <c r="D292" s="235"/>
      <c r="E292" s="235"/>
      <c r="F292" s="235"/>
      <c r="G292" s="235"/>
      <c r="H292" s="235"/>
      <c r="I292" s="235"/>
      <c r="J292" s="235"/>
      <c r="K292" s="83"/>
    </row>
    <row r="293" spans="1:11" ht="12.75" customHeight="1" x14ac:dyDescent="0.25">
      <c r="A293" s="82"/>
      <c r="B293" s="235"/>
      <c r="C293" s="235"/>
      <c r="D293" s="235"/>
      <c r="E293" s="235"/>
      <c r="F293" s="235"/>
      <c r="G293" s="235"/>
      <c r="H293" s="235"/>
      <c r="I293" s="235"/>
      <c r="J293" s="235"/>
      <c r="K293" s="83"/>
    </row>
    <row r="294" spans="1:11" ht="12.75" customHeight="1" x14ac:dyDescent="0.25">
      <c r="A294" s="82"/>
      <c r="B294" s="235"/>
      <c r="C294" s="235"/>
      <c r="D294" s="235"/>
      <c r="E294" s="235"/>
      <c r="F294" s="235"/>
      <c r="G294" s="235"/>
      <c r="H294" s="235"/>
      <c r="I294" s="235"/>
      <c r="J294" s="235"/>
      <c r="K294" s="83"/>
    </row>
    <row r="295" spans="1:11" ht="12.75" customHeight="1" x14ac:dyDescent="0.25">
      <c r="A295" s="82"/>
      <c r="B295" s="235"/>
      <c r="C295" s="235"/>
      <c r="D295" s="235"/>
      <c r="E295" s="235"/>
      <c r="F295" s="235"/>
      <c r="G295" s="235"/>
      <c r="H295" s="235"/>
      <c r="I295" s="235"/>
      <c r="J295" s="235"/>
      <c r="K295" s="83"/>
    </row>
    <row r="296" spans="1:11" ht="12.75" customHeight="1" x14ac:dyDescent="0.25">
      <c r="A296" s="82"/>
      <c r="B296" s="235"/>
      <c r="C296" s="235"/>
      <c r="D296" s="235"/>
      <c r="E296" s="235"/>
      <c r="F296" s="235"/>
      <c r="G296" s="235"/>
      <c r="H296" s="235"/>
      <c r="I296" s="235"/>
      <c r="J296" s="235"/>
      <c r="K296" s="83"/>
    </row>
    <row r="297" spans="1:11" ht="12.75" customHeight="1" x14ac:dyDescent="0.25">
      <c r="A297" s="82"/>
      <c r="B297" s="235"/>
      <c r="C297" s="235"/>
      <c r="D297" s="235"/>
      <c r="E297" s="235"/>
      <c r="F297" s="235"/>
      <c r="G297" s="235"/>
      <c r="H297" s="235"/>
      <c r="I297" s="235"/>
      <c r="J297" s="235"/>
      <c r="K297" s="83"/>
    </row>
    <row r="298" spans="1:11" ht="12.75" customHeight="1" x14ac:dyDescent="0.25">
      <c r="A298" s="82"/>
      <c r="B298" s="235"/>
      <c r="C298" s="235"/>
      <c r="D298" s="235"/>
      <c r="E298" s="235"/>
      <c r="F298" s="235"/>
      <c r="G298" s="235"/>
      <c r="H298" s="235"/>
      <c r="I298" s="235"/>
      <c r="J298" s="235"/>
      <c r="K298" s="83"/>
    </row>
    <row r="299" spans="1:11" ht="18.75" customHeight="1" x14ac:dyDescent="0.25">
      <c r="A299" s="82"/>
      <c r="B299" s="235"/>
      <c r="C299" s="235"/>
      <c r="D299" s="235"/>
      <c r="E299" s="235"/>
      <c r="F299" s="235"/>
      <c r="G299" s="235"/>
      <c r="H299" s="235"/>
      <c r="I299" s="235"/>
      <c r="J299" s="235"/>
      <c r="K299" s="83"/>
    </row>
    <row r="300" spans="1:11" ht="12.75" customHeight="1" x14ac:dyDescent="0.25">
      <c r="A300" s="82"/>
      <c r="B300" s="235" t="s">
        <v>96</v>
      </c>
      <c r="C300" s="235"/>
      <c r="D300" s="235"/>
      <c r="E300" s="235"/>
      <c r="F300" s="235"/>
      <c r="G300" s="235"/>
      <c r="H300" s="235"/>
      <c r="I300" s="235"/>
      <c r="J300" s="235"/>
      <c r="K300" s="83"/>
    </row>
    <row r="301" spans="1:11" ht="12.75" customHeight="1" x14ac:dyDescent="0.25">
      <c r="A301" s="82"/>
      <c r="B301" s="235"/>
      <c r="C301" s="235"/>
      <c r="D301" s="235"/>
      <c r="E301" s="235"/>
      <c r="F301" s="235"/>
      <c r="G301" s="235"/>
      <c r="H301" s="235"/>
      <c r="I301" s="235"/>
      <c r="J301" s="235"/>
      <c r="K301" s="83"/>
    </row>
    <row r="302" spans="1:11" ht="12.75" customHeight="1" x14ac:dyDescent="0.25">
      <c r="A302" s="82"/>
      <c r="B302" s="235"/>
      <c r="C302" s="235"/>
      <c r="D302" s="235"/>
      <c r="E302" s="235"/>
      <c r="F302" s="235"/>
      <c r="G302" s="235"/>
      <c r="H302" s="235"/>
      <c r="I302" s="235"/>
      <c r="J302" s="235"/>
      <c r="K302" s="83"/>
    </row>
    <row r="303" spans="1:11" ht="12.75" customHeight="1" x14ac:dyDescent="0.25">
      <c r="A303" s="82"/>
      <c r="B303" s="235"/>
      <c r="C303" s="235"/>
      <c r="D303" s="235"/>
      <c r="E303" s="235"/>
      <c r="F303" s="235"/>
      <c r="G303" s="235"/>
      <c r="H303" s="235"/>
      <c r="I303" s="235"/>
      <c r="J303" s="235"/>
      <c r="K303" s="83"/>
    </row>
    <row r="304" spans="1:11" ht="12.75" customHeight="1" x14ac:dyDescent="0.25">
      <c r="A304" s="82"/>
      <c r="B304" s="180"/>
      <c r="C304" s="180"/>
      <c r="D304" s="180"/>
      <c r="E304" s="180"/>
      <c r="F304" s="180"/>
      <c r="G304" s="180"/>
      <c r="H304" s="180"/>
      <c r="I304" s="180"/>
      <c r="J304" s="180"/>
      <c r="K304" s="83"/>
    </row>
    <row r="305" spans="1:11" ht="16.5" customHeight="1" x14ac:dyDescent="0.25">
      <c r="A305" s="82"/>
      <c r="B305" s="240" t="s">
        <v>97</v>
      </c>
      <c r="C305" s="240"/>
      <c r="D305" s="240"/>
      <c r="E305" s="240"/>
      <c r="F305" s="240"/>
      <c r="G305" s="240"/>
      <c r="H305" s="240"/>
      <c r="I305" s="240"/>
      <c r="J305" s="240"/>
      <c r="K305" s="83"/>
    </row>
    <row r="306" spans="1:11" ht="12.75" customHeight="1" x14ac:dyDescent="0.25">
      <c r="A306" s="82"/>
      <c r="B306" s="235" t="s">
        <v>98</v>
      </c>
      <c r="C306" s="235"/>
      <c r="D306" s="235"/>
      <c r="E306" s="235"/>
      <c r="F306" s="235"/>
      <c r="G306" s="235"/>
      <c r="H306" s="235"/>
      <c r="I306" s="235"/>
      <c r="J306" s="235"/>
      <c r="K306" s="83"/>
    </row>
    <row r="307" spans="1:11" ht="12.75" customHeight="1" x14ac:dyDescent="0.25">
      <c r="A307" s="82"/>
      <c r="B307" s="235"/>
      <c r="C307" s="235"/>
      <c r="D307" s="235"/>
      <c r="E307" s="235"/>
      <c r="F307" s="235"/>
      <c r="G307" s="235"/>
      <c r="H307" s="235"/>
      <c r="I307" s="235"/>
      <c r="J307" s="235"/>
      <c r="K307" s="83"/>
    </row>
    <row r="308" spans="1:11" ht="12.75" customHeight="1" x14ac:dyDescent="0.25">
      <c r="A308" s="82"/>
      <c r="B308" s="235"/>
      <c r="C308" s="235"/>
      <c r="D308" s="235"/>
      <c r="E308" s="235"/>
      <c r="F308" s="235"/>
      <c r="G308" s="235"/>
      <c r="H308" s="235"/>
      <c r="I308" s="235"/>
      <c r="J308" s="235"/>
      <c r="K308" s="83"/>
    </row>
    <row r="309" spans="1:11" ht="12.75" customHeight="1" x14ac:dyDescent="0.25">
      <c r="A309" s="82"/>
      <c r="B309" s="235"/>
      <c r="C309" s="235"/>
      <c r="D309" s="235"/>
      <c r="E309" s="235"/>
      <c r="F309" s="235"/>
      <c r="G309" s="235"/>
      <c r="H309" s="235"/>
      <c r="I309" s="235"/>
      <c r="J309" s="235"/>
      <c r="K309" s="83"/>
    </row>
    <row r="310" spans="1:11" ht="12.75" customHeight="1" x14ac:dyDescent="0.25">
      <c r="A310" s="82"/>
      <c r="B310" s="235"/>
      <c r="C310" s="235"/>
      <c r="D310" s="235"/>
      <c r="E310" s="235"/>
      <c r="F310" s="235"/>
      <c r="G310" s="235"/>
      <c r="H310" s="235"/>
      <c r="I310" s="235"/>
      <c r="J310" s="235"/>
      <c r="K310" s="83"/>
    </row>
    <row r="311" spans="1:11" ht="12.75" customHeight="1" x14ac:dyDescent="0.25">
      <c r="A311" s="82"/>
      <c r="B311" s="235"/>
      <c r="C311" s="235"/>
      <c r="D311" s="235"/>
      <c r="E311" s="235"/>
      <c r="F311" s="235"/>
      <c r="G311" s="235"/>
      <c r="H311" s="235"/>
      <c r="I311" s="235"/>
      <c r="J311" s="235"/>
      <c r="K311" s="83"/>
    </row>
    <row r="312" spans="1:11" ht="18.75" customHeight="1" x14ac:dyDescent="0.25">
      <c r="A312" s="82"/>
      <c r="B312" s="235"/>
      <c r="C312" s="235"/>
      <c r="D312" s="235"/>
      <c r="E312" s="235"/>
      <c r="F312" s="235"/>
      <c r="G312" s="235"/>
      <c r="H312" s="235"/>
      <c r="I312" s="235"/>
      <c r="J312" s="235"/>
      <c r="K312" s="83"/>
    </row>
    <row r="313" spans="1:11" ht="12.75" customHeight="1" x14ac:dyDescent="0.25">
      <c r="A313" s="82"/>
      <c r="B313" s="235" t="s">
        <v>99</v>
      </c>
      <c r="C313" s="235"/>
      <c r="D313" s="235"/>
      <c r="E313" s="235"/>
      <c r="F313" s="235"/>
      <c r="G313" s="235"/>
      <c r="H313" s="235"/>
      <c r="I313" s="235"/>
      <c r="J313" s="235"/>
      <c r="K313" s="83"/>
    </row>
    <row r="314" spans="1:11" ht="12.75" customHeight="1" x14ac:dyDescent="0.25">
      <c r="A314" s="82"/>
      <c r="B314" s="235"/>
      <c r="C314" s="235"/>
      <c r="D314" s="235"/>
      <c r="E314" s="235"/>
      <c r="F314" s="235"/>
      <c r="G314" s="235"/>
      <c r="H314" s="235"/>
      <c r="I314" s="235"/>
      <c r="J314" s="235"/>
      <c r="K314" s="83"/>
    </row>
    <row r="315" spans="1:11" ht="12.75" customHeight="1" x14ac:dyDescent="0.25">
      <c r="A315" s="82"/>
      <c r="B315" s="235"/>
      <c r="C315" s="235"/>
      <c r="D315" s="235"/>
      <c r="E315" s="235"/>
      <c r="F315" s="235"/>
      <c r="G315" s="235"/>
      <c r="H315" s="235"/>
      <c r="I315" s="235"/>
      <c r="J315" s="235"/>
      <c r="K315" s="83"/>
    </row>
    <row r="316" spans="1:11" ht="12.75" customHeight="1" x14ac:dyDescent="0.25">
      <c r="A316" s="82"/>
      <c r="B316" s="235"/>
      <c r="C316" s="235"/>
      <c r="D316" s="235"/>
      <c r="E316" s="235"/>
      <c r="F316" s="235"/>
      <c r="G316" s="235"/>
      <c r="H316" s="235"/>
      <c r="I316" s="235"/>
      <c r="J316" s="235"/>
      <c r="K316" s="83"/>
    </row>
    <row r="317" spans="1:11" ht="12.75" customHeight="1" x14ac:dyDescent="0.25">
      <c r="A317" s="82"/>
      <c r="B317" s="235"/>
      <c r="C317" s="235"/>
      <c r="D317" s="235"/>
      <c r="E317" s="235"/>
      <c r="F317" s="235"/>
      <c r="G317" s="235"/>
      <c r="H317" s="235"/>
      <c r="I317" s="235"/>
      <c r="J317" s="235"/>
      <c r="K317" s="83"/>
    </row>
    <row r="318" spans="1:11" ht="21" customHeight="1" x14ac:dyDescent="0.25">
      <c r="A318" s="82"/>
      <c r="B318" s="235"/>
      <c r="C318" s="235"/>
      <c r="D318" s="235"/>
      <c r="E318" s="235"/>
      <c r="F318" s="235"/>
      <c r="G318" s="235"/>
      <c r="H318" s="235"/>
      <c r="I318" s="235"/>
      <c r="J318" s="235"/>
      <c r="K318" s="83"/>
    </row>
    <row r="319" spans="1:11" ht="16.5" customHeight="1" x14ac:dyDescent="0.25">
      <c r="A319" s="82"/>
      <c r="B319" s="240" t="s">
        <v>100</v>
      </c>
      <c r="C319" s="240"/>
      <c r="D319" s="240"/>
      <c r="E319" s="240"/>
      <c r="F319" s="240"/>
      <c r="G319" s="240"/>
      <c r="H319" s="240"/>
      <c r="I319" s="240"/>
      <c r="J319" s="240"/>
      <c r="K319" s="83"/>
    </row>
    <row r="320" spans="1:11" ht="12.75" customHeight="1" x14ac:dyDescent="0.25">
      <c r="A320" s="82"/>
      <c r="B320" s="257" t="s">
        <v>101</v>
      </c>
      <c r="C320" s="257"/>
      <c r="D320" s="257" t="s">
        <v>102</v>
      </c>
      <c r="E320" s="257"/>
      <c r="F320" s="257" t="s">
        <v>103</v>
      </c>
      <c r="G320" s="257" t="s">
        <v>104</v>
      </c>
      <c r="H320" s="257" t="s">
        <v>105</v>
      </c>
      <c r="I320" s="258" t="s">
        <v>106</v>
      </c>
      <c r="J320" s="34"/>
      <c r="K320" s="83"/>
    </row>
    <row r="321" spans="1:11" ht="12.75" customHeight="1" x14ac:dyDescent="0.25">
      <c r="A321" s="82"/>
      <c r="B321" s="261"/>
      <c r="C321" s="261"/>
      <c r="D321" s="261"/>
      <c r="E321" s="261"/>
      <c r="F321" s="254"/>
      <c r="G321" s="254"/>
      <c r="H321" s="254"/>
      <c r="I321" s="259"/>
      <c r="J321" s="34"/>
      <c r="K321" s="83"/>
    </row>
    <row r="322" spans="1:11" ht="12.75" customHeight="1" x14ac:dyDescent="0.25">
      <c r="A322" s="82"/>
      <c r="B322" s="254"/>
      <c r="C322" s="254"/>
      <c r="D322" s="254"/>
      <c r="E322" s="254"/>
      <c r="F322" s="254"/>
      <c r="G322" s="254"/>
      <c r="H322" s="254"/>
      <c r="I322" s="259"/>
      <c r="J322" s="34"/>
      <c r="K322" s="83"/>
    </row>
    <row r="323" spans="1:11" ht="12.75" customHeight="1" x14ac:dyDescent="0.25">
      <c r="A323" s="82"/>
      <c r="B323" s="254"/>
      <c r="C323" s="254"/>
      <c r="D323" s="254"/>
      <c r="E323" s="254"/>
      <c r="F323" s="254"/>
      <c r="G323" s="254"/>
      <c r="H323" s="254"/>
      <c r="I323" s="260"/>
      <c r="J323" s="34"/>
      <c r="K323" s="83"/>
    </row>
    <row r="324" spans="1:11" ht="12.75" customHeight="1" x14ac:dyDescent="0.25">
      <c r="A324" s="82"/>
      <c r="B324" s="257" t="s">
        <v>107</v>
      </c>
      <c r="C324" s="257"/>
      <c r="D324" s="257"/>
      <c r="E324" s="257"/>
      <c r="F324" s="257"/>
      <c r="G324" s="257"/>
      <c r="H324" s="257"/>
      <c r="I324" s="257"/>
      <c r="J324" s="32"/>
      <c r="K324" s="83"/>
    </row>
    <row r="325" spans="1:11" ht="12.75" customHeight="1" x14ac:dyDescent="0.25">
      <c r="A325" s="82"/>
      <c r="B325" s="253" t="s">
        <v>108</v>
      </c>
      <c r="C325" s="253"/>
      <c r="D325" s="253" t="s">
        <v>109</v>
      </c>
      <c r="E325" s="253"/>
      <c r="F325" s="253" t="s">
        <v>110</v>
      </c>
      <c r="G325" s="253" t="s">
        <v>110</v>
      </c>
      <c r="H325" s="253" t="s">
        <v>110</v>
      </c>
      <c r="I325" s="253">
        <v>2</v>
      </c>
      <c r="J325" s="32"/>
      <c r="K325" s="83"/>
    </row>
    <row r="326" spans="1:11" ht="12.75" customHeight="1" x14ac:dyDescent="0.25">
      <c r="A326" s="82"/>
      <c r="B326" s="253"/>
      <c r="C326" s="253"/>
      <c r="D326" s="253"/>
      <c r="E326" s="253"/>
      <c r="F326" s="254"/>
      <c r="G326" s="254"/>
      <c r="H326" s="253"/>
      <c r="I326" s="253"/>
      <c r="J326" s="32"/>
      <c r="K326" s="83"/>
    </row>
    <row r="327" spans="1:11" ht="12.75" customHeight="1" x14ac:dyDescent="0.25">
      <c r="A327" s="82"/>
      <c r="B327" s="254"/>
      <c r="C327" s="254"/>
      <c r="D327" s="254"/>
      <c r="E327" s="254"/>
      <c r="F327" s="254"/>
      <c r="G327" s="254"/>
      <c r="H327" s="254"/>
      <c r="I327" s="253"/>
      <c r="J327" s="32"/>
      <c r="K327" s="83"/>
    </row>
    <row r="328" spans="1:11" ht="12.75" customHeight="1" x14ac:dyDescent="0.25">
      <c r="A328" s="82"/>
      <c r="B328" s="253" t="s">
        <v>111</v>
      </c>
      <c r="C328" s="253"/>
      <c r="D328" s="253" t="s">
        <v>112</v>
      </c>
      <c r="E328" s="253"/>
      <c r="F328" s="253" t="s">
        <v>110</v>
      </c>
      <c r="G328" s="253" t="s">
        <v>113</v>
      </c>
      <c r="H328" s="253" t="s">
        <v>110</v>
      </c>
      <c r="I328" s="253">
        <v>3</v>
      </c>
      <c r="J328" s="32"/>
      <c r="K328" s="83"/>
    </row>
    <row r="329" spans="1:11" ht="12.75" customHeight="1" x14ac:dyDescent="0.25">
      <c r="A329" s="82"/>
      <c r="B329" s="253"/>
      <c r="C329" s="253"/>
      <c r="D329" s="253"/>
      <c r="E329" s="253"/>
      <c r="F329" s="253"/>
      <c r="G329" s="253"/>
      <c r="H329" s="253"/>
      <c r="I329" s="253"/>
      <c r="J329" s="32"/>
      <c r="K329" s="83"/>
    </row>
    <row r="330" spans="1:11" ht="12.75" customHeight="1" x14ac:dyDescent="0.25">
      <c r="A330" s="82"/>
      <c r="B330" s="253"/>
      <c r="C330" s="253"/>
      <c r="D330" s="253" t="s">
        <v>114</v>
      </c>
      <c r="E330" s="254"/>
      <c r="F330" s="253" t="s">
        <v>110</v>
      </c>
      <c r="G330" s="253" t="s">
        <v>110</v>
      </c>
      <c r="H330" s="253" t="s">
        <v>110</v>
      </c>
      <c r="I330" s="253">
        <v>2</v>
      </c>
      <c r="J330" s="32"/>
      <c r="K330" s="83"/>
    </row>
    <row r="331" spans="1:11" ht="12.75" customHeight="1" x14ac:dyDescent="0.25">
      <c r="A331" s="82"/>
      <c r="B331" s="254"/>
      <c r="C331" s="254"/>
      <c r="D331" s="254"/>
      <c r="E331" s="254"/>
      <c r="F331" s="254"/>
      <c r="G331" s="254"/>
      <c r="H331" s="254"/>
      <c r="I331" s="253"/>
      <c r="J331" s="32"/>
      <c r="K331" s="83"/>
    </row>
    <row r="332" spans="1:11" ht="12.75" customHeight="1" x14ac:dyDescent="0.25">
      <c r="A332" s="82"/>
      <c r="B332" s="253" t="s">
        <v>115</v>
      </c>
      <c r="C332" s="253"/>
      <c r="D332" s="253" t="s">
        <v>116</v>
      </c>
      <c r="E332" s="253"/>
      <c r="F332" s="253" t="s">
        <v>110</v>
      </c>
      <c r="G332" s="253" t="s">
        <v>113</v>
      </c>
      <c r="H332" s="253" t="s">
        <v>113</v>
      </c>
      <c r="I332" s="253">
        <v>3</v>
      </c>
      <c r="J332" s="32"/>
      <c r="K332" s="83"/>
    </row>
    <row r="333" spans="1:11" ht="12.75" customHeight="1" x14ac:dyDescent="0.25">
      <c r="A333" s="82"/>
      <c r="B333" s="253"/>
      <c r="C333" s="253"/>
      <c r="D333" s="253"/>
      <c r="E333" s="253"/>
      <c r="F333" s="253"/>
      <c r="G333" s="253"/>
      <c r="H333" s="253"/>
      <c r="I333" s="253"/>
      <c r="J333" s="32"/>
      <c r="K333" s="83"/>
    </row>
    <row r="334" spans="1:11" ht="12.75" customHeight="1" x14ac:dyDescent="0.25">
      <c r="A334" s="82"/>
      <c r="B334" s="253"/>
      <c r="C334" s="253"/>
      <c r="D334" s="253" t="s">
        <v>117</v>
      </c>
      <c r="E334" s="254"/>
      <c r="F334" s="253" t="s">
        <v>110</v>
      </c>
      <c r="G334" s="253" t="s">
        <v>110</v>
      </c>
      <c r="H334" s="253" t="s">
        <v>110</v>
      </c>
      <c r="I334" s="253">
        <v>2</v>
      </c>
      <c r="J334" s="32"/>
      <c r="K334" s="83"/>
    </row>
    <row r="335" spans="1:11" ht="12.75" customHeight="1" x14ac:dyDescent="0.25">
      <c r="A335" s="82"/>
      <c r="B335" s="254"/>
      <c r="C335" s="254"/>
      <c r="D335" s="254"/>
      <c r="E335" s="254"/>
      <c r="F335" s="254"/>
      <c r="G335" s="254"/>
      <c r="H335" s="254"/>
      <c r="I335" s="253"/>
      <c r="J335" s="32"/>
      <c r="K335" s="83"/>
    </row>
    <row r="336" spans="1:11" ht="12.75" customHeight="1" x14ac:dyDescent="0.25">
      <c r="A336" s="82"/>
      <c r="B336" s="253" t="s">
        <v>118</v>
      </c>
      <c r="C336" s="253"/>
      <c r="D336" s="253" t="s">
        <v>119</v>
      </c>
      <c r="E336" s="253"/>
      <c r="F336" s="253" t="s">
        <v>110</v>
      </c>
      <c r="G336" s="253" t="s">
        <v>113</v>
      </c>
      <c r="H336" s="253" t="s">
        <v>113</v>
      </c>
      <c r="I336" s="253">
        <v>4</v>
      </c>
      <c r="J336" s="32"/>
      <c r="K336" s="83"/>
    </row>
    <row r="337" spans="1:11" ht="12.75" customHeight="1" x14ac:dyDescent="0.25">
      <c r="A337" s="82"/>
      <c r="B337" s="253"/>
      <c r="C337" s="253"/>
      <c r="D337" s="253"/>
      <c r="E337" s="253"/>
      <c r="F337" s="253"/>
      <c r="G337" s="253"/>
      <c r="H337" s="253"/>
      <c r="I337" s="253"/>
      <c r="J337" s="32"/>
      <c r="K337" s="83"/>
    </row>
    <row r="338" spans="1:11" ht="12.75" customHeight="1" x14ac:dyDescent="0.25">
      <c r="A338" s="82"/>
      <c r="B338" s="253"/>
      <c r="C338" s="253"/>
      <c r="D338" s="253" t="s">
        <v>120</v>
      </c>
      <c r="E338" s="254"/>
      <c r="F338" s="253" t="s">
        <v>110</v>
      </c>
      <c r="G338" s="253" t="s">
        <v>110</v>
      </c>
      <c r="H338" s="253" t="s">
        <v>110</v>
      </c>
      <c r="I338" s="253">
        <v>3</v>
      </c>
      <c r="J338" s="32"/>
      <c r="K338" s="83"/>
    </row>
    <row r="339" spans="1:11" ht="12.75" customHeight="1" x14ac:dyDescent="0.25">
      <c r="A339" s="82"/>
      <c r="B339" s="254"/>
      <c r="C339" s="254"/>
      <c r="D339" s="254"/>
      <c r="E339" s="254"/>
      <c r="F339" s="254"/>
      <c r="G339" s="254"/>
      <c r="H339" s="254"/>
      <c r="I339" s="253"/>
      <c r="J339" s="32"/>
      <c r="K339" s="83"/>
    </row>
    <row r="340" spans="1:11" ht="12.75" customHeight="1" x14ac:dyDescent="0.25">
      <c r="A340" s="82"/>
      <c r="B340" s="253" t="s">
        <v>121</v>
      </c>
      <c r="C340" s="253"/>
      <c r="D340" s="253" t="s">
        <v>122</v>
      </c>
      <c r="E340" s="253"/>
      <c r="F340" s="253" t="s">
        <v>110</v>
      </c>
      <c r="G340" s="253" t="s">
        <v>113</v>
      </c>
      <c r="H340" s="253" t="s">
        <v>113</v>
      </c>
      <c r="I340" s="253">
        <v>4</v>
      </c>
      <c r="J340" s="32"/>
      <c r="K340" s="83"/>
    </row>
    <row r="341" spans="1:11" ht="12.75" customHeight="1" x14ac:dyDescent="0.25">
      <c r="A341" s="82"/>
      <c r="B341" s="253"/>
      <c r="C341" s="253"/>
      <c r="D341" s="253"/>
      <c r="E341" s="253"/>
      <c r="F341" s="253"/>
      <c r="G341" s="253"/>
      <c r="H341" s="253"/>
      <c r="I341" s="253"/>
      <c r="J341" s="32"/>
      <c r="K341" s="83"/>
    </row>
    <row r="342" spans="1:11" ht="12.75" customHeight="1" x14ac:dyDescent="0.25">
      <c r="A342" s="82"/>
      <c r="B342" s="253"/>
      <c r="C342" s="253"/>
      <c r="D342" s="253" t="s">
        <v>123</v>
      </c>
      <c r="E342" s="254"/>
      <c r="F342" s="253" t="s">
        <v>110</v>
      </c>
      <c r="G342" s="253" t="s">
        <v>113</v>
      </c>
      <c r="H342" s="253" t="s">
        <v>110</v>
      </c>
      <c r="I342" s="253">
        <v>3</v>
      </c>
      <c r="J342" s="32"/>
      <c r="K342" s="83"/>
    </row>
    <row r="343" spans="1:11" ht="12.75" customHeight="1" x14ac:dyDescent="0.25">
      <c r="A343" s="82"/>
      <c r="B343" s="254"/>
      <c r="C343" s="254"/>
      <c r="D343" s="254"/>
      <c r="E343" s="254"/>
      <c r="F343" s="254"/>
      <c r="G343" s="254"/>
      <c r="H343" s="254"/>
      <c r="I343" s="253"/>
      <c r="J343" s="32"/>
      <c r="K343" s="83"/>
    </row>
    <row r="344" spans="1:11" ht="12.75" customHeight="1" x14ac:dyDescent="0.25">
      <c r="A344" s="82"/>
      <c r="B344" s="257" t="s">
        <v>124</v>
      </c>
      <c r="C344" s="257"/>
      <c r="D344" s="257"/>
      <c r="E344" s="257"/>
      <c r="F344" s="257"/>
      <c r="G344" s="257"/>
      <c r="H344" s="257"/>
      <c r="I344" s="257"/>
      <c r="J344" s="32"/>
      <c r="K344" s="83"/>
    </row>
    <row r="345" spans="1:11" ht="12.75" customHeight="1" x14ac:dyDescent="0.25">
      <c r="A345" s="82"/>
      <c r="B345" s="253" t="s">
        <v>108</v>
      </c>
      <c r="C345" s="253"/>
      <c r="D345" s="253" t="s">
        <v>109</v>
      </c>
      <c r="E345" s="253"/>
      <c r="F345" s="253" t="s">
        <v>110</v>
      </c>
      <c r="G345" s="253" t="s">
        <v>110</v>
      </c>
      <c r="H345" s="253" t="s">
        <v>110</v>
      </c>
      <c r="I345" s="253">
        <v>2</v>
      </c>
      <c r="J345" s="32"/>
      <c r="K345" s="83"/>
    </row>
    <row r="346" spans="1:11" ht="12.75" customHeight="1" x14ac:dyDescent="0.25">
      <c r="A346" s="82"/>
      <c r="B346" s="253"/>
      <c r="C346" s="253"/>
      <c r="D346" s="253"/>
      <c r="E346" s="253"/>
      <c r="F346" s="254"/>
      <c r="G346" s="253"/>
      <c r="H346" s="253"/>
      <c r="I346" s="253"/>
      <c r="J346" s="32"/>
      <c r="K346" s="83"/>
    </row>
    <row r="347" spans="1:11" ht="12.75" customHeight="1" x14ac:dyDescent="0.25">
      <c r="A347" s="82"/>
      <c r="B347" s="254"/>
      <c r="C347" s="254"/>
      <c r="D347" s="254"/>
      <c r="E347" s="254"/>
      <c r="F347" s="254"/>
      <c r="G347" s="253"/>
      <c r="H347" s="254"/>
      <c r="I347" s="253"/>
      <c r="J347" s="32"/>
      <c r="K347" s="83"/>
    </row>
    <row r="348" spans="1:11" ht="12.75" customHeight="1" x14ac:dyDescent="0.25">
      <c r="A348" s="82"/>
      <c r="B348" s="253" t="s">
        <v>111</v>
      </c>
      <c r="C348" s="253"/>
      <c r="D348" s="253" t="s">
        <v>125</v>
      </c>
      <c r="E348" s="253"/>
      <c r="F348" s="253" t="s">
        <v>110</v>
      </c>
      <c r="G348" s="253" t="s">
        <v>113</v>
      </c>
      <c r="H348" s="253" t="s">
        <v>110</v>
      </c>
      <c r="I348" s="253">
        <v>3</v>
      </c>
      <c r="J348" s="32"/>
      <c r="K348" s="83"/>
    </row>
    <row r="349" spans="1:11" ht="12.75" customHeight="1" x14ac:dyDescent="0.25">
      <c r="A349" s="82"/>
      <c r="B349" s="253"/>
      <c r="C349" s="253"/>
      <c r="D349" s="253"/>
      <c r="E349" s="253"/>
      <c r="F349" s="253"/>
      <c r="G349" s="253"/>
      <c r="H349" s="253"/>
      <c r="I349" s="253"/>
      <c r="J349" s="32"/>
      <c r="K349" s="83"/>
    </row>
    <row r="350" spans="1:11" ht="12.75" customHeight="1" x14ac:dyDescent="0.25">
      <c r="A350" s="82"/>
      <c r="B350" s="253"/>
      <c r="C350" s="253"/>
      <c r="D350" s="253" t="s">
        <v>126</v>
      </c>
      <c r="E350" s="254"/>
      <c r="F350" s="253" t="s">
        <v>110</v>
      </c>
      <c r="G350" s="253" t="s">
        <v>110</v>
      </c>
      <c r="H350" s="253" t="s">
        <v>110</v>
      </c>
      <c r="I350" s="253">
        <v>3</v>
      </c>
      <c r="J350" s="32"/>
      <c r="K350" s="83"/>
    </row>
    <row r="351" spans="1:11" ht="12.75" customHeight="1" x14ac:dyDescent="0.25">
      <c r="A351" s="82"/>
      <c r="B351" s="254"/>
      <c r="C351" s="254"/>
      <c r="D351" s="254"/>
      <c r="E351" s="254"/>
      <c r="F351" s="254"/>
      <c r="G351" s="253"/>
      <c r="H351" s="254"/>
      <c r="I351" s="253"/>
      <c r="J351" s="32"/>
      <c r="K351" s="83"/>
    </row>
    <row r="352" spans="1:11" ht="12.75" customHeight="1" x14ac:dyDescent="0.25">
      <c r="A352" s="82"/>
      <c r="B352" s="253" t="s">
        <v>115</v>
      </c>
      <c r="C352" s="253"/>
      <c r="D352" s="253" t="s">
        <v>119</v>
      </c>
      <c r="E352" s="253"/>
      <c r="F352" s="253" t="s">
        <v>110</v>
      </c>
      <c r="G352" s="253" t="s">
        <v>113</v>
      </c>
      <c r="H352" s="253" t="s">
        <v>113</v>
      </c>
      <c r="I352" s="253">
        <v>4</v>
      </c>
      <c r="J352" s="32"/>
      <c r="K352" s="83"/>
    </row>
    <row r="353" spans="1:11" ht="12.75" customHeight="1" x14ac:dyDescent="0.25">
      <c r="A353" s="82"/>
      <c r="B353" s="253"/>
      <c r="C353" s="253"/>
      <c r="D353" s="253"/>
      <c r="E353" s="253"/>
      <c r="F353" s="253"/>
      <c r="G353" s="253"/>
      <c r="H353" s="253"/>
      <c r="I353" s="253"/>
      <c r="J353" s="32"/>
      <c r="K353" s="83"/>
    </row>
    <row r="354" spans="1:11" ht="12.75" customHeight="1" x14ac:dyDescent="0.25">
      <c r="A354" s="82"/>
      <c r="B354" s="253"/>
      <c r="C354" s="253"/>
      <c r="D354" s="253" t="s">
        <v>120</v>
      </c>
      <c r="E354" s="254"/>
      <c r="F354" s="253" t="s">
        <v>110</v>
      </c>
      <c r="G354" s="253" t="s">
        <v>110</v>
      </c>
      <c r="H354" s="253" t="s">
        <v>110</v>
      </c>
      <c r="I354" s="253">
        <v>3</v>
      </c>
      <c r="J354" s="32"/>
      <c r="K354" s="83"/>
    </row>
    <row r="355" spans="1:11" ht="12.75" customHeight="1" x14ac:dyDescent="0.25">
      <c r="A355" s="82"/>
      <c r="B355" s="254"/>
      <c r="C355" s="254"/>
      <c r="D355" s="254"/>
      <c r="E355" s="254"/>
      <c r="F355" s="254"/>
      <c r="G355" s="253"/>
      <c r="H355" s="254"/>
      <c r="I355" s="253"/>
      <c r="J355" s="32"/>
      <c r="K355" s="83"/>
    </row>
    <row r="356" spans="1:11" ht="12.75" customHeight="1" x14ac:dyDescent="0.25">
      <c r="A356" s="82"/>
      <c r="B356" s="253" t="s">
        <v>127</v>
      </c>
      <c r="C356" s="253"/>
      <c r="D356" s="253" t="s">
        <v>122</v>
      </c>
      <c r="E356" s="253"/>
      <c r="F356" s="253" t="s">
        <v>110</v>
      </c>
      <c r="G356" s="253" t="s">
        <v>113</v>
      </c>
      <c r="H356" s="253" t="s">
        <v>113</v>
      </c>
      <c r="I356" s="253">
        <v>4</v>
      </c>
      <c r="J356" s="32"/>
      <c r="K356" s="83"/>
    </row>
    <row r="357" spans="1:11" ht="12.75" customHeight="1" x14ac:dyDescent="0.25">
      <c r="A357" s="82"/>
      <c r="B357" s="253"/>
      <c r="C357" s="253"/>
      <c r="D357" s="253"/>
      <c r="E357" s="253"/>
      <c r="F357" s="253"/>
      <c r="G357" s="253"/>
      <c r="H357" s="253"/>
      <c r="I357" s="253"/>
      <c r="J357" s="32"/>
      <c r="K357" s="83"/>
    </row>
    <row r="358" spans="1:11" ht="12.75" customHeight="1" x14ac:dyDescent="0.25">
      <c r="A358" s="82"/>
      <c r="B358" s="253"/>
      <c r="C358" s="253"/>
      <c r="D358" s="253" t="s">
        <v>123</v>
      </c>
      <c r="E358" s="254"/>
      <c r="F358" s="253" t="s">
        <v>110</v>
      </c>
      <c r="G358" s="253" t="s">
        <v>113</v>
      </c>
      <c r="H358" s="253" t="s">
        <v>110</v>
      </c>
      <c r="I358" s="253">
        <v>4</v>
      </c>
      <c r="J358" s="32"/>
      <c r="K358" s="83"/>
    </row>
    <row r="359" spans="1:11" ht="12.75" customHeight="1" x14ac:dyDescent="0.25">
      <c r="A359" s="82"/>
      <c r="B359" s="254"/>
      <c r="C359" s="254"/>
      <c r="D359" s="254"/>
      <c r="E359" s="254"/>
      <c r="F359" s="254"/>
      <c r="G359" s="253"/>
      <c r="H359" s="254"/>
      <c r="I359" s="253"/>
      <c r="J359" s="32"/>
      <c r="K359" s="83"/>
    </row>
    <row r="360" spans="1:11" ht="12.75" customHeight="1" x14ac:dyDescent="0.25">
      <c r="A360" s="82"/>
      <c r="B360" s="256"/>
      <c r="C360" s="256"/>
      <c r="D360" s="256"/>
      <c r="E360" s="256"/>
      <c r="F360" s="256"/>
      <c r="G360" s="256"/>
      <c r="H360" s="256"/>
      <c r="I360" s="256"/>
      <c r="K360" s="83"/>
    </row>
    <row r="361" spans="1:11" ht="12.75" customHeight="1" x14ac:dyDescent="0.25">
      <c r="A361" s="82"/>
      <c r="B361" s="229" t="s">
        <v>128</v>
      </c>
      <c r="C361" s="229"/>
      <c r="D361" s="229"/>
      <c r="E361" s="229"/>
      <c r="F361" s="229"/>
      <c r="G361" s="229"/>
      <c r="H361" s="229"/>
      <c r="I361" s="229"/>
      <c r="J361" s="229"/>
      <c r="K361" s="83"/>
    </row>
    <row r="362" spans="1:11" ht="12.75" customHeight="1" x14ac:dyDescent="0.25">
      <c r="A362" s="82"/>
      <c r="B362" s="229"/>
      <c r="C362" s="229"/>
      <c r="D362" s="229"/>
      <c r="E362" s="229"/>
      <c r="F362" s="229"/>
      <c r="G362" s="229"/>
      <c r="H362" s="229"/>
      <c r="I362" s="229"/>
      <c r="J362" s="229"/>
      <c r="K362" s="83"/>
    </row>
    <row r="363" spans="1:11" ht="12.75" customHeight="1" x14ac:dyDescent="0.25">
      <c r="A363" s="82"/>
      <c r="B363" s="229"/>
      <c r="C363" s="229"/>
      <c r="D363" s="229"/>
      <c r="E363" s="229"/>
      <c r="F363" s="229"/>
      <c r="G363" s="229"/>
      <c r="H363" s="229"/>
      <c r="I363" s="229"/>
      <c r="J363" s="229"/>
      <c r="K363" s="83"/>
    </row>
    <row r="364" spans="1:11" ht="12.75" customHeight="1" x14ac:dyDescent="0.25">
      <c r="A364" s="82"/>
      <c r="B364" s="229"/>
      <c r="C364" s="229"/>
      <c r="D364" s="229"/>
      <c r="E364" s="229"/>
      <c r="F364" s="229"/>
      <c r="G364" s="229"/>
      <c r="H364" s="229"/>
      <c r="I364" s="229"/>
      <c r="J364" s="229"/>
      <c r="K364" s="83"/>
    </row>
    <row r="365" spans="1:11" ht="12.75" customHeight="1" x14ac:dyDescent="0.25">
      <c r="A365" s="82"/>
      <c r="B365" s="229"/>
      <c r="C365" s="229"/>
      <c r="D365" s="229"/>
      <c r="E365" s="229"/>
      <c r="F365" s="229"/>
      <c r="G365" s="229"/>
      <c r="H365" s="229"/>
      <c r="I365" s="229"/>
      <c r="J365" s="229"/>
      <c r="K365" s="83"/>
    </row>
    <row r="366" spans="1:11" ht="12.75" customHeight="1" x14ac:dyDescent="0.25">
      <c r="A366" s="82"/>
      <c r="B366" s="183"/>
      <c r="C366" s="183"/>
      <c r="D366" s="183"/>
      <c r="E366" s="183"/>
      <c r="F366" s="183"/>
      <c r="G366" s="183"/>
      <c r="H366" s="183"/>
      <c r="I366" s="183"/>
      <c r="J366" s="183"/>
      <c r="K366" s="83"/>
    </row>
    <row r="367" spans="1:11" ht="12.75" customHeight="1" x14ac:dyDescent="0.25">
      <c r="A367" s="82"/>
      <c r="B367" s="245" t="s">
        <v>129</v>
      </c>
      <c r="C367" s="235"/>
      <c r="D367" s="235"/>
      <c r="E367" s="235"/>
      <c r="F367" s="235"/>
      <c r="G367" s="235"/>
      <c r="H367" s="235"/>
      <c r="I367" s="235"/>
      <c r="J367" s="235"/>
      <c r="K367" s="83"/>
    </row>
    <row r="368" spans="1:11" ht="12.75" customHeight="1" x14ac:dyDescent="0.25">
      <c r="A368" s="82"/>
      <c r="B368" s="235"/>
      <c r="C368" s="235"/>
      <c r="D368" s="235"/>
      <c r="E368" s="235"/>
      <c r="F368" s="235"/>
      <c r="G368" s="235"/>
      <c r="H368" s="235"/>
      <c r="I368" s="235"/>
      <c r="J368" s="235"/>
      <c r="K368" s="83"/>
    </row>
    <row r="369" spans="1:11" ht="12.75" customHeight="1" x14ac:dyDescent="0.25">
      <c r="A369" s="82"/>
      <c r="B369" s="235"/>
      <c r="C369" s="235"/>
      <c r="D369" s="235"/>
      <c r="E369" s="235"/>
      <c r="F369" s="235"/>
      <c r="G369" s="235"/>
      <c r="H369" s="235"/>
      <c r="I369" s="235"/>
      <c r="J369" s="235"/>
      <c r="K369" s="83"/>
    </row>
    <row r="370" spans="1:11" ht="12.75" customHeight="1" x14ac:dyDescent="0.25">
      <c r="A370" s="82"/>
      <c r="B370" s="235" t="s">
        <v>130</v>
      </c>
      <c r="C370" s="235"/>
      <c r="D370" s="235"/>
      <c r="E370" s="235"/>
      <c r="F370" s="235"/>
      <c r="G370" s="235"/>
      <c r="H370" s="235"/>
      <c r="I370" s="235"/>
      <c r="J370" s="235"/>
      <c r="K370" s="83"/>
    </row>
    <row r="371" spans="1:11" ht="12.75" customHeight="1" x14ac:dyDescent="0.25">
      <c r="A371" s="82"/>
      <c r="B371" s="235"/>
      <c r="C371" s="235"/>
      <c r="D371" s="235"/>
      <c r="E371" s="235"/>
      <c r="F371" s="235"/>
      <c r="G371" s="235"/>
      <c r="H371" s="235"/>
      <c r="I371" s="235"/>
      <c r="J371" s="235"/>
      <c r="K371" s="83"/>
    </row>
    <row r="372" spans="1:11" ht="12.75" customHeight="1" x14ac:dyDescent="0.25">
      <c r="A372" s="82"/>
      <c r="B372" s="235" t="s">
        <v>131</v>
      </c>
      <c r="C372" s="235"/>
      <c r="D372" s="235"/>
      <c r="E372" s="235"/>
      <c r="F372" s="235"/>
      <c r="G372" s="235"/>
      <c r="H372" s="235"/>
      <c r="I372" s="235"/>
      <c r="J372" s="235"/>
      <c r="K372" s="83"/>
    </row>
    <row r="373" spans="1:11" ht="12.75" customHeight="1" x14ac:dyDescent="0.25">
      <c r="A373" s="82"/>
      <c r="B373" s="235"/>
      <c r="C373" s="235"/>
      <c r="D373" s="235"/>
      <c r="E373" s="235"/>
      <c r="F373" s="235"/>
      <c r="G373" s="235"/>
      <c r="H373" s="235"/>
      <c r="I373" s="235"/>
      <c r="J373" s="235"/>
      <c r="K373" s="83"/>
    </row>
    <row r="374" spans="1:11" ht="12.75" customHeight="1" x14ac:dyDescent="0.25">
      <c r="A374" s="82"/>
      <c r="B374" s="240" t="s">
        <v>132</v>
      </c>
      <c r="C374" s="240"/>
      <c r="D374" s="240"/>
      <c r="E374" s="240"/>
      <c r="F374" s="240"/>
      <c r="G374" s="240"/>
      <c r="H374" s="240"/>
      <c r="I374" s="240"/>
      <c r="J374" s="240"/>
      <c r="K374" s="83"/>
    </row>
    <row r="375" spans="1:11" ht="12.75" customHeight="1" x14ac:dyDescent="0.25">
      <c r="A375" s="82"/>
      <c r="B375" s="240" t="s">
        <v>75</v>
      </c>
      <c r="C375" s="240"/>
      <c r="D375" s="240"/>
      <c r="E375" s="240"/>
      <c r="F375" s="240"/>
      <c r="G375" s="240"/>
      <c r="H375" s="240"/>
      <c r="I375" s="240"/>
      <c r="J375" s="240"/>
      <c r="K375" s="83"/>
    </row>
    <row r="376" spans="1:11" ht="12.75" customHeight="1" x14ac:dyDescent="0.25">
      <c r="A376" s="82"/>
      <c r="B376" s="235" t="s">
        <v>133</v>
      </c>
      <c r="C376" s="235"/>
      <c r="D376" s="235"/>
      <c r="E376" s="235"/>
      <c r="F376" s="235"/>
      <c r="G376" s="235"/>
      <c r="H376" s="235"/>
      <c r="I376" s="235"/>
      <c r="J376" s="235"/>
      <c r="K376" s="83"/>
    </row>
    <row r="377" spans="1:11" ht="12.75" customHeight="1" x14ac:dyDescent="0.25">
      <c r="A377" s="82"/>
      <c r="B377" s="235"/>
      <c r="C377" s="235"/>
      <c r="D377" s="235"/>
      <c r="E377" s="235"/>
      <c r="F377" s="235"/>
      <c r="G377" s="235"/>
      <c r="H377" s="235"/>
      <c r="I377" s="235"/>
      <c r="J377" s="235"/>
      <c r="K377" s="83"/>
    </row>
    <row r="378" spans="1:11" ht="12.75" customHeight="1" x14ac:dyDescent="0.25">
      <c r="A378" s="82"/>
      <c r="B378" s="235"/>
      <c r="C378" s="235"/>
      <c r="D378" s="235"/>
      <c r="E378" s="235"/>
      <c r="F378" s="235"/>
      <c r="G378" s="235"/>
      <c r="H378" s="235"/>
      <c r="I378" s="235"/>
      <c r="J378" s="235"/>
      <c r="K378" s="83"/>
    </row>
    <row r="379" spans="1:11" ht="12.75" customHeight="1" x14ac:dyDescent="0.25">
      <c r="A379" s="82"/>
      <c r="B379" s="235"/>
      <c r="C379" s="235"/>
      <c r="D379" s="235"/>
      <c r="E379" s="235"/>
      <c r="F379" s="235"/>
      <c r="G379" s="235"/>
      <c r="H379" s="235"/>
      <c r="I379" s="235"/>
      <c r="J379" s="235"/>
      <c r="K379" s="83"/>
    </row>
    <row r="380" spans="1:11" ht="12.75" customHeight="1" x14ac:dyDescent="0.25">
      <c r="A380" s="82"/>
      <c r="B380" s="235"/>
      <c r="C380" s="235"/>
      <c r="D380" s="235"/>
      <c r="E380" s="235"/>
      <c r="F380" s="235"/>
      <c r="G380" s="235"/>
      <c r="H380" s="235"/>
      <c r="I380" s="235"/>
      <c r="J380" s="235"/>
      <c r="K380" s="83"/>
    </row>
    <row r="381" spans="1:11" ht="21.75" customHeight="1" x14ac:dyDescent="0.25">
      <c r="A381" s="82"/>
      <c r="B381" s="235"/>
      <c r="C381" s="235"/>
      <c r="D381" s="235"/>
      <c r="E381" s="235"/>
      <c r="F381" s="235"/>
      <c r="G381" s="235"/>
      <c r="H381" s="235"/>
      <c r="I381" s="235"/>
      <c r="J381" s="235"/>
      <c r="K381" s="83"/>
    </row>
    <row r="382" spans="1:11" ht="15" customHeight="1" x14ac:dyDescent="0.25">
      <c r="A382" s="82"/>
      <c r="B382" s="240" t="s">
        <v>134</v>
      </c>
      <c r="C382" s="240"/>
      <c r="D382" s="240"/>
      <c r="E382" s="240"/>
      <c r="F382" s="240"/>
      <c r="G382" s="240"/>
      <c r="H382" s="240"/>
      <c r="I382" s="240"/>
      <c r="J382" s="240"/>
      <c r="K382" s="83"/>
    </row>
    <row r="383" spans="1:11" ht="12.75" customHeight="1" x14ac:dyDescent="0.25">
      <c r="A383" s="82"/>
      <c r="B383" s="235" t="s">
        <v>135</v>
      </c>
      <c r="C383" s="235"/>
      <c r="D383" s="235"/>
      <c r="E383" s="235"/>
      <c r="F383" s="235"/>
      <c r="G383" s="235"/>
      <c r="H383" s="235"/>
      <c r="I383" s="235"/>
      <c r="J383" s="235"/>
      <c r="K383" s="83"/>
    </row>
    <row r="384" spans="1:11" ht="12.75" customHeight="1" x14ac:dyDescent="0.25">
      <c r="A384" s="82"/>
      <c r="B384" s="235"/>
      <c r="C384" s="235"/>
      <c r="D384" s="235"/>
      <c r="E384" s="235"/>
      <c r="F384" s="235"/>
      <c r="G384" s="235"/>
      <c r="H384" s="235"/>
      <c r="I384" s="235"/>
      <c r="J384" s="235"/>
      <c r="K384" s="83"/>
    </row>
    <row r="385" spans="1:11" ht="18.75" customHeight="1" x14ac:dyDescent="0.25">
      <c r="A385" s="82"/>
      <c r="B385" s="235"/>
      <c r="C385" s="235"/>
      <c r="D385" s="235"/>
      <c r="E385" s="235"/>
      <c r="F385" s="235"/>
      <c r="G385" s="235"/>
      <c r="H385" s="235"/>
      <c r="I385" s="235"/>
      <c r="J385" s="235"/>
      <c r="K385" s="83"/>
    </row>
    <row r="386" spans="1:11" ht="12.75" customHeight="1" x14ac:dyDescent="0.25">
      <c r="A386" s="82"/>
      <c r="B386" s="235" t="s">
        <v>136</v>
      </c>
      <c r="C386" s="235"/>
      <c r="D386" s="235"/>
      <c r="E386" s="235"/>
      <c r="F386" s="235"/>
      <c r="G386" s="235"/>
      <c r="H386" s="235"/>
      <c r="I386" s="235"/>
      <c r="J386" s="235"/>
      <c r="K386" s="83"/>
    </row>
    <row r="387" spans="1:11" ht="12.75" customHeight="1" x14ac:dyDescent="0.25">
      <c r="A387" s="82"/>
      <c r="B387" s="235"/>
      <c r="C387" s="235"/>
      <c r="D387" s="235"/>
      <c r="E387" s="235"/>
      <c r="F387" s="235"/>
      <c r="G387" s="235"/>
      <c r="H387" s="235"/>
      <c r="I387" s="235"/>
      <c r="J387" s="235"/>
      <c r="K387" s="83"/>
    </row>
    <row r="388" spans="1:11" ht="21.75" customHeight="1" x14ac:dyDescent="0.25">
      <c r="A388" s="82"/>
      <c r="B388" s="235"/>
      <c r="C388" s="235"/>
      <c r="D388" s="235"/>
      <c r="E388" s="235"/>
      <c r="F388" s="235"/>
      <c r="G388" s="235"/>
      <c r="H388" s="235"/>
      <c r="I388" s="235"/>
      <c r="J388" s="235"/>
      <c r="K388" s="83"/>
    </row>
    <row r="389" spans="1:11" ht="12.75" customHeight="1" x14ac:dyDescent="0.25">
      <c r="A389" s="82"/>
      <c r="B389" s="235" t="s">
        <v>137</v>
      </c>
      <c r="C389" s="235"/>
      <c r="D389" s="235"/>
      <c r="E389" s="235"/>
      <c r="F389" s="235"/>
      <c r="G389" s="235"/>
      <c r="H389" s="235"/>
      <c r="I389" s="235"/>
      <c r="J389" s="235"/>
      <c r="K389" s="83"/>
    </row>
    <row r="390" spans="1:11" ht="21.75" customHeight="1" x14ac:dyDescent="0.25">
      <c r="A390" s="82"/>
      <c r="B390" s="235"/>
      <c r="C390" s="235"/>
      <c r="D390" s="235"/>
      <c r="E390" s="235"/>
      <c r="F390" s="235"/>
      <c r="G390" s="235"/>
      <c r="H390" s="235"/>
      <c r="I390" s="235"/>
      <c r="J390" s="235"/>
      <c r="K390" s="83"/>
    </row>
    <row r="391" spans="1:11" ht="12.75" customHeight="1" x14ac:dyDescent="0.25">
      <c r="A391" s="82"/>
      <c r="B391" s="235" t="s">
        <v>138</v>
      </c>
      <c r="C391" s="235"/>
      <c r="D391" s="235"/>
      <c r="E391" s="235"/>
      <c r="F391" s="235"/>
      <c r="G391" s="235"/>
      <c r="H391" s="235"/>
      <c r="I391" s="235"/>
      <c r="J391" s="235"/>
      <c r="K391" s="83"/>
    </row>
    <row r="392" spans="1:11" ht="12.75" customHeight="1" x14ac:dyDescent="0.25">
      <c r="A392" s="82"/>
      <c r="B392" s="235"/>
      <c r="C392" s="235"/>
      <c r="D392" s="235"/>
      <c r="E392" s="235"/>
      <c r="F392" s="235"/>
      <c r="G392" s="235"/>
      <c r="H392" s="235"/>
      <c r="I392" s="235"/>
      <c r="J392" s="235"/>
      <c r="K392" s="83"/>
    </row>
    <row r="393" spans="1:11" ht="12.75" customHeight="1" x14ac:dyDescent="0.25">
      <c r="A393" s="82"/>
      <c r="B393" s="235"/>
      <c r="C393" s="235"/>
      <c r="D393" s="235"/>
      <c r="E393" s="235"/>
      <c r="F393" s="235"/>
      <c r="G393" s="235"/>
      <c r="H393" s="235"/>
      <c r="I393" s="235"/>
      <c r="J393" s="235"/>
      <c r="K393" s="83"/>
    </row>
    <row r="394" spans="1:11" ht="12.75" customHeight="1" x14ac:dyDescent="0.25">
      <c r="A394" s="82"/>
      <c r="B394" s="235"/>
      <c r="C394" s="235"/>
      <c r="D394" s="235"/>
      <c r="E394" s="235"/>
      <c r="F394" s="235"/>
      <c r="G394" s="235"/>
      <c r="H394" s="235"/>
      <c r="I394" s="235"/>
      <c r="J394" s="235"/>
      <c r="K394" s="83"/>
    </row>
    <row r="395" spans="1:11" ht="12.75" customHeight="1" x14ac:dyDescent="0.25">
      <c r="A395" s="82"/>
      <c r="B395" s="235"/>
      <c r="C395" s="235"/>
      <c r="D395" s="235"/>
      <c r="E395" s="235"/>
      <c r="F395" s="235"/>
      <c r="G395" s="235"/>
      <c r="H395" s="235"/>
      <c r="I395" s="235"/>
      <c r="J395" s="235"/>
      <c r="K395" s="83"/>
    </row>
    <row r="396" spans="1:11" ht="12.75" customHeight="1" x14ac:dyDescent="0.25">
      <c r="A396" s="82"/>
      <c r="B396" s="235"/>
      <c r="C396" s="235"/>
      <c r="D396" s="235"/>
      <c r="E396" s="235"/>
      <c r="F396" s="235"/>
      <c r="G396" s="235"/>
      <c r="H396" s="235"/>
      <c r="I396" s="235"/>
      <c r="J396" s="235"/>
      <c r="K396" s="83"/>
    </row>
    <row r="397" spans="1:11" ht="12.75" customHeight="1" x14ac:dyDescent="0.25">
      <c r="A397" s="82"/>
      <c r="B397" s="235"/>
      <c r="C397" s="235"/>
      <c r="D397" s="235"/>
      <c r="E397" s="235"/>
      <c r="F397" s="235"/>
      <c r="G397" s="235"/>
      <c r="H397" s="235"/>
      <c r="I397" s="235"/>
      <c r="J397" s="235"/>
      <c r="K397" s="83"/>
    </row>
    <row r="398" spans="1:11" ht="12.75" customHeight="1" x14ac:dyDescent="0.25">
      <c r="A398" s="82"/>
      <c r="B398" s="235"/>
      <c r="C398" s="235"/>
      <c r="D398" s="235"/>
      <c r="E398" s="235"/>
      <c r="F398" s="235"/>
      <c r="G398" s="235"/>
      <c r="H398" s="235"/>
      <c r="I398" s="235"/>
      <c r="J398" s="235"/>
      <c r="K398" s="83"/>
    </row>
    <row r="399" spans="1:11" ht="16.5" customHeight="1" x14ac:dyDescent="0.25">
      <c r="A399" s="82"/>
      <c r="B399" s="235"/>
      <c r="C399" s="235"/>
      <c r="D399" s="235"/>
      <c r="E399" s="235"/>
      <c r="F399" s="235"/>
      <c r="G399" s="235"/>
      <c r="H399" s="235"/>
      <c r="I399" s="235"/>
      <c r="J399" s="235"/>
      <c r="K399" s="83"/>
    </row>
    <row r="400" spans="1:11" ht="12.75" customHeight="1" x14ac:dyDescent="0.25">
      <c r="A400" s="82"/>
      <c r="B400" s="235" t="s">
        <v>139</v>
      </c>
      <c r="C400" s="235"/>
      <c r="D400" s="235"/>
      <c r="E400" s="235"/>
      <c r="F400" s="235"/>
      <c r="G400" s="235"/>
      <c r="H400" s="235"/>
      <c r="I400" s="235"/>
      <c r="J400" s="235"/>
      <c r="K400" s="83"/>
    </row>
    <row r="401" spans="1:11" ht="20.25" customHeight="1" x14ac:dyDescent="0.25">
      <c r="A401" s="82"/>
      <c r="B401" s="235"/>
      <c r="C401" s="235"/>
      <c r="D401" s="235"/>
      <c r="E401" s="235"/>
      <c r="F401" s="235"/>
      <c r="G401" s="235"/>
      <c r="H401" s="235"/>
      <c r="I401" s="235"/>
      <c r="J401" s="235"/>
      <c r="K401" s="83"/>
    </row>
    <row r="402" spans="1:11" ht="12.75" customHeight="1" x14ac:dyDescent="0.25">
      <c r="A402" s="82"/>
      <c r="B402" s="235" t="s">
        <v>140</v>
      </c>
      <c r="C402" s="235"/>
      <c r="D402" s="235"/>
      <c r="E402" s="235"/>
      <c r="F402" s="235"/>
      <c r="G402" s="235"/>
      <c r="H402" s="235"/>
      <c r="I402" s="235"/>
      <c r="J402" s="235"/>
      <c r="K402" s="83"/>
    </row>
    <row r="403" spans="1:11" ht="12.75" customHeight="1" x14ac:dyDescent="0.25">
      <c r="A403" s="82"/>
      <c r="B403" s="242"/>
      <c r="C403" s="242"/>
      <c r="D403" s="242"/>
      <c r="E403" s="242"/>
      <c r="F403" s="242"/>
      <c r="G403" s="242"/>
      <c r="H403" s="242"/>
      <c r="I403" s="242"/>
      <c r="J403" s="242"/>
      <c r="K403" s="83"/>
    </row>
    <row r="404" spans="1:11" ht="15.75" customHeight="1" x14ac:dyDescent="0.25">
      <c r="A404" s="82"/>
      <c r="B404" s="240" t="s">
        <v>141</v>
      </c>
      <c r="C404" s="240"/>
      <c r="D404" s="240"/>
      <c r="E404" s="240"/>
      <c r="F404" s="240"/>
      <c r="G404" s="240"/>
      <c r="H404" s="240"/>
      <c r="I404" s="240"/>
      <c r="J404" s="240"/>
      <c r="K404" s="83"/>
    </row>
    <row r="405" spans="1:11" ht="12.75" customHeight="1" x14ac:dyDescent="0.25">
      <c r="A405" s="82"/>
      <c r="B405" s="235" t="s">
        <v>142</v>
      </c>
      <c r="C405" s="235"/>
      <c r="D405" s="235"/>
      <c r="E405" s="235"/>
      <c r="F405" s="235"/>
      <c r="G405" s="235"/>
      <c r="H405" s="235"/>
      <c r="I405" s="235"/>
      <c r="J405" s="235"/>
      <c r="K405" s="83"/>
    </row>
    <row r="406" spans="1:11" ht="12.75" customHeight="1" x14ac:dyDescent="0.25">
      <c r="A406" s="82"/>
      <c r="B406" s="235"/>
      <c r="C406" s="235"/>
      <c r="D406" s="235"/>
      <c r="E406" s="235"/>
      <c r="F406" s="235"/>
      <c r="G406" s="235"/>
      <c r="H406" s="235"/>
      <c r="I406" s="235"/>
      <c r="J406" s="235"/>
      <c r="K406" s="83"/>
    </row>
    <row r="407" spans="1:11" ht="12.75" customHeight="1" x14ac:dyDescent="0.25">
      <c r="A407" s="82"/>
      <c r="B407" s="235"/>
      <c r="C407" s="235"/>
      <c r="D407" s="235"/>
      <c r="E407" s="235"/>
      <c r="F407" s="235"/>
      <c r="G407" s="235"/>
      <c r="H407" s="235"/>
      <c r="I407" s="235"/>
      <c r="J407" s="235"/>
      <c r="K407" s="83"/>
    </row>
    <row r="408" spans="1:11" ht="12.75" customHeight="1" x14ac:dyDescent="0.25">
      <c r="A408" s="82"/>
      <c r="B408" s="235"/>
      <c r="C408" s="235"/>
      <c r="D408" s="235"/>
      <c r="E408" s="235"/>
      <c r="F408" s="235"/>
      <c r="G408" s="235"/>
      <c r="H408" s="235"/>
      <c r="I408" s="235"/>
      <c r="J408" s="235"/>
      <c r="K408" s="83"/>
    </row>
    <row r="409" spans="1:11" ht="12.75" customHeight="1" x14ac:dyDescent="0.25">
      <c r="A409" s="82"/>
      <c r="B409" s="235"/>
      <c r="C409" s="235"/>
      <c r="D409" s="235"/>
      <c r="E409" s="235"/>
      <c r="F409" s="235"/>
      <c r="G409" s="235"/>
      <c r="H409" s="235"/>
      <c r="I409" s="235"/>
      <c r="J409" s="235"/>
      <c r="K409" s="83"/>
    </row>
    <row r="410" spans="1:11" ht="16.5" customHeight="1" x14ac:dyDescent="0.25">
      <c r="A410" s="82"/>
      <c r="B410" s="255" t="s">
        <v>143</v>
      </c>
      <c r="C410" s="255"/>
      <c r="D410" s="255"/>
      <c r="E410" s="255"/>
      <c r="F410" s="255"/>
      <c r="G410" s="255"/>
      <c r="H410" s="255"/>
      <c r="I410" s="255"/>
      <c r="J410" s="255"/>
      <c r="K410" s="83"/>
    </row>
    <row r="411" spans="1:11" ht="12.75" customHeight="1" x14ac:dyDescent="0.25">
      <c r="A411" s="82"/>
      <c r="B411" s="235" t="s">
        <v>144</v>
      </c>
      <c r="C411" s="235"/>
      <c r="D411" s="235"/>
      <c r="E411" s="235"/>
      <c r="F411" s="235"/>
      <c r="G411" s="235"/>
      <c r="H411" s="235"/>
      <c r="I411" s="235"/>
      <c r="J411" s="235"/>
      <c r="K411" s="83"/>
    </row>
    <row r="412" spans="1:11" ht="12.75" customHeight="1" x14ac:dyDescent="0.25">
      <c r="A412" s="82"/>
      <c r="B412" s="235"/>
      <c r="C412" s="235"/>
      <c r="D412" s="235"/>
      <c r="E412" s="235"/>
      <c r="F412" s="235"/>
      <c r="G412" s="235"/>
      <c r="H412" s="235"/>
      <c r="I412" s="235"/>
      <c r="J412" s="235"/>
      <c r="K412" s="83"/>
    </row>
    <row r="413" spans="1:11" ht="12.75" customHeight="1" x14ac:dyDescent="0.25">
      <c r="A413" s="82"/>
      <c r="B413" s="242"/>
      <c r="C413" s="242"/>
      <c r="D413" s="242"/>
      <c r="E413" s="242"/>
      <c r="F413" s="242"/>
      <c r="G413" s="242"/>
      <c r="H413" s="242"/>
      <c r="I413" s="242"/>
      <c r="J413" s="242"/>
      <c r="K413" s="83"/>
    </row>
    <row r="414" spans="1:11" ht="16.5" customHeight="1" x14ac:dyDescent="0.25">
      <c r="A414" s="82"/>
      <c r="B414" s="240" t="s">
        <v>48</v>
      </c>
      <c r="C414" s="240"/>
      <c r="D414" s="240"/>
      <c r="E414" s="240"/>
      <c r="F414" s="240"/>
      <c r="G414" s="240"/>
      <c r="H414" s="240"/>
      <c r="I414" s="240"/>
      <c r="J414" s="240"/>
      <c r="K414" s="83"/>
    </row>
    <row r="415" spans="1:11" ht="12.75" customHeight="1" x14ac:dyDescent="0.25">
      <c r="A415" s="82"/>
      <c r="B415" s="245" t="s">
        <v>145</v>
      </c>
      <c r="C415" s="235"/>
      <c r="D415" s="235"/>
      <c r="E415" s="235"/>
      <c r="F415" s="235"/>
      <c r="G415" s="235"/>
      <c r="H415" s="235"/>
      <c r="I415" s="235"/>
      <c r="J415" s="235"/>
      <c r="K415" s="83"/>
    </row>
    <row r="416" spans="1:11" ht="12.75" customHeight="1" x14ac:dyDescent="0.25">
      <c r="A416" s="82"/>
      <c r="B416" s="235"/>
      <c r="C416" s="235"/>
      <c r="D416" s="235"/>
      <c r="E416" s="235"/>
      <c r="F416" s="235"/>
      <c r="G416" s="235"/>
      <c r="H416" s="235"/>
      <c r="I416" s="235"/>
      <c r="J416" s="235"/>
      <c r="K416" s="83"/>
    </row>
    <row r="417" spans="1:11" ht="12.75" customHeight="1" x14ac:dyDescent="0.25">
      <c r="A417" s="82"/>
      <c r="B417" s="235"/>
      <c r="C417" s="235"/>
      <c r="D417" s="235"/>
      <c r="E417" s="235"/>
      <c r="F417" s="235"/>
      <c r="G417" s="235"/>
      <c r="H417" s="235"/>
      <c r="I417" s="235"/>
      <c r="J417" s="235"/>
      <c r="K417" s="83"/>
    </row>
    <row r="418" spans="1:11" ht="12.75" customHeight="1" x14ac:dyDescent="0.25">
      <c r="A418" s="82"/>
      <c r="B418" s="235"/>
      <c r="C418" s="235"/>
      <c r="D418" s="235"/>
      <c r="E418" s="235"/>
      <c r="F418" s="235"/>
      <c r="G418" s="235"/>
      <c r="H418" s="235"/>
      <c r="I418" s="235"/>
      <c r="J418" s="235"/>
      <c r="K418" s="83"/>
    </row>
    <row r="419" spans="1:11" ht="12.75" customHeight="1" x14ac:dyDescent="0.25">
      <c r="A419" s="82"/>
      <c r="B419" s="235"/>
      <c r="C419" s="235"/>
      <c r="D419" s="235"/>
      <c r="E419" s="235"/>
      <c r="F419" s="235"/>
      <c r="G419" s="235"/>
      <c r="H419" s="235"/>
      <c r="I419" s="235"/>
      <c r="J419" s="235"/>
      <c r="K419" s="83"/>
    </row>
    <row r="420" spans="1:11" ht="12.75" customHeight="1" x14ac:dyDescent="0.25">
      <c r="A420" s="82"/>
      <c r="B420" s="235"/>
      <c r="C420" s="235"/>
      <c r="D420" s="235"/>
      <c r="E420" s="235"/>
      <c r="F420" s="235"/>
      <c r="G420" s="235"/>
      <c r="H420" s="235"/>
      <c r="I420" s="235"/>
      <c r="J420" s="235"/>
      <c r="K420" s="83"/>
    </row>
    <row r="421" spans="1:11" ht="12.75" customHeight="1" x14ac:dyDescent="0.25">
      <c r="A421" s="82"/>
      <c r="B421" s="235"/>
      <c r="C421" s="235"/>
      <c r="D421" s="235"/>
      <c r="E421" s="235"/>
      <c r="F421" s="235"/>
      <c r="G421" s="235"/>
      <c r="H421" s="235"/>
      <c r="I421" s="235"/>
      <c r="J421" s="235"/>
      <c r="K421" s="83"/>
    </row>
    <row r="422" spans="1:11" ht="12.75" customHeight="1" x14ac:dyDescent="0.25">
      <c r="A422" s="82"/>
      <c r="B422" s="235"/>
      <c r="C422" s="235"/>
      <c r="D422" s="235"/>
      <c r="E422" s="235"/>
      <c r="F422" s="235"/>
      <c r="G422" s="235"/>
      <c r="H422" s="235"/>
      <c r="I422" s="235"/>
      <c r="J422" s="235"/>
      <c r="K422" s="83"/>
    </row>
    <row r="423" spans="1:11" ht="12.75" customHeight="1" x14ac:dyDescent="0.25">
      <c r="A423" s="82"/>
      <c r="B423" s="235"/>
      <c r="C423" s="235"/>
      <c r="D423" s="235"/>
      <c r="E423" s="235"/>
      <c r="F423" s="235"/>
      <c r="G423" s="235"/>
      <c r="H423" s="235"/>
      <c r="I423" s="235"/>
      <c r="J423" s="235"/>
      <c r="K423" s="83"/>
    </row>
    <row r="424" spans="1:11" ht="18.75" customHeight="1" x14ac:dyDescent="0.25">
      <c r="A424" s="82"/>
      <c r="B424" s="235"/>
      <c r="C424" s="235"/>
      <c r="D424" s="235"/>
      <c r="E424" s="235"/>
      <c r="F424" s="235"/>
      <c r="G424" s="235"/>
      <c r="H424" s="235"/>
      <c r="I424" s="235"/>
      <c r="J424" s="235"/>
      <c r="K424" s="83"/>
    </row>
    <row r="425" spans="1:11" ht="16.5" customHeight="1" x14ac:dyDescent="0.25">
      <c r="A425" s="82"/>
      <c r="B425" s="241" t="s">
        <v>146</v>
      </c>
      <c r="C425" s="241"/>
      <c r="D425" s="241"/>
      <c r="E425" s="241"/>
      <c r="F425" s="241"/>
      <c r="G425" s="241"/>
      <c r="H425" s="241"/>
      <c r="I425" s="241"/>
      <c r="J425" s="241"/>
      <c r="K425" s="83"/>
    </row>
    <row r="426" spans="1:11" ht="12.75" customHeight="1" x14ac:dyDescent="0.25">
      <c r="A426" s="82"/>
      <c r="B426" s="235" t="s">
        <v>147</v>
      </c>
      <c r="C426" s="235"/>
      <c r="D426" s="235"/>
      <c r="E426" s="235"/>
      <c r="F426" s="235"/>
      <c r="G426" s="235"/>
      <c r="H426" s="235"/>
      <c r="I426" s="235"/>
      <c r="J426" s="235"/>
      <c r="K426" s="83"/>
    </row>
    <row r="427" spans="1:11" ht="12.75" customHeight="1" x14ac:dyDescent="0.25">
      <c r="A427" s="82"/>
      <c r="B427" s="235"/>
      <c r="C427" s="235"/>
      <c r="D427" s="235"/>
      <c r="E427" s="235"/>
      <c r="F427" s="235"/>
      <c r="G427" s="235"/>
      <c r="H427" s="235"/>
      <c r="I427" s="235"/>
      <c r="J427" s="235"/>
      <c r="K427" s="83"/>
    </row>
    <row r="428" spans="1:11" ht="18.75" customHeight="1" x14ac:dyDescent="0.25">
      <c r="A428" s="82"/>
      <c r="B428" s="235"/>
      <c r="C428" s="235"/>
      <c r="D428" s="235"/>
      <c r="E428" s="235"/>
      <c r="F428" s="235"/>
      <c r="G428" s="235"/>
      <c r="H428" s="235"/>
      <c r="I428" s="235"/>
      <c r="J428" s="235"/>
      <c r="K428" s="83"/>
    </row>
    <row r="429" spans="1:11" ht="12.75" customHeight="1" x14ac:dyDescent="0.25">
      <c r="A429" s="82"/>
      <c r="B429" s="235" t="s">
        <v>148</v>
      </c>
      <c r="C429" s="235"/>
      <c r="D429" s="235"/>
      <c r="E429" s="235"/>
      <c r="F429" s="235"/>
      <c r="G429" s="235"/>
      <c r="H429" s="235"/>
      <c r="I429" s="235"/>
      <c r="J429" s="235"/>
      <c r="K429" s="83"/>
    </row>
    <row r="430" spans="1:11" ht="12.75" customHeight="1" x14ac:dyDescent="0.25">
      <c r="A430" s="82"/>
      <c r="B430" s="235"/>
      <c r="C430" s="235"/>
      <c r="D430" s="235"/>
      <c r="E430" s="235"/>
      <c r="F430" s="235"/>
      <c r="G430" s="235"/>
      <c r="H430" s="235"/>
      <c r="I430" s="235"/>
      <c r="J430" s="235"/>
      <c r="K430" s="83"/>
    </row>
    <row r="431" spans="1:11" ht="12.75" customHeight="1" x14ac:dyDescent="0.25">
      <c r="A431" s="82"/>
      <c r="B431" s="235"/>
      <c r="C431" s="235"/>
      <c r="D431" s="235"/>
      <c r="E431" s="235"/>
      <c r="F431" s="235"/>
      <c r="G431" s="235"/>
      <c r="H431" s="235"/>
      <c r="I431" s="235"/>
      <c r="J431" s="235"/>
      <c r="K431" s="83"/>
    </row>
    <row r="432" spans="1:11" ht="12.75" customHeight="1" x14ac:dyDescent="0.25">
      <c r="A432" s="82"/>
      <c r="B432" s="235"/>
      <c r="C432" s="235"/>
      <c r="D432" s="235"/>
      <c r="E432" s="235"/>
      <c r="F432" s="235"/>
      <c r="G432" s="235"/>
      <c r="H432" s="235"/>
      <c r="I432" s="235"/>
      <c r="J432" s="235"/>
      <c r="K432" s="83"/>
    </row>
    <row r="433" spans="1:11" ht="18.75" customHeight="1" x14ac:dyDescent="0.25">
      <c r="A433" s="82"/>
      <c r="B433" s="235"/>
      <c r="C433" s="235"/>
      <c r="D433" s="235"/>
      <c r="E433" s="235"/>
      <c r="F433" s="235"/>
      <c r="G433" s="235"/>
      <c r="H433" s="235"/>
      <c r="I433" s="235"/>
      <c r="J433" s="235"/>
      <c r="K433" s="83"/>
    </row>
    <row r="434" spans="1:11" ht="12.75" customHeight="1" x14ac:dyDescent="0.25">
      <c r="A434" s="82"/>
      <c r="B434" s="235" t="s">
        <v>149</v>
      </c>
      <c r="C434" s="235"/>
      <c r="D434" s="235"/>
      <c r="E434" s="235"/>
      <c r="F434" s="235"/>
      <c r="G434" s="235"/>
      <c r="H434" s="235"/>
      <c r="I434" s="235"/>
      <c r="J434" s="235"/>
      <c r="K434" s="83"/>
    </row>
    <row r="435" spans="1:11" ht="12.75" customHeight="1" x14ac:dyDescent="0.25">
      <c r="A435" s="82"/>
      <c r="B435" s="235"/>
      <c r="C435" s="235"/>
      <c r="D435" s="235"/>
      <c r="E435" s="235"/>
      <c r="F435" s="235"/>
      <c r="G435" s="235"/>
      <c r="H435" s="235"/>
      <c r="I435" s="235"/>
      <c r="J435" s="235"/>
      <c r="K435" s="83"/>
    </row>
    <row r="436" spans="1:11" ht="18" customHeight="1" x14ac:dyDescent="0.25">
      <c r="A436" s="82"/>
      <c r="B436" s="235"/>
      <c r="C436" s="235"/>
      <c r="D436" s="235"/>
      <c r="E436" s="235"/>
      <c r="F436" s="235"/>
      <c r="G436" s="235"/>
      <c r="H436" s="235"/>
      <c r="I436" s="235"/>
      <c r="J436" s="235"/>
      <c r="K436" s="83"/>
    </row>
    <row r="437" spans="1:11" ht="12.75" customHeight="1" x14ac:dyDescent="0.25">
      <c r="A437" s="82"/>
      <c r="B437" s="235" t="s">
        <v>150</v>
      </c>
      <c r="C437" s="235"/>
      <c r="D437" s="235"/>
      <c r="E437" s="235"/>
      <c r="F437" s="235"/>
      <c r="G437" s="235"/>
      <c r="H437" s="235"/>
      <c r="I437" s="235"/>
      <c r="J437" s="235"/>
      <c r="K437" s="83"/>
    </row>
    <row r="438" spans="1:11" ht="12.75" customHeight="1" x14ac:dyDescent="0.25">
      <c r="A438" s="82"/>
      <c r="B438" s="235"/>
      <c r="C438" s="235"/>
      <c r="D438" s="235"/>
      <c r="E438" s="235"/>
      <c r="F438" s="235"/>
      <c r="G438" s="235"/>
      <c r="H438" s="235"/>
      <c r="I438" s="235"/>
      <c r="J438" s="235"/>
      <c r="K438" s="83"/>
    </row>
    <row r="439" spans="1:11" ht="12.75" customHeight="1" x14ac:dyDescent="0.25">
      <c r="A439" s="82"/>
      <c r="B439" s="235"/>
      <c r="C439" s="235"/>
      <c r="D439" s="235"/>
      <c r="E439" s="235"/>
      <c r="F439" s="235"/>
      <c r="G439" s="235"/>
      <c r="H439" s="235"/>
      <c r="I439" s="235"/>
      <c r="J439" s="235"/>
      <c r="K439" s="83"/>
    </row>
    <row r="440" spans="1:11" ht="12.75" customHeight="1" x14ac:dyDescent="0.25">
      <c r="A440" s="82"/>
      <c r="B440" s="235"/>
      <c r="C440" s="235"/>
      <c r="D440" s="235"/>
      <c r="E440" s="235"/>
      <c r="F440" s="235"/>
      <c r="G440" s="235"/>
      <c r="H440" s="235"/>
      <c r="I440" s="235"/>
      <c r="J440" s="235"/>
      <c r="K440" s="83"/>
    </row>
    <row r="441" spans="1:11" ht="21.75" customHeight="1" x14ac:dyDescent="0.25">
      <c r="A441" s="82"/>
      <c r="B441" s="235"/>
      <c r="C441" s="235"/>
      <c r="D441" s="235"/>
      <c r="E441" s="235"/>
      <c r="F441" s="235"/>
      <c r="G441" s="235"/>
      <c r="H441" s="235"/>
      <c r="I441" s="235"/>
      <c r="J441" s="235"/>
      <c r="K441" s="83"/>
    </row>
    <row r="442" spans="1:11" ht="12.75" customHeight="1" x14ac:dyDescent="0.25">
      <c r="A442" s="82"/>
      <c r="B442" s="235" t="s">
        <v>151</v>
      </c>
      <c r="C442" s="235"/>
      <c r="D442" s="235"/>
      <c r="E442" s="235"/>
      <c r="F442" s="235"/>
      <c r="G442" s="235"/>
      <c r="H442" s="235"/>
      <c r="I442" s="235"/>
      <c r="J442" s="235"/>
      <c r="K442" s="83"/>
    </row>
    <row r="443" spans="1:11" ht="12.75" customHeight="1" x14ac:dyDescent="0.25">
      <c r="A443" s="82"/>
      <c r="B443" s="235"/>
      <c r="C443" s="235"/>
      <c r="D443" s="235"/>
      <c r="E443" s="235"/>
      <c r="F443" s="235"/>
      <c r="G443" s="235"/>
      <c r="H443" s="235"/>
      <c r="I443" s="235"/>
      <c r="J443" s="235"/>
      <c r="K443" s="83"/>
    </row>
    <row r="444" spans="1:11" ht="12.75" customHeight="1" x14ac:dyDescent="0.25">
      <c r="A444" s="82"/>
      <c r="B444" s="235"/>
      <c r="C444" s="235"/>
      <c r="D444" s="235"/>
      <c r="E444" s="235"/>
      <c r="F444" s="235"/>
      <c r="G444" s="235"/>
      <c r="H444" s="235"/>
      <c r="I444" s="235"/>
      <c r="J444" s="235"/>
      <c r="K444" s="83"/>
    </row>
    <row r="445" spans="1:11" ht="12.75" customHeight="1" x14ac:dyDescent="0.25">
      <c r="A445" s="82"/>
      <c r="B445" s="235"/>
      <c r="C445" s="235"/>
      <c r="D445" s="235"/>
      <c r="E445" s="235"/>
      <c r="F445" s="235"/>
      <c r="G445" s="235"/>
      <c r="H445" s="235"/>
      <c r="I445" s="235"/>
      <c r="J445" s="235"/>
      <c r="K445" s="83"/>
    </row>
    <row r="446" spans="1:11" ht="12.75" customHeight="1" x14ac:dyDescent="0.25">
      <c r="A446" s="82"/>
      <c r="B446" s="235"/>
      <c r="C446" s="235"/>
      <c r="D446" s="235"/>
      <c r="E446" s="235"/>
      <c r="F446" s="235"/>
      <c r="G446" s="235"/>
      <c r="H446" s="235"/>
      <c r="I446" s="235"/>
      <c r="J446" s="235"/>
      <c r="K446" s="83"/>
    </row>
    <row r="447" spans="1:11" ht="12.75" customHeight="1" x14ac:dyDescent="0.25">
      <c r="A447" s="82"/>
      <c r="B447" s="235"/>
      <c r="C447" s="235"/>
      <c r="D447" s="235"/>
      <c r="E447" s="235"/>
      <c r="F447" s="235"/>
      <c r="G447" s="235"/>
      <c r="H447" s="235"/>
      <c r="I447" s="235"/>
      <c r="J447" s="235"/>
      <c r="K447" s="83"/>
    </row>
    <row r="448" spans="1:11" ht="20.25" customHeight="1" x14ac:dyDescent="0.25">
      <c r="A448" s="82"/>
      <c r="B448" s="235"/>
      <c r="C448" s="235"/>
      <c r="D448" s="235"/>
      <c r="E448" s="235"/>
      <c r="F448" s="235"/>
      <c r="G448" s="235"/>
      <c r="H448" s="235"/>
      <c r="I448" s="235"/>
      <c r="J448" s="235"/>
      <c r="K448" s="83"/>
    </row>
    <row r="449" spans="1:11" ht="12.75" customHeight="1" x14ac:dyDescent="0.25">
      <c r="A449" s="82"/>
      <c r="B449" s="249" t="s">
        <v>152</v>
      </c>
      <c r="C449" s="250"/>
      <c r="D449" s="246" t="s">
        <v>153</v>
      </c>
      <c r="E449" s="247"/>
      <c r="F449" s="247"/>
      <c r="G449" s="247"/>
      <c r="H449" s="247"/>
      <c r="I449" s="248"/>
      <c r="J449" s="180"/>
      <c r="K449" s="83"/>
    </row>
    <row r="450" spans="1:11" ht="12.75" customHeight="1" x14ac:dyDescent="0.25">
      <c r="A450" s="82"/>
      <c r="B450" s="251"/>
      <c r="C450" s="252"/>
      <c r="D450" s="232" t="s">
        <v>154</v>
      </c>
      <c r="E450" s="233"/>
      <c r="F450" s="232" t="s">
        <v>155</v>
      </c>
      <c r="G450" s="233"/>
      <c r="H450" s="232" t="s">
        <v>156</v>
      </c>
      <c r="I450" s="233"/>
      <c r="J450" s="180"/>
      <c r="K450" s="83"/>
    </row>
    <row r="451" spans="1:11" ht="12.75" customHeight="1" x14ac:dyDescent="0.25">
      <c r="A451" s="82"/>
      <c r="B451" s="243" t="s">
        <v>157</v>
      </c>
      <c r="C451" s="244"/>
      <c r="D451" s="243" t="s">
        <v>158</v>
      </c>
      <c r="E451" s="244"/>
      <c r="F451" s="243" t="s">
        <v>159</v>
      </c>
      <c r="G451" s="244"/>
      <c r="H451" s="243" t="s">
        <v>160</v>
      </c>
      <c r="I451" s="244"/>
      <c r="J451" s="180"/>
      <c r="K451" s="83"/>
    </row>
    <row r="452" spans="1:11" ht="12.75" customHeight="1" x14ac:dyDescent="0.25">
      <c r="A452" s="82"/>
      <c r="B452" s="238" t="s">
        <v>161</v>
      </c>
      <c r="C452" s="239"/>
      <c r="D452" s="238" t="s">
        <v>158</v>
      </c>
      <c r="E452" s="239"/>
      <c r="F452" s="238" t="s">
        <v>162</v>
      </c>
      <c r="G452" s="239"/>
      <c r="H452" s="238" t="s">
        <v>163</v>
      </c>
      <c r="I452" s="239"/>
      <c r="J452" s="180"/>
      <c r="K452" s="83"/>
    </row>
    <row r="453" spans="1:11" ht="12.75" customHeight="1" x14ac:dyDescent="0.25">
      <c r="A453" s="82"/>
      <c r="B453" s="243" t="s">
        <v>164</v>
      </c>
      <c r="C453" s="244"/>
      <c r="D453" s="243" t="s">
        <v>165</v>
      </c>
      <c r="E453" s="244"/>
      <c r="F453" s="243" t="s">
        <v>163</v>
      </c>
      <c r="G453" s="244"/>
      <c r="H453" s="243" t="s">
        <v>166</v>
      </c>
      <c r="I453" s="244"/>
      <c r="J453" s="180"/>
      <c r="K453" s="83"/>
    </row>
    <row r="454" spans="1:11" ht="12.75" customHeight="1" x14ac:dyDescent="0.25">
      <c r="A454" s="82"/>
      <c r="B454" s="180"/>
      <c r="C454" s="180"/>
      <c r="D454" s="180"/>
      <c r="E454" s="180"/>
      <c r="F454" s="180"/>
      <c r="G454" s="180"/>
      <c r="H454" s="231" t="s">
        <v>167</v>
      </c>
      <c r="I454" s="231"/>
      <c r="J454" s="180"/>
      <c r="K454" s="83"/>
    </row>
    <row r="455" spans="1:11" ht="12.75" customHeight="1" x14ac:dyDescent="0.25">
      <c r="A455" s="82"/>
      <c r="B455" s="235" t="s">
        <v>168</v>
      </c>
      <c r="C455" s="235"/>
      <c r="D455" s="235"/>
      <c r="E455" s="235"/>
      <c r="F455" s="235"/>
      <c r="G455" s="235"/>
      <c r="H455" s="235"/>
      <c r="I455" s="235"/>
      <c r="J455" s="235"/>
      <c r="K455" s="83"/>
    </row>
    <row r="456" spans="1:11" ht="12.75" customHeight="1" x14ac:dyDescent="0.25">
      <c r="A456" s="82"/>
      <c r="B456" s="235"/>
      <c r="C456" s="235"/>
      <c r="D456" s="235"/>
      <c r="E456" s="235"/>
      <c r="F456" s="235"/>
      <c r="G456" s="235"/>
      <c r="H456" s="235"/>
      <c r="I456" s="235"/>
      <c r="J456" s="235"/>
      <c r="K456" s="83"/>
    </row>
    <row r="457" spans="1:11" ht="12.75" customHeight="1" x14ac:dyDescent="0.25">
      <c r="A457" s="82"/>
      <c r="B457" s="235"/>
      <c r="C457" s="235"/>
      <c r="D457" s="235"/>
      <c r="E457" s="235"/>
      <c r="F457" s="235"/>
      <c r="G457" s="235"/>
      <c r="H457" s="235"/>
      <c r="I457" s="235"/>
      <c r="J457" s="235"/>
      <c r="K457" s="83"/>
    </row>
    <row r="458" spans="1:11" ht="12.75" customHeight="1" x14ac:dyDescent="0.25">
      <c r="A458" s="82"/>
      <c r="B458" s="235"/>
      <c r="C458" s="235"/>
      <c r="D458" s="235"/>
      <c r="E458" s="235"/>
      <c r="F458" s="235"/>
      <c r="G458" s="235"/>
      <c r="H458" s="235"/>
      <c r="I458" s="235"/>
      <c r="J458" s="235"/>
      <c r="K458" s="83"/>
    </row>
    <row r="459" spans="1:11" ht="12.75" customHeight="1" x14ac:dyDescent="0.25">
      <c r="A459" s="82"/>
      <c r="B459" s="235"/>
      <c r="C459" s="235"/>
      <c r="D459" s="235"/>
      <c r="E459" s="235"/>
      <c r="F459" s="235"/>
      <c r="G459" s="235"/>
      <c r="H459" s="235"/>
      <c r="I459" s="235"/>
      <c r="J459" s="235"/>
      <c r="K459" s="83"/>
    </row>
    <row r="460" spans="1:11" ht="18" customHeight="1" x14ac:dyDescent="0.25">
      <c r="A460" s="82"/>
      <c r="B460" s="235"/>
      <c r="C460" s="235"/>
      <c r="D460" s="235"/>
      <c r="E460" s="235"/>
      <c r="F460" s="235"/>
      <c r="G460" s="235"/>
      <c r="H460" s="235"/>
      <c r="I460" s="235"/>
      <c r="J460" s="235"/>
      <c r="K460" s="83"/>
    </row>
    <row r="461" spans="1:11" ht="12.75" customHeight="1" x14ac:dyDescent="0.3">
      <c r="A461" s="82"/>
      <c r="B461" s="236" t="s">
        <v>169</v>
      </c>
      <c r="C461" s="237"/>
      <c r="D461" s="237"/>
      <c r="E461" s="237"/>
      <c r="F461" s="237"/>
      <c r="G461" s="237"/>
      <c r="H461" s="237"/>
      <c r="I461" s="237"/>
      <c r="J461" s="237"/>
      <c r="K461" s="83"/>
    </row>
    <row r="462" spans="1:11" ht="12.75" customHeight="1" x14ac:dyDescent="0.25">
      <c r="A462" s="82"/>
      <c r="B462" s="235" t="s">
        <v>170</v>
      </c>
      <c r="C462" s="235"/>
      <c r="D462" s="235"/>
      <c r="E462" s="235"/>
      <c r="F462" s="235"/>
      <c r="G462" s="235"/>
      <c r="H462" s="235"/>
      <c r="I462" s="235"/>
      <c r="J462" s="235"/>
      <c r="K462" s="83"/>
    </row>
    <row r="463" spans="1:11" ht="12.75" customHeight="1" x14ac:dyDescent="0.25">
      <c r="A463" s="82"/>
      <c r="B463" s="235"/>
      <c r="C463" s="235"/>
      <c r="D463" s="235"/>
      <c r="E463" s="235"/>
      <c r="F463" s="235"/>
      <c r="G463" s="235"/>
      <c r="H463" s="235"/>
      <c r="I463" s="235"/>
      <c r="J463" s="235"/>
      <c r="K463" s="83"/>
    </row>
    <row r="464" spans="1:11" ht="8.25" customHeight="1" x14ac:dyDescent="0.25">
      <c r="A464" s="82"/>
      <c r="B464" s="235"/>
      <c r="C464" s="235"/>
      <c r="D464" s="235"/>
      <c r="E464" s="235"/>
      <c r="F464" s="235"/>
      <c r="G464" s="235"/>
      <c r="H464" s="235"/>
      <c r="I464" s="235"/>
      <c r="J464" s="235"/>
      <c r="K464" s="83"/>
    </row>
    <row r="465" spans="1:11" ht="12.75" customHeight="1" x14ac:dyDescent="0.25">
      <c r="A465" s="82"/>
      <c r="B465" s="235" t="s">
        <v>171</v>
      </c>
      <c r="C465" s="235"/>
      <c r="D465" s="235"/>
      <c r="E465" s="235"/>
      <c r="F465" s="235"/>
      <c r="G465" s="235"/>
      <c r="H465" s="235"/>
      <c r="I465" s="235"/>
      <c r="J465" s="235"/>
      <c r="K465" s="83"/>
    </row>
    <row r="466" spans="1:11" ht="12.75" customHeight="1" x14ac:dyDescent="0.25">
      <c r="A466" s="82"/>
      <c r="B466" s="235"/>
      <c r="C466" s="235"/>
      <c r="D466" s="235"/>
      <c r="E466" s="235"/>
      <c r="F466" s="235"/>
      <c r="G466" s="235"/>
      <c r="H466" s="235"/>
      <c r="I466" s="235"/>
      <c r="J466" s="235"/>
      <c r="K466" s="83"/>
    </row>
    <row r="467" spans="1:11" ht="9" customHeight="1" x14ac:dyDescent="0.25">
      <c r="A467" s="82"/>
      <c r="B467" s="235"/>
      <c r="C467" s="235"/>
      <c r="D467" s="235"/>
      <c r="E467" s="235"/>
      <c r="F467" s="235"/>
      <c r="G467" s="235"/>
      <c r="H467" s="235"/>
      <c r="I467" s="235"/>
      <c r="J467" s="235"/>
      <c r="K467" s="83"/>
    </row>
    <row r="468" spans="1:11" ht="12.75" customHeight="1" x14ac:dyDescent="0.25">
      <c r="A468" s="82"/>
      <c r="K468" s="83"/>
    </row>
    <row r="469" spans="1:11" ht="12.75" customHeight="1" x14ac:dyDescent="0.25">
      <c r="A469" s="82"/>
      <c r="K469" s="83"/>
    </row>
    <row r="470" spans="1:11" ht="12.75" customHeight="1" x14ac:dyDescent="0.25">
      <c r="A470" s="85"/>
      <c r="B470" s="86"/>
      <c r="C470" s="86"/>
      <c r="D470" s="86"/>
      <c r="E470" s="234" t="s">
        <v>172</v>
      </c>
      <c r="F470" s="234"/>
      <c r="G470" s="234"/>
      <c r="H470" s="86"/>
      <c r="I470" s="86"/>
      <c r="J470" s="86"/>
      <c r="K470" s="87"/>
    </row>
  </sheetData>
  <sheetProtection algorithmName="SHA-512" hashValue="RgWUkKxV+NUXFX+L5zx0+PW5p0Swif44Sz0fodPL/w2jo8cMWxaSMzf2f7Ldd6ndPyNSoqibiQ75a6yiobHEHA==" saltValue="pQNI5q4cjml10WMaBVAfxg==" spinCount="100000" sheet="1" objects="1" scenarios="1"/>
  <mergeCells count="273">
    <mergeCell ref="B89:J89"/>
    <mergeCell ref="B90:J90"/>
    <mergeCell ref="B91:J91"/>
    <mergeCell ref="B92:J92"/>
    <mergeCell ref="B93:J93"/>
    <mergeCell ref="B94:J94"/>
    <mergeCell ref="B95:J95"/>
    <mergeCell ref="B96:J96"/>
    <mergeCell ref="B56:J63"/>
    <mergeCell ref="B64:J64"/>
    <mergeCell ref="B65:J65"/>
    <mergeCell ref="B80:J81"/>
    <mergeCell ref="B26:J28"/>
    <mergeCell ref="B29:J29"/>
    <mergeCell ref="B43:J46"/>
    <mergeCell ref="B24:B25"/>
    <mergeCell ref="B54:J54"/>
    <mergeCell ref="B55:J55"/>
    <mergeCell ref="C24:J25"/>
    <mergeCell ref="B75:J78"/>
    <mergeCell ref="B41:J41"/>
    <mergeCell ref="B42:J42"/>
    <mergeCell ref="B53:J53"/>
    <mergeCell ref="B51:J51"/>
    <mergeCell ref="B52:J52"/>
    <mergeCell ref="B66:J66"/>
    <mergeCell ref="B69:J74"/>
    <mergeCell ref="B67:J67"/>
    <mergeCell ref="B68:J68"/>
    <mergeCell ref="B98:J98"/>
    <mergeCell ref="B99:J99"/>
    <mergeCell ref="B100:J109"/>
    <mergeCell ref="B110:J118"/>
    <mergeCell ref="B119:J127"/>
    <mergeCell ref="B88:J88"/>
    <mergeCell ref="B1:J3"/>
    <mergeCell ref="B38:J38"/>
    <mergeCell ref="B39:J39"/>
    <mergeCell ref="B40:J40"/>
    <mergeCell ref="B79:J79"/>
    <mergeCell ref="B48:J50"/>
    <mergeCell ref="B8:J10"/>
    <mergeCell ref="B11:J16"/>
    <mergeCell ref="C19:J23"/>
    <mergeCell ref="B5:J5"/>
    <mergeCell ref="C18:J18"/>
    <mergeCell ref="B17:J17"/>
    <mergeCell ref="B6:J6"/>
    <mergeCell ref="B7:J7"/>
    <mergeCell ref="B82:J84"/>
    <mergeCell ref="B30:J37"/>
    <mergeCell ref="B19:B23"/>
    <mergeCell ref="B85:J86"/>
    <mergeCell ref="F183:J183"/>
    <mergeCell ref="B177:E177"/>
    <mergeCell ref="F177:I177"/>
    <mergeCell ref="B178:E178"/>
    <mergeCell ref="F178:I178"/>
    <mergeCell ref="B179:E179"/>
    <mergeCell ref="F179:I179"/>
    <mergeCell ref="B128:J133"/>
    <mergeCell ref="B134:J134"/>
    <mergeCell ref="B135:J140"/>
    <mergeCell ref="B159:J169"/>
    <mergeCell ref="B150:J156"/>
    <mergeCell ref="B157:J157"/>
    <mergeCell ref="B158:J158"/>
    <mergeCell ref="B141:J149"/>
    <mergeCell ref="B170:J172"/>
    <mergeCell ref="B173:J173"/>
    <mergeCell ref="B180:E180"/>
    <mergeCell ref="F180:I180"/>
    <mergeCell ref="B181:E181"/>
    <mergeCell ref="F181:I181"/>
    <mergeCell ref="B182:I182"/>
    <mergeCell ref="B183:E183"/>
    <mergeCell ref="B174:E176"/>
    <mergeCell ref="B242:C242"/>
    <mergeCell ref="D242:J242"/>
    <mergeCell ref="B243:C246"/>
    <mergeCell ref="B214:C214"/>
    <mergeCell ref="D214:E214"/>
    <mergeCell ref="G214:H214"/>
    <mergeCell ref="B185:J185"/>
    <mergeCell ref="B186:J191"/>
    <mergeCell ref="B192:J200"/>
    <mergeCell ref="B215:J215"/>
    <mergeCell ref="B216:J216"/>
    <mergeCell ref="B217:J217"/>
    <mergeCell ref="B218:J225"/>
    <mergeCell ref="B226:J226"/>
    <mergeCell ref="B201:J206"/>
    <mergeCell ref="B208:J210"/>
    <mergeCell ref="B211:J211"/>
    <mergeCell ref="B212:C212"/>
    <mergeCell ref="D212:E212"/>
    <mergeCell ref="G212:H212"/>
    <mergeCell ref="B213:J213"/>
    <mergeCell ref="B207:F207"/>
    <mergeCell ref="H207:J207"/>
    <mergeCell ref="F174:I176"/>
    <mergeCell ref="J174:J176"/>
    <mergeCell ref="D243:J246"/>
    <mergeCell ref="B252:C256"/>
    <mergeCell ref="D252:J256"/>
    <mergeCell ref="H330:H331"/>
    <mergeCell ref="I330:I331"/>
    <mergeCell ref="B259:J259"/>
    <mergeCell ref="B270:J270"/>
    <mergeCell ref="F320:F323"/>
    <mergeCell ref="B306:J312"/>
    <mergeCell ref="B300:J303"/>
    <mergeCell ref="B305:J305"/>
    <mergeCell ref="D328:E329"/>
    <mergeCell ref="F328:F329"/>
    <mergeCell ref="G328:G329"/>
    <mergeCell ref="H328:H329"/>
    <mergeCell ref="B258:J258"/>
    <mergeCell ref="B247:C251"/>
    <mergeCell ref="D247:J251"/>
    <mergeCell ref="B320:C323"/>
    <mergeCell ref="B266:J269"/>
    <mergeCell ref="B227:J233"/>
    <mergeCell ref="B234:J241"/>
    <mergeCell ref="G332:G333"/>
    <mergeCell ref="B332:C335"/>
    <mergeCell ref="D332:E333"/>
    <mergeCell ref="F332:F333"/>
    <mergeCell ref="B313:J318"/>
    <mergeCell ref="B328:C331"/>
    <mergeCell ref="H320:H323"/>
    <mergeCell ref="I320:I323"/>
    <mergeCell ref="I328:I329"/>
    <mergeCell ref="D325:E327"/>
    <mergeCell ref="F325:F327"/>
    <mergeCell ref="G325:G327"/>
    <mergeCell ref="H325:H327"/>
    <mergeCell ref="B324:I324"/>
    <mergeCell ref="B325:C327"/>
    <mergeCell ref="I325:I327"/>
    <mergeCell ref="D320:E323"/>
    <mergeCell ref="F330:F331"/>
    <mergeCell ref="G330:G331"/>
    <mergeCell ref="B336:C339"/>
    <mergeCell ref="G336:G337"/>
    <mergeCell ref="H336:H337"/>
    <mergeCell ref="I336:I337"/>
    <mergeCell ref="B271:J280"/>
    <mergeCell ref="B319:J319"/>
    <mergeCell ref="B281:J289"/>
    <mergeCell ref="B290:J290"/>
    <mergeCell ref="B291:J299"/>
    <mergeCell ref="F338:F339"/>
    <mergeCell ref="G338:G339"/>
    <mergeCell ref="H338:H339"/>
    <mergeCell ref="I338:I339"/>
    <mergeCell ref="G320:G323"/>
    <mergeCell ref="D334:E335"/>
    <mergeCell ref="F334:F335"/>
    <mergeCell ref="G334:G335"/>
    <mergeCell ref="H334:H335"/>
    <mergeCell ref="I334:I335"/>
    <mergeCell ref="D330:E331"/>
    <mergeCell ref="D336:E337"/>
    <mergeCell ref="F336:F337"/>
    <mergeCell ref="H332:H333"/>
    <mergeCell ref="I332:I333"/>
    <mergeCell ref="B340:C343"/>
    <mergeCell ref="D340:E341"/>
    <mergeCell ref="F340:F341"/>
    <mergeCell ref="G340:G341"/>
    <mergeCell ref="H340:H341"/>
    <mergeCell ref="B348:C351"/>
    <mergeCell ref="D348:E349"/>
    <mergeCell ref="F348:F349"/>
    <mergeCell ref="G348:G349"/>
    <mergeCell ref="H348:H349"/>
    <mergeCell ref="D350:E351"/>
    <mergeCell ref="F350:F351"/>
    <mergeCell ref="G350:G351"/>
    <mergeCell ref="D342:E343"/>
    <mergeCell ref="F342:F343"/>
    <mergeCell ref="G342:G343"/>
    <mergeCell ref="H342:H343"/>
    <mergeCell ref="B344:I344"/>
    <mergeCell ref="B345:C347"/>
    <mergeCell ref="D345:E347"/>
    <mergeCell ref="F345:F347"/>
    <mergeCell ref="G345:G347"/>
    <mergeCell ref="I340:I341"/>
    <mergeCell ref="H345:H347"/>
    <mergeCell ref="F352:F353"/>
    <mergeCell ref="H354:H355"/>
    <mergeCell ref="I354:I355"/>
    <mergeCell ref="I345:I347"/>
    <mergeCell ref="H350:H351"/>
    <mergeCell ref="D338:E339"/>
    <mergeCell ref="I350:I351"/>
    <mergeCell ref="I342:I343"/>
    <mergeCell ref="D354:E355"/>
    <mergeCell ref="F354:F355"/>
    <mergeCell ref="I352:I353"/>
    <mergeCell ref="I348:I349"/>
    <mergeCell ref="D352:E353"/>
    <mergeCell ref="G354:G355"/>
    <mergeCell ref="B403:J403"/>
    <mergeCell ref="D356:E357"/>
    <mergeCell ref="F356:F357"/>
    <mergeCell ref="G356:G357"/>
    <mergeCell ref="H356:H357"/>
    <mergeCell ref="I356:I357"/>
    <mergeCell ref="D358:E359"/>
    <mergeCell ref="F358:F359"/>
    <mergeCell ref="G358:G359"/>
    <mergeCell ref="H358:H359"/>
    <mergeCell ref="B434:J436"/>
    <mergeCell ref="B352:C355"/>
    <mergeCell ref="G352:G353"/>
    <mergeCell ref="H352:H353"/>
    <mergeCell ref="B411:J412"/>
    <mergeCell ref="B429:J433"/>
    <mergeCell ref="B375:J375"/>
    <mergeCell ref="B376:J381"/>
    <mergeCell ref="B391:J399"/>
    <mergeCell ref="B383:J385"/>
    <mergeCell ref="B410:J410"/>
    <mergeCell ref="B370:J371"/>
    <mergeCell ref="B372:J373"/>
    <mergeCell ref="B374:J374"/>
    <mergeCell ref="B382:J382"/>
    <mergeCell ref="I358:I359"/>
    <mergeCell ref="B360:I360"/>
    <mergeCell ref="B367:J369"/>
    <mergeCell ref="B361:J365"/>
    <mergeCell ref="B356:C359"/>
    <mergeCell ref="B386:J388"/>
    <mergeCell ref="B405:J409"/>
    <mergeCell ref="B400:J401"/>
    <mergeCell ref="B402:J402"/>
    <mergeCell ref="D452:E452"/>
    <mergeCell ref="F452:G452"/>
    <mergeCell ref="H452:I452"/>
    <mergeCell ref="B453:C453"/>
    <mergeCell ref="D449:I449"/>
    <mergeCell ref="B449:C450"/>
    <mergeCell ref="B451:C451"/>
    <mergeCell ref="D451:E451"/>
    <mergeCell ref="F451:G451"/>
    <mergeCell ref="H451:I451"/>
    <mergeCell ref="B260:J264"/>
    <mergeCell ref="B265:J265"/>
    <mergeCell ref="H454:I454"/>
    <mergeCell ref="D450:E450"/>
    <mergeCell ref="F450:G450"/>
    <mergeCell ref="H450:I450"/>
    <mergeCell ref="E470:G470"/>
    <mergeCell ref="B455:J460"/>
    <mergeCell ref="B461:J461"/>
    <mergeCell ref="B462:J464"/>
    <mergeCell ref="B465:J467"/>
    <mergeCell ref="B452:C452"/>
    <mergeCell ref="B404:J404"/>
    <mergeCell ref="B389:J390"/>
    <mergeCell ref="B425:J425"/>
    <mergeCell ref="B413:J413"/>
    <mergeCell ref="B414:J414"/>
    <mergeCell ref="B437:J441"/>
    <mergeCell ref="D453:E453"/>
    <mergeCell ref="F453:G453"/>
    <mergeCell ref="H453:I453"/>
    <mergeCell ref="B415:J424"/>
    <mergeCell ref="B426:J428"/>
    <mergeCell ref="B442:J448"/>
  </mergeCells>
  <phoneticPr fontId="0" type="noConversion"/>
  <conditionalFormatting sqref="F183:F184">
    <cfRule type="cellIs" dxfId="1731" priority="1" stopIfTrue="1" operator="equal">
      <formula>"RED: OFFENCE HIGHLY LIKELY"</formula>
    </cfRule>
    <cfRule type="cellIs" dxfId="1730" priority="2" stopIfTrue="1" operator="equal">
      <formula>"AMBER: OFFENCE LIKELY"</formula>
    </cfRule>
    <cfRule type="cellIs" dxfId="1729" priority="3" stopIfTrue="1" operator="equal">
      <formula>"GREEN: OFFENCE HIGHLY UNLIKELY"</formula>
    </cfRule>
  </conditionalFormatting>
  <dataValidations xWindow="192" yWindow="811" count="6">
    <dataValidation type="list" allowBlank="1" showInputMessage="1" showErrorMessage="1" prompt="Select effect on individual great crested newts. If more than one is likely, select the most harmful. Options are in ascending order of harm from top to bottom of list." sqref="F181:I181" xr:uid="{00000000-0002-0000-0100-000000000000}">
      <formula1>RRA_indiv_newts_effect</formula1>
    </dataValidation>
    <dataValidation type="list" allowBlank="1" showInputMessage="1" showErrorMessage="1" prompt="Select effect on land &gt;250m from any breeding pond. Note this is all land, not just newt habitat." sqref="F180:I180" xr:uid="{00000000-0002-0000-0100-000001000000}">
      <formula1>RRA_terr_hab_250_effect</formula1>
    </dataValidation>
    <dataValidation type="list" allowBlank="1" showInputMessage="1" showErrorMessage="1" prompt="Select effect on land 100-250m from any breeding pond. Note this is all land, not just newt habitat." sqref="F179:I179" xr:uid="{00000000-0002-0000-0100-000002000000}">
      <formula1>RRA_terr_hab_100250_effect</formula1>
    </dataValidation>
    <dataValidation type="list" allowBlank="1" showInputMessage="1" showErrorMessage="1" prompt="Select effect on land within 100m of any breeding pond. Note this is all land, not just newt habitat." sqref="F178:I178" xr:uid="{00000000-0002-0000-0100-000003000000}">
      <formula1>RRA_terr_hab_100_effect</formula1>
    </dataValidation>
    <dataValidation type="list" allowBlank="1" showInputMessage="1" showErrorMessage="1" prompt="Select effect on breeding pond(s). Select &quot;Damaged or destroyed&quot; if that would happen to any breeding pond, even if there are others unaffected." sqref="F177:I177" xr:uid="{00000000-0002-0000-0100-000004000000}">
      <formula1>RRA_br_pond_effect</formula1>
    </dataValidation>
    <dataValidation type="decimal" allowBlank="1" showInputMessage="1" showErrorMessage="1" sqref="D212:E212 D214:E214" xr:uid="{00000000-0002-0000-0100-000005000000}">
      <formula1>0</formula1>
      <formula2>100000000</formula2>
    </dataValidation>
  </dataValidations>
  <hyperlinks>
    <hyperlink ref="E470:G470" location="'Advice on Method statement'!A1" display="Next section" xr:uid="{00000000-0004-0000-0100-000000000000}"/>
    <hyperlink ref="B41:J41" location="'Additional records'!A1" display="involve &gt;10 ponds provision for additional data is included in the Additional Records tab." xr:uid="{00000000-0004-0000-0100-000001000000}"/>
    <hyperlink ref="H454:I454" location="'E - Mitign &amp; compn '!B330" display="Return to E5.2" xr:uid="{00000000-0004-0000-0100-000002000000}"/>
    <hyperlink ref="B410:J410" r:id="rId1" display="www.narrs.org.uk/documents/HSI%20guidance.pdf " xr:uid="{00000000-0004-0000-0100-000003000000}"/>
    <hyperlink ref="B64:J64" r:id="rId2" display="https://www.gov.uk/government/publications/great-crested-newts-apply-for-a-mitigation-licence" xr:uid="{00000000-0004-0000-0100-000004000000}"/>
    <hyperlink ref="B68:J68" r:id="rId3" display="https://www.gov.uk/guidance/great-crested-newts-surveys-and-mitigation-for-development-projects" xr:uid="{00000000-0004-0000-0100-000005000000}"/>
    <hyperlink ref="B265:J265" r:id="rId4" display="(https://www.gov.uk/guidance/great-crested-newts-surveys-and-mitigation-for-development-projects)" xr:uid="{00000000-0004-0000-0100-000006000000}"/>
    <hyperlink ref="H207:J207" location="'D - Impact assmt'!A1" display="Return to Impact assessments" xr:uid="{00000000-0004-0000-0100-000007000000}"/>
    <hyperlink ref="B89:J89" location="Instructions!B102" display="•  Do I need a licence? - rapid risk assessment" xr:uid="{00000000-0004-0000-0100-000008000000}"/>
    <hyperlink ref="B90:J90" location="Instructions!B213" display="•  Conversions" xr:uid="{00000000-0004-0000-0100-000009000000}"/>
    <hyperlink ref="B91:J91" location="Instructions!B222" display="•  Non-licenced avoidance measures" xr:uid="{00000000-0004-0000-0100-00000A000000}"/>
    <hyperlink ref="B92:J92" location="Instructions!B264" display="•  Survey data - what kind, how much, how old?" xr:uid="{00000000-0004-0000-0100-00000B000000}"/>
    <hyperlink ref="B93:J93" location="Instructions!B373" display="•  Measuring turbidity and vegetation cover" xr:uid="{00000000-0004-0000-0100-00000C000000}"/>
    <hyperlink ref="B94:J94" location="Instructions!B380" display="•  Use of Habitat Suitability Index Scores" xr:uid="{00000000-0004-0000-0100-00000D000000}"/>
    <hyperlink ref="B95:J95" location="Instructions!B431" display="•  Post development monitoring, advice and guidance" xr:uid="{00000000-0004-0000-0100-00000E000000}"/>
    <hyperlink ref="B96:J96" location="Instructions!B467" display="•  References" xr:uid="{00000000-0004-0000-0100-00000F000000}"/>
  </hyperlinks>
  <pageMargins left="0.19685039370078741" right="0.19685039370078741" top="0.55118110236220474" bottom="0.55118110236220474" header="0.31496062992125984" footer="0.31496062992125984"/>
  <pageSetup paperSize="9" scale="91" orientation="portrait" horizontalDpi="4294967292" r:id="rId5"/>
  <headerFooter>
    <oddHeader>&amp;C&amp;F</oddHeader>
    <oddFooter>&amp;CPage &amp;P</oddFooter>
  </headerFooter>
  <rowBreaks count="6" manualBreakCount="6">
    <brk id="64" max="10" man="1"/>
    <brk id="127" max="10" man="1"/>
    <brk id="184" max="10" man="1"/>
    <brk id="241" max="10" man="1"/>
    <brk id="299" max="10" man="1"/>
    <brk id="42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39997558519241921"/>
  </sheetPr>
  <dimension ref="A1:L112"/>
  <sheetViews>
    <sheetView showGridLines="0" showRuler="0" zoomScale="130" zoomScaleNormal="130" workbookViewId="0">
      <selection activeCell="B25" sqref="B25:K36"/>
    </sheetView>
  </sheetViews>
  <sheetFormatPr defaultColWidth="9.1796875" defaultRowHeight="12.5" x14ac:dyDescent="0.25"/>
  <cols>
    <col min="1" max="1" width="1.453125" customWidth="1"/>
    <col min="2" max="2" width="8.1796875" customWidth="1"/>
    <col min="3" max="11" width="9" customWidth="1"/>
    <col min="12" max="12" width="1.453125" customWidth="1"/>
  </cols>
  <sheetData>
    <row r="1" spans="1:12" ht="14.15" customHeight="1" x14ac:dyDescent="0.25">
      <c r="A1" s="80"/>
      <c r="B1" s="290" t="s">
        <v>173</v>
      </c>
      <c r="C1" s="290"/>
      <c r="D1" s="290"/>
      <c r="E1" s="290"/>
      <c r="F1" s="290"/>
      <c r="G1" s="290"/>
      <c r="H1" s="290"/>
      <c r="I1" s="290"/>
      <c r="J1" s="290"/>
      <c r="K1" s="290"/>
      <c r="L1" s="81"/>
    </row>
    <row r="2" spans="1:12" x14ac:dyDescent="0.25">
      <c r="A2" s="82"/>
      <c r="L2" s="83"/>
    </row>
    <row r="3" spans="1:12" ht="13" x14ac:dyDescent="0.3">
      <c r="A3" s="82"/>
      <c r="B3" s="315" t="s">
        <v>174</v>
      </c>
      <c r="C3" s="315"/>
      <c r="D3" s="315"/>
      <c r="E3" s="315"/>
      <c r="F3" s="315"/>
      <c r="G3" s="315"/>
      <c r="H3" s="315"/>
      <c r="I3" s="315"/>
      <c r="J3" s="315"/>
      <c r="K3" s="315"/>
      <c r="L3" s="83"/>
    </row>
    <row r="4" spans="1:12" ht="14.25" customHeight="1" x14ac:dyDescent="0.25">
      <c r="A4" s="82"/>
      <c r="B4" s="299" t="s">
        <v>175</v>
      </c>
      <c r="C4" s="299"/>
      <c r="D4" s="299"/>
      <c r="E4" s="299"/>
      <c r="F4" s="299"/>
      <c r="G4" s="299"/>
      <c r="H4" s="299"/>
      <c r="I4" s="299"/>
      <c r="J4" s="299"/>
      <c r="K4" s="299"/>
      <c r="L4" s="83"/>
    </row>
    <row r="5" spans="1:12" x14ac:dyDescent="0.25">
      <c r="A5" s="82"/>
      <c r="B5" s="299"/>
      <c r="C5" s="299"/>
      <c r="D5" s="299"/>
      <c r="E5" s="299"/>
      <c r="F5" s="299"/>
      <c r="G5" s="299"/>
      <c r="H5" s="299"/>
      <c r="I5" s="299"/>
      <c r="J5" s="299"/>
      <c r="K5" s="299"/>
      <c r="L5" s="83"/>
    </row>
    <row r="6" spans="1:12" x14ac:dyDescent="0.25">
      <c r="A6" s="82"/>
      <c r="B6" s="299"/>
      <c r="C6" s="299"/>
      <c r="D6" s="299"/>
      <c r="E6" s="299"/>
      <c r="F6" s="299"/>
      <c r="G6" s="299"/>
      <c r="H6" s="299"/>
      <c r="I6" s="299"/>
      <c r="J6" s="299"/>
      <c r="K6" s="299"/>
      <c r="L6" s="83"/>
    </row>
    <row r="7" spans="1:12" x14ac:dyDescent="0.25">
      <c r="A7" s="82"/>
      <c r="B7" s="299"/>
      <c r="C7" s="299"/>
      <c r="D7" s="299"/>
      <c r="E7" s="299"/>
      <c r="F7" s="299"/>
      <c r="G7" s="299"/>
      <c r="H7" s="299"/>
      <c r="I7" s="299"/>
      <c r="J7" s="299"/>
      <c r="K7" s="299"/>
      <c r="L7" s="83"/>
    </row>
    <row r="8" spans="1:12" ht="15" customHeight="1" x14ac:dyDescent="0.25">
      <c r="A8" s="82"/>
      <c r="B8" s="299"/>
      <c r="C8" s="299"/>
      <c r="D8" s="299"/>
      <c r="E8" s="299"/>
      <c r="F8" s="299"/>
      <c r="G8" s="299"/>
      <c r="H8" s="299"/>
      <c r="I8" s="299"/>
      <c r="J8" s="299"/>
      <c r="K8" s="299"/>
      <c r="L8" s="83"/>
    </row>
    <row r="9" spans="1:12" x14ac:dyDescent="0.25">
      <c r="A9" s="82"/>
      <c r="B9" s="299" t="s">
        <v>176</v>
      </c>
      <c r="C9" s="299"/>
      <c r="D9" s="299"/>
      <c r="E9" s="299"/>
      <c r="F9" s="299"/>
      <c r="G9" s="299"/>
      <c r="H9" s="299"/>
      <c r="I9" s="299"/>
      <c r="J9" s="299"/>
      <c r="K9" s="299"/>
      <c r="L9" s="83"/>
    </row>
    <row r="10" spans="1:12" x14ac:dyDescent="0.25">
      <c r="A10" s="82"/>
      <c r="B10" s="299"/>
      <c r="C10" s="299"/>
      <c r="D10" s="299"/>
      <c r="E10" s="299"/>
      <c r="F10" s="299"/>
      <c r="G10" s="299"/>
      <c r="H10" s="299"/>
      <c r="I10" s="299"/>
      <c r="J10" s="299"/>
      <c r="K10" s="299"/>
      <c r="L10" s="83"/>
    </row>
    <row r="11" spans="1:12" x14ac:dyDescent="0.25">
      <c r="A11" s="82"/>
      <c r="B11" s="316"/>
      <c r="C11" s="316"/>
      <c r="D11" s="316"/>
      <c r="E11" s="316"/>
      <c r="F11" s="316"/>
      <c r="G11" s="316"/>
      <c r="H11" s="316"/>
      <c r="I11" s="316"/>
      <c r="J11" s="316"/>
      <c r="K11" s="316"/>
      <c r="L11" s="83"/>
    </row>
    <row r="12" spans="1:12" x14ac:dyDescent="0.25">
      <c r="A12" s="82"/>
      <c r="B12" s="316" t="s">
        <v>177</v>
      </c>
      <c r="C12" s="316"/>
      <c r="D12" s="316"/>
      <c r="E12" s="316"/>
      <c r="F12" s="316"/>
      <c r="G12" s="316"/>
      <c r="H12" s="316"/>
      <c r="I12" s="316"/>
      <c r="J12" s="316"/>
      <c r="K12" s="316"/>
      <c r="L12" s="83"/>
    </row>
    <row r="13" spans="1:12" x14ac:dyDescent="0.25">
      <c r="A13" s="82"/>
      <c r="B13" s="317" t="s">
        <v>178</v>
      </c>
      <c r="C13" s="317"/>
      <c r="D13" s="317"/>
      <c r="E13" s="317"/>
      <c r="F13" s="317"/>
      <c r="G13" s="317"/>
      <c r="H13" s="317"/>
      <c r="I13" s="317"/>
      <c r="J13" s="317"/>
      <c r="K13" s="317"/>
      <c r="L13" s="83"/>
    </row>
    <row r="14" spans="1:12" x14ac:dyDescent="0.25">
      <c r="A14" s="82"/>
      <c r="B14" s="314" t="s">
        <v>179</v>
      </c>
      <c r="C14" s="314"/>
      <c r="D14" s="314"/>
      <c r="E14" s="314"/>
      <c r="F14" s="314"/>
      <c r="G14" s="314"/>
      <c r="H14" s="314"/>
      <c r="I14" s="314"/>
      <c r="J14" s="314"/>
      <c r="K14" s="314"/>
      <c r="L14" s="83"/>
    </row>
    <row r="15" spans="1:12" x14ac:dyDescent="0.25">
      <c r="A15" s="82"/>
      <c r="B15" s="317" t="s">
        <v>180</v>
      </c>
      <c r="C15" s="317"/>
      <c r="D15" s="317"/>
      <c r="E15" s="317"/>
      <c r="F15" s="317"/>
      <c r="G15" s="317"/>
      <c r="H15" s="317"/>
      <c r="I15" s="317"/>
      <c r="J15" s="317"/>
      <c r="K15" s="317"/>
      <c r="L15" s="83"/>
    </row>
    <row r="16" spans="1:12" x14ac:dyDescent="0.25">
      <c r="A16" s="82"/>
      <c r="B16" s="317" t="s">
        <v>181</v>
      </c>
      <c r="C16" s="317"/>
      <c r="D16" s="317"/>
      <c r="E16" s="317"/>
      <c r="F16" s="317"/>
      <c r="G16" s="317"/>
      <c r="H16" s="317"/>
      <c r="I16" s="317"/>
      <c r="J16" s="317"/>
      <c r="K16" s="317"/>
      <c r="L16" s="83"/>
    </row>
    <row r="17" spans="1:12" x14ac:dyDescent="0.25">
      <c r="A17" s="82"/>
      <c r="B17" s="314" t="s">
        <v>182</v>
      </c>
      <c r="C17" s="314"/>
      <c r="D17" s="314"/>
      <c r="E17" s="314"/>
      <c r="F17" s="314"/>
      <c r="G17" s="314"/>
      <c r="H17" s="314"/>
      <c r="I17" s="314"/>
      <c r="J17" s="314"/>
      <c r="K17" s="314"/>
      <c r="L17" s="83"/>
    </row>
    <row r="18" spans="1:12" x14ac:dyDescent="0.25">
      <c r="A18" s="82"/>
      <c r="B18" s="317" t="s">
        <v>183</v>
      </c>
      <c r="C18" s="317"/>
      <c r="D18" s="317"/>
      <c r="E18" s="317"/>
      <c r="F18" s="317"/>
      <c r="G18" s="317"/>
      <c r="H18" s="317"/>
      <c r="I18" s="317"/>
      <c r="J18" s="317"/>
      <c r="K18" s="317"/>
      <c r="L18" s="83"/>
    </row>
    <row r="19" spans="1:12" x14ac:dyDescent="0.25">
      <c r="A19" s="82"/>
      <c r="B19" s="314" t="s">
        <v>184</v>
      </c>
      <c r="C19" s="314"/>
      <c r="D19" s="314"/>
      <c r="E19" s="314"/>
      <c r="F19" s="314"/>
      <c r="G19" s="314"/>
      <c r="H19" s="314"/>
      <c r="I19" s="314"/>
      <c r="J19" s="314"/>
      <c r="K19" s="314"/>
      <c r="L19" s="83"/>
    </row>
    <row r="20" spans="1:12" x14ac:dyDescent="0.25">
      <c r="A20" s="82"/>
      <c r="B20" s="316"/>
      <c r="C20" s="316"/>
      <c r="D20" s="316"/>
      <c r="E20" s="316"/>
      <c r="F20" s="316"/>
      <c r="G20" s="316"/>
      <c r="H20" s="316"/>
      <c r="I20" s="316"/>
      <c r="J20" s="316"/>
      <c r="K20" s="316"/>
      <c r="L20" s="83"/>
    </row>
    <row r="21" spans="1:12" ht="12.75" customHeight="1" x14ac:dyDescent="0.25">
      <c r="A21" s="82"/>
      <c r="B21" s="299" t="s">
        <v>185</v>
      </c>
      <c r="C21" s="299"/>
      <c r="D21" s="299"/>
      <c r="E21" s="299"/>
      <c r="F21" s="299"/>
      <c r="G21" s="299"/>
      <c r="H21" s="299"/>
      <c r="I21" s="299"/>
      <c r="J21" s="299"/>
      <c r="K21" s="299"/>
      <c r="L21" s="83"/>
    </row>
    <row r="22" spans="1:12" ht="12.75" customHeight="1" x14ac:dyDescent="0.25">
      <c r="A22" s="82"/>
      <c r="B22" s="320" t="s">
        <v>186</v>
      </c>
      <c r="C22" s="320"/>
      <c r="D22" s="320"/>
      <c r="E22" s="320"/>
      <c r="F22" s="320"/>
      <c r="G22" s="320"/>
      <c r="H22" s="320"/>
      <c r="I22" s="320"/>
      <c r="J22" s="320"/>
      <c r="K22" s="320"/>
      <c r="L22" s="83"/>
    </row>
    <row r="23" spans="1:12" x14ac:dyDescent="0.25">
      <c r="A23" s="82"/>
      <c r="B23" s="316"/>
      <c r="C23" s="316"/>
      <c r="D23" s="316"/>
      <c r="E23" s="316"/>
      <c r="F23" s="316"/>
      <c r="G23" s="316"/>
      <c r="H23" s="316"/>
      <c r="I23" s="316"/>
      <c r="J23" s="316"/>
      <c r="K23" s="316"/>
      <c r="L23" s="83"/>
    </row>
    <row r="24" spans="1:12" x14ac:dyDescent="0.25">
      <c r="A24" s="82"/>
      <c r="B24" s="316" t="s">
        <v>187</v>
      </c>
      <c r="C24" s="316"/>
      <c r="D24" s="316"/>
      <c r="E24" s="316"/>
      <c r="F24" s="316"/>
      <c r="G24" s="316"/>
      <c r="H24" s="316"/>
      <c r="I24" s="316"/>
      <c r="J24" s="316"/>
      <c r="K24" s="316"/>
      <c r="L24" s="83"/>
    </row>
    <row r="25" spans="1:12" ht="12.75" customHeight="1" x14ac:dyDescent="0.25">
      <c r="A25" s="82"/>
      <c r="B25" s="299" t="s">
        <v>188</v>
      </c>
      <c r="C25" s="299"/>
      <c r="D25" s="299"/>
      <c r="E25" s="299"/>
      <c r="F25" s="299"/>
      <c r="G25" s="299"/>
      <c r="H25" s="299"/>
      <c r="I25" s="299"/>
      <c r="J25" s="299"/>
      <c r="K25" s="299"/>
      <c r="L25" s="83"/>
    </row>
    <row r="26" spans="1:12" x14ac:dyDescent="0.25">
      <c r="A26" s="82"/>
      <c r="B26" s="299"/>
      <c r="C26" s="299"/>
      <c r="D26" s="299"/>
      <c r="E26" s="299"/>
      <c r="F26" s="299"/>
      <c r="G26" s="299"/>
      <c r="H26" s="299"/>
      <c r="I26" s="299"/>
      <c r="J26" s="299"/>
      <c r="K26" s="299"/>
      <c r="L26" s="83"/>
    </row>
    <row r="27" spans="1:12" x14ac:dyDescent="0.25">
      <c r="A27" s="82"/>
      <c r="B27" s="299"/>
      <c r="C27" s="299"/>
      <c r="D27" s="299"/>
      <c r="E27" s="299"/>
      <c r="F27" s="299"/>
      <c r="G27" s="299"/>
      <c r="H27" s="299"/>
      <c r="I27" s="299"/>
      <c r="J27" s="299"/>
      <c r="K27" s="299"/>
      <c r="L27" s="83"/>
    </row>
    <row r="28" spans="1:12" x14ac:dyDescent="0.25">
      <c r="A28" s="82"/>
      <c r="B28" s="299"/>
      <c r="C28" s="299"/>
      <c r="D28" s="299"/>
      <c r="E28" s="299"/>
      <c r="F28" s="299"/>
      <c r="G28" s="299"/>
      <c r="H28" s="299"/>
      <c r="I28" s="299"/>
      <c r="J28" s="299"/>
      <c r="K28" s="299"/>
      <c r="L28" s="83"/>
    </row>
    <row r="29" spans="1:12" x14ac:dyDescent="0.25">
      <c r="A29" s="82"/>
      <c r="B29" s="299"/>
      <c r="C29" s="299"/>
      <c r="D29" s="299"/>
      <c r="E29" s="299"/>
      <c r="F29" s="299"/>
      <c r="G29" s="299"/>
      <c r="H29" s="299"/>
      <c r="I29" s="299"/>
      <c r="J29" s="299"/>
      <c r="K29" s="299"/>
      <c r="L29" s="83"/>
    </row>
    <row r="30" spans="1:12" x14ac:dyDescent="0.25">
      <c r="A30" s="82"/>
      <c r="B30" s="299"/>
      <c r="C30" s="299"/>
      <c r="D30" s="299"/>
      <c r="E30" s="299"/>
      <c r="F30" s="299"/>
      <c r="G30" s="299"/>
      <c r="H30" s="299"/>
      <c r="I30" s="299"/>
      <c r="J30" s="299"/>
      <c r="K30" s="299"/>
      <c r="L30" s="83"/>
    </row>
    <row r="31" spans="1:12" x14ac:dyDescent="0.25">
      <c r="A31" s="82"/>
      <c r="B31" s="299"/>
      <c r="C31" s="299"/>
      <c r="D31" s="299"/>
      <c r="E31" s="299"/>
      <c r="F31" s="299"/>
      <c r="G31" s="299"/>
      <c r="H31" s="299"/>
      <c r="I31" s="299"/>
      <c r="J31" s="299"/>
      <c r="K31" s="299"/>
      <c r="L31" s="83"/>
    </row>
    <row r="32" spans="1:12" x14ac:dyDescent="0.25">
      <c r="A32" s="82"/>
      <c r="B32" s="299"/>
      <c r="C32" s="299"/>
      <c r="D32" s="299"/>
      <c r="E32" s="299"/>
      <c r="F32" s="299"/>
      <c r="G32" s="299"/>
      <c r="H32" s="299"/>
      <c r="I32" s="299"/>
      <c r="J32" s="299"/>
      <c r="K32" s="299"/>
      <c r="L32" s="83"/>
    </row>
    <row r="33" spans="1:12" x14ac:dyDescent="0.25">
      <c r="A33" s="82"/>
      <c r="B33" s="299"/>
      <c r="C33" s="299"/>
      <c r="D33" s="299"/>
      <c r="E33" s="299"/>
      <c r="F33" s="299"/>
      <c r="G33" s="299"/>
      <c r="H33" s="299"/>
      <c r="I33" s="299"/>
      <c r="J33" s="299"/>
      <c r="K33" s="299"/>
      <c r="L33" s="83"/>
    </row>
    <row r="34" spans="1:12" x14ac:dyDescent="0.25">
      <c r="A34" s="82"/>
      <c r="B34" s="299"/>
      <c r="C34" s="299"/>
      <c r="D34" s="299"/>
      <c r="E34" s="299"/>
      <c r="F34" s="299"/>
      <c r="G34" s="299"/>
      <c r="H34" s="299"/>
      <c r="I34" s="299"/>
      <c r="J34" s="299"/>
      <c r="K34" s="299"/>
      <c r="L34" s="83"/>
    </row>
    <row r="35" spans="1:12" ht="14.25" customHeight="1" x14ac:dyDescent="0.25">
      <c r="A35" s="82"/>
      <c r="B35" s="299"/>
      <c r="C35" s="299"/>
      <c r="D35" s="299"/>
      <c r="E35" s="299"/>
      <c r="F35" s="299"/>
      <c r="G35" s="299"/>
      <c r="H35" s="299"/>
      <c r="I35" s="299"/>
      <c r="J35" s="299"/>
      <c r="K35" s="299"/>
      <c r="L35" s="83"/>
    </row>
    <row r="36" spans="1:12" x14ac:dyDescent="0.25">
      <c r="A36" s="82"/>
      <c r="B36" s="299"/>
      <c r="C36" s="299"/>
      <c r="D36" s="299"/>
      <c r="E36" s="299"/>
      <c r="F36" s="299"/>
      <c r="G36" s="299"/>
      <c r="H36" s="299"/>
      <c r="I36" s="299"/>
      <c r="J36" s="299"/>
      <c r="K36" s="299"/>
      <c r="L36" s="83"/>
    </row>
    <row r="37" spans="1:12" x14ac:dyDescent="0.25">
      <c r="A37" s="82"/>
      <c r="B37" s="184"/>
      <c r="C37" s="184"/>
      <c r="D37" s="184"/>
      <c r="E37" s="184"/>
      <c r="F37" s="184"/>
      <c r="G37" s="184"/>
      <c r="H37" s="184"/>
      <c r="I37" s="184"/>
      <c r="J37" s="184"/>
      <c r="K37" s="184"/>
      <c r="L37" s="83"/>
    </row>
    <row r="38" spans="1:12" x14ac:dyDescent="0.25">
      <c r="A38" s="82"/>
      <c r="B38" s="316" t="s">
        <v>189</v>
      </c>
      <c r="C38" s="316"/>
      <c r="D38" s="316"/>
      <c r="E38" s="316"/>
      <c r="F38" s="316"/>
      <c r="G38" s="316"/>
      <c r="H38" s="316"/>
      <c r="I38" s="316"/>
      <c r="J38" s="316"/>
      <c r="K38" s="316"/>
      <c r="L38" s="83"/>
    </row>
    <row r="39" spans="1:12" x14ac:dyDescent="0.25">
      <c r="A39" s="82"/>
      <c r="B39" s="316"/>
      <c r="C39" s="316"/>
      <c r="D39" s="316"/>
      <c r="E39" s="316"/>
      <c r="F39" s="316"/>
      <c r="G39" s="316"/>
      <c r="H39" s="316"/>
      <c r="I39" s="316"/>
      <c r="J39" s="316"/>
      <c r="K39" s="316"/>
      <c r="L39" s="83"/>
    </row>
    <row r="40" spans="1:12" ht="12.75" customHeight="1" x14ac:dyDescent="0.25">
      <c r="A40" s="82"/>
      <c r="B40" s="299" t="s">
        <v>190</v>
      </c>
      <c r="C40" s="299"/>
      <c r="D40" s="299"/>
      <c r="E40" s="299"/>
      <c r="F40" s="299"/>
      <c r="G40" s="299"/>
      <c r="H40" s="299"/>
      <c r="I40" s="299"/>
      <c r="J40" s="299"/>
      <c r="K40" s="299"/>
      <c r="L40" s="83"/>
    </row>
    <row r="41" spans="1:12" ht="14.25" customHeight="1" x14ac:dyDescent="0.25">
      <c r="A41" s="82"/>
      <c r="B41" s="319" t="s">
        <v>191</v>
      </c>
      <c r="C41" s="319"/>
      <c r="D41" s="319"/>
      <c r="E41" s="319"/>
      <c r="F41" s="319"/>
      <c r="G41" s="319"/>
      <c r="H41" s="319"/>
      <c r="I41" s="319"/>
      <c r="J41" s="319"/>
      <c r="K41" s="319"/>
      <c r="L41" s="83"/>
    </row>
    <row r="42" spans="1:12" ht="14.25" customHeight="1" x14ac:dyDescent="0.25">
      <c r="A42" s="82"/>
      <c r="B42" s="319" t="s">
        <v>192</v>
      </c>
      <c r="C42" s="319"/>
      <c r="D42" s="319"/>
      <c r="E42" s="319"/>
      <c r="F42" s="319"/>
      <c r="G42" s="319"/>
      <c r="H42" s="319"/>
      <c r="I42" s="319"/>
      <c r="J42" s="319"/>
      <c r="K42" s="319"/>
      <c r="L42" s="83"/>
    </row>
    <row r="43" spans="1:12" ht="14.25" customHeight="1" x14ac:dyDescent="0.25">
      <c r="A43" s="82"/>
      <c r="B43" s="187"/>
      <c r="C43" s="187"/>
      <c r="D43" s="187"/>
      <c r="E43" s="187"/>
      <c r="F43" s="187"/>
      <c r="G43" s="187"/>
      <c r="H43" s="187"/>
      <c r="I43" s="187"/>
      <c r="J43" s="187"/>
      <c r="K43" s="187"/>
      <c r="L43" s="83"/>
    </row>
    <row r="44" spans="1:12" x14ac:dyDescent="0.25">
      <c r="A44" s="82"/>
      <c r="B44" s="316" t="s">
        <v>193</v>
      </c>
      <c r="C44" s="316"/>
      <c r="D44" s="316"/>
      <c r="E44" s="316"/>
      <c r="F44" s="316"/>
      <c r="G44" s="316"/>
      <c r="H44" s="316"/>
      <c r="I44" s="316"/>
      <c r="J44" s="316"/>
      <c r="K44" s="316"/>
      <c r="L44" s="83"/>
    </row>
    <row r="45" spans="1:12" x14ac:dyDescent="0.25">
      <c r="A45" s="82"/>
      <c r="B45" s="318" t="s">
        <v>194</v>
      </c>
      <c r="C45" s="318"/>
      <c r="D45" s="318"/>
      <c r="E45" s="318"/>
      <c r="F45" s="318"/>
      <c r="G45" s="318"/>
      <c r="H45" s="318"/>
      <c r="I45" s="318"/>
      <c r="J45" s="318"/>
      <c r="K45" s="318"/>
      <c r="L45" s="83"/>
    </row>
    <row r="46" spans="1:12" x14ac:dyDescent="0.25">
      <c r="A46" s="82"/>
      <c r="B46" s="316"/>
      <c r="C46" s="316"/>
      <c r="D46" s="316"/>
      <c r="E46" s="316"/>
      <c r="F46" s="316"/>
      <c r="G46" s="316"/>
      <c r="H46" s="316"/>
      <c r="I46" s="316"/>
      <c r="J46" s="316"/>
      <c r="K46" s="316"/>
      <c r="L46" s="83"/>
    </row>
    <row r="47" spans="1:12" x14ac:dyDescent="0.25">
      <c r="A47" s="82"/>
      <c r="B47" s="316" t="s">
        <v>195</v>
      </c>
      <c r="C47" s="316"/>
      <c r="D47" s="316"/>
      <c r="E47" s="316"/>
      <c r="F47" s="316"/>
      <c r="G47" s="316"/>
      <c r="H47" s="316"/>
      <c r="I47" s="316"/>
      <c r="J47" s="316"/>
      <c r="K47" s="316"/>
      <c r="L47" s="83"/>
    </row>
    <row r="48" spans="1:12" x14ac:dyDescent="0.25">
      <c r="A48" s="82"/>
      <c r="B48" s="318" t="s">
        <v>196</v>
      </c>
      <c r="C48" s="318"/>
      <c r="D48" s="318"/>
      <c r="E48" s="318"/>
      <c r="F48" s="318"/>
      <c r="G48" s="318"/>
      <c r="H48" s="318"/>
      <c r="I48" s="318"/>
      <c r="J48" s="318"/>
      <c r="K48" s="318"/>
      <c r="L48" s="83"/>
    </row>
    <row r="49" spans="1:12" x14ac:dyDescent="0.25">
      <c r="A49" s="82"/>
      <c r="B49" s="186"/>
      <c r="C49" s="186"/>
      <c r="D49" s="186"/>
      <c r="E49" s="186"/>
      <c r="F49" s="186"/>
      <c r="G49" s="186"/>
      <c r="H49" s="186"/>
      <c r="I49" s="186"/>
      <c r="J49" s="186"/>
      <c r="K49" s="186"/>
      <c r="L49" s="83"/>
    </row>
    <row r="50" spans="1:12" x14ac:dyDescent="0.25">
      <c r="A50" s="82"/>
      <c r="B50" s="184" t="s">
        <v>197</v>
      </c>
      <c r="C50" s="88" t="s">
        <v>198</v>
      </c>
      <c r="E50" s="89"/>
      <c r="F50" s="89"/>
      <c r="G50" s="89"/>
      <c r="H50" s="89"/>
      <c r="I50" s="89"/>
      <c r="J50" s="89"/>
      <c r="K50" s="89"/>
      <c r="L50" s="83"/>
    </row>
    <row r="51" spans="1:12" x14ac:dyDescent="0.25">
      <c r="A51" s="82"/>
      <c r="B51" s="316"/>
      <c r="C51" s="316"/>
      <c r="D51" s="316"/>
      <c r="E51" s="316"/>
      <c r="F51" s="316"/>
      <c r="G51" s="316"/>
      <c r="H51" s="316"/>
      <c r="I51" s="316"/>
      <c r="J51" s="316"/>
      <c r="K51" s="316"/>
      <c r="L51" s="83"/>
    </row>
    <row r="52" spans="1:12" x14ac:dyDescent="0.25">
      <c r="A52" s="82"/>
      <c r="B52" s="322" t="s">
        <v>199</v>
      </c>
      <c r="C52" s="322"/>
      <c r="D52" s="322"/>
      <c r="E52" s="322"/>
      <c r="F52" s="322"/>
      <c r="G52" s="322"/>
      <c r="H52" s="322"/>
      <c r="I52" s="322"/>
      <c r="J52" s="322"/>
      <c r="K52" s="322"/>
      <c r="L52" s="83"/>
    </row>
    <row r="53" spans="1:12" x14ac:dyDescent="0.25">
      <c r="A53" s="82"/>
      <c r="B53" s="321" t="s">
        <v>200</v>
      </c>
      <c r="C53" s="321"/>
      <c r="D53" s="321"/>
      <c r="E53" s="321"/>
      <c r="F53" s="321"/>
      <c r="G53" s="321"/>
      <c r="H53" s="321"/>
      <c r="I53" s="321"/>
      <c r="J53" s="321"/>
      <c r="K53" s="321"/>
      <c r="L53" s="83"/>
    </row>
    <row r="54" spans="1:12" x14ac:dyDescent="0.25">
      <c r="A54" s="82"/>
      <c r="B54" s="321"/>
      <c r="C54" s="321"/>
      <c r="D54" s="321"/>
      <c r="E54" s="321"/>
      <c r="F54" s="321"/>
      <c r="G54" s="321"/>
      <c r="H54" s="321"/>
      <c r="I54" s="321"/>
      <c r="J54" s="321"/>
      <c r="K54" s="321"/>
      <c r="L54" s="83"/>
    </row>
    <row r="55" spans="1:12" x14ac:dyDescent="0.25">
      <c r="A55" s="82"/>
      <c r="B55" s="323" t="s">
        <v>201</v>
      </c>
      <c r="C55" s="323"/>
      <c r="D55" s="323"/>
      <c r="E55" s="323"/>
      <c r="F55" s="323"/>
      <c r="G55" s="323"/>
      <c r="H55" s="323"/>
      <c r="I55" s="323"/>
      <c r="J55" s="323"/>
      <c r="K55" s="323"/>
      <c r="L55" s="83"/>
    </row>
    <row r="56" spans="1:12" ht="6" customHeight="1" x14ac:dyDescent="0.25">
      <c r="A56" s="82"/>
      <c r="B56" s="184"/>
      <c r="C56" s="184"/>
      <c r="D56" s="184"/>
      <c r="E56" s="184"/>
      <c r="F56" s="184"/>
      <c r="G56" s="184"/>
      <c r="H56" s="184"/>
      <c r="I56" s="184"/>
      <c r="J56" s="184"/>
      <c r="K56" s="184"/>
      <c r="L56" s="83"/>
    </row>
    <row r="57" spans="1:12" x14ac:dyDescent="0.25">
      <c r="A57" s="82"/>
      <c r="B57" s="327" t="s">
        <v>202</v>
      </c>
      <c r="C57" s="327"/>
      <c r="D57" s="327"/>
      <c r="E57" s="327"/>
      <c r="F57" s="327"/>
      <c r="G57" s="327"/>
      <c r="H57" s="327"/>
      <c r="I57" s="327"/>
      <c r="J57" s="327"/>
      <c r="K57" s="327"/>
      <c r="L57" s="83"/>
    </row>
    <row r="58" spans="1:12" ht="12" customHeight="1" x14ac:dyDescent="0.25">
      <c r="A58" s="82"/>
      <c r="B58" s="229" t="s">
        <v>203</v>
      </c>
      <c r="C58" s="229"/>
      <c r="D58" s="229"/>
      <c r="E58" s="229"/>
      <c r="F58" s="229"/>
      <c r="G58" s="229"/>
      <c r="H58" s="229"/>
      <c r="I58" s="229"/>
      <c r="J58" s="229"/>
      <c r="K58" s="229"/>
      <c r="L58" s="90"/>
    </row>
    <row r="59" spans="1:12" x14ac:dyDescent="0.25">
      <c r="A59" s="82"/>
      <c r="B59" s="229"/>
      <c r="C59" s="229"/>
      <c r="D59" s="229"/>
      <c r="E59" s="229"/>
      <c r="F59" s="229"/>
      <c r="G59" s="229"/>
      <c r="H59" s="229"/>
      <c r="I59" s="229"/>
      <c r="J59" s="229"/>
      <c r="K59" s="229"/>
      <c r="L59" s="83"/>
    </row>
    <row r="60" spans="1:12" ht="6.75" customHeight="1" x14ac:dyDescent="0.25">
      <c r="A60" s="82"/>
      <c r="B60" s="184"/>
      <c r="C60" s="184"/>
      <c r="E60" s="184"/>
      <c r="F60" s="184"/>
      <c r="G60" s="184"/>
      <c r="H60" s="184"/>
      <c r="I60" s="184"/>
      <c r="J60" s="184"/>
      <c r="K60" s="184"/>
      <c r="L60" s="83"/>
    </row>
    <row r="61" spans="1:12" ht="6.75" customHeight="1" x14ac:dyDescent="0.25">
      <c r="A61" s="82"/>
      <c r="B61" s="184"/>
      <c r="C61" s="184"/>
      <c r="D61" s="184"/>
      <c r="E61" s="184"/>
      <c r="F61" s="184"/>
      <c r="G61" s="184"/>
      <c r="H61" s="184"/>
      <c r="I61" s="184"/>
      <c r="J61" s="184"/>
      <c r="K61" s="184"/>
      <c r="L61" s="83"/>
    </row>
    <row r="62" spans="1:12" ht="12.75" customHeight="1" x14ac:dyDescent="0.25">
      <c r="A62" s="91"/>
      <c r="B62" s="328" t="s">
        <v>204</v>
      </c>
      <c r="C62" s="329"/>
      <c r="D62" s="329"/>
      <c r="E62" s="329"/>
      <c r="F62" s="329"/>
      <c r="G62" s="329"/>
      <c r="H62" s="329"/>
      <c r="I62" s="329"/>
      <c r="J62" s="329"/>
      <c r="K62" s="330"/>
      <c r="L62" s="92"/>
    </row>
    <row r="63" spans="1:12" ht="12.75" customHeight="1" x14ac:dyDescent="0.25">
      <c r="A63" s="91"/>
      <c r="B63" s="324" t="s">
        <v>205</v>
      </c>
      <c r="C63" s="325"/>
      <c r="D63" s="325"/>
      <c r="E63" s="325"/>
      <c r="F63" s="325"/>
      <c r="G63" s="325"/>
      <c r="H63" s="325"/>
      <c r="I63" s="325"/>
      <c r="J63" s="325"/>
      <c r="K63" s="326"/>
      <c r="L63" s="92"/>
    </row>
    <row r="64" spans="1:12" ht="15" customHeight="1" x14ac:dyDescent="0.25">
      <c r="A64" s="93"/>
      <c r="B64" s="331" t="s">
        <v>206</v>
      </c>
      <c r="C64" s="332"/>
      <c r="D64" s="332"/>
      <c r="E64" s="332"/>
      <c r="F64" s="332"/>
      <c r="G64" s="332"/>
      <c r="H64" s="332"/>
      <c r="I64" s="332"/>
      <c r="J64" s="332"/>
      <c r="K64" s="333"/>
      <c r="L64" s="94"/>
    </row>
    <row r="65" spans="1:12" ht="15" customHeight="1" x14ac:dyDescent="0.25">
      <c r="A65" s="93"/>
      <c r="B65" s="331"/>
      <c r="C65" s="332"/>
      <c r="D65" s="332"/>
      <c r="E65" s="332"/>
      <c r="F65" s="332"/>
      <c r="G65" s="332"/>
      <c r="H65" s="332"/>
      <c r="I65" s="332"/>
      <c r="J65" s="332"/>
      <c r="K65" s="333"/>
      <c r="L65" s="94"/>
    </row>
    <row r="66" spans="1:12" ht="15" customHeight="1" x14ac:dyDescent="0.25">
      <c r="A66" s="93"/>
      <c r="B66" s="331"/>
      <c r="C66" s="332"/>
      <c r="D66" s="332"/>
      <c r="E66" s="332"/>
      <c r="F66" s="332"/>
      <c r="G66" s="332"/>
      <c r="H66" s="332"/>
      <c r="I66" s="332"/>
      <c r="J66" s="332"/>
      <c r="K66" s="333"/>
      <c r="L66" s="94"/>
    </row>
    <row r="67" spans="1:12" ht="15" customHeight="1" x14ac:dyDescent="0.25">
      <c r="A67" s="93"/>
      <c r="B67" s="331"/>
      <c r="C67" s="332"/>
      <c r="D67" s="332"/>
      <c r="E67" s="332"/>
      <c r="F67" s="332"/>
      <c r="G67" s="332"/>
      <c r="H67" s="332"/>
      <c r="I67" s="332"/>
      <c r="J67" s="332"/>
      <c r="K67" s="333"/>
      <c r="L67" s="94"/>
    </row>
    <row r="68" spans="1:12" ht="15" customHeight="1" x14ac:dyDescent="0.25">
      <c r="A68" s="93"/>
      <c r="B68" s="331"/>
      <c r="C68" s="332"/>
      <c r="D68" s="332"/>
      <c r="E68" s="332"/>
      <c r="F68" s="332"/>
      <c r="G68" s="332"/>
      <c r="H68" s="332"/>
      <c r="I68" s="332"/>
      <c r="J68" s="332"/>
      <c r="K68" s="333"/>
      <c r="L68" s="94"/>
    </row>
    <row r="69" spans="1:12" ht="15" customHeight="1" x14ac:dyDescent="0.25">
      <c r="A69" s="93"/>
      <c r="B69" s="331"/>
      <c r="C69" s="332"/>
      <c r="D69" s="332"/>
      <c r="E69" s="332"/>
      <c r="F69" s="332"/>
      <c r="G69" s="332"/>
      <c r="H69" s="332"/>
      <c r="I69" s="332"/>
      <c r="J69" s="332"/>
      <c r="K69" s="333"/>
      <c r="L69" s="94"/>
    </row>
    <row r="70" spans="1:12" ht="15" customHeight="1" x14ac:dyDescent="0.25">
      <c r="A70" s="91"/>
      <c r="B70" s="324" t="s">
        <v>207</v>
      </c>
      <c r="C70" s="325"/>
      <c r="D70" s="325"/>
      <c r="E70" s="325"/>
      <c r="F70" s="325"/>
      <c r="G70" s="325"/>
      <c r="H70" s="325"/>
      <c r="I70" s="325"/>
      <c r="J70" s="325"/>
      <c r="K70" s="326"/>
      <c r="L70" s="92"/>
    </row>
    <row r="71" spans="1:12" ht="15" customHeight="1" x14ac:dyDescent="0.25">
      <c r="A71" s="93"/>
      <c r="B71" s="331" t="s">
        <v>208</v>
      </c>
      <c r="C71" s="332"/>
      <c r="D71" s="332"/>
      <c r="E71" s="332"/>
      <c r="F71" s="332"/>
      <c r="G71" s="332"/>
      <c r="H71" s="332"/>
      <c r="I71" s="332"/>
      <c r="J71" s="332"/>
      <c r="K71" s="333"/>
      <c r="L71" s="94"/>
    </row>
    <row r="72" spans="1:12" ht="15" customHeight="1" x14ac:dyDescent="0.25">
      <c r="A72" s="93"/>
      <c r="B72" s="331"/>
      <c r="C72" s="332"/>
      <c r="D72" s="332"/>
      <c r="E72" s="332"/>
      <c r="F72" s="332"/>
      <c r="G72" s="332"/>
      <c r="H72" s="332"/>
      <c r="I72" s="332"/>
      <c r="J72" s="332"/>
      <c r="K72" s="333"/>
      <c r="L72" s="94"/>
    </row>
    <row r="73" spans="1:12" ht="15" customHeight="1" x14ac:dyDescent="0.25">
      <c r="A73" s="93"/>
      <c r="B73" s="331"/>
      <c r="C73" s="332"/>
      <c r="D73" s="332"/>
      <c r="E73" s="332"/>
      <c r="F73" s="332"/>
      <c r="G73" s="332"/>
      <c r="H73" s="332"/>
      <c r="I73" s="332"/>
      <c r="J73" s="332"/>
      <c r="K73" s="333"/>
      <c r="L73" s="94"/>
    </row>
    <row r="74" spans="1:12" ht="15" customHeight="1" x14ac:dyDescent="0.25">
      <c r="A74" s="93"/>
      <c r="B74" s="331"/>
      <c r="C74" s="332"/>
      <c r="D74" s="332"/>
      <c r="E74" s="332"/>
      <c r="F74" s="332"/>
      <c r="G74" s="332"/>
      <c r="H74" s="332"/>
      <c r="I74" s="332"/>
      <c r="J74" s="332"/>
      <c r="K74" s="333"/>
      <c r="L74" s="94"/>
    </row>
    <row r="75" spans="1:12" ht="15" customHeight="1" x14ac:dyDescent="0.25">
      <c r="A75" s="93"/>
      <c r="B75" s="331"/>
      <c r="C75" s="332"/>
      <c r="D75" s="332"/>
      <c r="E75" s="332"/>
      <c r="F75" s="332"/>
      <c r="G75" s="332"/>
      <c r="H75" s="332"/>
      <c r="I75" s="332"/>
      <c r="J75" s="332"/>
      <c r="K75" s="333"/>
      <c r="L75" s="94"/>
    </row>
    <row r="76" spans="1:12" ht="15" customHeight="1" x14ac:dyDescent="0.25">
      <c r="A76" s="93"/>
      <c r="B76" s="331"/>
      <c r="C76" s="332"/>
      <c r="D76" s="332"/>
      <c r="E76" s="332"/>
      <c r="F76" s="332"/>
      <c r="G76" s="332"/>
      <c r="H76" s="332"/>
      <c r="I76" s="332"/>
      <c r="J76" s="332"/>
      <c r="K76" s="333"/>
      <c r="L76" s="94"/>
    </row>
    <row r="77" spans="1:12" ht="15" customHeight="1" x14ac:dyDescent="0.25">
      <c r="A77" s="93"/>
      <c r="B77" s="331"/>
      <c r="C77" s="332"/>
      <c r="D77" s="332"/>
      <c r="E77" s="332"/>
      <c r="F77" s="332"/>
      <c r="G77" s="332"/>
      <c r="H77" s="332"/>
      <c r="I77" s="332"/>
      <c r="J77" s="332"/>
      <c r="K77" s="333"/>
      <c r="L77" s="94"/>
    </row>
    <row r="78" spans="1:12" ht="16.5" customHeight="1" x14ac:dyDescent="0.25">
      <c r="A78" s="93"/>
      <c r="B78" s="331"/>
      <c r="C78" s="332"/>
      <c r="D78" s="332"/>
      <c r="E78" s="332"/>
      <c r="F78" s="332"/>
      <c r="G78" s="332"/>
      <c r="H78" s="332"/>
      <c r="I78" s="332"/>
      <c r="J78" s="332"/>
      <c r="K78" s="333"/>
      <c r="L78" s="94"/>
    </row>
    <row r="79" spans="1:12" ht="15" customHeight="1" x14ac:dyDescent="0.25">
      <c r="A79" s="93"/>
      <c r="B79" s="331"/>
      <c r="C79" s="332"/>
      <c r="D79" s="332"/>
      <c r="E79" s="332"/>
      <c r="F79" s="332"/>
      <c r="G79" s="332"/>
      <c r="H79" s="332"/>
      <c r="I79" s="332"/>
      <c r="J79" s="332"/>
      <c r="K79" s="333"/>
      <c r="L79" s="94"/>
    </row>
    <row r="80" spans="1:12" ht="15" customHeight="1" x14ac:dyDescent="0.25">
      <c r="A80" s="93"/>
      <c r="B80" s="331"/>
      <c r="C80" s="332"/>
      <c r="D80" s="332"/>
      <c r="E80" s="332"/>
      <c r="F80" s="332"/>
      <c r="G80" s="332"/>
      <c r="H80" s="332"/>
      <c r="I80" s="332"/>
      <c r="J80" s="332"/>
      <c r="K80" s="333"/>
      <c r="L80" s="94"/>
    </row>
    <row r="81" spans="1:12" ht="15" customHeight="1" x14ac:dyDescent="0.25">
      <c r="A81" s="93"/>
      <c r="B81" s="331"/>
      <c r="C81" s="332"/>
      <c r="D81" s="332"/>
      <c r="E81" s="332"/>
      <c r="F81" s="332"/>
      <c r="G81" s="332"/>
      <c r="H81" s="332"/>
      <c r="I81" s="332"/>
      <c r="J81" s="332"/>
      <c r="K81" s="333"/>
      <c r="L81" s="94"/>
    </row>
    <row r="82" spans="1:12" ht="21.75" customHeight="1" x14ac:dyDescent="0.25">
      <c r="A82" s="93"/>
      <c r="B82" s="331"/>
      <c r="C82" s="332"/>
      <c r="D82" s="332"/>
      <c r="E82" s="332"/>
      <c r="F82" s="332"/>
      <c r="G82" s="332"/>
      <c r="H82" s="332"/>
      <c r="I82" s="332"/>
      <c r="J82" s="332"/>
      <c r="K82" s="333"/>
      <c r="L82" s="94"/>
    </row>
    <row r="83" spans="1:12" ht="15" customHeight="1" x14ac:dyDescent="0.25">
      <c r="A83" s="93"/>
      <c r="B83" s="331" t="s">
        <v>209</v>
      </c>
      <c r="C83" s="332"/>
      <c r="D83" s="332"/>
      <c r="E83" s="332"/>
      <c r="F83" s="332"/>
      <c r="G83" s="332"/>
      <c r="H83" s="332"/>
      <c r="I83" s="332"/>
      <c r="J83" s="332"/>
      <c r="K83" s="333"/>
      <c r="L83" s="94"/>
    </row>
    <row r="84" spans="1:12" ht="15" customHeight="1" x14ac:dyDescent="0.25">
      <c r="A84" s="93"/>
      <c r="B84" s="331"/>
      <c r="C84" s="332"/>
      <c r="D84" s="332"/>
      <c r="E84" s="332"/>
      <c r="F84" s="332"/>
      <c r="G84" s="332"/>
      <c r="H84" s="332"/>
      <c r="I84" s="332"/>
      <c r="J84" s="332"/>
      <c r="K84" s="333"/>
      <c r="L84" s="94"/>
    </row>
    <row r="85" spans="1:12" ht="15" customHeight="1" x14ac:dyDescent="0.25">
      <c r="A85" s="93"/>
      <c r="B85" s="331"/>
      <c r="C85" s="332"/>
      <c r="D85" s="332"/>
      <c r="E85" s="332"/>
      <c r="F85" s="332"/>
      <c r="G85" s="332"/>
      <c r="H85" s="332"/>
      <c r="I85" s="332"/>
      <c r="J85" s="332"/>
      <c r="K85" s="333"/>
      <c r="L85" s="94"/>
    </row>
    <row r="86" spans="1:12" ht="15.75" customHeight="1" x14ac:dyDescent="0.25">
      <c r="A86" s="93"/>
      <c r="B86" s="331"/>
      <c r="C86" s="332"/>
      <c r="D86" s="332"/>
      <c r="E86" s="332"/>
      <c r="F86" s="332"/>
      <c r="G86" s="332"/>
      <c r="H86" s="332"/>
      <c r="I86" s="332"/>
      <c r="J86" s="332"/>
      <c r="K86" s="333"/>
      <c r="L86" s="94"/>
    </row>
    <row r="87" spans="1:12" ht="15" customHeight="1" x14ac:dyDescent="0.25">
      <c r="A87" s="95"/>
      <c r="B87" s="324" t="s">
        <v>210</v>
      </c>
      <c r="C87" s="325"/>
      <c r="D87" s="325"/>
      <c r="E87" s="325"/>
      <c r="F87" s="325"/>
      <c r="G87" s="325"/>
      <c r="H87" s="325"/>
      <c r="I87" s="325"/>
      <c r="J87" s="325"/>
      <c r="K87" s="326"/>
      <c r="L87" s="96"/>
    </row>
    <row r="88" spans="1:12" ht="15" customHeight="1" x14ac:dyDescent="0.25">
      <c r="A88" s="91"/>
      <c r="B88" s="336" t="s">
        <v>211</v>
      </c>
      <c r="C88" s="337"/>
      <c r="D88" s="337"/>
      <c r="E88" s="337"/>
      <c r="F88" s="337"/>
      <c r="G88" s="337"/>
      <c r="H88" s="337"/>
      <c r="I88" s="337"/>
      <c r="J88" s="337"/>
      <c r="K88" s="338"/>
      <c r="L88" s="92"/>
    </row>
    <row r="89" spans="1:12" ht="15" customHeight="1" x14ac:dyDescent="0.25">
      <c r="A89" s="91"/>
      <c r="B89" s="336"/>
      <c r="C89" s="337"/>
      <c r="D89" s="337"/>
      <c r="E89" s="337"/>
      <c r="F89" s="337"/>
      <c r="G89" s="337"/>
      <c r="H89" s="337"/>
      <c r="I89" s="337"/>
      <c r="J89" s="337"/>
      <c r="K89" s="338"/>
      <c r="L89" s="92"/>
    </row>
    <row r="90" spans="1:12" ht="15" customHeight="1" x14ac:dyDescent="0.25">
      <c r="A90" s="91"/>
      <c r="B90" s="336"/>
      <c r="C90" s="337"/>
      <c r="D90" s="337"/>
      <c r="E90" s="337"/>
      <c r="F90" s="337"/>
      <c r="G90" s="337"/>
      <c r="H90" s="337"/>
      <c r="I90" s="337"/>
      <c r="J90" s="337"/>
      <c r="K90" s="338"/>
      <c r="L90" s="92"/>
    </row>
    <row r="91" spans="1:12" ht="15" customHeight="1" x14ac:dyDescent="0.25">
      <c r="A91" s="91"/>
      <c r="B91" s="336"/>
      <c r="C91" s="337"/>
      <c r="D91" s="337"/>
      <c r="E91" s="337"/>
      <c r="F91" s="337"/>
      <c r="G91" s="337"/>
      <c r="H91" s="337"/>
      <c r="I91" s="337"/>
      <c r="J91" s="337"/>
      <c r="K91" s="338"/>
      <c r="L91" s="92"/>
    </row>
    <row r="92" spans="1:12" ht="15" customHeight="1" x14ac:dyDescent="0.25">
      <c r="A92" s="91"/>
      <c r="B92" s="336"/>
      <c r="C92" s="337"/>
      <c r="D92" s="337"/>
      <c r="E92" s="337"/>
      <c r="F92" s="337"/>
      <c r="G92" s="337"/>
      <c r="H92" s="337"/>
      <c r="I92" s="337"/>
      <c r="J92" s="337"/>
      <c r="K92" s="338"/>
      <c r="L92" s="92"/>
    </row>
    <row r="93" spans="1:12" ht="15" customHeight="1" x14ac:dyDescent="0.25">
      <c r="A93" s="91"/>
      <c r="B93" s="331" t="s">
        <v>212</v>
      </c>
      <c r="C93" s="332"/>
      <c r="D93" s="332"/>
      <c r="E93" s="332"/>
      <c r="F93" s="332"/>
      <c r="G93" s="332"/>
      <c r="H93" s="332"/>
      <c r="I93" s="332"/>
      <c r="J93" s="332"/>
      <c r="K93" s="333"/>
      <c r="L93" s="92"/>
    </row>
    <row r="94" spans="1:12" ht="15" customHeight="1" x14ac:dyDescent="0.25">
      <c r="A94" s="91"/>
      <c r="B94" s="331"/>
      <c r="C94" s="332"/>
      <c r="D94" s="332"/>
      <c r="E94" s="332"/>
      <c r="F94" s="332"/>
      <c r="G94" s="332"/>
      <c r="H94" s="332"/>
      <c r="I94" s="332"/>
      <c r="J94" s="332"/>
      <c r="K94" s="333"/>
      <c r="L94" s="92"/>
    </row>
    <row r="95" spans="1:12" ht="15" customHeight="1" x14ac:dyDescent="0.25">
      <c r="A95" s="91"/>
      <c r="B95" s="331"/>
      <c r="C95" s="332"/>
      <c r="D95" s="332"/>
      <c r="E95" s="332"/>
      <c r="F95" s="332"/>
      <c r="G95" s="332"/>
      <c r="H95" s="332"/>
      <c r="I95" s="332"/>
      <c r="J95" s="332"/>
      <c r="K95" s="333"/>
      <c r="L95" s="92"/>
    </row>
    <row r="96" spans="1:12" ht="15" customHeight="1" x14ac:dyDescent="0.25">
      <c r="A96" s="91"/>
      <c r="B96" s="331"/>
      <c r="C96" s="332"/>
      <c r="D96" s="332"/>
      <c r="E96" s="332"/>
      <c r="F96" s="332"/>
      <c r="G96" s="332"/>
      <c r="H96" s="332"/>
      <c r="I96" s="332"/>
      <c r="J96" s="332"/>
      <c r="K96" s="333"/>
      <c r="L96" s="92"/>
    </row>
    <row r="97" spans="1:12" ht="15" customHeight="1" x14ac:dyDescent="0.25">
      <c r="A97" s="91"/>
      <c r="B97" s="331"/>
      <c r="C97" s="332"/>
      <c r="D97" s="332"/>
      <c r="E97" s="332"/>
      <c r="F97" s="332"/>
      <c r="G97" s="332"/>
      <c r="H97" s="332"/>
      <c r="I97" s="332"/>
      <c r="J97" s="332"/>
      <c r="K97" s="333"/>
      <c r="L97" s="92"/>
    </row>
    <row r="98" spans="1:12" ht="15" customHeight="1" x14ac:dyDescent="0.25">
      <c r="A98" s="91"/>
      <c r="B98" s="331"/>
      <c r="C98" s="332"/>
      <c r="D98" s="332"/>
      <c r="E98" s="332"/>
      <c r="F98" s="332"/>
      <c r="G98" s="332"/>
      <c r="H98" s="332"/>
      <c r="I98" s="332"/>
      <c r="J98" s="332"/>
      <c r="K98" s="333"/>
      <c r="L98" s="92"/>
    </row>
    <row r="99" spans="1:12" ht="15" customHeight="1" x14ac:dyDescent="0.25">
      <c r="A99" s="91"/>
      <c r="B99" s="331"/>
      <c r="C99" s="332"/>
      <c r="D99" s="332"/>
      <c r="E99" s="332"/>
      <c r="F99" s="332"/>
      <c r="G99" s="332"/>
      <c r="H99" s="332"/>
      <c r="I99" s="332"/>
      <c r="J99" s="332"/>
      <c r="K99" s="333"/>
      <c r="L99" s="92"/>
    </row>
    <row r="100" spans="1:12" ht="15" customHeight="1" x14ac:dyDescent="0.25">
      <c r="A100" s="91"/>
      <c r="B100" s="336" t="s">
        <v>213</v>
      </c>
      <c r="C100" s="337"/>
      <c r="D100" s="337"/>
      <c r="E100" s="337"/>
      <c r="F100" s="337"/>
      <c r="G100" s="337"/>
      <c r="H100" s="337"/>
      <c r="I100" s="337"/>
      <c r="J100" s="337"/>
      <c r="K100" s="338"/>
      <c r="L100" s="92"/>
    </row>
    <row r="101" spans="1:12" ht="15" customHeight="1" x14ac:dyDescent="0.25">
      <c r="A101" s="91"/>
      <c r="B101" s="336"/>
      <c r="C101" s="337"/>
      <c r="D101" s="337"/>
      <c r="E101" s="337"/>
      <c r="F101" s="337"/>
      <c r="G101" s="337"/>
      <c r="H101" s="337"/>
      <c r="I101" s="337"/>
      <c r="J101" s="337"/>
      <c r="K101" s="338"/>
      <c r="L101" s="92"/>
    </row>
    <row r="102" spans="1:12" ht="15" customHeight="1" x14ac:dyDescent="0.25">
      <c r="A102" s="91"/>
      <c r="B102" s="336"/>
      <c r="C102" s="337"/>
      <c r="D102" s="337"/>
      <c r="E102" s="337"/>
      <c r="F102" s="337"/>
      <c r="G102" s="337"/>
      <c r="H102" s="337"/>
      <c r="I102" s="337"/>
      <c r="J102" s="337"/>
      <c r="K102" s="338"/>
      <c r="L102" s="92"/>
    </row>
    <row r="103" spans="1:12" ht="15" customHeight="1" x14ac:dyDescent="0.25">
      <c r="A103" s="91"/>
      <c r="B103" s="336"/>
      <c r="C103" s="337"/>
      <c r="D103" s="337"/>
      <c r="E103" s="337"/>
      <c r="F103" s="337"/>
      <c r="G103" s="337"/>
      <c r="H103" s="337"/>
      <c r="I103" s="337"/>
      <c r="J103" s="337"/>
      <c r="K103" s="338"/>
      <c r="L103" s="92"/>
    </row>
    <row r="104" spans="1:12" ht="15" customHeight="1" x14ac:dyDescent="0.25">
      <c r="A104" s="91"/>
      <c r="B104" s="336"/>
      <c r="C104" s="337"/>
      <c r="D104" s="337"/>
      <c r="E104" s="337"/>
      <c r="F104" s="337"/>
      <c r="G104" s="337"/>
      <c r="H104" s="337"/>
      <c r="I104" s="337"/>
      <c r="J104" s="337"/>
      <c r="K104" s="338"/>
      <c r="L104" s="92"/>
    </row>
    <row r="105" spans="1:12" ht="11.25" customHeight="1" x14ac:dyDescent="0.25">
      <c r="A105" s="91"/>
      <c r="B105" s="336"/>
      <c r="C105" s="337"/>
      <c r="D105" s="337"/>
      <c r="E105" s="337"/>
      <c r="F105" s="337"/>
      <c r="G105" s="337"/>
      <c r="H105" s="337"/>
      <c r="I105" s="337"/>
      <c r="J105" s="337"/>
      <c r="K105" s="338"/>
      <c r="L105" s="92"/>
    </row>
    <row r="106" spans="1:12" ht="15" customHeight="1" x14ac:dyDescent="0.25">
      <c r="A106" s="91"/>
      <c r="B106" s="324" t="s">
        <v>214</v>
      </c>
      <c r="C106" s="325"/>
      <c r="D106" s="325"/>
      <c r="E106" s="325"/>
      <c r="F106" s="325"/>
      <c r="G106" s="325"/>
      <c r="H106" s="325"/>
      <c r="I106" s="325"/>
      <c r="J106" s="325"/>
      <c r="K106" s="326"/>
      <c r="L106" s="92"/>
    </row>
    <row r="107" spans="1:12" ht="15" customHeight="1" x14ac:dyDescent="0.25">
      <c r="A107" s="91"/>
      <c r="B107" s="331" t="s">
        <v>215</v>
      </c>
      <c r="C107" s="332"/>
      <c r="D107" s="332"/>
      <c r="E107" s="332"/>
      <c r="F107" s="332"/>
      <c r="G107" s="332"/>
      <c r="H107" s="332"/>
      <c r="I107" s="332"/>
      <c r="J107" s="332"/>
      <c r="K107" s="333"/>
      <c r="L107" s="92"/>
    </row>
    <row r="108" spans="1:12" ht="15" customHeight="1" x14ac:dyDescent="0.25">
      <c r="A108" s="91"/>
      <c r="B108" s="331"/>
      <c r="C108" s="332"/>
      <c r="D108" s="332"/>
      <c r="E108" s="332"/>
      <c r="F108" s="332"/>
      <c r="G108" s="332"/>
      <c r="H108" s="332"/>
      <c r="I108" s="332"/>
      <c r="J108" s="332"/>
      <c r="K108" s="333"/>
      <c r="L108" s="92"/>
    </row>
    <row r="109" spans="1:12" ht="15" customHeight="1" x14ac:dyDescent="0.25">
      <c r="A109" s="91"/>
      <c r="B109" s="331"/>
      <c r="C109" s="332"/>
      <c r="D109" s="332"/>
      <c r="E109" s="332"/>
      <c r="F109" s="332"/>
      <c r="G109" s="332"/>
      <c r="H109" s="332"/>
      <c r="I109" s="332"/>
      <c r="J109" s="332"/>
      <c r="K109" s="333"/>
      <c r="L109" s="92"/>
    </row>
    <row r="110" spans="1:12" ht="15" customHeight="1" x14ac:dyDescent="0.25">
      <c r="A110" s="91"/>
      <c r="B110" s="331"/>
      <c r="C110" s="332"/>
      <c r="D110" s="332"/>
      <c r="E110" s="332"/>
      <c r="F110" s="332"/>
      <c r="G110" s="332"/>
      <c r="H110" s="332"/>
      <c r="I110" s="332"/>
      <c r="J110" s="332"/>
      <c r="K110" s="333"/>
      <c r="L110" s="92"/>
    </row>
    <row r="111" spans="1:12" ht="14.15" customHeight="1" x14ac:dyDescent="0.25">
      <c r="A111" s="91"/>
      <c r="B111" s="334" t="s">
        <v>216</v>
      </c>
      <c r="C111" s="335"/>
      <c r="D111" s="335"/>
      <c r="E111" s="30"/>
      <c r="F111" s="30"/>
      <c r="G111" s="98" t="s">
        <v>217</v>
      </c>
      <c r="H111" s="30"/>
      <c r="I111" s="30"/>
      <c r="J111" s="30"/>
      <c r="K111" s="97"/>
      <c r="L111" s="92"/>
    </row>
    <row r="112" spans="1:12" x14ac:dyDescent="0.25">
      <c r="A112" s="85"/>
      <c r="B112" s="86"/>
      <c r="C112" s="86"/>
      <c r="D112" s="86"/>
      <c r="E112" s="86"/>
      <c r="F112" s="86"/>
      <c r="G112" s="86"/>
      <c r="H112" s="86"/>
      <c r="I112" s="86"/>
      <c r="J112" s="86"/>
      <c r="K112" s="86"/>
      <c r="L112" s="87"/>
    </row>
  </sheetData>
  <sheetProtection algorithmName="SHA-512" hashValue="q5S+XzQxG05hgfYB0yNg2AqhFl9ErlXDjEaQjD7u2s0nnKKXZcTrFksVjpQPzrZGxE+b2EnsdIdxHcCAy8HoVQ==" saltValue="ulU8xI5dB313rSrC2cCWqw==" spinCount="100000" sheet="1" objects="1" scenarios="1"/>
  <mergeCells count="48">
    <mergeCell ref="B107:K110"/>
    <mergeCell ref="B70:K70"/>
    <mergeCell ref="B106:K106"/>
    <mergeCell ref="B64:K69"/>
    <mergeCell ref="B111:D111"/>
    <mergeCell ref="B71:K82"/>
    <mergeCell ref="B88:K92"/>
    <mergeCell ref="B93:K99"/>
    <mergeCell ref="B100:K105"/>
    <mergeCell ref="B83:K86"/>
    <mergeCell ref="B87:K87"/>
    <mergeCell ref="B51:K51"/>
    <mergeCell ref="B53:K54"/>
    <mergeCell ref="B52:K52"/>
    <mergeCell ref="B55:K55"/>
    <mergeCell ref="B63:K63"/>
    <mergeCell ref="B57:K57"/>
    <mergeCell ref="B58:K59"/>
    <mergeCell ref="B62:K62"/>
    <mergeCell ref="B47:K47"/>
    <mergeCell ref="B48:K48"/>
    <mergeCell ref="B22:K22"/>
    <mergeCell ref="B25:K36"/>
    <mergeCell ref="B39:K39"/>
    <mergeCell ref="B38:K38"/>
    <mergeCell ref="B41:K41"/>
    <mergeCell ref="B44:K44"/>
    <mergeCell ref="B40:K40"/>
    <mergeCell ref="B46:K46"/>
    <mergeCell ref="B20:K20"/>
    <mergeCell ref="B17:K17"/>
    <mergeCell ref="B45:K45"/>
    <mergeCell ref="B23:K23"/>
    <mergeCell ref="B24:K24"/>
    <mergeCell ref="B21:K21"/>
    <mergeCell ref="B42:K42"/>
    <mergeCell ref="B1:K1"/>
    <mergeCell ref="B19:K19"/>
    <mergeCell ref="B14:K14"/>
    <mergeCell ref="B3:K3"/>
    <mergeCell ref="B11:K11"/>
    <mergeCell ref="B12:K12"/>
    <mergeCell ref="B9:K10"/>
    <mergeCell ref="B4:K8"/>
    <mergeCell ref="B15:K15"/>
    <mergeCell ref="B13:K13"/>
    <mergeCell ref="B16:K16"/>
    <mergeCell ref="B18:K18"/>
  </mergeCells>
  <phoneticPr fontId="4" type="noConversion"/>
  <hyperlinks>
    <hyperlink ref="C50" location="'B - Background &amp; Site Info'!A1" display="Section B1.8" xr:uid="{00000000-0004-0000-0200-000000000000}"/>
    <hyperlink ref="B53:K54" r:id="rId1" display="http://webarchive.nationalarchives.gov.uk/20140605090108/http://www.naturalengland.org.uk/Images/WML-G11_tcm6-9930.pdf" xr:uid="{00000000-0004-0000-0200-000001000000}"/>
    <hyperlink ref="G111" location="'B - Background &amp; Site Info'!A1" display="Next Section" xr:uid="{00000000-0004-0000-0200-000002000000}"/>
    <hyperlink ref="B111:D111" location="'E - Mitign &amp; compn '!B215" display="Return to table E4" xr:uid="{00000000-0004-0000-0200-000003000000}"/>
  </hyperlinks>
  <pageMargins left="0.19685039370078741" right="0.19685039370078741" top="0.55118110236220474" bottom="0.55118110236220474" header="0.31496062992125984" footer="0.31496062992125984"/>
  <pageSetup paperSize="9" firstPageNumber="10" orientation="portrait" horizontalDpi="4294967292" r:id="rId2"/>
  <headerFooter>
    <oddHeader>&amp;C&amp;A</oddHeader>
    <oddFooter>&amp;CPage &amp;P</oddFooter>
  </headerFooter>
  <rowBreaks count="1" manualBreakCount="1">
    <brk id="60"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sheetPr>
  <dimension ref="A1:K156"/>
  <sheetViews>
    <sheetView showGridLines="0" showRuler="0" zoomScale="130" zoomScaleNormal="130" workbookViewId="0">
      <selection activeCell="B3" sqref="B3:J4"/>
    </sheetView>
  </sheetViews>
  <sheetFormatPr defaultColWidth="9.1796875" defaultRowHeight="12.5" x14ac:dyDescent="0.25"/>
  <cols>
    <col min="1" max="1" width="1.453125" customWidth="1"/>
    <col min="2" max="10" width="10" customWidth="1"/>
    <col min="11" max="11" width="1.453125" customWidth="1"/>
  </cols>
  <sheetData>
    <row r="1" spans="1:11" x14ac:dyDescent="0.25">
      <c r="A1" s="80"/>
      <c r="B1" s="385" t="s">
        <v>218</v>
      </c>
      <c r="C1" s="386"/>
      <c r="D1" s="386"/>
      <c r="E1" s="386"/>
      <c r="F1" s="386"/>
      <c r="G1" s="386"/>
      <c r="H1" s="386"/>
      <c r="I1" s="386"/>
      <c r="J1" s="386"/>
      <c r="K1" s="81"/>
    </row>
    <row r="2" spans="1:11" ht="14.15" customHeight="1" x14ac:dyDescent="0.25">
      <c r="A2" s="82"/>
      <c r="B2" s="368" t="s">
        <v>219</v>
      </c>
      <c r="C2" s="368"/>
      <c r="D2" s="368"/>
      <c r="E2" s="368"/>
      <c r="F2" s="368"/>
      <c r="G2" s="368"/>
      <c r="H2" s="368"/>
      <c r="I2" s="368"/>
      <c r="J2" s="368"/>
      <c r="K2" s="83"/>
    </row>
    <row r="3" spans="1:11" ht="28" customHeight="1" x14ac:dyDescent="0.25">
      <c r="A3" s="82"/>
      <c r="B3" s="368" t="s">
        <v>220</v>
      </c>
      <c r="C3" s="368"/>
      <c r="D3" s="368"/>
      <c r="E3" s="368"/>
      <c r="F3" s="368"/>
      <c r="G3" s="368"/>
      <c r="H3" s="368"/>
      <c r="I3" s="368"/>
      <c r="J3" s="368"/>
      <c r="K3" s="83"/>
    </row>
    <row r="4" spans="1:11" x14ac:dyDescent="0.25">
      <c r="A4" s="82"/>
      <c r="B4" s="368"/>
      <c r="C4" s="368"/>
      <c r="D4" s="368"/>
      <c r="E4" s="368"/>
      <c r="F4" s="368"/>
      <c r="G4" s="368"/>
      <c r="H4" s="368"/>
      <c r="I4" s="368"/>
      <c r="J4" s="368"/>
      <c r="K4" s="83"/>
    </row>
    <row r="5" spans="1:11" ht="13" x14ac:dyDescent="0.3">
      <c r="A5" s="82"/>
      <c r="B5" s="387" t="s">
        <v>221</v>
      </c>
      <c r="C5" s="364"/>
      <c r="D5" s="364"/>
      <c r="E5" s="364"/>
      <c r="F5" s="364"/>
      <c r="G5" s="364"/>
      <c r="H5" s="364"/>
      <c r="I5" s="364"/>
      <c r="J5" s="364"/>
      <c r="K5" s="83"/>
    </row>
    <row r="6" spans="1:11" ht="15.75" customHeight="1" x14ac:dyDescent="0.25">
      <c r="A6" s="82"/>
      <c r="B6" s="381" t="s">
        <v>222</v>
      </c>
      <c r="C6" s="381"/>
      <c r="D6" s="381"/>
      <c r="E6" s="382"/>
      <c r="F6" s="383"/>
      <c r="G6" s="383"/>
      <c r="H6" s="383"/>
      <c r="I6" s="383"/>
      <c r="J6" s="384"/>
      <c r="K6" s="83"/>
    </row>
    <row r="7" spans="1:11" ht="5.25" customHeight="1" x14ac:dyDescent="0.25">
      <c r="A7" s="82"/>
      <c r="B7" s="364"/>
      <c r="C7" s="364"/>
      <c r="D7" s="364"/>
      <c r="E7" s="364"/>
      <c r="F7" s="364"/>
      <c r="G7" s="364"/>
      <c r="H7" s="364"/>
      <c r="I7" s="364"/>
      <c r="J7" s="364"/>
      <c r="K7" s="83"/>
    </row>
    <row r="8" spans="1:11" ht="15" customHeight="1" x14ac:dyDescent="0.25">
      <c r="A8" s="82"/>
      <c r="B8" s="381" t="s">
        <v>223</v>
      </c>
      <c r="C8" s="381"/>
      <c r="D8" s="381"/>
      <c r="E8" s="382"/>
      <c r="F8" s="383"/>
      <c r="G8" s="383"/>
      <c r="H8" s="383"/>
      <c r="I8" s="383"/>
      <c r="J8" s="384"/>
      <c r="K8" s="83"/>
    </row>
    <row r="9" spans="1:11" ht="6" customHeight="1" x14ac:dyDescent="0.25">
      <c r="A9" s="82"/>
      <c r="B9" s="364"/>
      <c r="C9" s="364"/>
      <c r="D9" s="364"/>
      <c r="E9" s="364"/>
      <c r="F9" s="364"/>
      <c r="G9" s="364"/>
      <c r="H9" s="364"/>
      <c r="I9" s="364"/>
      <c r="J9" s="364"/>
      <c r="K9" s="83"/>
    </row>
    <row r="10" spans="1:11" ht="15" customHeight="1" x14ac:dyDescent="0.25">
      <c r="A10" s="82"/>
      <c r="B10" s="381" t="s">
        <v>224</v>
      </c>
      <c r="C10" s="381"/>
      <c r="D10" s="381"/>
      <c r="E10" s="382"/>
      <c r="F10" s="383"/>
      <c r="G10" s="383"/>
      <c r="H10" s="383"/>
      <c r="I10" s="383"/>
      <c r="J10" s="384"/>
      <c r="K10" s="83"/>
    </row>
    <row r="11" spans="1:11" ht="4.5" customHeight="1" x14ac:dyDescent="0.25">
      <c r="A11" s="82"/>
      <c r="B11" s="364"/>
      <c r="C11" s="364"/>
      <c r="D11" s="364"/>
      <c r="E11" s="364"/>
      <c r="F11" s="364"/>
      <c r="G11" s="364"/>
      <c r="H11" s="364"/>
      <c r="I11" s="364"/>
      <c r="J11" s="364"/>
      <c r="K11" s="83"/>
    </row>
    <row r="12" spans="1:11" ht="14.25" customHeight="1" x14ac:dyDescent="0.25">
      <c r="A12" s="82"/>
      <c r="B12" s="369" t="s">
        <v>225</v>
      </c>
      <c r="C12" s="369"/>
      <c r="D12" s="369"/>
      <c r="E12" s="369"/>
      <c r="F12" s="369"/>
      <c r="G12" s="369"/>
      <c r="H12" s="369"/>
      <c r="I12" s="369"/>
      <c r="J12" s="369"/>
      <c r="K12" s="83"/>
    </row>
    <row r="13" spans="1:11" ht="14.25" customHeight="1" x14ac:dyDescent="0.25">
      <c r="A13" s="82"/>
      <c r="B13" s="369"/>
      <c r="C13" s="369"/>
      <c r="D13" s="369"/>
      <c r="E13" s="369"/>
      <c r="F13" s="369"/>
      <c r="G13" s="369"/>
      <c r="H13" s="369"/>
      <c r="I13" s="369"/>
      <c r="J13" s="369"/>
      <c r="K13" s="83"/>
    </row>
    <row r="14" spans="1:11" ht="14.25" customHeight="1" x14ac:dyDescent="0.25">
      <c r="A14" s="82"/>
      <c r="B14" s="369"/>
      <c r="C14" s="369"/>
      <c r="D14" s="369"/>
      <c r="E14" s="369"/>
      <c r="F14" s="369"/>
      <c r="G14" s="369"/>
      <c r="H14" s="369"/>
      <c r="I14" s="369"/>
      <c r="J14" s="369"/>
      <c r="K14" s="83"/>
    </row>
    <row r="15" spans="1:11" ht="15" customHeight="1" x14ac:dyDescent="0.25">
      <c r="A15" s="82"/>
      <c r="B15" s="369"/>
      <c r="C15" s="369"/>
      <c r="D15" s="369"/>
      <c r="E15" s="370"/>
      <c r="F15" s="371"/>
      <c r="G15" s="371"/>
      <c r="H15" s="371"/>
      <c r="I15" s="371"/>
      <c r="J15" s="372"/>
      <c r="K15" s="83"/>
    </row>
    <row r="16" spans="1:11" s="20" customFormat="1" ht="14.15" customHeight="1" x14ac:dyDescent="0.25">
      <c r="A16" s="99"/>
      <c r="B16" s="369" t="s">
        <v>226</v>
      </c>
      <c r="C16" s="369"/>
      <c r="D16" s="369"/>
      <c r="E16" s="369"/>
      <c r="F16" s="369"/>
      <c r="G16" s="369"/>
      <c r="H16" s="369"/>
      <c r="I16" s="369"/>
      <c r="J16" s="369"/>
      <c r="K16" s="100"/>
    </row>
    <row r="17" spans="1:11" s="20" customFormat="1" ht="14.15" customHeight="1" x14ac:dyDescent="0.25">
      <c r="A17" s="99"/>
      <c r="B17" s="359" t="s">
        <v>227</v>
      </c>
      <c r="C17" s="359"/>
      <c r="D17" s="359"/>
      <c r="E17" s="359"/>
      <c r="F17" s="359"/>
      <c r="G17" s="359"/>
      <c r="H17" s="359"/>
      <c r="I17" s="359"/>
      <c r="J17" s="359"/>
      <c r="K17" s="100"/>
    </row>
    <row r="18" spans="1:11" ht="15" customHeight="1" x14ac:dyDescent="0.25">
      <c r="A18" s="82"/>
      <c r="B18" s="101"/>
      <c r="C18" s="101"/>
      <c r="D18" s="101"/>
      <c r="E18" s="373"/>
      <c r="F18" s="374"/>
      <c r="G18" s="374"/>
      <c r="H18" s="374"/>
      <c r="I18" s="374"/>
      <c r="J18" s="375"/>
      <c r="K18" s="83"/>
    </row>
    <row r="19" spans="1:11" ht="6.75" customHeight="1" x14ac:dyDescent="0.25">
      <c r="A19" s="82"/>
      <c r="K19" s="83"/>
    </row>
    <row r="20" spans="1:11" ht="18.75" customHeight="1" x14ac:dyDescent="0.25">
      <c r="A20" s="82"/>
      <c r="B20" s="368" t="s">
        <v>228</v>
      </c>
      <c r="C20" s="369"/>
      <c r="D20" s="369"/>
      <c r="E20" s="369"/>
      <c r="F20" s="369"/>
      <c r="G20" s="369"/>
      <c r="H20" s="369"/>
      <c r="I20" s="369"/>
      <c r="J20" s="369"/>
      <c r="K20" s="83"/>
    </row>
    <row r="21" spans="1:11" ht="18.75" customHeight="1" x14ac:dyDescent="0.25">
      <c r="A21" s="82"/>
      <c r="B21" s="369"/>
      <c r="C21" s="369"/>
      <c r="D21" s="369"/>
      <c r="E21" s="369"/>
      <c r="F21" s="369"/>
      <c r="G21" s="369"/>
      <c r="H21" s="369"/>
      <c r="I21" s="369"/>
      <c r="J21" s="369"/>
      <c r="K21" s="83"/>
    </row>
    <row r="22" spans="1:11" ht="18.75" customHeight="1" x14ac:dyDescent="0.25">
      <c r="A22" s="82"/>
      <c r="B22" s="369"/>
      <c r="C22" s="369"/>
      <c r="D22" s="369"/>
      <c r="E22" s="369"/>
      <c r="F22" s="369"/>
      <c r="G22" s="369"/>
      <c r="H22" s="369"/>
      <c r="I22" s="369"/>
      <c r="J22" s="369"/>
      <c r="K22" s="83"/>
    </row>
    <row r="23" spans="1:11" x14ac:dyDescent="0.25">
      <c r="A23" s="82"/>
      <c r="B23" s="376"/>
      <c r="C23" s="376"/>
      <c r="D23" s="376"/>
      <c r="E23" s="376"/>
      <c r="F23" s="376"/>
      <c r="G23" s="376"/>
      <c r="H23" s="376"/>
      <c r="I23" s="376"/>
      <c r="J23" s="376"/>
      <c r="K23" s="83"/>
    </row>
    <row r="24" spans="1:11" x14ac:dyDescent="0.25">
      <c r="A24" s="82"/>
      <c r="B24" s="369" t="s">
        <v>229</v>
      </c>
      <c r="C24" s="369"/>
      <c r="D24" s="369"/>
      <c r="E24" s="369"/>
      <c r="F24" s="369"/>
      <c r="G24" s="369"/>
      <c r="H24" s="369"/>
      <c r="I24" s="369"/>
      <c r="J24" s="369"/>
      <c r="K24" s="83"/>
    </row>
    <row r="25" spans="1:11" x14ac:dyDescent="0.25">
      <c r="A25" s="82"/>
      <c r="B25" s="369"/>
      <c r="C25" s="369"/>
      <c r="D25" s="369"/>
      <c r="E25" s="369"/>
      <c r="F25" s="369"/>
      <c r="G25" s="369"/>
      <c r="H25" s="369"/>
      <c r="I25" s="369"/>
      <c r="J25" s="369"/>
      <c r="K25" s="83"/>
    </row>
    <row r="26" spans="1:11" x14ac:dyDescent="0.25">
      <c r="A26" s="82"/>
      <c r="B26" s="369"/>
      <c r="C26" s="369"/>
      <c r="D26" s="369"/>
      <c r="E26" s="369"/>
      <c r="F26" s="369"/>
      <c r="G26" s="369"/>
      <c r="H26" s="369"/>
      <c r="I26" s="369"/>
      <c r="J26" s="369"/>
      <c r="K26" s="83"/>
    </row>
    <row r="27" spans="1:11" ht="15" customHeight="1" x14ac:dyDescent="0.25">
      <c r="A27" s="82"/>
      <c r="B27" s="369"/>
      <c r="C27" s="369"/>
      <c r="D27" s="369"/>
      <c r="E27" s="369"/>
      <c r="F27" s="369"/>
      <c r="G27" s="369"/>
      <c r="H27" s="369"/>
      <c r="I27" s="369"/>
      <c r="J27" s="369"/>
      <c r="K27" s="83"/>
    </row>
    <row r="28" spans="1:11" ht="17.25" customHeight="1" x14ac:dyDescent="0.25">
      <c r="A28" s="82"/>
      <c r="B28" s="101"/>
      <c r="C28" s="101"/>
      <c r="D28" s="101"/>
      <c r="E28" s="101"/>
      <c r="F28" s="101"/>
      <c r="G28" s="101"/>
      <c r="H28" s="101"/>
      <c r="I28" s="101"/>
      <c r="J28" s="101"/>
      <c r="K28" s="83"/>
    </row>
    <row r="29" spans="1:11" ht="12.75" customHeight="1" x14ac:dyDescent="0.25">
      <c r="A29" s="82"/>
      <c r="B29" s="368"/>
      <c r="C29" s="369"/>
      <c r="D29" s="369"/>
      <c r="E29" s="369"/>
      <c r="F29" s="369"/>
      <c r="G29" s="369"/>
      <c r="H29" s="369"/>
      <c r="I29" s="369"/>
      <c r="J29" s="369"/>
      <c r="K29" s="83"/>
    </row>
    <row r="30" spans="1:11" x14ac:dyDescent="0.25">
      <c r="A30" s="82"/>
      <c r="B30" s="368" t="s">
        <v>230</v>
      </c>
      <c r="C30" s="369"/>
      <c r="D30" s="369"/>
      <c r="E30" s="369"/>
      <c r="F30" s="369"/>
      <c r="G30" s="369"/>
      <c r="H30" s="369"/>
      <c r="I30" s="369"/>
      <c r="J30" s="369"/>
      <c r="K30" s="83"/>
    </row>
    <row r="31" spans="1:11" ht="13" x14ac:dyDescent="0.25">
      <c r="A31" s="82"/>
      <c r="B31" s="377"/>
      <c r="C31" s="377"/>
      <c r="D31" s="377"/>
      <c r="E31" s="377"/>
      <c r="F31" s="377"/>
      <c r="G31" s="377"/>
      <c r="H31" s="377"/>
      <c r="I31" s="377"/>
      <c r="J31" s="377"/>
      <c r="K31" s="83"/>
    </row>
    <row r="32" spans="1:11" ht="13" x14ac:dyDescent="0.3">
      <c r="A32" s="82"/>
      <c r="B32" s="367" t="s">
        <v>231</v>
      </c>
      <c r="C32" s="367"/>
      <c r="D32" s="367"/>
      <c r="E32" s="367"/>
      <c r="F32" s="367"/>
      <c r="G32" s="367"/>
      <c r="H32" s="367"/>
      <c r="I32" s="367"/>
      <c r="J32" s="367"/>
      <c r="K32" s="83"/>
    </row>
    <row r="33" spans="1:11" x14ac:dyDescent="0.25">
      <c r="A33" s="82"/>
      <c r="B33" s="365" t="s">
        <v>232</v>
      </c>
      <c r="C33" s="365"/>
      <c r="D33" s="365"/>
      <c r="E33" s="365"/>
      <c r="F33" s="365"/>
      <c r="G33" s="365"/>
      <c r="H33" s="365"/>
      <c r="I33" s="365"/>
      <c r="J33" s="365"/>
      <c r="K33" s="83"/>
    </row>
    <row r="34" spans="1:11" x14ac:dyDescent="0.25">
      <c r="A34" s="82"/>
      <c r="B34" s="359" t="s">
        <v>233</v>
      </c>
      <c r="C34" s="359"/>
      <c r="D34" s="359"/>
      <c r="E34" s="359"/>
      <c r="F34" s="359"/>
      <c r="G34" s="359"/>
      <c r="H34" s="359"/>
      <c r="I34" s="359"/>
      <c r="J34" s="359"/>
      <c r="K34" s="83"/>
    </row>
    <row r="35" spans="1:11" x14ac:dyDescent="0.25">
      <c r="A35" s="82"/>
      <c r="B35" s="359"/>
      <c r="C35" s="359"/>
      <c r="D35" s="359"/>
      <c r="E35" s="359"/>
      <c r="F35" s="359"/>
      <c r="G35" s="359"/>
      <c r="H35" s="359"/>
      <c r="I35" s="359"/>
      <c r="J35" s="359"/>
      <c r="K35" s="83"/>
    </row>
    <row r="36" spans="1:11" x14ac:dyDescent="0.25">
      <c r="A36" s="82"/>
      <c r="B36" s="368" t="s">
        <v>234</v>
      </c>
      <c r="C36" s="369"/>
      <c r="D36" s="369"/>
      <c r="E36" s="369"/>
      <c r="F36" s="369"/>
      <c r="G36" s="369"/>
      <c r="H36" s="369"/>
      <c r="I36" s="369"/>
      <c r="J36" s="369"/>
      <c r="K36" s="83"/>
    </row>
    <row r="37" spans="1:11" s="31" customFormat="1" ht="12.75" customHeight="1" x14ac:dyDescent="0.25">
      <c r="A37" s="102"/>
      <c r="B37" s="380" t="s">
        <v>235</v>
      </c>
      <c r="C37" s="380"/>
      <c r="D37" s="380"/>
      <c r="E37" s="380"/>
      <c r="F37" s="380"/>
      <c r="G37" s="380"/>
      <c r="H37" s="379" t="s">
        <v>236</v>
      </c>
      <c r="I37" s="379"/>
      <c r="J37" s="379"/>
      <c r="K37" s="103"/>
    </row>
    <row r="38" spans="1:11" s="31" customFormat="1" ht="12.75" customHeight="1" x14ac:dyDescent="0.25">
      <c r="A38" s="102"/>
      <c r="B38" s="365" t="s">
        <v>237</v>
      </c>
      <c r="C38" s="365"/>
      <c r="D38" s="365"/>
      <c r="E38" s="365"/>
      <c r="F38" s="365"/>
      <c r="G38" s="365"/>
      <c r="H38" s="365"/>
      <c r="I38" s="365"/>
      <c r="J38" s="365"/>
      <c r="K38" s="103"/>
    </row>
    <row r="39" spans="1:11" s="31" customFormat="1" ht="12.75" customHeight="1" x14ac:dyDescent="0.25">
      <c r="A39" s="102"/>
      <c r="B39" s="355" t="s">
        <v>238</v>
      </c>
      <c r="C39" s="355"/>
      <c r="D39" s="355"/>
      <c r="E39" s="355"/>
      <c r="F39" s="355"/>
      <c r="G39" s="165"/>
      <c r="H39" s="354" t="s">
        <v>239</v>
      </c>
      <c r="I39" s="354"/>
      <c r="J39" s="354"/>
      <c r="K39" s="103"/>
    </row>
    <row r="40" spans="1:11" s="31" customFormat="1" ht="4.5" customHeight="1" x14ac:dyDescent="0.25">
      <c r="A40" s="102"/>
      <c r="B40" s="188"/>
      <c r="K40" s="103"/>
    </row>
    <row r="41" spans="1:11" ht="15" customHeight="1" x14ac:dyDescent="0.25">
      <c r="A41" s="82"/>
      <c r="B41" s="355" t="s">
        <v>240</v>
      </c>
      <c r="C41" s="355"/>
      <c r="D41" s="355"/>
      <c r="E41" s="355"/>
      <c r="F41" s="355"/>
      <c r="G41" s="366"/>
      <c r="H41" s="356"/>
      <c r="I41" s="357"/>
      <c r="J41" s="358"/>
      <c r="K41" s="83"/>
    </row>
    <row r="42" spans="1:11" ht="5.25" customHeight="1" x14ac:dyDescent="0.25">
      <c r="A42" s="82"/>
      <c r="B42" s="354"/>
      <c r="C42" s="354"/>
      <c r="D42" s="354"/>
      <c r="E42" s="354"/>
      <c r="F42" s="354"/>
      <c r="G42" s="354"/>
      <c r="H42" s="354"/>
      <c r="I42" s="354"/>
      <c r="J42" s="354"/>
      <c r="K42" s="83"/>
    </row>
    <row r="43" spans="1:11" ht="15" customHeight="1" x14ac:dyDescent="0.25">
      <c r="A43" s="82"/>
      <c r="B43" s="355" t="s">
        <v>241</v>
      </c>
      <c r="C43" s="355"/>
      <c r="D43" s="355"/>
      <c r="E43" s="355"/>
      <c r="F43" s="355"/>
      <c r="G43" s="355"/>
      <c r="H43" s="356"/>
      <c r="I43" s="357"/>
      <c r="J43" s="358"/>
      <c r="K43" s="83"/>
    </row>
    <row r="44" spans="1:11" s="19" customFormat="1" ht="19.5" customHeight="1" x14ac:dyDescent="0.25">
      <c r="A44" s="104"/>
      <c r="B44" s="378" t="s">
        <v>242</v>
      </c>
      <c r="C44" s="378"/>
      <c r="D44" s="378"/>
      <c r="E44" s="378"/>
      <c r="F44" s="378"/>
      <c r="G44" s="378"/>
      <c r="H44" s="378"/>
      <c r="I44" s="378"/>
      <c r="J44" s="378"/>
      <c r="K44" s="105"/>
    </row>
    <row r="45" spans="1:11" s="19" customFormat="1" ht="19.5" customHeight="1" x14ac:dyDescent="0.25">
      <c r="A45" s="104"/>
      <c r="B45" s="378"/>
      <c r="C45" s="378"/>
      <c r="D45" s="378"/>
      <c r="E45" s="378"/>
      <c r="F45" s="378"/>
      <c r="G45" s="378"/>
      <c r="H45" s="378"/>
      <c r="I45" s="378"/>
      <c r="J45" s="378"/>
      <c r="K45" s="105"/>
    </row>
    <row r="46" spans="1:11" ht="42" customHeight="1" x14ac:dyDescent="0.25">
      <c r="A46" s="82"/>
      <c r="B46" s="279" t="s">
        <v>243</v>
      </c>
      <c r="C46" s="279"/>
      <c r="D46" s="279"/>
      <c r="E46" s="279"/>
      <c r="F46" s="279"/>
      <c r="G46" s="279"/>
      <c r="H46" s="279"/>
      <c r="I46" s="279"/>
      <c r="J46" s="279"/>
      <c r="K46" s="83"/>
    </row>
    <row r="47" spans="1:11" ht="8.25" customHeight="1" x14ac:dyDescent="0.25">
      <c r="A47" s="82"/>
      <c r="C47" s="101"/>
      <c r="D47" s="101"/>
      <c r="E47" s="101"/>
      <c r="F47" s="101"/>
      <c r="G47" s="101"/>
      <c r="H47" s="101"/>
      <c r="I47" s="101"/>
      <c r="J47" s="101"/>
      <c r="K47" s="83"/>
    </row>
    <row r="48" spans="1:11" ht="13" x14ac:dyDescent="0.25">
      <c r="A48" s="82"/>
      <c r="B48" s="363" t="s">
        <v>244</v>
      </c>
      <c r="C48" s="363"/>
      <c r="D48" s="363"/>
      <c r="E48" s="363"/>
      <c r="F48" s="363"/>
      <c r="G48" s="363"/>
      <c r="H48" s="363"/>
      <c r="I48" s="363"/>
      <c r="J48" s="363"/>
      <c r="K48" s="83"/>
    </row>
    <row r="49" spans="1:11" x14ac:dyDescent="0.25">
      <c r="A49" s="82"/>
      <c r="B49" s="354"/>
      <c r="C49" s="354"/>
      <c r="D49" s="354"/>
      <c r="E49" s="354"/>
      <c r="F49" s="354"/>
      <c r="G49" s="354"/>
      <c r="H49" s="354"/>
      <c r="I49" s="354"/>
      <c r="J49" s="354"/>
      <c r="K49" s="83"/>
    </row>
    <row r="50" spans="1:11" x14ac:dyDescent="0.25">
      <c r="A50" s="82"/>
      <c r="B50" s="355" t="s">
        <v>245</v>
      </c>
      <c r="C50" s="354"/>
      <c r="D50" s="354"/>
      <c r="E50" s="354"/>
      <c r="F50" s="354"/>
      <c r="G50" s="354"/>
      <c r="H50" s="354"/>
      <c r="I50" s="354"/>
      <c r="J50" s="354"/>
      <c r="K50" s="83"/>
    </row>
    <row r="51" spans="1:11" x14ac:dyDescent="0.25">
      <c r="A51" s="82"/>
      <c r="B51" s="354"/>
      <c r="C51" s="354"/>
      <c r="D51" s="354"/>
      <c r="E51" s="354"/>
      <c r="F51" s="354"/>
      <c r="G51" s="354"/>
      <c r="H51" s="354"/>
      <c r="I51" s="354"/>
      <c r="J51" s="354"/>
      <c r="K51" s="83"/>
    </row>
    <row r="52" spans="1:11" x14ac:dyDescent="0.25">
      <c r="A52" s="82"/>
      <c r="B52" s="355" t="s">
        <v>246</v>
      </c>
      <c r="C52" s="354"/>
      <c r="D52" s="354"/>
      <c r="E52" s="354"/>
      <c r="F52" s="354"/>
      <c r="G52" s="354"/>
      <c r="H52" s="354"/>
      <c r="I52" s="354"/>
      <c r="J52" s="354"/>
      <c r="K52" s="83"/>
    </row>
    <row r="53" spans="1:11" x14ac:dyDescent="0.25">
      <c r="A53" s="82"/>
      <c r="B53" s="354"/>
      <c r="C53" s="354"/>
      <c r="D53" s="354"/>
      <c r="E53" s="354"/>
      <c r="F53" s="354"/>
      <c r="G53" s="354"/>
      <c r="H53" s="354"/>
      <c r="I53" s="354"/>
      <c r="J53" s="354"/>
      <c r="K53" s="83"/>
    </row>
    <row r="54" spans="1:11" ht="20.25" customHeight="1" x14ac:dyDescent="0.25">
      <c r="A54" s="82"/>
      <c r="B54" s="355" t="s">
        <v>247</v>
      </c>
      <c r="C54" s="354"/>
      <c r="D54" s="354"/>
      <c r="E54" s="354"/>
      <c r="F54" s="354"/>
      <c r="G54" s="354"/>
      <c r="H54" s="354"/>
      <c r="I54" s="354"/>
      <c r="J54" s="354"/>
      <c r="K54" s="83"/>
    </row>
    <row r="55" spans="1:11" ht="12.75" customHeight="1" x14ac:dyDescent="0.25">
      <c r="A55" s="82"/>
      <c r="B55" s="299" t="s">
        <v>248</v>
      </c>
      <c r="C55" s="299"/>
      <c r="D55" s="299"/>
      <c r="E55" s="299"/>
      <c r="F55" s="299"/>
      <c r="G55" s="299"/>
      <c r="H55" s="299"/>
      <c r="I55" s="299"/>
      <c r="J55" s="299"/>
      <c r="K55" s="83"/>
    </row>
    <row r="56" spans="1:11" ht="14.15" customHeight="1" x14ac:dyDescent="0.25">
      <c r="A56" s="82"/>
      <c r="B56" s="299"/>
      <c r="C56" s="299"/>
      <c r="D56" s="299"/>
      <c r="E56" s="299"/>
      <c r="F56" s="299"/>
      <c r="G56" s="299"/>
      <c r="H56" s="299"/>
      <c r="I56" s="299"/>
      <c r="J56" s="299"/>
      <c r="K56" s="83"/>
    </row>
    <row r="57" spans="1:11" ht="14.15" customHeight="1" x14ac:dyDescent="0.25">
      <c r="A57" s="82"/>
      <c r="B57" s="348"/>
      <c r="C57" s="348"/>
      <c r="D57" s="348"/>
      <c r="E57" s="348"/>
      <c r="F57" s="348"/>
      <c r="G57" s="348"/>
      <c r="H57" s="348"/>
      <c r="I57" s="348"/>
      <c r="J57" s="348"/>
      <c r="K57" s="83"/>
    </row>
    <row r="58" spans="1:11" ht="14.15" customHeight="1" x14ac:dyDescent="0.25">
      <c r="A58" s="82"/>
      <c r="B58" s="339"/>
      <c r="C58" s="340"/>
      <c r="D58" s="340"/>
      <c r="E58" s="340"/>
      <c r="F58" s="340"/>
      <c r="G58" s="340"/>
      <c r="H58" s="340"/>
      <c r="I58" s="340"/>
      <c r="J58" s="341"/>
      <c r="K58" s="83"/>
    </row>
    <row r="59" spans="1:11" ht="14.15" customHeight="1" x14ac:dyDescent="0.25">
      <c r="A59" s="82"/>
      <c r="B59" s="342"/>
      <c r="C59" s="343"/>
      <c r="D59" s="343"/>
      <c r="E59" s="343"/>
      <c r="F59" s="343"/>
      <c r="G59" s="343"/>
      <c r="H59" s="343"/>
      <c r="I59" s="343"/>
      <c r="J59" s="344"/>
      <c r="K59" s="83"/>
    </row>
    <row r="60" spans="1:11" ht="14.15" customHeight="1" x14ac:dyDescent="0.25">
      <c r="A60" s="82"/>
      <c r="B60" s="342"/>
      <c r="C60" s="343"/>
      <c r="D60" s="343"/>
      <c r="E60" s="343"/>
      <c r="F60" s="343"/>
      <c r="G60" s="343"/>
      <c r="H60" s="343"/>
      <c r="I60" s="343"/>
      <c r="J60" s="344"/>
      <c r="K60" s="83"/>
    </row>
    <row r="61" spans="1:11" ht="14.15" customHeight="1" x14ac:dyDescent="0.25">
      <c r="A61" s="82"/>
      <c r="B61" s="342"/>
      <c r="C61" s="343"/>
      <c r="D61" s="343"/>
      <c r="E61" s="343"/>
      <c r="F61" s="343"/>
      <c r="G61" s="343"/>
      <c r="H61" s="343"/>
      <c r="I61" s="343"/>
      <c r="J61" s="344"/>
      <c r="K61" s="83"/>
    </row>
    <row r="62" spans="1:11" ht="14.15" customHeight="1" x14ac:dyDescent="0.25">
      <c r="A62" s="82"/>
      <c r="B62" s="342"/>
      <c r="C62" s="343"/>
      <c r="D62" s="343"/>
      <c r="E62" s="343"/>
      <c r="F62" s="343"/>
      <c r="G62" s="343"/>
      <c r="H62" s="343"/>
      <c r="I62" s="343"/>
      <c r="J62" s="344"/>
      <c r="K62" s="83"/>
    </row>
    <row r="63" spans="1:11" ht="14.15" customHeight="1" x14ac:dyDescent="0.25">
      <c r="A63" s="82"/>
      <c r="B63" s="342"/>
      <c r="C63" s="343"/>
      <c r="D63" s="343"/>
      <c r="E63" s="343"/>
      <c r="F63" s="343"/>
      <c r="G63" s="343"/>
      <c r="H63" s="343"/>
      <c r="I63" s="343"/>
      <c r="J63" s="344"/>
      <c r="K63" s="83"/>
    </row>
    <row r="64" spans="1:11" ht="14.15" customHeight="1" x14ac:dyDescent="0.25">
      <c r="A64" s="82"/>
      <c r="B64" s="342"/>
      <c r="C64" s="343"/>
      <c r="D64" s="343"/>
      <c r="E64" s="343"/>
      <c r="F64" s="343"/>
      <c r="G64" s="343"/>
      <c r="H64" s="343"/>
      <c r="I64" s="343"/>
      <c r="J64" s="344"/>
      <c r="K64" s="83"/>
    </row>
    <row r="65" spans="1:11" ht="14.15" customHeight="1" x14ac:dyDescent="0.25">
      <c r="A65" s="82"/>
      <c r="B65" s="342"/>
      <c r="C65" s="343"/>
      <c r="D65" s="343"/>
      <c r="E65" s="343"/>
      <c r="F65" s="343"/>
      <c r="G65" s="343"/>
      <c r="H65" s="343"/>
      <c r="I65" s="343"/>
      <c r="J65" s="344"/>
      <c r="K65" s="83"/>
    </row>
    <row r="66" spans="1:11" ht="14.15" customHeight="1" x14ac:dyDescent="0.25">
      <c r="A66" s="82"/>
      <c r="B66" s="342"/>
      <c r="C66" s="343"/>
      <c r="D66" s="343"/>
      <c r="E66" s="343"/>
      <c r="F66" s="343"/>
      <c r="G66" s="343"/>
      <c r="H66" s="343"/>
      <c r="I66" s="343"/>
      <c r="J66" s="344"/>
      <c r="K66" s="83"/>
    </row>
    <row r="67" spans="1:11" ht="14.15" customHeight="1" x14ac:dyDescent="0.25">
      <c r="A67" s="82"/>
      <c r="B67" s="342"/>
      <c r="C67" s="343"/>
      <c r="D67" s="343"/>
      <c r="E67" s="343"/>
      <c r="F67" s="343"/>
      <c r="G67" s="343"/>
      <c r="H67" s="343"/>
      <c r="I67" s="343"/>
      <c r="J67" s="344"/>
      <c r="K67" s="83"/>
    </row>
    <row r="68" spans="1:11" ht="14.15" customHeight="1" x14ac:dyDescent="0.25">
      <c r="A68" s="82"/>
      <c r="B68" s="342"/>
      <c r="C68" s="343"/>
      <c r="D68" s="343"/>
      <c r="E68" s="343"/>
      <c r="F68" s="343"/>
      <c r="G68" s="343"/>
      <c r="H68" s="343"/>
      <c r="I68" s="343"/>
      <c r="J68" s="344"/>
      <c r="K68" s="83"/>
    </row>
    <row r="69" spans="1:11" ht="14.15" customHeight="1" x14ac:dyDescent="0.25">
      <c r="A69" s="82"/>
      <c r="B69" s="342"/>
      <c r="C69" s="343"/>
      <c r="D69" s="343"/>
      <c r="E69" s="343"/>
      <c r="F69" s="343"/>
      <c r="G69" s="343"/>
      <c r="H69" s="343"/>
      <c r="I69" s="343"/>
      <c r="J69" s="344"/>
      <c r="K69" s="83"/>
    </row>
    <row r="70" spans="1:11" ht="14.15" customHeight="1" x14ac:dyDescent="0.25">
      <c r="A70" s="82"/>
      <c r="B70" s="342"/>
      <c r="C70" s="343"/>
      <c r="D70" s="343"/>
      <c r="E70" s="343"/>
      <c r="F70" s="343"/>
      <c r="G70" s="343"/>
      <c r="H70" s="343"/>
      <c r="I70" s="343"/>
      <c r="J70" s="344"/>
      <c r="K70" s="83"/>
    </row>
    <row r="71" spans="1:11" ht="14.15" customHeight="1" x14ac:dyDescent="0.25">
      <c r="A71" s="82"/>
      <c r="B71" s="342"/>
      <c r="C71" s="343"/>
      <c r="D71" s="343"/>
      <c r="E71" s="343"/>
      <c r="F71" s="343"/>
      <c r="G71" s="343"/>
      <c r="H71" s="343"/>
      <c r="I71" s="343"/>
      <c r="J71" s="344"/>
      <c r="K71" s="83"/>
    </row>
    <row r="72" spans="1:11" ht="14.15" customHeight="1" x14ac:dyDescent="0.25">
      <c r="A72" s="82"/>
      <c r="B72" s="342"/>
      <c r="C72" s="343"/>
      <c r="D72" s="343"/>
      <c r="E72" s="343"/>
      <c r="F72" s="343"/>
      <c r="G72" s="343"/>
      <c r="H72" s="343"/>
      <c r="I72" s="343"/>
      <c r="J72" s="344"/>
      <c r="K72" s="83"/>
    </row>
    <row r="73" spans="1:11" ht="14.15" customHeight="1" x14ac:dyDescent="0.25">
      <c r="A73" s="82"/>
      <c r="B73" s="342"/>
      <c r="C73" s="343"/>
      <c r="D73" s="343"/>
      <c r="E73" s="343"/>
      <c r="F73" s="343"/>
      <c r="G73" s="343"/>
      <c r="H73" s="343"/>
      <c r="I73" s="343"/>
      <c r="J73" s="344"/>
      <c r="K73" s="83"/>
    </row>
    <row r="74" spans="1:11" ht="14.15" customHeight="1" x14ac:dyDescent="0.25">
      <c r="A74" s="82"/>
      <c r="B74" s="342"/>
      <c r="C74" s="343"/>
      <c r="D74" s="343"/>
      <c r="E74" s="343"/>
      <c r="F74" s="343"/>
      <c r="G74" s="343"/>
      <c r="H74" s="343"/>
      <c r="I74" s="343"/>
      <c r="J74" s="344"/>
      <c r="K74" s="83"/>
    </row>
    <row r="75" spans="1:11" ht="14.15" customHeight="1" x14ac:dyDescent="0.25">
      <c r="A75" s="82"/>
      <c r="B75" s="342"/>
      <c r="C75" s="343"/>
      <c r="D75" s="343"/>
      <c r="E75" s="343"/>
      <c r="F75" s="343"/>
      <c r="G75" s="343"/>
      <c r="H75" s="343"/>
      <c r="I75" s="343"/>
      <c r="J75" s="344"/>
      <c r="K75" s="83"/>
    </row>
    <row r="76" spans="1:11" ht="14.15" customHeight="1" x14ac:dyDescent="0.25">
      <c r="A76" s="82"/>
      <c r="B76" s="342"/>
      <c r="C76" s="343"/>
      <c r="D76" s="343"/>
      <c r="E76" s="343"/>
      <c r="F76" s="343"/>
      <c r="G76" s="343"/>
      <c r="H76" s="343"/>
      <c r="I76" s="343"/>
      <c r="J76" s="344"/>
      <c r="K76" s="83"/>
    </row>
    <row r="77" spans="1:11" ht="14.15" customHeight="1" x14ac:dyDescent="0.25">
      <c r="A77" s="82"/>
      <c r="B77" s="342"/>
      <c r="C77" s="343"/>
      <c r="D77" s="343"/>
      <c r="E77" s="343"/>
      <c r="F77" s="343"/>
      <c r="G77" s="343"/>
      <c r="H77" s="343"/>
      <c r="I77" s="343"/>
      <c r="J77" s="344"/>
      <c r="K77" s="83"/>
    </row>
    <row r="78" spans="1:11" ht="49.5" customHeight="1" x14ac:dyDescent="0.25">
      <c r="A78" s="82"/>
      <c r="B78" s="345"/>
      <c r="C78" s="346"/>
      <c r="D78" s="346"/>
      <c r="E78" s="346"/>
      <c r="F78" s="346"/>
      <c r="G78" s="346"/>
      <c r="H78" s="346"/>
      <c r="I78" s="346"/>
      <c r="J78" s="347"/>
      <c r="K78" s="83"/>
    </row>
    <row r="79" spans="1:11" x14ac:dyDescent="0.25">
      <c r="A79" s="82"/>
      <c r="B79" s="354"/>
      <c r="C79" s="354"/>
      <c r="D79" s="354"/>
      <c r="E79" s="354"/>
      <c r="F79" s="354"/>
      <c r="G79" s="354"/>
      <c r="H79" s="354"/>
      <c r="I79" s="354"/>
      <c r="J79" s="354"/>
      <c r="K79" s="83"/>
    </row>
    <row r="80" spans="1:11" ht="14.25" customHeight="1" x14ac:dyDescent="0.25">
      <c r="A80" s="82"/>
      <c r="B80" s="359" t="s">
        <v>249</v>
      </c>
      <c r="C80" s="359"/>
      <c r="D80" s="359"/>
      <c r="E80" s="359"/>
      <c r="F80" s="359"/>
      <c r="G80" s="359"/>
      <c r="H80" s="359"/>
      <c r="I80" s="359"/>
      <c r="J80" s="359"/>
      <c r="K80" s="83"/>
    </row>
    <row r="81" spans="1:11" ht="14.15" customHeight="1" x14ac:dyDescent="0.25">
      <c r="A81" s="82"/>
      <c r="B81" s="339"/>
      <c r="C81" s="340"/>
      <c r="D81" s="340"/>
      <c r="E81" s="340"/>
      <c r="F81" s="340"/>
      <c r="G81" s="340"/>
      <c r="H81" s="340"/>
      <c r="I81" s="340"/>
      <c r="J81" s="341"/>
      <c r="K81" s="83"/>
    </row>
    <row r="82" spans="1:11" ht="14.15" customHeight="1" x14ac:dyDescent="0.25">
      <c r="A82" s="82"/>
      <c r="B82" s="342"/>
      <c r="C82" s="343"/>
      <c r="D82" s="343"/>
      <c r="E82" s="343"/>
      <c r="F82" s="343"/>
      <c r="G82" s="343"/>
      <c r="H82" s="343"/>
      <c r="I82" s="343"/>
      <c r="J82" s="344"/>
      <c r="K82" s="83"/>
    </row>
    <row r="83" spans="1:11" ht="14.15" customHeight="1" x14ac:dyDescent="0.25">
      <c r="A83" s="82"/>
      <c r="B83" s="342"/>
      <c r="C83" s="343"/>
      <c r="D83" s="343"/>
      <c r="E83" s="343"/>
      <c r="F83" s="343"/>
      <c r="G83" s="343"/>
      <c r="H83" s="343"/>
      <c r="I83" s="343"/>
      <c r="J83" s="344"/>
      <c r="K83" s="83"/>
    </row>
    <row r="84" spans="1:11" ht="14.15" customHeight="1" x14ac:dyDescent="0.25">
      <c r="A84" s="82"/>
      <c r="B84" s="342"/>
      <c r="C84" s="343"/>
      <c r="D84" s="343"/>
      <c r="E84" s="343"/>
      <c r="F84" s="343"/>
      <c r="G84" s="343"/>
      <c r="H84" s="343"/>
      <c r="I84" s="343"/>
      <c r="J84" s="344"/>
      <c r="K84" s="83"/>
    </row>
    <row r="85" spans="1:11" ht="14.15" customHeight="1" x14ac:dyDescent="0.25">
      <c r="A85" s="82"/>
      <c r="B85" s="342"/>
      <c r="C85" s="343"/>
      <c r="D85" s="343"/>
      <c r="E85" s="343"/>
      <c r="F85" s="343"/>
      <c r="G85" s="343"/>
      <c r="H85" s="343"/>
      <c r="I85" s="343"/>
      <c r="J85" s="344"/>
      <c r="K85" s="83"/>
    </row>
    <row r="86" spans="1:11" ht="14.15" customHeight="1" x14ac:dyDescent="0.25">
      <c r="A86" s="82"/>
      <c r="B86" s="342"/>
      <c r="C86" s="343"/>
      <c r="D86" s="343"/>
      <c r="E86" s="343"/>
      <c r="F86" s="343"/>
      <c r="G86" s="343"/>
      <c r="H86" s="343"/>
      <c r="I86" s="343"/>
      <c r="J86" s="344"/>
      <c r="K86" s="83"/>
    </row>
    <row r="87" spans="1:11" ht="14.15" customHeight="1" x14ac:dyDescent="0.25">
      <c r="A87" s="82"/>
      <c r="B87" s="342"/>
      <c r="C87" s="343"/>
      <c r="D87" s="343"/>
      <c r="E87" s="343"/>
      <c r="F87" s="343"/>
      <c r="G87" s="343"/>
      <c r="H87" s="343"/>
      <c r="I87" s="343"/>
      <c r="J87" s="344"/>
      <c r="K87" s="83"/>
    </row>
    <row r="88" spans="1:11" ht="14.15" customHeight="1" x14ac:dyDescent="0.25">
      <c r="A88" s="82"/>
      <c r="B88" s="342"/>
      <c r="C88" s="343"/>
      <c r="D88" s="343"/>
      <c r="E88" s="343"/>
      <c r="F88" s="343"/>
      <c r="G88" s="343"/>
      <c r="H88" s="343"/>
      <c r="I88" s="343"/>
      <c r="J88" s="344"/>
      <c r="K88" s="83"/>
    </row>
    <row r="89" spans="1:11" ht="14.15" customHeight="1" x14ac:dyDescent="0.25">
      <c r="A89" s="82"/>
      <c r="B89" s="342"/>
      <c r="C89" s="343"/>
      <c r="D89" s="343"/>
      <c r="E89" s="343"/>
      <c r="F89" s="343"/>
      <c r="G89" s="343"/>
      <c r="H89" s="343"/>
      <c r="I89" s="343"/>
      <c r="J89" s="344"/>
      <c r="K89" s="83"/>
    </row>
    <row r="90" spans="1:11" ht="14.15" customHeight="1" x14ac:dyDescent="0.25">
      <c r="A90" s="82"/>
      <c r="B90" s="342"/>
      <c r="C90" s="343"/>
      <c r="D90" s="343"/>
      <c r="E90" s="343"/>
      <c r="F90" s="343"/>
      <c r="G90" s="343"/>
      <c r="H90" s="343"/>
      <c r="I90" s="343"/>
      <c r="J90" s="344"/>
      <c r="K90" s="83"/>
    </row>
    <row r="91" spans="1:11" ht="14.15" customHeight="1" x14ac:dyDescent="0.25">
      <c r="A91" s="82"/>
      <c r="B91" s="342"/>
      <c r="C91" s="343"/>
      <c r="D91" s="343"/>
      <c r="E91" s="343"/>
      <c r="F91" s="343"/>
      <c r="G91" s="343"/>
      <c r="H91" s="343"/>
      <c r="I91" s="343"/>
      <c r="J91" s="344"/>
      <c r="K91" s="83"/>
    </row>
    <row r="92" spans="1:11" ht="14.15" customHeight="1" x14ac:dyDescent="0.25">
      <c r="A92" s="82"/>
      <c r="B92" s="342"/>
      <c r="C92" s="343"/>
      <c r="D92" s="343"/>
      <c r="E92" s="343"/>
      <c r="F92" s="343"/>
      <c r="G92" s="343"/>
      <c r="H92" s="343"/>
      <c r="I92" s="343"/>
      <c r="J92" s="344"/>
      <c r="K92" s="83"/>
    </row>
    <row r="93" spans="1:11" ht="14.15" customHeight="1" x14ac:dyDescent="0.25">
      <c r="A93" s="82"/>
      <c r="B93" s="342"/>
      <c r="C93" s="343"/>
      <c r="D93" s="343"/>
      <c r="E93" s="343"/>
      <c r="F93" s="343"/>
      <c r="G93" s="343"/>
      <c r="H93" s="343"/>
      <c r="I93" s="343"/>
      <c r="J93" s="344"/>
      <c r="K93" s="83"/>
    </row>
    <row r="94" spans="1:11" ht="14.15" customHeight="1" x14ac:dyDescent="0.25">
      <c r="A94" s="82"/>
      <c r="B94" s="342"/>
      <c r="C94" s="343"/>
      <c r="D94" s="343"/>
      <c r="E94" s="343"/>
      <c r="F94" s="343"/>
      <c r="G94" s="343"/>
      <c r="H94" s="343"/>
      <c r="I94" s="343"/>
      <c r="J94" s="344"/>
      <c r="K94" s="83"/>
    </row>
    <row r="95" spans="1:11" ht="14.15" customHeight="1" x14ac:dyDescent="0.25">
      <c r="A95" s="82"/>
      <c r="B95" s="342"/>
      <c r="C95" s="343"/>
      <c r="D95" s="343"/>
      <c r="E95" s="343"/>
      <c r="F95" s="343"/>
      <c r="G95" s="343"/>
      <c r="H95" s="343"/>
      <c r="I95" s="343"/>
      <c r="J95" s="344"/>
      <c r="K95" s="83"/>
    </row>
    <row r="96" spans="1:11" ht="14.15" customHeight="1" x14ac:dyDescent="0.25">
      <c r="A96" s="82"/>
      <c r="B96" s="342"/>
      <c r="C96" s="343"/>
      <c r="D96" s="343"/>
      <c r="E96" s="343"/>
      <c r="F96" s="343"/>
      <c r="G96" s="343"/>
      <c r="H96" s="343"/>
      <c r="I96" s="343"/>
      <c r="J96" s="344"/>
      <c r="K96" s="83"/>
    </row>
    <row r="97" spans="1:11" ht="14.15" customHeight="1" x14ac:dyDescent="0.25">
      <c r="A97" s="82"/>
      <c r="B97" s="342"/>
      <c r="C97" s="343"/>
      <c r="D97" s="343"/>
      <c r="E97" s="343"/>
      <c r="F97" s="343"/>
      <c r="G97" s="343"/>
      <c r="H97" s="343"/>
      <c r="I97" s="343"/>
      <c r="J97" s="344"/>
      <c r="K97" s="83"/>
    </row>
    <row r="98" spans="1:11" ht="14.15" customHeight="1" x14ac:dyDescent="0.25">
      <c r="A98" s="82"/>
      <c r="B98" s="342"/>
      <c r="C98" s="343"/>
      <c r="D98" s="343"/>
      <c r="E98" s="343"/>
      <c r="F98" s="343"/>
      <c r="G98" s="343"/>
      <c r="H98" s="343"/>
      <c r="I98" s="343"/>
      <c r="J98" s="344"/>
      <c r="K98" s="83"/>
    </row>
    <row r="99" spans="1:11" ht="14.15" customHeight="1" x14ac:dyDescent="0.25">
      <c r="A99" s="82"/>
      <c r="B99" s="342"/>
      <c r="C99" s="343"/>
      <c r="D99" s="343"/>
      <c r="E99" s="343"/>
      <c r="F99" s="343"/>
      <c r="G99" s="343"/>
      <c r="H99" s="343"/>
      <c r="I99" s="343"/>
      <c r="J99" s="344"/>
      <c r="K99" s="83"/>
    </row>
    <row r="100" spans="1:11" ht="14.15" customHeight="1" x14ac:dyDescent="0.25">
      <c r="A100" s="82"/>
      <c r="B100" s="342"/>
      <c r="C100" s="343"/>
      <c r="D100" s="343"/>
      <c r="E100" s="343"/>
      <c r="F100" s="343"/>
      <c r="G100" s="343"/>
      <c r="H100" s="343"/>
      <c r="I100" s="343"/>
      <c r="J100" s="344"/>
      <c r="K100" s="83"/>
    </row>
    <row r="101" spans="1:11" ht="59.15" customHeight="1" x14ac:dyDescent="0.25">
      <c r="A101" s="82"/>
      <c r="B101" s="345"/>
      <c r="C101" s="346"/>
      <c r="D101" s="346"/>
      <c r="E101" s="346"/>
      <c r="F101" s="346"/>
      <c r="G101" s="346"/>
      <c r="H101" s="346"/>
      <c r="I101" s="346"/>
      <c r="J101" s="347"/>
      <c r="K101" s="83"/>
    </row>
    <row r="102" spans="1:11" ht="9.75" customHeight="1" x14ac:dyDescent="0.25">
      <c r="A102" s="82"/>
      <c r="B102" s="44"/>
      <c r="C102" s="44"/>
      <c r="D102" s="44"/>
      <c r="E102" s="44"/>
      <c r="F102" s="44"/>
      <c r="G102" s="44"/>
      <c r="H102" s="44"/>
      <c r="I102" s="44"/>
      <c r="J102" s="44"/>
      <c r="K102" s="83"/>
    </row>
    <row r="103" spans="1:11" ht="14.15" customHeight="1" x14ac:dyDescent="0.25">
      <c r="A103" s="82"/>
      <c r="B103" s="360" t="s">
        <v>250</v>
      </c>
      <c r="C103" s="361"/>
      <c r="D103" s="361"/>
      <c r="E103" s="361"/>
      <c r="F103" s="361"/>
      <c r="G103" s="361"/>
      <c r="H103" s="361"/>
      <c r="I103" s="361"/>
      <c r="J103" s="362"/>
      <c r="K103" s="83"/>
    </row>
    <row r="104" spans="1:11" ht="14.15" customHeight="1" x14ac:dyDescent="0.25">
      <c r="A104" s="82"/>
      <c r="B104" s="45"/>
      <c r="C104" s="45"/>
      <c r="D104" s="45"/>
      <c r="E104" s="45"/>
      <c r="F104" s="45"/>
      <c r="G104" s="45"/>
      <c r="H104" s="45"/>
      <c r="I104" s="45"/>
      <c r="J104" s="45"/>
      <c r="K104" s="83"/>
    </row>
    <row r="105" spans="1:11" ht="13" x14ac:dyDescent="0.3">
      <c r="A105" s="82"/>
      <c r="B105" s="316" t="s">
        <v>251</v>
      </c>
      <c r="C105" s="353"/>
      <c r="D105" s="353"/>
      <c r="E105" s="353"/>
      <c r="F105" s="353"/>
      <c r="G105" s="353"/>
      <c r="H105" s="353"/>
      <c r="I105" s="353"/>
      <c r="J105" s="353"/>
      <c r="K105" s="83"/>
    </row>
    <row r="106" spans="1:11" x14ac:dyDescent="0.25">
      <c r="A106" s="82"/>
      <c r="B106" s="316" t="s">
        <v>252</v>
      </c>
      <c r="C106" s="353"/>
      <c r="D106" s="353"/>
      <c r="E106" s="353"/>
      <c r="F106" s="353"/>
      <c r="G106" s="353"/>
      <c r="H106" s="353"/>
      <c r="I106" s="353"/>
      <c r="J106" s="353"/>
      <c r="K106" s="83"/>
    </row>
    <row r="107" spans="1:11" ht="17.25" customHeight="1" x14ac:dyDescent="0.25">
      <c r="A107" s="82"/>
      <c r="B107" s="355" t="s">
        <v>253</v>
      </c>
      <c r="C107" s="354"/>
      <c r="D107" s="354"/>
      <c r="E107" s="354"/>
      <c r="F107" s="354"/>
      <c r="G107" s="354"/>
      <c r="H107" s="354"/>
      <c r="I107" s="354"/>
      <c r="J107" s="354"/>
      <c r="K107" s="83"/>
    </row>
    <row r="108" spans="1:11" x14ac:dyDescent="0.25">
      <c r="A108" s="82"/>
      <c r="B108" s="353" t="s">
        <v>254</v>
      </c>
      <c r="C108" s="353"/>
      <c r="D108" s="353"/>
      <c r="E108" s="353"/>
      <c r="F108" s="353"/>
      <c r="G108" s="353"/>
      <c r="H108" s="353"/>
      <c r="I108" s="353"/>
      <c r="J108" s="353"/>
      <c r="K108" s="83"/>
    </row>
    <row r="109" spans="1:11" x14ac:dyDescent="0.25">
      <c r="A109" s="82"/>
      <c r="B109" s="316" t="s">
        <v>255</v>
      </c>
      <c r="C109" s="353"/>
      <c r="D109" s="353"/>
      <c r="E109" s="353"/>
      <c r="F109" s="353"/>
      <c r="G109" s="353"/>
      <c r="H109" s="353"/>
      <c r="I109" s="353"/>
      <c r="J109" s="353"/>
      <c r="K109" s="83"/>
    </row>
    <row r="110" spans="1:11" x14ac:dyDescent="0.25">
      <c r="A110" s="82"/>
      <c r="B110" s="316" t="s">
        <v>256</v>
      </c>
      <c r="C110" s="353"/>
      <c r="D110" s="353"/>
      <c r="E110" s="353"/>
      <c r="F110" s="353"/>
      <c r="G110" s="353"/>
      <c r="H110" s="353"/>
      <c r="I110" s="353"/>
      <c r="J110" s="353"/>
      <c r="K110" s="83"/>
    </row>
    <row r="111" spans="1:11" ht="4.5" customHeight="1" x14ac:dyDescent="0.25">
      <c r="A111" s="82"/>
      <c r="K111" s="83"/>
    </row>
    <row r="112" spans="1:11" x14ac:dyDescent="0.25">
      <c r="A112" s="82"/>
      <c r="B112" s="353" t="s">
        <v>257</v>
      </c>
      <c r="C112" s="353"/>
      <c r="D112" s="353"/>
      <c r="E112" s="353"/>
      <c r="F112" s="353"/>
      <c r="G112" s="353"/>
      <c r="H112" s="353"/>
      <c r="I112" s="353"/>
      <c r="J112" s="353"/>
      <c r="K112" s="83"/>
    </row>
    <row r="113" spans="1:11" ht="5.25" customHeight="1" x14ac:dyDescent="0.25">
      <c r="A113" s="82"/>
      <c r="B113" s="353"/>
      <c r="C113" s="353"/>
      <c r="D113" s="353"/>
      <c r="E113" s="353"/>
      <c r="F113" s="353"/>
      <c r="G113" s="353"/>
      <c r="H113" s="353"/>
      <c r="I113" s="353"/>
      <c r="J113" s="353"/>
      <c r="K113" s="83"/>
    </row>
    <row r="114" spans="1:11" ht="14.15" customHeight="1" x14ac:dyDescent="0.25">
      <c r="A114" s="82"/>
      <c r="B114" s="339"/>
      <c r="C114" s="340"/>
      <c r="D114" s="340"/>
      <c r="E114" s="340"/>
      <c r="F114" s="340"/>
      <c r="G114" s="340"/>
      <c r="H114" s="340"/>
      <c r="I114" s="340"/>
      <c r="J114" s="341"/>
      <c r="K114" s="83"/>
    </row>
    <row r="115" spans="1:11" ht="14.15" customHeight="1" x14ac:dyDescent="0.25">
      <c r="A115" s="82"/>
      <c r="B115" s="342"/>
      <c r="C115" s="343"/>
      <c r="D115" s="343"/>
      <c r="E115" s="343"/>
      <c r="F115" s="343"/>
      <c r="G115" s="343"/>
      <c r="H115" s="343"/>
      <c r="I115" s="343"/>
      <c r="J115" s="344"/>
      <c r="K115" s="83"/>
    </row>
    <row r="116" spans="1:11" ht="14.15" customHeight="1" x14ac:dyDescent="0.25">
      <c r="A116" s="82"/>
      <c r="B116" s="342"/>
      <c r="C116" s="343"/>
      <c r="D116" s="343"/>
      <c r="E116" s="343"/>
      <c r="F116" s="343"/>
      <c r="G116" s="343"/>
      <c r="H116" s="343"/>
      <c r="I116" s="343"/>
      <c r="J116" s="344"/>
      <c r="K116" s="83"/>
    </row>
    <row r="117" spans="1:11" ht="14.15" customHeight="1" x14ac:dyDescent="0.25">
      <c r="A117" s="82"/>
      <c r="B117" s="342"/>
      <c r="C117" s="343"/>
      <c r="D117" s="343"/>
      <c r="E117" s="343"/>
      <c r="F117" s="343"/>
      <c r="G117" s="343"/>
      <c r="H117" s="343"/>
      <c r="I117" s="343"/>
      <c r="J117" s="344"/>
      <c r="K117" s="83"/>
    </row>
    <row r="118" spans="1:11" ht="14.15" customHeight="1" x14ac:dyDescent="0.25">
      <c r="A118" s="82"/>
      <c r="B118" s="342"/>
      <c r="C118" s="343"/>
      <c r="D118" s="343"/>
      <c r="E118" s="343"/>
      <c r="F118" s="343"/>
      <c r="G118" s="343"/>
      <c r="H118" s="343"/>
      <c r="I118" s="343"/>
      <c r="J118" s="344"/>
      <c r="K118" s="83"/>
    </row>
    <row r="119" spans="1:11" ht="14.15" customHeight="1" x14ac:dyDescent="0.25">
      <c r="A119" s="82"/>
      <c r="B119" s="342"/>
      <c r="C119" s="343"/>
      <c r="D119" s="343"/>
      <c r="E119" s="343"/>
      <c r="F119" s="343"/>
      <c r="G119" s="343"/>
      <c r="H119" s="343"/>
      <c r="I119" s="343"/>
      <c r="J119" s="344"/>
      <c r="K119" s="83"/>
    </row>
    <row r="120" spans="1:11" ht="14.15" customHeight="1" x14ac:dyDescent="0.25">
      <c r="A120" s="82"/>
      <c r="B120" s="342"/>
      <c r="C120" s="343"/>
      <c r="D120" s="343"/>
      <c r="E120" s="343"/>
      <c r="F120" s="343"/>
      <c r="G120" s="343"/>
      <c r="H120" s="343"/>
      <c r="I120" s="343"/>
      <c r="J120" s="344"/>
      <c r="K120" s="83"/>
    </row>
    <row r="121" spans="1:11" ht="14.15" customHeight="1" x14ac:dyDescent="0.25">
      <c r="A121" s="82"/>
      <c r="B121" s="342"/>
      <c r="C121" s="343"/>
      <c r="D121" s="343"/>
      <c r="E121" s="343"/>
      <c r="F121" s="343"/>
      <c r="G121" s="343"/>
      <c r="H121" s="343"/>
      <c r="I121" s="343"/>
      <c r="J121" s="344"/>
      <c r="K121" s="83"/>
    </row>
    <row r="122" spans="1:11" ht="14.15" customHeight="1" x14ac:dyDescent="0.25">
      <c r="A122" s="82"/>
      <c r="B122" s="342"/>
      <c r="C122" s="343"/>
      <c r="D122" s="343"/>
      <c r="E122" s="343"/>
      <c r="F122" s="343"/>
      <c r="G122" s="343"/>
      <c r="H122" s="343"/>
      <c r="I122" s="343"/>
      <c r="J122" s="344"/>
      <c r="K122" s="83"/>
    </row>
    <row r="123" spans="1:11" ht="14.15" customHeight="1" x14ac:dyDescent="0.25">
      <c r="A123" s="82"/>
      <c r="B123" s="342"/>
      <c r="C123" s="343"/>
      <c r="D123" s="343"/>
      <c r="E123" s="343"/>
      <c r="F123" s="343"/>
      <c r="G123" s="343"/>
      <c r="H123" s="343"/>
      <c r="I123" s="343"/>
      <c r="J123" s="344"/>
      <c r="K123" s="83"/>
    </row>
    <row r="124" spans="1:11" ht="14.15" customHeight="1" x14ac:dyDescent="0.25">
      <c r="A124" s="82"/>
      <c r="B124" s="342"/>
      <c r="C124" s="343"/>
      <c r="D124" s="343"/>
      <c r="E124" s="343"/>
      <c r="F124" s="343"/>
      <c r="G124" s="343"/>
      <c r="H124" s="343"/>
      <c r="I124" s="343"/>
      <c r="J124" s="344"/>
      <c r="K124" s="83"/>
    </row>
    <row r="125" spans="1:11" ht="14.15" customHeight="1" x14ac:dyDescent="0.25">
      <c r="A125" s="82"/>
      <c r="B125" s="342"/>
      <c r="C125" s="343"/>
      <c r="D125" s="343"/>
      <c r="E125" s="343"/>
      <c r="F125" s="343"/>
      <c r="G125" s="343"/>
      <c r="H125" s="343"/>
      <c r="I125" s="343"/>
      <c r="J125" s="344"/>
      <c r="K125" s="83"/>
    </row>
    <row r="126" spans="1:11" ht="14.15" customHeight="1" x14ac:dyDescent="0.25">
      <c r="A126" s="82"/>
      <c r="B126" s="342"/>
      <c r="C126" s="343"/>
      <c r="D126" s="343"/>
      <c r="E126" s="343"/>
      <c r="F126" s="343"/>
      <c r="G126" s="343"/>
      <c r="H126" s="343"/>
      <c r="I126" s="343"/>
      <c r="J126" s="344"/>
      <c r="K126" s="83"/>
    </row>
    <row r="127" spans="1:11" ht="14.15" customHeight="1" x14ac:dyDescent="0.25">
      <c r="A127" s="82"/>
      <c r="B127" s="342"/>
      <c r="C127" s="343"/>
      <c r="D127" s="343"/>
      <c r="E127" s="343"/>
      <c r="F127" s="343"/>
      <c r="G127" s="343"/>
      <c r="H127" s="343"/>
      <c r="I127" s="343"/>
      <c r="J127" s="344"/>
      <c r="K127" s="83"/>
    </row>
    <row r="128" spans="1:11" ht="14.15" customHeight="1" x14ac:dyDescent="0.25">
      <c r="A128" s="82"/>
      <c r="B128" s="342"/>
      <c r="C128" s="343"/>
      <c r="D128" s="343"/>
      <c r="E128" s="343"/>
      <c r="F128" s="343"/>
      <c r="G128" s="343"/>
      <c r="H128" s="343"/>
      <c r="I128" s="343"/>
      <c r="J128" s="344"/>
      <c r="K128" s="83"/>
    </row>
    <row r="129" spans="1:11" ht="14.15" customHeight="1" x14ac:dyDescent="0.25">
      <c r="A129" s="82"/>
      <c r="B129" s="342"/>
      <c r="C129" s="343"/>
      <c r="D129" s="343"/>
      <c r="E129" s="343"/>
      <c r="F129" s="343"/>
      <c r="G129" s="343"/>
      <c r="H129" s="343"/>
      <c r="I129" s="343"/>
      <c r="J129" s="344"/>
      <c r="K129" s="83"/>
    </row>
    <row r="130" spans="1:11" ht="14.15" customHeight="1" x14ac:dyDescent="0.25">
      <c r="A130" s="82"/>
      <c r="B130" s="342"/>
      <c r="C130" s="343"/>
      <c r="D130" s="343"/>
      <c r="E130" s="343"/>
      <c r="F130" s="343"/>
      <c r="G130" s="343"/>
      <c r="H130" s="343"/>
      <c r="I130" s="343"/>
      <c r="J130" s="344"/>
      <c r="K130" s="83"/>
    </row>
    <row r="131" spans="1:11" ht="14.15" customHeight="1" x14ac:dyDescent="0.25">
      <c r="A131" s="82"/>
      <c r="B131" s="342"/>
      <c r="C131" s="343"/>
      <c r="D131" s="343"/>
      <c r="E131" s="343"/>
      <c r="F131" s="343"/>
      <c r="G131" s="343"/>
      <c r="H131" s="343"/>
      <c r="I131" s="343"/>
      <c r="J131" s="344"/>
      <c r="K131" s="83"/>
    </row>
    <row r="132" spans="1:11" ht="14.15" customHeight="1" x14ac:dyDescent="0.25">
      <c r="A132" s="82"/>
      <c r="B132" s="342"/>
      <c r="C132" s="343"/>
      <c r="D132" s="343"/>
      <c r="E132" s="343"/>
      <c r="F132" s="343"/>
      <c r="G132" s="343"/>
      <c r="H132" s="343"/>
      <c r="I132" s="343"/>
      <c r="J132" s="344"/>
      <c r="K132" s="83"/>
    </row>
    <row r="133" spans="1:11" ht="14.15" customHeight="1" x14ac:dyDescent="0.25">
      <c r="A133" s="82"/>
      <c r="B133" s="342"/>
      <c r="C133" s="343"/>
      <c r="D133" s="343"/>
      <c r="E133" s="343"/>
      <c r="F133" s="343"/>
      <c r="G133" s="343"/>
      <c r="H133" s="343"/>
      <c r="I133" s="343"/>
      <c r="J133" s="344"/>
      <c r="K133" s="83"/>
    </row>
    <row r="134" spans="1:11" ht="67.5" customHeight="1" x14ac:dyDescent="0.25">
      <c r="A134" s="82"/>
      <c r="B134" s="345"/>
      <c r="C134" s="346"/>
      <c r="D134" s="346"/>
      <c r="E134" s="346"/>
      <c r="F134" s="346"/>
      <c r="G134" s="346"/>
      <c r="H134" s="346"/>
      <c r="I134" s="346"/>
      <c r="J134" s="347"/>
      <c r="K134" s="83"/>
    </row>
    <row r="135" spans="1:11" x14ac:dyDescent="0.25">
      <c r="A135" s="82"/>
      <c r="K135" s="83"/>
    </row>
    <row r="136" spans="1:11" ht="14.15" customHeight="1" x14ac:dyDescent="0.25">
      <c r="A136" s="82"/>
      <c r="B136" s="350" t="s">
        <v>258</v>
      </c>
      <c r="C136" s="351"/>
      <c r="D136" s="351"/>
      <c r="E136" s="351"/>
      <c r="F136" s="351"/>
      <c r="G136" s="351"/>
      <c r="H136" s="351"/>
      <c r="I136" s="351"/>
      <c r="J136" s="352"/>
      <c r="K136" s="83"/>
    </row>
    <row r="137" spans="1:11" ht="17.25" customHeight="1" x14ac:dyDescent="0.25">
      <c r="A137" s="82"/>
      <c r="K137" s="83"/>
    </row>
    <row r="138" spans="1:11" x14ac:dyDescent="0.25">
      <c r="A138" s="82"/>
      <c r="K138" s="83"/>
    </row>
    <row r="139" spans="1:11" x14ac:dyDescent="0.25">
      <c r="A139" s="82"/>
      <c r="K139" s="83"/>
    </row>
    <row r="140" spans="1:11" x14ac:dyDescent="0.25">
      <c r="A140" s="82"/>
      <c r="K140" s="83"/>
    </row>
    <row r="141" spans="1:11" x14ac:dyDescent="0.25">
      <c r="A141" s="82"/>
      <c r="K141" s="83"/>
    </row>
    <row r="142" spans="1:11" ht="13.5" customHeight="1" x14ac:dyDescent="0.25">
      <c r="A142" s="82"/>
      <c r="E142" s="349" t="s">
        <v>217</v>
      </c>
      <c r="F142" s="349"/>
      <c r="G142" s="349"/>
      <c r="K142" s="83"/>
    </row>
    <row r="143" spans="1:11" x14ac:dyDescent="0.25">
      <c r="A143" s="85"/>
      <c r="B143" s="86"/>
      <c r="C143" s="86"/>
      <c r="D143" s="86"/>
      <c r="E143" s="86"/>
      <c r="F143" s="86"/>
      <c r="G143" s="86"/>
      <c r="H143" s="86"/>
      <c r="I143" s="86"/>
      <c r="J143" s="86"/>
      <c r="K143" s="87"/>
    </row>
    <row r="144" spans="1:11" ht="18" customHeight="1" x14ac:dyDescent="0.25"/>
    <row r="145" ht="13.5" customHeight="1" x14ac:dyDescent="0.25"/>
    <row r="146" ht="13.5" customHeight="1" x14ac:dyDescent="0.25"/>
    <row r="147" ht="13.5" customHeight="1" x14ac:dyDescent="0.25"/>
    <row r="156" ht="15" customHeight="1" x14ac:dyDescent="0.25"/>
  </sheetData>
  <sheetProtection algorithmName="SHA-512" hashValue="q+5CP0J9x1mBdU2WvGyCK72pIxpubpuVe6g//JfX3UC2oP8ItjuII0fynjOw+iFqQMKEkqNELdP0ZwmOfnqPeg==" saltValue="OcnA3/8qcz8h+lk627AxRg==" spinCount="100000" sheet="1" objects="1" scenarios="1"/>
  <mergeCells count="66">
    <mergeCell ref="B8:D8"/>
    <mergeCell ref="B10:D10"/>
    <mergeCell ref="E8:J8"/>
    <mergeCell ref="E10:J10"/>
    <mergeCell ref="B1:J1"/>
    <mergeCell ref="B2:J2"/>
    <mergeCell ref="B3:J4"/>
    <mergeCell ref="B6:D6"/>
    <mergeCell ref="B5:J5"/>
    <mergeCell ref="E6:J6"/>
    <mergeCell ref="B7:J7"/>
    <mergeCell ref="B9:J9"/>
    <mergeCell ref="B46:J46"/>
    <mergeCell ref="B34:J34"/>
    <mergeCell ref="B35:J35"/>
    <mergeCell ref="H37:J37"/>
    <mergeCell ref="B37:G37"/>
    <mergeCell ref="B42:J42"/>
    <mergeCell ref="H41:J41"/>
    <mergeCell ref="B20:J22"/>
    <mergeCell ref="B30:J30"/>
    <mergeCell ref="B23:J23"/>
    <mergeCell ref="B31:J31"/>
    <mergeCell ref="B44:J45"/>
    <mergeCell ref="B11:J11"/>
    <mergeCell ref="B38:J38"/>
    <mergeCell ref="B41:G41"/>
    <mergeCell ref="B32:J32"/>
    <mergeCell ref="B36:J36"/>
    <mergeCell ref="B15:D15"/>
    <mergeCell ref="B12:J14"/>
    <mergeCell ref="E15:J15"/>
    <mergeCell ref="B16:J16"/>
    <mergeCell ref="B29:J29"/>
    <mergeCell ref="B24:J27"/>
    <mergeCell ref="B17:J17"/>
    <mergeCell ref="B39:F39"/>
    <mergeCell ref="H39:J39"/>
    <mergeCell ref="B33:J33"/>
    <mergeCell ref="E18:J18"/>
    <mergeCell ref="B53:J53"/>
    <mergeCell ref="B43:G43"/>
    <mergeCell ref="B107:J107"/>
    <mergeCell ref="B108:J108"/>
    <mergeCell ref="B54:J54"/>
    <mergeCell ref="B79:J79"/>
    <mergeCell ref="H43:J43"/>
    <mergeCell ref="B105:J105"/>
    <mergeCell ref="B51:J51"/>
    <mergeCell ref="B106:J106"/>
    <mergeCell ref="B80:J80"/>
    <mergeCell ref="B103:J103"/>
    <mergeCell ref="B52:J52"/>
    <mergeCell ref="B50:J50"/>
    <mergeCell ref="B48:J48"/>
    <mergeCell ref="B49:J49"/>
    <mergeCell ref="B114:J134"/>
    <mergeCell ref="B81:J101"/>
    <mergeCell ref="B58:J78"/>
    <mergeCell ref="B55:J57"/>
    <mergeCell ref="E142:G142"/>
    <mergeCell ref="B136:J136"/>
    <mergeCell ref="B113:J113"/>
    <mergeCell ref="B109:J109"/>
    <mergeCell ref="B110:J110"/>
    <mergeCell ref="B112:J112"/>
  </mergeCells>
  <phoneticPr fontId="4" type="noConversion"/>
  <dataValidations count="3">
    <dataValidation type="list" allowBlank="1" showInputMessage="1" showErrorMessage="1" sqref="E15:J15" xr:uid="{00000000-0002-0000-0300-000000000000}">
      <formula1>New_or_amend</formula1>
    </dataValidation>
    <dataValidation type="textLength" errorStyle="warning" operator="lessThan" allowBlank="1" showInputMessage="1" showErrorMessage="1" errorTitle="Size limit reached" error="Please reduce the text length" prompt="Maximum character length of 4500" sqref="B81:J101 B58:J78" xr:uid="{00000000-0002-0000-0300-000001000000}">
      <formula1>4551</formula1>
    </dataValidation>
    <dataValidation type="textLength" errorStyle="warning" operator="lessThan" allowBlank="1" showInputMessage="1" showErrorMessage="1" errorTitle="Text Limit reached" error="Please reduce the text length" prompt="Maximum character length of 4500" sqref="B114:J134" xr:uid="{00000000-0002-0000-0300-000002000000}">
      <formula1>4551</formula1>
    </dataValidation>
  </dataValidations>
  <hyperlinks>
    <hyperlink ref="H37:J37" location="'Advice on Method statement'!B3" display="Advice on Masterplan guidance" xr:uid="{00000000-0004-0000-0300-000000000000}"/>
    <hyperlink ref="E142:G142" location="'C - Survey Info'!A1" display="Next Section" xr:uid="{00000000-0004-0000-0300-000001000000}"/>
    <hyperlink ref="B136:J136" location="'F-G-H Sum &amp; Figs'!A1" display="NB: Locations of other GCN sites must be shown on FIG. B1.2 - see Sum &amp; Figs. tab" xr:uid="{00000000-0004-0000-0300-000002000000}"/>
    <hyperlink ref="B103:J103" location="'F-G-H Sum &amp; Figs'!A1" display="For this method statement also include a map FIG. B1.1 -  see Sum &amp; Figs. tab." xr:uid="{00000000-0004-0000-0300-000003000000}"/>
  </hyperlinks>
  <pageMargins left="0.19685039370078741" right="0.19685039370078741" top="0.55118110236220474" bottom="0.55118110236220474" header="0.31496062992125984" footer="0.31496062992125984"/>
  <pageSetup paperSize="9" firstPageNumber="12" orientation="portrait" horizontalDpi="4294967292" r:id="rId1"/>
  <headerFooter>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986" r:id="rId4" name="Check Box 2">
              <controlPr locked="0" defaultSize="0" autoFill="0" autoLine="0" autoPict="0">
                <anchor moveWithCells="1" sizeWithCells="1">
                  <from>
                    <xdr:col>1</xdr:col>
                    <xdr:colOff>82550</xdr:colOff>
                    <xdr:row>27</xdr:row>
                    <xdr:rowOff>31750</xdr:rowOff>
                  </from>
                  <to>
                    <xdr:col>1</xdr:col>
                    <xdr:colOff>596900</xdr:colOff>
                    <xdr:row>27</xdr:row>
                    <xdr:rowOff>215900</xdr:rowOff>
                  </to>
                </anchor>
              </controlPr>
            </control>
          </mc:Choice>
        </mc:AlternateContent>
        <mc:AlternateContent xmlns:mc="http://schemas.openxmlformats.org/markup-compatibility/2006">
          <mc:Choice Requires="x14">
            <control shapeId="41987" r:id="rId5" name="Check Box 3">
              <controlPr locked="0" defaultSize="0" autoFill="0" autoLine="0" autoPict="0">
                <anchor moveWithCells="1" sizeWithCells="1">
                  <from>
                    <xdr:col>6</xdr:col>
                    <xdr:colOff>0</xdr:colOff>
                    <xdr:row>38</xdr:row>
                    <xdr:rowOff>6350</xdr:rowOff>
                  </from>
                  <to>
                    <xdr:col>6</xdr:col>
                    <xdr:colOff>501650</xdr:colOff>
                    <xdr:row>39</xdr:row>
                    <xdr:rowOff>31750</xdr:rowOff>
                  </to>
                </anchor>
              </controlPr>
            </control>
          </mc:Choice>
        </mc:AlternateContent>
        <mc:AlternateContent xmlns:mc="http://schemas.openxmlformats.org/markup-compatibility/2006">
          <mc:Choice Requires="x14">
            <control shapeId="41988" r:id="rId6" name="Check Box 4">
              <controlPr locked="0" defaultSize="0" autoFill="0" autoLine="0" autoPict="0">
                <anchor moveWithCells="1" sizeWithCells="1">
                  <from>
                    <xdr:col>5</xdr:col>
                    <xdr:colOff>6350</xdr:colOff>
                    <xdr:row>38</xdr:row>
                    <xdr:rowOff>6350</xdr:rowOff>
                  </from>
                  <to>
                    <xdr:col>5</xdr:col>
                    <xdr:colOff>520700</xdr:colOff>
                    <xdr:row>39</xdr:row>
                    <xdr:rowOff>31750</xdr:rowOff>
                  </to>
                </anchor>
              </controlPr>
            </control>
          </mc:Choice>
        </mc:AlternateContent>
        <mc:AlternateContent xmlns:mc="http://schemas.openxmlformats.org/markup-compatibility/2006">
          <mc:Choice Requires="x14">
            <control shapeId="41990" r:id="rId7" name="Check Box 6">
              <controlPr locked="0" defaultSize="0" autoFill="0" autoLine="0" autoPict="0">
                <anchor moveWithCells="1" sizeWithCells="1">
                  <from>
                    <xdr:col>5</xdr:col>
                    <xdr:colOff>349250</xdr:colOff>
                    <xdr:row>50</xdr:row>
                    <xdr:rowOff>152400</xdr:rowOff>
                  </from>
                  <to>
                    <xdr:col>6</xdr:col>
                    <xdr:colOff>152400</xdr:colOff>
                    <xdr:row>52</xdr:row>
                    <xdr:rowOff>6350</xdr:rowOff>
                  </to>
                </anchor>
              </controlPr>
            </control>
          </mc:Choice>
        </mc:AlternateContent>
        <mc:AlternateContent xmlns:mc="http://schemas.openxmlformats.org/markup-compatibility/2006">
          <mc:Choice Requires="x14">
            <control shapeId="41991" r:id="rId8" name="Check Box 7">
              <controlPr locked="0" defaultSize="0" autoFill="0" autoLine="0" autoPict="0">
                <anchor moveWithCells="1" sizeWithCells="1">
                  <from>
                    <xdr:col>5</xdr:col>
                    <xdr:colOff>349250</xdr:colOff>
                    <xdr:row>52</xdr:row>
                    <xdr:rowOff>146050</xdr:rowOff>
                  </from>
                  <to>
                    <xdr:col>6</xdr:col>
                    <xdr:colOff>152400</xdr:colOff>
                    <xdr:row>53</xdr:row>
                    <xdr:rowOff>158750</xdr:rowOff>
                  </to>
                </anchor>
              </controlPr>
            </control>
          </mc:Choice>
        </mc:AlternateContent>
        <mc:AlternateContent xmlns:mc="http://schemas.openxmlformats.org/markup-compatibility/2006">
          <mc:Choice Requires="x14">
            <control shapeId="41994" r:id="rId9" name="Check Box 10">
              <controlPr locked="0" defaultSize="0" autoFill="0" autoLine="0" autoPict="0">
                <anchor moveWithCells="1" sizeWithCells="1">
                  <from>
                    <xdr:col>6</xdr:col>
                    <xdr:colOff>349250</xdr:colOff>
                    <xdr:row>50</xdr:row>
                    <xdr:rowOff>152400</xdr:rowOff>
                  </from>
                  <to>
                    <xdr:col>7</xdr:col>
                    <xdr:colOff>152400</xdr:colOff>
                    <xdr:row>52</xdr:row>
                    <xdr:rowOff>6350</xdr:rowOff>
                  </to>
                </anchor>
              </controlPr>
            </control>
          </mc:Choice>
        </mc:AlternateContent>
        <mc:AlternateContent xmlns:mc="http://schemas.openxmlformats.org/markup-compatibility/2006">
          <mc:Choice Requires="x14">
            <control shapeId="41995" r:id="rId10" name="Check Box 11">
              <controlPr locked="0" defaultSize="0" autoFill="0" autoLine="0" autoPict="0">
                <anchor moveWithCells="1" sizeWithCells="1">
                  <from>
                    <xdr:col>6</xdr:col>
                    <xdr:colOff>349250</xdr:colOff>
                    <xdr:row>52</xdr:row>
                    <xdr:rowOff>146050</xdr:rowOff>
                  </from>
                  <to>
                    <xdr:col>7</xdr:col>
                    <xdr:colOff>152400</xdr:colOff>
                    <xdr:row>53</xdr:row>
                    <xdr:rowOff>158750</xdr:rowOff>
                  </to>
                </anchor>
              </controlPr>
            </control>
          </mc:Choice>
        </mc:AlternateContent>
        <mc:AlternateContent xmlns:mc="http://schemas.openxmlformats.org/markup-compatibility/2006">
          <mc:Choice Requires="x14">
            <control shapeId="41997" r:id="rId11" name="Check Box 13">
              <controlPr locked="0" defaultSize="0" autoFill="0" autoLine="0" autoPict="0">
                <anchor moveWithCells="1" sizeWithCells="1">
                  <from>
                    <xdr:col>5</xdr:col>
                    <xdr:colOff>349250</xdr:colOff>
                    <xdr:row>48</xdr:row>
                    <xdr:rowOff>152400</xdr:rowOff>
                  </from>
                  <to>
                    <xdr:col>6</xdr:col>
                    <xdr:colOff>152400</xdr:colOff>
                    <xdr:row>50</xdr:row>
                    <xdr:rowOff>6350</xdr:rowOff>
                  </to>
                </anchor>
              </controlPr>
            </control>
          </mc:Choice>
        </mc:AlternateContent>
        <mc:AlternateContent xmlns:mc="http://schemas.openxmlformats.org/markup-compatibility/2006">
          <mc:Choice Requires="x14">
            <control shapeId="41998" r:id="rId12" name="Check Box 14">
              <controlPr locked="0" defaultSize="0" autoFill="0" autoLine="0" autoPict="0">
                <anchor moveWithCells="1" sizeWithCells="1">
                  <from>
                    <xdr:col>6</xdr:col>
                    <xdr:colOff>349250</xdr:colOff>
                    <xdr:row>48</xdr:row>
                    <xdr:rowOff>152400</xdr:rowOff>
                  </from>
                  <to>
                    <xdr:col>7</xdr:col>
                    <xdr:colOff>152400</xdr:colOff>
                    <xdr:row>50</xdr:row>
                    <xdr:rowOff>6350</xdr:rowOff>
                  </to>
                </anchor>
              </controlPr>
            </control>
          </mc:Choice>
        </mc:AlternateContent>
        <mc:AlternateContent xmlns:mc="http://schemas.openxmlformats.org/markup-compatibility/2006">
          <mc:Choice Requires="x14">
            <control shapeId="41999" r:id="rId13" name="Check Box 15">
              <controlPr locked="0" defaultSize="0" autoFill="0" autoLine="0" autoPict="0">
                <anchor moveWithCells="1" sizeWithCells="1">
                  <from>
                    <xdr:col>2</xdr:col>
                    <xdr:colOff>654050</xdr:colOff>
                    <xdr:row>106</xdr:row>
                    <xdr:rowOff>6350</xdr:rowOff>
                  </from>
                  <to>
                    <xdr:col>3</xdr:col>
                    <xdr:colOff>488950</xdr:colOff>
                    <xdr:row>106</xdr:row>
                    <xdr:rowOff>190500</xdr:rowOff>
                  </to>
                </anchor>
              </controlPr>
            </control>
          </mc:Choice>
        </mc:AlternateContent>
        <mc:AlternateContent xmlns:mc="http://schemas.openxmlformats.org/markup-compatibility/2006">
          <mc:Choice Requires="x14">
            <control shapeId="42002" r:id="rId14" name="Check Box 18">
              <controlPr locked="0" defaultSize="0" autoFill="0" autoLine="0" autoPict="0">
                <anchor moveWithCells="1" sizeWithCells="1">
                  <from>
                    <xdr:col>4</xdr:col>
                    <xdr:colOff>69850</xdr:colOff>
                    <xdr:row>106</xdr:row>
                    <xdr:rowOff>6350</xdr:rowOff>
                  </from>
                  <to>
                    <xdr:col>4</xdr:col>
                    <xdr:colOff>571500</xdr:colOff>
                    <xdr:row>106</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8">
    <tabColor rgb="FF7030A0"/>
  </sheetPr>
  <dimension ref="A1:K285"/>
  <sheetViews>
    <sheetView showGridLines="0" showRuler="0" zoomScale="130" zoomScaleNormal="130" workbookViewId="0">
      <selection activeCell="B5" sqref="B5:J7"/>
    </sheetView>
  </sheetViews>
  <sheetFormatPr defaultColWidth="9.1796875" defaultRowHeight="12.5" x14ac:dyDescent="0.25"/>
  <cols>
    <col min="1" max="1" width="1.453125" customWidth="1"/>
    <col min="2" max="2" width="7.1796875" customWidth="1"/>
    <col min="3" max="3" width="8" customWidth="1"/>
    <col min="4" max="4" width="22.26953125" customWidth="1"/>
    <col min="5" max="8" width="9.1796875" customWidth="1"/>
    <col min="9" max="9" width="8.81640625" customWidth="1"/>
    <col min="10" max="10" width="5.453125" customWidth="1"/>
    <col min="11" max="11" width="1.453125" customWidth="1"/>
  </cols>
  <sheetData>
    <row r="1" spans="1:11" ht="13" x14ac:dyDescent="0.3">
      <c r="A1" s="80"/>
      <c r="B1" s="464" t="str">
        <f>Ecologist&amp;": "&amp;Site_name</f>
        <v xml:space="preserve">: </v>
      </c>
      <c r="C1" s="465"/>
      <c r="D1" s="465"/>
      <c r="E1" s="465"/>
      <c r="F1" s="465"/>
      <c r="G1" s="465"/>
      <c r="H1" s="465"/>
      <c r="I1" s="465"/>
      <c r="J1" s="466"/>
      <c r="K1" s="81"/>
    </row>
    <row r="2" spans="1:11" ht="13" x14ac:dyDescent="0.3">
      <c r="A2" s="82"/>
      <c r="B2" s="315" t="s">
        <v>259</v>
      </c>
      <c r="C2" s="315"/>
      <c r="D2" s="315"/>
      <c r="E2" s="315"/>
      <c r="F2" s="315"/>
      <c r="G2" s="315"/>
      <c r="H2" s="315"/>
      <c r="I2" s="315"/>
      <c r="J2" s="315"/>
      <c r="K2" s="83"/>
    </row>
    <row r="3" spans="1:11" x14ac:dyDescent="0.25">
      <c r="A3" s="82"/>
      <c r="B3" s="299" t="s">
        <v>260</v>
      </c>
      <c r="C3" s="299"/>
      <c r="D3" s="299"/>
      <c r="E3" s="299"/>
      <c r="F3" s="299"/>
      <c r="G3" s="299"/>
      <c r="H3" s="299"/>
      <c r="I3" s="299"/>
      <c r="J3" s="299"/>
      <c r="K3" s="83"/>
    </row>
    <row r="4" spans="1:11" x14ac:dyDescent="0.25">
      <c r="A4" s="82"/>
      <c r="B4" s="299"/>
      <c r="C4" s="299"/>
      <c r="D4" s="299"/>
      <c r="E4" s="299"/>
      <c r="F4" s="299"/>
      <c r="G4" s="299"/>
      <c r="H4" s="299"/>
      <c r="I4" s="299"/>
      <c r="J4" s="299"/>
      <c r="K4" s="83"/>
    </row>
    <row r="5" spans="1:11" x14ac:dyDescent="0.25">
      <c r="A5" s="82"/>
      <c r="B5" s="271" t="s">
        <v>261</v>
      </c>
      <c r="C5" s="271"/>
      <c r="D5" s="271"/>
      <c r="E5" s="271"/>
      <c r="F5" s="271"/>
      <c r="G5" s="271"/>
      <c r="H5" s="271"/>
      <c r="I5" s="271"/>
      <c r="J5" s="271"/>
      <c r="K5" s="83"/>
    </row>
    <row r="6" spans="1:11" x14ac:dyDescent="0.25">
      <c r="A6" s="82"/>
      <c r="B6" s="271"/>
      <c r="C6" s="271"/>
      <c r="D6" s="271"/>
      <c r="E6" s="271"/>
      <c r="F6" s="271"/>
      <c r="G6" s="271"/>
      <c r="H6" s="271"/>
      <c r="I6" s="271"/>
      <c r="J6" s="271"/>
      <c r="K6" s="83"/>
    </row>
    <row r="7" spans="1:11" x14ac:dyDescent="0.25">
      <c r="A7" s="82"/>
      <c r="B7" s="271"/>
      <c r="C7" s="271"/>
      <c r="D7" s="271"/>
      <c r="E7" s="271"/>
      <c r="F7" s="271"/>
      <c r="G7" s="271"/>
      <c r="H7" s="271"/>
      <c r="I7" s="271"/>
      <c r="J7" s="271"/>
      <c r="K7" s="83"/>
    </row>
    <row r="8" spans="1:11" x14ac:dyDescent="0.25">
      <c r="A8" s="82"/>
      <c r="B8" s="473"/>
      <c r="C8" s="474"/>
      <c r="D8" s="474"/>
      <c r="E8" s="474"/>
      <c r="F8" s="474"/>
      <c r="G8" s="474"/>
      <c r="H8" s="474"/>
      <c r="I8" s="475"/>
      <c r="K8" s="83"/>
    </row>
    <row r="9" spans="1:11" x14ac:dyDescent="0.25">
      <c r="A9" s="82"/>
      <c r="B9" s="271" t="s">
        <v>262</v>
      </c>
      <c r="C9" s="271"/>
      <c r="D9" s="271"/>
      <c r="E9" s="271"/>
      <c r="F9" s="271"/>
      <c r="G9" s="271"/>
      <c r="H9" s="271"/>
      <c r="I9" s="271"/>
      <c r="J9" s="271"/>
      <c r="K9" s="83"/>
    </row>
    <row r="10" spans="1:11" x14ac:dyDescent="0.25">
      <c r="A10" s="82"/>
      <c r="B10" s="470"/>
      <c r="C10" s="471"/>
      <c r="D10" s="471"/>
      <c r="E10" s="471"/>
      <c r="F10" s="471"/>
      <c r="G10" s="471"/>
      <c r="H10" s="471"/>
      <c r="I10" s="472"/>
      <c r="J10" s="178"/>
      <c r="K10" s="83"/>
    </row>
    <row r="11" spans="1:11" ht="14.15" customHeight="1" x14ac:dyDescent="0.25">
      <c r="A11" s="82"/>
      <c r="B11" s="467" t="s">
        <v>263</v>
      </c>
      <c r="C11" s="467"/>
      <c r="D11" s="467"/>
      <c r="E11" s="467"/>
      <c r="F11" s="467"/>
      <c r="G11" s="467"/>
      <c r="H11" s="467"/>
      <c r="I11" s="467"/>
      <c r="J11" s="467"/>
      <c r="K11" s="83"/>
    </row>
    <row r="12" spans="1:11" ht="54" customHeight="1" x14ac:dyDescent="0.25">
      <c r="A12" s="82"/>
      <c r="B12" s="445"/>
      <c r="C12" s="446"/>
      <c r="D12" s="446"/>
      <c r="E12" s="446"/>
      <c r="F12" s="446"/>
      <c r="G12" s="446"/>
      <c r="H12" s="446"/>
      <c r="I12" s="446"/>
      <c r="J12" s="447"/>
      <c r="K12" s="83"/>
    </row>
    <row r="13" spans="1:11" ht="9.75" customHeight="1" x14ac:dyDescent="0.25">
      <c r="A13" s="82"/>
      <c r="B13" s="195"/>
      <c r="C13" s="195"/>
      <c r="D13" s="195"/>
      <c r="E13" s="195"/>
      <c r="F13" s="195"/>
      <c r="G13" s="195"/>
      <c r="H13" s="195"/>
      <c r="I13" s="195"/>
      <c r="J13" s="195"/>
      <c r="K13" s="83"/>
    </row>
    <row r="14" spans="1:11" x14ac:dyDescent="0.25">
      <c r="A14" s="82"/>
      <c r="B14" s="353" t="s">
        <v>264</v>
      </c>
      <c r="C14" s="353"/>
      <c r="D14" s="353"/>
      <c r="E14" s="353"/>
      <c r="F14" s="353"/>
      <c r="G14" s="353"/>
      <c r="H14" s="353"/>
      <c r="I14" s="353"/>
      <c r="J14" s="353"/>
      <c r="K14" s="83"/>
    </row>
    <row r="15" spans="1:11" x14ac:dyDescent="0.25">
      <c r="A15" s="82"/>
      <c r="B15" s="468" t="s">
        <v>265</v>
      </c>
      <c r="C15" s="469"/>
      <c r="D15" s="469"/>
      <c r="E15" s="469"/>
      <c r="F15" s="276"/>
      <c r="G15" s="276"/>
      <c r="H15" s="276"/>
      <c r="I15" s="276"/>
      <c r="J15" s="276"/>
      <c r="K15" s="83"/>
    </row>
    <row r="16" spans="1:11" x14ac:dyDescent="0.25">
      <c r="A16" s="82"/>
      <c r="B16" s="276"/>
      <c r="C16" s="276"/>
      <c r="D16" s="276"/>
      <c r="E16" s="276"/>
      <c r="F16" s="276"/>
      <c r="G16" s="276"/>
      <c r="H16" s="276"/>
      <c r="I16" s="276"/>
      <c r="J16" s="276"/>
      <c r="K16" s="83"/>
    </row>
    <row r="17" spans="1:11" x14ac:dyDescent="0.25">
      <c r="A17" s="82"/>
      <c r="B17" s="276"/>
      <c r="C17" s="276"/>
      <c r="D17" s="276"/>
      <c r="E17" s="276"/>
      <c r="F17" s="276"/>
      <c r="G17" s="276"/>
      <c r="H17" s="276"/>
      <c r="I17" s="276"/>
      <c r="J17" s="276"/>
      <c r="K17" s="83"/>
    </row>
    <row r="18" spans="1:11" x14ac:dyDescent="0.25">
      <c r="A18" s="82"/>
      <c r="B18" s="473"/>
      <c r="C18" s="474"/>
      <c r="D18" s="474"/>
      <c r="E18" s="474"/>
      <c r="F18" s="474"/>
      <c r="G18" s="474"/>
      <c r="H18" s="474"/>
      <c r="I18" s="475"/>
      <c r="J18" s="178"/>
      <c r="K18" s="83"/>
    </row>
    <row r="19" spans="1:11" x14ac:dyDescent="0.25">
      <c r="A19" s="82"/>
      <c r="B19" s="476" t="s">
        <v>266</v>
      </c>
      <c r="C19" s="476"/>
      <c r="D19" s="476"/>
      <c r="E19" s="476"/>
      <c r="F19" s="476"/>
      <c r="G19" s="476"/>
      <c r="H19" s="271"/>
      <c r="I19" s="271"/>
      <c r="J19" s="271"/>
      <c r="K19" s="83"/>
    </row>
    <row r="20" spans="1:11" ht="60" customHeight="1" x14ac:dyDescent="0.25">
      <c r="A20" s="82"/>
      <c r="B20" s="445"/>
      <c r="C20" s="446"/>
      <c r="D20" s="446"/>
      <c r="E20" s="446"/>
      <c r="F20" s="446"/>
      <c r="G20" s="446"/>
      <c r="H20" s="446"/>
      <c r="I20" s="446"/>
      <c r="J20" s="447"/>
      <c r="K20" s="83"/>
    </row>
    <row r="21" spans="1:11" ht="11.25" customHeight="1" x14ac:dyDescent="0.25">
      <c r="A21" s="82"/>
      <c r="K21" s="83"/>
    </row>
    <row r="22" spans="1:11" ht="15" customHeight="1" x14ac:dyDescent="0.25">
      <c r="A22" s="82"/>
      <c r="B22" s="353" t="s">
        <v>267</v>
      </c>
      <c r="C22" s="353"/>
      <c r="D22" s="353"/>
      <c r="E22" s="353"/>
      <c r="F22" s="353"/>
      <c r="G22" s="353"/>
      <c r="H22" s="353"/>
      <c r="I22" s="353"/>
      <c r="J22" s="353"/>
      <c r="K22" s="83"/>
    </row>
    <row r="23" spans="1:11" ht="15" customHeight="1" x14ac:dyDescent="0.25">
      <c r="A23" s="82"/>
      <c r="B23" s="476" t="s">
        <v>268</v>
      </c>
      <c r="C23" s="476"/>
      <c r="D23" s="476"/>
      <c r="E23" s="476"/>
      <c r="F23" s="476"/>
      <c r="G23" s="192"/>
      <c r="H23" s="192"/>
      <c r="I23" s="192"/>
      <c r="J23" s="192"/>
      <c r="K23" s="83"/>
    </row>
    <row r="24" spans="1:11" ht="15" customHeight="1" x14ac:dyDescent="0.25">
      <c r="A24" s="82"/>
      <c r="B24" s="473"/>
      <c r="C24" s="474"/>
      <c r="D24" s="474"/>
      <c r="E24" s="474"/>
      <c r="F24" s="474"/>
      <c r="G24" s="474"/>
      <c r="H24" s="474"/>
      <c r="I24" s="475"/>
      <c r="K24" s="83"/>
    </row>
    <row r="25" spans="1:11" ht="15" customHeight="1" x14ac:dyDescent="0.25">
      <c r="A25" s="82"/>
      <c r="B25" s="271" t="s">
        <v>269</v>
      </c>
      <c r="C25" s="271"/>
      <c r="D25" s="271"/>
      <c r="E25" s="271"/>
      <c r="F25" s="271"/>
      <c r="G25" s="271"/>
      <c r="H25" s="271"/>
      <c r="I25" s="271"/>
      <c r="J25" s="271"/>
      <c r="K25" s="83"/>
    </row>
    <row r="26" spans="1:11" ht="14.15" customHeight="1" x14ac:dyDescent="0.25">
      <c r="A26" s="82"/>
      <c r="B26" s="299" t="s">
        <v>270</v>
      </c>
      <c r="C26" s="299"/>
      <c r="D26" s="299"/>
      <c r="E26" s="299"/>
      <c r="F26" s="106"/>
      <c r="G26" s="106"/>
      <c r="H26" s="106"/>
      <c r="I26" s="106"/>
      <c r="J26" s="106"/>
      <c r="K26" s="83"/>
    </row>
    <row r="27" spans="1:11" ht="15" customHeight="1" x14ac:dyDescent="0.25">
      <c r="A27" s="82"/>
      <c r="B27" s="450" t="s">
        <v>271</v>
      </c>
      <c r="C27" s="450"/>
      <c r="D27" s="450"/>
      <c r="E27" s="450"/>
      <c r="F27" s="450"/>
      <c r="G27" s="450"/>
      <c r="H27" s="450"/>
      <c r="I27" s="450"/>
      <c r="J27" s="450"/>
      <c r="K27" s="83"/>
    </row>
    <row r="28" spans="1:11" ht="14.15" customHeight="1" x14ac:dyDescent="0.25">
      <c r="A28" s="82"/>
      <c r="B28" s="458"/>
      <c r="C28" s="459"/>
      <c r="D28" s="459"/>
      <c r="E28" s="459"/>
      <c r="F28" s="459"/>
      <c r="G28" s="459"/>
      <c r="H28" s="459"/>
      <c r="I28" s="460"/>
      <c r="J28" s="106"/>
      <c r="K28" s="83"/>
    </row>
    <row r="29" spans="1:11" ht="15" customHeight="1" x14ac:dyDescent="0.25">
      <c r="A29" s="82"/>
      <c r="B29" s="451"/>
      <c r="C29" s="451"/>
      <c r="D29" s="451"/>
      <c r="E29" s="451"/>
      <c r="F29" s="451"/>
      <c r="G29" s="451"/>
      <c r="H29" s="451"/>
      <c r="I29" s="451"/>
      <c r="J29" s="451"/>
      <c r="K29" s="83"/>
    </row>
    <row r="30" spans="1:11" ht="14.15" customHeight="1" x14ac:dyDescent="0.25">
      <c r="A30" s="82"/>
      <c r="B30" s="299" t="s">
        <v>272</v>
      </c>
      <c r="C30" s="299"/>
      <c r="D30" s="299"/>
      <c r="E30" s="299"/>
      <c r="F30" s="299"/>
      <c r="G30" s="299"/>
      <c r="H30" s="299"/>
      <c r="I30" s="299"/>
      <c r="J30" s="299"/>
      <c r="K30" s="83"/>
    </row>
    <row r="31" spans="1:11" ht="15" customHeight="1" x14ac:dyDescent="0.25">
      <c r="A31" s="82"/>
      <c r="B31" s="450" t="s">
        <v>271</v>
      </c>
      <c r="C31" s="450"/>
      <c r="D31" s="450"/>
      <c r="E31" s="450"/>
      <c r="F31" s="450"/>
      <c r="G31" s="450"/>
      <c r="H31" s="450"/>
      <c r="I31" s="450"/>
      <c r="J31" s="450"/>
      <c r="K31" s="83"/>
    </row>
    <row r="32" spans="1:11" ht="14.15" customHeight="1" x14ac:dyDescent="0.25">
      <c r="A32" s="82"/>
      <c r="B32" s="452"/>
      <c r="C32" s="453"/>
      <c r="D32" s="453"/>
      <c r="E32" s="453"/>
      <c r="F32" s="453"/>
      <c r="G32" s="453"/>
      <c r="H32" s="453"/>
      <c r="I32" s="454"/>
      <c r="J32" s="106"/>
      <c r="K32" s="83"/>
    </row>
    <row r="33" spans="1:11" ht="12" customHeight="1" x14ac:dyDescent="0.25">
      <c r="A33" s="82"/>
      <c r="K33" s="83"/>
    </row>
    <row r="34" spans="1:11" ht="13.5" customHeight="1" x14ac:dyDescent="0.25">
      <c r="A34" s="82"/>
      <c r="B34" s="451" t="s">
        <v>273</v>
      </c>
      <c r="C34" s="451"/>
      <c r="D34" s="451"/>
      <c r="E34" s="451"/>
      <c r="F34" s="451"/>
      <c r="G34" s="451"/>
      <c r="H34" s="451"/>
      <c r="I34" s="451"/>
      <c r="J34" s="451"/>
      <c r="K34" s="83"/>
    </row>
    <row r="35" spans="1:11" ht="60" customHeight="1" x14ac:dyDescent="0.25">
      <c r="A35" s="82"/>
      <c r="B35" s="445"/>
      <c r="C35" s="446"/>
      <c r="D35" s="446"/>
      <c r="E35" s="446"/>
      <c r="F35" s="446"/>
      <c r="G35" s="446"/>
      <c r="H35" s="446"/>
      <c r="I35" s="446"/>
      <c r="J35" s="447"/>
      <c r="K35" s="83"/>
    </row>
    <row r="36" spans="1:11" ht="12" customHeight="1" x14ac:dyDescent="0.25">
      <c r="A36" s="82"/>
      <c r="B36" s="451"/>
      <c r="C36" s="451"/>
      <c r="D36" s="451"/>
      <c r="E36" s="451"/>
      <c r="F36" s="451"/>
      <c r="G36" s="451"/>
      <c r="H36" s="451"/>
      <c r="I36" s="451"/>
      <c r="J36" s="451"/>
      <c r="K36" s="83"/>
    </row>
    <row r="37" spans="1:11" ht="13.5" customHeight="1" x14ac:dyDescent="0.25">
      <c r="A37" s="82"/>
      <c r="B37" s="480" t="s">
        <v>274</v>
      </c>
      <c r="C37" s="481"/>
      <c r="D37" s="481"/>
      <c r="E37" s="481"/>
      <c r="F37" s="481"/>
      <c r="G37" s="481"/>
      <c r="H37" s="481"/>
      <c r="I37" s="481"/>
      <c r="J37" s="482"/>
      <c r="K37" s="83"/>
    </row>
    <row r="38" spans="1:11" ht="13.5" customHeight="1" x14ac:dyDescent="0.25">
      <c r="A38" s="82"/>
      <c r="B38" s="483"/>
      <c r="C38" s="484"/>
      <c r="D38" s="484"/>
      <c r="E38" s="484"/>
      <c r="F38" s="484"/>
      <c r="G38" s="484"/>
      <c r="H38" s="484"/>
      <c r="I38" s="484"/>
      <c r="J38" s="485"/>
      <c r="K38" s="83"/>
    </row>
    <row r="39" spans="1:11" ht="13.5" customHeight="1" x14ac:dyDescent="0.25">
      <c r="A39" s="82"/>
      <c r="B39" s="483"/>
      <c r="C39" s="484"/>
      <c r="D39" s="484"/>
      <c r="E39" s="484"/>
      <c r="F39" s="484"/>
      <c r="G39" s="484"/>
      <c r="H39" s="484"/>
      <c r="I39" s="484"/>
      <c r="J39" s="485"/>
      <c r="K39" s="83"/>
    </row>
    <row r="40" spans="1:11" ht="9" customHeight="1" x14ac:dyDescent="0.25">
      <c r="A40" s="82"/>
      <c r="B40" s="483"/>
      <c r="C40" s="484"/>
      <c r="D40" s="484"/>
      <c r="E40" s="484"/>
      <c r="F40" s="484"/>
      <c r="G40" s="484"/>
      <c r="H40" s="484"/>
      <c r="I40" s="484"/>
      <c r="J40" s="485"/>
      <c r="K40" s="83"/>
    </row>
    <row r="41" spans="1:11" ht="13.5" customHeight="1" x14ac:dyDescent="0.3">
      <c r="A41" s="82"/>
      <c r="B41" s="477" t="s">
        <v>275</v>
      </c>
      <c r="C41" s="478"/>
      <c r="D41" s="478"/>
      <c r="E41" s="478"/>
      <c r="F41" s="478"/>
      <c r="G41" s="478"/>
      <c r="H41" s="478"/>
      <c r="I41" s="478"/>
      <c r="J41" s="479"/>
      <c r="K41" s="83"/>
    </row>
    <row r="42" spans="1:11" ht="12" customHeight="1" x14ac:dyDescent="0.25">
      <c r="A42" s="82"/>
      <c r="K42" s="83"/>
    </row>
    <row r="43" spans="1:11" ht="12.75" customHeight="1" x14ac:dyDescent="0.25">
      <c r="A43" s="82"/>
      <c r="B43" s="461" t="s">
        <v>276</v>
      </c>
      <c r="C43" s="462"/>
      <c r="D43" s="462"/>
      <c r="E43" s="462"/>
      <c r="F43" s="462"/>
      <c r="G43" s="462"/>
      <c r="H43" s="462"/>
      <c r="I43" s="462"/>
      <c r="J43" s="462"/>
      <c r="K43" s="83"/>
    </row>
    <row r="44" spans="1:11" ht="56.15" customHeight="1" x14ac:dyDescent="0.25">
      <c r="A44" s="82"/>
      <c r="B44" s="299" t="s">
        <v>277</v>
      </c>
      <c r="C44" s="299"/>
      <c r="D44" s="299"/>
      <c r="E44" s="299"/>
      <c r="F44" s="299"/>
      <c r="G44" s="299"/>
      <c r="H44" s="299"/>
      <c r="I44" s="299"/>
      <c r="J44" s="299"/>
      <c r="K44" s="83"/>
    </row>
    <row r="45" spans="1:11" ht="8.25" customHeight="1" x14ac:dyDescent="0.25">
      <c r="A45" s="82"/>
      <c r="B45" s="476"/>
      <c r="C45" s="476"/>
      <c r="D45" s="476"/>
      <c r="E45" s="476"/>
      <c r="F45" s="476"/>
      <c r="G45" s="476"/>
      <c r="H45" s="476"/>
      <c r="I45" s="476"/>
      <c r="J45" s="476"/>
      <c r="K45" s="83"/>
    </row>
    <row r="46" spans="1:11" ht="24.75" customHeight="1" x14ac:dyDescent="0.25">
      <c r="A46" s="82"/>
      <c r="B46" s="21" t="s">
        <v>278</v>
      </c>
      <c r="C46" s="455" t="s">
        <v>279</v>
      </c>
      <c r="D46" s="456"/>
      <c r="E46" s="456"/>
      <c r="F46" s="456"/>
      <c r="G46" s="456"/>
      <c r="H46" s="456"/>
      <c r="I46" s="456"/>
      <c r="J46" s="457"/>
      <c r="K46" s="83"/>
    </row>
    <row r="47" spans="1:11" ht="39.5" customHeight="1" x14ac:dyDescent="0.25">
      <c r="A47" s="82"/>
      <c r="B47" s="59"/>
      <c r="C47" s="452"/>
      <c r="D47" s="453"/>
      <c r="E47" s="453"/>
      <c r="F47" s="453"/>
      <c r="G47" s="453"/>
      <c r="H47" s="453"/>
      <c r="I47" s="453"/>
      <c r="J47" s="454"/>
      <c r="K47" s="83"/>
    </row>
    <row r="48" spans="1:11" ht="39.5" customHeight="1" x14ac:dyDescent="0.25">
      <c r="A48" s="82"/>
      <c r="B48" s="59"/>
      <c r="C48" s="452"/>
      <c r="D48" s="453"/>
      <c r="E48" s="453"/>
      <c r="F48" s="453"/>
      <c r="G48" s="453"/>
      <c r="H48" s="453"/>
      <c r="I48" s="453"/>
      <c r="J48" s="454"/>
      <c r="K48" s="83"/>
    </row>
    <row r="49" spans="1:11" ht="39.5" customHeight="1" x14ac:dyDescent="0.25">
      <c r="A49" s="82"/>
      <c r="B49" s="59"/>
      <c r="C49" s="452"/>
      <c r="D49" s="453"/>
      <c r="E49" s="453"/>
      <c r="F49" s="453"/>
      <c r="G49" s="453"/>
      <c r="H49" s="453"/>
      <c r="I49" s="453"/>
      <c r="J49" s="454"/>
      <c r="K49" s="83"/>
    </row>
    <row r="50" spans="1:11" ht="39.5" customHeight="1" x14ac:dyDescent="0.25">
      <c r="A50" s="82"/>
      <c r="B50" s="59"/>
      <c r="C50" s="452"/>
      <c r="D50" s="453"/>
      <c r="E50" s="453"/>
      <c r="F50" s="453"/>
      <c r="G50" s="453"/>
      <c r="H50" s="453"/>
      <c r="I50" s="453"/>
      <c r="J50" s="454"/>
      <c r="K50" s="83"/>
    </row>
    <row r="51" spans="1:11" ht="39.5" customHeight="1" x14ac:dyDescent="0.25">
      <c r="A51" s="82"/>
      <c r="B51" s="59"/>
      <c r="C51" s="452"/>
      <c r="D51" s="453"/>
      <c r="E51" s="453"/>
      <c r="F51" s="453"/>
      <c r="G51" s="453"/>
      <c r="H51" s="453"/>
      <c r="I51" s="453"/>
      <c r="J51" s="454"/>
      <c r="K51" s="83"/>
    </row>
    <row r="52" spans="1:11" ht="39.5" customHeight="1" x14ac:dyDescent="0.25">
      <c r="A52" s="82"/>
      <c r="B52" s="59"/>
      <c r="C52" s="452"/>
      <c r="D52" s="453"/>
      <c r="E52" s="453"/>
      <c r="F52" s="453"/>
      <c r="G52" s="453"/>
      <c r="H52" s="453"/>
      <c r="I52" s="453"/>
      <c r="J52" s="454"/>
      <c r="K52" s="83"/>
    </row>
    <row r="53" spans="1:11" ht="39.5" customHeight="1" x14ac:dyDescent="0.25">
      <c r="A53" s="82"/>
      <c r="B53" s="59"/>
      <c r="C53" s="452"/>
      <c r="D53" s="453"/>
      <c r="E53" s="453"/>
      <c r="F53" s="453"/>
      <c r="G53" s="453"/>
      <c r="H53" s="453"/>
      <c r="I53" s="453"/>
      <c r="J53" s="454"/>
      <c r="K53" s="83"/>
    </row>
    <row r="54" spans="1:11" ht="39.5" customHeight="1" x14ac:dyDescent="0.25">
      <c r="A54" s="82"/>
      <c r="B54" s="59"/>
      <c r="C54" s="452"/>
      <c r="D54" s="453"/>
      <c r="E54" s="453"/>
      <c r="F54" s="453"/>
      <c r="G54" s="453"/>
      <c r="H54" s="453"/>
      <c r="I54" s="453"/>
      <c r="J54" s="454"/>
      <c r="K54" s="83"/>
    </row>
    <row r="55" spans="1:11" ht="39.5" customHeight="1" x14ac:dyDescent="0.25">
      <c r="A55" s="82"/>
      <c r="B55" s="59"/>
      <c r="C55" s="452"/>
      <c r="D55" s="453"/>
      <c r="E55" s="453"/>
      <c r="F55" s="453"/>
      <c r="G55" s="453"/>
      <c r="H55" s="453"/>
      <c r="I55" s="453"/>
      <c r="J55" s="454"/>
      <c r="K55" s="83"/>
    </row>
    <row r="56" spans="1:11" ht="39.5" customHeight="1" x14ac:dyDescent="0.25">
      <c r="A56" s="82"/>
      <c r="B56" s="59"/>
      <c r="C56" s="452"/>
      <c r="D56" s="453"/>
      <c r="E56" s="453"/>
      <c r="F56" s="453"/>
      <c r="G56" s="453"/>
      <c r="H56" s="453"/>
      <c r="I56" s="453"/>
      <c r="J56" s="454"/>
      <c r="K56" s="83"/>
    </row>
    <row r="57" spans="1:11" ht="14.15" customHeight="1" x14ac:dyDescent="0.25">
      <c r="A57" s="82"/>
      <c r="B57" s="463" t="s">
        <v>280</v>
      </c>
      <c r="C57" s="463"/>
      <c r="D57" s="463"/>
      <c r="E57" s="463"/>
      <c r="F57" s="463"/>
      <c r="G57" s="463"/>
      <c r="H57" s="463"/>
      <c r="I57" s="463"/>
      <c r="J57" s="463"/>
      <c r="K57" s="83"/>
    </row>
    <row r="58" spans="1:11" ht="6" customHeight="1" x14ac:dyDescent="0.25">
      <c r="A58" s="82"/>
      <c r="B58" s="178"/>
      <c r="C58" s="178"/>
      <c r="D58" s="178"/>
      <c r="E58" s="178"/>
      <c r="F58" s="178"/>
      <c r="G58" s="178"/>
      <c r="H58" s="178"/>
      <c r="I58" s="178"/>
      <c r="J58" s="178"/>
      <c r="K58" s="83"/>
    </row>
    <row r="59" spans="1:11" x14ac:dyDescent="0.25">
      <c r="A59" s="82"/>
      <c r="B59" s="292" t="s">
        <v>281</v>
      </c>
      <c r="C59" s="271"/>
      <c r="D59" s="271"/>
      <c r="E59" s="271"/>
      <c r="F59" s="271"/>
      <c r="G59" s="271"/>
      <c r="H59" s="271"/>
      <c r="I59" s="271"/>
      <c r="J59" s="271"/>
      <c r="K59" s="83"/>
    </row>
    <row r="60" spans="1:11" x14ac:dyDescent="0.25">
      <c r="A60" s="82"/>
      <c r="B60" s="292" t="s">
        <v>282</v>
      </c>
      <c r="C60" s="271"/>
      <c r="D60" s="271"/>
      <c r="E60" s="271"/>
      <c r="F60" s="271"/>
      <c r="G60" s="271"/>
      <c r="H60" s="271"/>
      <c r="I60" s="271"/>
      <c r="J60" s="271"/>
      <c r="K60" s="83"/>
    </row>
    <row r="61" spans="1:11" x14ac:dyDescent="0.25">
      <c r="A61" s="82"/>
      <c r="B61" s="271"/>
      <c r="C61" s="271"/>
      <c r="D61" s="271"/>
      <c r="E61" s="271"/>
      <c r="F61" s="271"/>
      <c r="G61" s="271"/>
      <c r="H61" s="271"/>
      <c r="I61" s="271"/>
      <c r="J61" s="271"/>
      <c r="K61" s="83"/>
    </row>
    <row r="62" spans="1:11" x14ac:dyDescent="0.25">
      <c r="A62" s="82"/>
      <c r="B62" s="271"/>
      <c r="C62" s="271"/>
      <c r="D62" s="271"/>
      <c r="E62" s="271"/>
      <c r="F62" s="271"/>
      <c r="G62" s="271"/>
      <c r="H62" s="271"/>
      <c r="I62" s="271"/>
      <c r="J62" s="271"/>
      <c r="K62" s="83"/>
    </row>
    <row r="63" spans="1:11" x14ac:dyDescent="0.25">
      <c r="A63" s="82"/>
      <c r="B63" s="271"/>
      <c r="C63" s="271"/>
      <c r="D63" s="271"/>
      <c r="E63" s="271"/>
      <c r="F63" s="271"/>
      <c r="G63" s="271"/>
      <c r="H63" s="271"/>
      <c r="I63" s="271"/>
      <c r="J63" s="271"/>
      <c r="K63" s="83"/>
    </row>
    <row r="64" spans="1:11" ht="25" x14ac:dyDescent="0.25">
      <c r="A64" s="82"/>
      <c r="B64" s="193" t="s">
        <v>278</v>
      </c>
      <c r="C64" s="204" t="s">
        <v>283</v>
      </c>
      <c r="D64" s="492" t="s">
        <v>284</v>
      </c>
      <c r="E64" s="494"/>
      <c r="F64" s="492" t="s">
        <v>285</v>
      </c>
      <c r="G64" s="493"/>
      <c r="H64" s="493"/>
      <c r="I64" s="493"/>
      <c r="J64" s="494"/>
      <c r="K64" s="83"/>
    </row>
    <row r="65" spans="1:11" s="25" customFormat="1" ht="30" customHeight="1" x14ac:dyDescent="0.25">
      <c r="A65" s="107"/>
      <c r="B65" s="46">
        <f>B47</f>
        <v>0</v>
      </c>
      <c r="C65" s="65"/>
      <c r="D65" s="486"/>
      <c r="E65" s="487"/>
      <c r="F65" s="501"/>
      <c r="G65" s="502"/>
      <c r="H65" s="502"/>
      <c r="I65" s="502"/>
      <c r="J65" s="503"/>
      <c r="K65" s="108"/>
    </row>
    <row r="66" spans="1:11" ht="30" customHeight="1" x14ac:dyDescent="0.25">
      <c r="A66" s="82"/>
      <c r="B66" s="46">
        <f t="shared" ref="B66:B74" si="0">B48</f>
        <v>0</v>
      </c>
      <c r="C66" s="65"/>
      <c r="D66" s="486"/>
      <c r="E66" s="487"/>
      <c r="F66" s="452"/>
      <c r="G66" s="453"/>
      <c r="H66" s="453"/>
      <c r="I66" s="453"/>
      <c r="J66" s="454"/>
      <c r="K66" s="83"/>
    </row>
    <row r="67" spans="1:11" ht="30" customHeight="1" x14ac:dyDescent="0.25">
      <c r="A67" s="82"/>
      <c r="B67" s="46">
        <f t="shared" si="0"/>
        <v>0</v>
      </c>
      <c r="C67" s="65"/>
      <c r="D67" s="490"/>
      <c r="E67" s="491"/>
      <c r="F67" s="452"/>
      <c r="G67" s="453"/>
      <c r="H67" s="453"/>
      <c r="I67" s="453"/>
      <c r="J67" s="454"/>
      <c r="K67" s="83"/>
    </row>
    <row r="68" spans="1:11" ht="30" customHeight="1" x14ac:dyDescent="0.25">
      <c r="A68" s="82"/>
      <c r="B68" s="46">
        <f t="shared" si="0"/>
        <v>0</v>
      </c>
      <c r="C68" s="65"/>
      <c r="D68" s="490"/>
      <c r="E68" s="491"/>
      <c r="F68" s="452"/>
      <c r="G68" s="453"/>
      <c r="H68" s="453"/>
      <c r="I68" s="453"/>
      <c r="J68" s="454"/>
      <c r="K68" s="83"/>
    </row>
    <row r="69" spans="1:11" ht="30" customHeight="1" x14ac:dyDescent="0.25">
      <c r="A69" s="82"/>
      <c r="B69" s="46">
        <f t="shared" si="0"/>
        <v>0</v>
      </c>
      <c r="C69" s="65"/>
      <c r="D69" s="490"/>
      <c r="E69" s="491"/>
      <c r="F69" s="452"/>
      <c r="G69" s="453"/>
      <c r="H69" s="453"/>
      <c r="I69" s="453"/>
      <c r="J69" s="454"/>
      <c r="K69" s="83"/>
    </row>
    <row r="70" spans="1:11" ht="30" customHeight="1" x14ac:dyDescent="0.25">
      <c r="A70" s="82"/>
      <c r="B70" s="46">
        <f t="shared" si="0"/>
        <v>0</v>
      </c>
      <c r="C70" s="65"/>
      <c r="D70" s="490"/>
      <c r="E70" s="491"/>
      <c r="F70" s="452"/>
      <c r="G70" s="453"/>
      <c r="H70" s="453"/>
      <c r="I70" s="453"/>
      <c r="J70" s="454"/>
      <c r="K70" s="83"/>
    </row>
    <row r="71" spans="1:11" ht="30" customHeight="1" x14ac:dyDescent="0.25">
      <c r="A71" s="82"/>
      <c r="B71" s="46">
        <f t="shared" si="0"/>
        <v>0</v>
      </c>
      <c r="C71" s="65"/>
      <c r="D71" s="490"/>
      <c r="E71" s="491"/>
      <c r="F71" s="452"/>
      <c r="G71" s="453"/>
      <c r="H71" s="453"/>
      <c r="I71" s="453"/>
      <c r="J71" s="454"/>
      <c r="K71" s="83"/>
    </row>
    <row r="72" spans="1:11" ht="30" customHeight="1" x14ac:dyDescent="0.25">
      <c r="A72" s="82"/>
      <c r="B72" s="46">
        <f t="shared" si="0"/>
        <v>0</v>
      </c>
      <c r="C72" s="65"/>
      <c r="D72" s="490"/>
      <c r="E72" s="491"/>
      <c r="F72" s="452"/>
      <c r="G72" s="453"/>
      <c r="H72" s="453"/>
      <c r="I72" s="453"/>
      <c r="J72" s="454"/>
      <c r="K72" s="83"/>
    </row>
    <row r="73" spans="1:11" ht="30" customHeight="1" x14ac:dyDescent="0.25">
      <c r="A73" s="82"/>
      <c r="B73" s="46">
        <f t="shared" si="0"/>
        <v>0</v>
      </c>
      <c r="C73" s="65"/>
      <c r="D73" s="490"/>
      <c r="E73" s="491"/>
      <c r="F73" s="452"/>
      <c r="G73" s="453"/>
      <c r="H73" s="453"/>
      <c r="I73" s="453"/>
      <c r="J73" s="454"/>
      <c r="K73" s="83"/>
    </row>
    <row r="74" spans="1:11" ht="30" customHeight="1" x14ac:dyDescent="0.25">
      <c r="A74" s="82"/>
      <c r="B74" s="46">
        <f t="shared" si="0"/>
        <v>0</v>
      </c>
      <c r="C74" s="65"/>
      <c r="D74" s="497"/>
      <c r="E74" s="498"/>
      <c r="F74" s="452"/>
      <c r="G74" s="453"/>
      <c r="H74" s="453"/>
      <c r="I74" s="453"/>
      <c r="J74" s="454"/>
      <c r="K74" s="83"/>
    </row>
    <row r="75" spans="1:11" ht="13" x14ac:dyDescent="0.3">
      <c r="A75" s="82"/>
      <c r="B75" s="489" t="s">
        <v>286</v>
      </c>
      <c r="C75" s="489"/>
      <c r="D75" s="489"/>
      <c r="E75" s="488" t="s">
        <v>287</v>
      </c>
      <c r="F75" s="488"/>
      <c r="G75" s="488"/>
      <c r="K75" s="83"/>
    </row>
    <row r="76" spans="1:11" ht="13.5" customHeight="1" x14ac:dyDescent="0.25">
      <c r="A76" s="82"/>
      <c r="B76" s="476"/>
      <c r="C76" s="476"/>
      <c r="D76" s="476"/>
      <c r="E76" s="476"/>
      <c r="F76" s="476"/>
      <c r="G76" s="476"/>
      <c r="H76" s="476"/>
      <c r="I76" s="476"/>
      <c r="J76" s="476"/>
      <c r="K76" s="83"/>
    </row>
    <row r="77" spans="1:11" ht="15" customHeight="1" x14ac:dyDescent="0.25">
      <c r="A77" s="82"/>
      <c r="B77" s="279" t="s">
        <v>288</v>
      </c>
      <c r="C77" s="279"/>
      <c r="D77" s="279"/>
      <c r="E77" s="279"/>
      <c r="F77" s="279"/>
      <c r="G77" s="279"/>
      <c r="H77" s="279"/>
      <c r="I77" s="279"/>
      <c r="J77" s="279"/>
      <c r="K77" s="83"/>
    </row>
    <row r="78" spans="1:11" ht="12" customHeight="1" x14ac:dyDescent="0.25">
      <c r="A78" s="82"/>
      <c r="B78" s="316" t="s">
        <v>289</v>
      </c>
      <c r="C78" s="316"/>
      <c r="D78" s="316"/>
      <c r="E78" s="316"/>
      <c r="F78" s="316"/>
      <c r="G78" s="145"/>
      <c r="K78" s="83"/>
    </row>
    <row r="79" spans="1:11" ht="6.75" customHeight="1" x14ac:dyDescent="0.25">
      <c r="A79" s="82"/>
      <c r="B79" s="184"/>
      <c r="C79" s="184"/>
      <c r="D79" s="184"/>
      <c r="E79" s="184"/>
      <c r="F79" s="184"/>
      <c r="K79" s="83"/>
    </row>
    <row r="80" spans="1:11" ht="12" customHeight="1" x14ac:dyDescent="0.25">
      <c r="A80" s="82"/>
      <c r="B80" s="499" t="s">
        <v>290</v>
      </c>
      <c r="C80" s="499"/>
      <c r="D80" s="499"/>
      <c r="E80" s="499"/>
      <c r="F80" s="499"/>
      <c r="G80" s="499"/>
      <c r="H80" s="499"/>
      <c r="I80" s="499"/>
      <c r="J80" s="499"/>
      <c r="K80" s="83"/>
    </row>
    <row r="81" spans="1:11" ht="12" customHeight="1" x14ac:dyDescent="0.25">
      <c r="A81" s="82"/>
      <c r="B81" s="499"/>
      <c r="C81" s="499"/>
      <c r="D81" s="499"/>
      <c r="E81" s="499"/>
      <c r="F81" s="499"/>
      <c r="G81" s="499"/>
      <c r="H81" s="499"/>
      <c r="I81" s="499"/>
      <c r="J81" s="499"/>
      <c r="K81" s="83"/>
    </row>
    <row r="82" spans="1:11" ht="12" customHeight="1" x14ac:dyDescent="0.25">
      <c r="A82" s="82"/>
      <c r="B82" s="499"/>
      <c r="C82" s="499"/>
      <c r="D82" s="499"/>
      <c r="E82" s="499"/>
      <c r="F82" s="499"/>
      <c r="G82" s="499"/>
      <c r="H82" s="499"/>
      <c r="I82" s="499"/>
      <c r="J82" s="499"/>
      <c r="K82" s="83"/>
    </row>
    <row r="83" spans="1:11" ht="12" customHeight="1" x14ac:dyDescent="0.25">
      <c r="A83" s="82"/>
      <c r="B83" s="499"/>
      <c r="C83" s="499"/>
      <c r="D83" s="499"/>
      <c r="E83" s="499"/>
      <c r="F83" s="499"/>
      <c r="G83" s="499"/>
      <c r="H83" s="499"/>
      <c r="I83" s="499"/>
      <c r="J83" s="499"/>
      <c r="K83" s="83"/>
    </row>
    <row r="84" spans="1:11" ht="12" customHeight="1" x14ac:dyDescent="0.25">
      <c r="A84" s="82"/>
      <c r="B84" s="499"/>
      <c r="C84" s="499"/>
      <c r="D84" s="499"/>
      <c r="E84" s="499"/>
      <c r="F84" s="499"/>
      <c r="G84" s="499"/>
      <c r="H84" s="499"/>
      <c r="I84" s="499"/>
      <c r="J84" s="499"/>
      <c r="K84" s="83"/>
    </row>
    <row r="85" spans="1:11" ht="12" customHeight="1" x14ac:dyDescent="0.25">
      <c r="A85" s="82"/>
      <c r="B85" s="499"/>
      <c r="C85" s="499"/>
      <c r="D85" s="499"/>
      <c r="E85" s="499"/>
      <c r="F85" s="499"/>
      <c r="G85" s="499"/>
      <c r="H85" s="499"/>
      <c r="I85" s="499"/>
      <c r="J85" s="499"/>
      <c r="K85" s="83"/>
    </row>
    <row r="86" spans="1:11" ht="12" customHeight="1" x14ac:dyDescent="0.25">
      <c r="A86" s="82"/>
      <c r="B86" s="500"/>
      <c r="C86" s="500"/>
      <c r="D86" s="500"/>
      <c r="E86" s="500"/>
      <c r="F86" s="500"/>
      <c r="G86" s="500"/>
      <c r="H86" s="500"/>
      <c r="I86" s="500"/>
      <c r="J86" s="500"/>
      <c r="K86" s="83"/>
    </row>
    <row r="87" spans="1:11" ht="14.15" customHeight="1" x14ac:dyDescent="0.25">
      <c r="A87" s="82"/>
      <c r="B87" s="521"/>
      <c r="C87" s="522"/>
      <c r="D87" s="522"/>
      <c r="E87" s="522"/>
      <c r="F87" s="522"/>
      <c r="G87" s="522"/>
      <c r="H87" s="522"/>
      <c r="I87" s="522"/>
      <c r="J87" s="523"/>
      <c r="K87" s="83"/>
    </row>
    <row r="88" spans="1:11" ht="15.75" customHeight="1" x14ac:dyDescent="0.25">
      <c r="A88" s="82"/>
      <c r="B88" s="524"/>
      <c r="C88" s="408"/>
      <c r="D88" s="408"/>
      <c r="E88" s="408"/>
      <c r="F88" s="408"/>
      <c r="G88" s="408"/>
      <c r="H88" s="408"/>
      <c r="I88" s="408"/>
      <c r="J88" s="525"/>
      <c r="K88" s="83"/>
    </row>
    <row r="89" spans="1:11" ht="15.75" customHeight="1" x14ac:dyDescent="0.25">
      <c r="A89" s="82"/>
      <c r="B89" s="524"/>
      <c r="C89" s="408"/>
      <c r="D89" s="408"/>
      <c r="E89" s="408"/>
      <c r="F89" s="408"/>
      <c r="G89" s="408"/>
      <c r="H89" s="408"/>
      <c r="I89" s="408"/>
      <c r="J89" s="525"/>
      <c r="K89" s="83"/>
    </row>
    <row r="90" spans="1:11" ht="15.75" customHeight="1" x14ac:dyDescent="0.25">
      <c r="A90" s="82"/>
      <c r="B90" s="524"/>
      <c r="C90" s="408"/>
      <c r="D90" s="408"/>
      <c r="E90" s="408"/>
      <c r="F90" s="408"/>
      <c r="G90" s="408"/>
      <c r="H90" s="408"/>
      <c r="I90" s="408"/>
      <c r="J90" s="525"/>
      <c r="K90" s="83"/>
    </row>
    <row r="91" spans="1:11" ht="15.75" customHeight="1" x14ac:dyDescent="0.25">
      <c r="A91" s="82"/>
      <c r="B91" s="524"/>
      <c r="C91" s="408"/>
      <c r="D91" s="408"/>
      <c r="E91" s="408"/>
      <c r="F91" s="408"/>
      <c r="G91" s="408"/>
      <c r="H91" s="408"/>
      <c r="I91" s="408"/>
      <c r="J91" s="525"/>
      <c r="K91" s="83"/>
    </row>
    <row r="92" spans="1:11" ht="15.75" customHeight="1" x14ac:dyDescent="0.25">
      <c r="A92" s="82"/>
      <c r="B92" s="524"/>
      <c r="C92" s="408"/>
      <c r="D92" s="408"/>
      <c r="E92" s="408"/>
      <c r="F92" s="408"/>
      <c r="G92" s="408"/>
      <c r="H92" s="408"/>
      <c r="I92" s="408"/>
      <c r="J92" s="525"/>
      <c r="K92" s="83"/>
    </row>
    <row r="93" spans="1:11" ht="15.75" customHeight="1" x14ac:dyDescent="0.25">
      <c r="A93" s="82"/>
      <c r="B93" s="524"/>
      <c r="C93" s="408"/>
      <c r="D93" s="408"/>
      <c r="E93" s="408"/>
      <c r="F93" s="408"/>
      <c r="G93" s="408"/>
      <c r="H93" s="408"/>
      <c r="I93" s="408"/>
      <c r="J93" s="525"/>
      <c r="K93" s="83"/>
    </row>
    <row r="94" spans="1:11" ht="15.75" customHeight="1" x14ac:dyDescent="0.25">
      <c r="A94" s="82"/>
      <c r="B94" s="524"/>
      <c r="C94" s="408"/>
      <c r="D94" s="408"/>
      <c r="E94" s="408"/>
      <c r="F94" s="408"/>
      <c r="G94" s="408"/>
      <c r="H94" s="408"/>
      <c r="I94" s="408"/>
      <c r="J94" s="525"/>
      <c r="K94" s="83"/>
    </row>
    <row r="95" spans="1:11" ht="15.75" customHeight="1" x14ac:dyDescent="0.25">
      <c r="A95" s="82"/>
      <c r="B95" s="524"/>
      <c r="C95" s="408"/>
      <c r="D95" s="408"/>
      <c r="E95" s="408"/>
      <c r="F95" s="408"/>
      <c r="G95" s="408"/>
      <c r="H95" s="408"/>
      <c r="I95" s="408"/>
      <c r="J95" s="525"/>
      <c r="K95" s="83"/>
    </row>
    <row r="96" spans="1:11" ht="15.75" customHeight="1" x14ac:dyDescent="0.25">
      <c r="A96" s="82"/>
      <c r="B96" s="524"/>
      <c r="C96" s="408"/>
      <c r="D96" s="408"/>
      <c r="E96" s="408"/>
      <c r="F96" s="408"/>
      <c r="G96" s="408"/>
      <c r="H96" s="408"/>
      <c r="I96" s="408"/>
      <c r="J96" s="525"/>
      <c r="K96" s="83"/>
    </row>
    <row r="97" spans="1:11" ht="15.75" customHeight="1" x14ac:dyDescent="0.25">
      <c r="A97" s="82"/>
      <c r="B97" s="524"/>
      <c r="C97" s="408"/>
      <c r="D97" s="408"/>
      <c r="E97" s="408"/>
      <c r="F97" s="408"/>
      <c r="G97" s="408"/>
      <c r="H97" s="408"/>
      <c r="I97" s="408"/>
      <c r="J97" s="525"/>
      <c r="K97" s="83"/>
    </row>
    <row r="98" spans="1:11" ht="15.75" customHeight="1" x14ac:dyDescent="0.25">
      <c r="A98" s="82"/>
      <c r="B98" s="524"/>
      <c r="C98" s="408"/>
      <c r="D98" s="408"/>
      <c r="E98" s="408"/>
      <c r="F98" s="408"/>
      <c r="G98" s="408"/>
      <c r="H98" s="408"/>
      <c r="I98" s="408"/>
      <c r="J98" s="525"/>
      <c r="K98" s="83"/>
    </row>
    <row r="99" spans="1:11" ht="15.75" customHeight="1" x14ac:dyDescent="0.25">
      <c r="A99" s="82"/>
      <c r="B99" s="524"/>
      <c r="C99" s="408"/>
      <c r="D99" s="408"/>
      <c r="E99" s="408"/>
      <c r="F99" s="408"/>
      <c r="G99" s="408"/>
      <c r="H99" s="408"/>
      <c r="I99" s="408"/>
      <c r="J99" s="525"/>
      <c r="K99" s="83"/>
    </row>
    <row r="100" spans="1:11" ht="15.75" customHeight="1" x14ac:dyDescent="0.25">
      <c r="A100" s="82"/>
      <c r="B100" s="524"/>
      <c r="C100" s="408"/>
      <c r="D100" s="408"/>
      <c r="E100" s="408"/>
      <c r="F100" s="408"/>
      <c r="G100" s="408"/>
      <c r="H100" s="408"/>
      <c r="I100" s="408"/>
      <c r="J100" s="525"/>
      <c r="K100" s="83"/>
    </row>
    <row r="101" spans="1:11" ht="15.75" customHeight="1" x14ac:dyDescent="0.25">
      <c r="A101" s="82"/>
      <c r="B101" s="524"/>
      <c r="C101" s="408"/>
      <c r="D101" s="408"/>
      <c r="E101" s="408"/>
      <c r="F101" s="408"/>
      <c r="G101" s="408"/>
      <c r="H101" s="408"/>
      <c r="I101" s="408"/>
      <c r="J101" s="525"/>
      <c r="K101" s="83"/>
    </row>
    <row r="102" spans="1:11" ht="15.75" customHeight="1" x14ac:dyDescent="0.25">
      <c r="A102" s="82"/>
      <c r="B102" s="524"/>
      <c r="C102" s="408"/>
      <c r="D102" s="408"/>
      <c r="E102" s="408"/>
      <c r="F102" s="408"/>
      <c r="G102" s="408"/>
      <c r="H102" s="408"/>
      <c r="I102" s="408"/>
      <c r="J102" s="525"/>
      <c r="K102" s="83"/>
    </row>
    <row r="103" spans="1:11" ht="15.75" customHeight="1" x14ac:dyDescent="0.25">
      <c r="A103" s="82"/>
      <c r="B103" s="524"/>
      <c r="C103" s="408"/>
      <c r="D103" s="408"/>
      <c r="E103" s="408"/>
      <c r="F103" s="408"/>
      <c r="G103" s="408"/>
      <c r="H103" s="408"/>
      <c r="I103" s="408"/>
      <c r="J103" s="525"/>
      <c r="K103" s="83"/>
    </row>
    <row r="104" spans="1:11" ht="15.75" customHeight="1" x14ac:dyDescent="0.25">
      <c r="A104" s="82"/>
      <c r="B104" s="524"/>
      <c r="C104" s="408"/>
      <c r="D104" s="408"/>
      <c r="E104" s="408"/>
      <c r="F104" s="408"/>
      <c r="G104" s="408"/>
      <c r="H104" s="408"/>
      <c r="I104" s="408"/>
      <c r="J104" s="525"/>
      <c r="K104" s="83"/>
    </row>
    <row r="105" spans="1:11" ht="15.75" customHeight="1" x14ac:dyDescent="0.25">
      <c r="A105" s="82"/>
      <c r="B105" s="524"/>
      <c r="C105" s="408"/>
      <c r="D105" s="408"/>
      <c r="E105" s="408"/>
      <c r="F105" s="408"/>
      <c r="G105" s="408"/>
      <c r="H105" s="408"/>
      <c r="I105" s="408"/>
      <c r="J105" s="525"/>
      <c r="K105" s="83"/>
    </row>
    <row r="106" spans="1:11" ht="15.75" customHeight="1" x14ac:dyDescent="0.25">
      <c r="A106" s="82"/>
      <c r="B106" s="524"/>
      <c r="C106" s="408"/>
      <c r="D106" s="408"/>
      <c r="E106" s="408"/>
      <c r="F106" s="408"/>
      <c r="G106" s="408"/>
      <c r="H106" s="408"/>
      <c r="I106" s="408"/>
      <c r="J106" s="525"/>
      <c r="K106" s="83"/>
    </row>
    <row r="107" spans="1:11" ht="15.75" customHeight="1" x14ac:dyDescent="0.25">
      <c r="A107" s="82"/>
      <c r="B107" s="526"/>
      <c r="C107" s="527"/>
      <c r="D107" s="527"/>
      <c r="E107" s="527"/>
      <c r="F107" s="527"/>
      <c r="G107" s="527"/>
      <c r="H107" s="527"/>
      <c r="I107" s="527"/>
      <c r="J107" s="528"/>
      <c r="K107" s="83"/>
    </row>
    <row r="108" spans="1:11" ht="6" customHeight="1" x14ac:dyDescent="0.25">
      <c r="A108" s="82"/>
      <c r="B108" s="33"/>
      <c r="C108" s="33"/>
      <c r="D108" s="33"/>
      <c r="E108" s="33"/>
      <c r="F108" s="33"/>
      <c r="G108" s="33"/>
      <c r="H108" s="33"/>
      <c r="I108" s="33"/>
      <c r="J108" s="33"/>
      <c r="K108" s="83"/>
    </row>
    <row r="109" spans="1:11" ht="14.15" customHeight="1" x14ac:dyDescent="0.25">
      <c r="A109" s="82"/>
      <c r="B109" s="429" t="s">
        <v>291</v>
      </c>
      <c r="C109" s="430"/>
      <c r="D109" s="430"/>
      <c r="E109" s="430"/>
      <c r="F109" s="430"/>
      <c r="G109" s="430"/>
      <c r="H109" s="430"/>
      <c r="I109" s="430"/>
      <c r="J109" s="431"/>
      <c r="K109" s="83"/>
    </row>
    <row r="110" spans="1:11" ht="14.15" customHeight="1" x14ac:dyDescent="0.25">
      <c r="A110" s="82"/>
      <c r="B110" s="518" t="s">
        <v>292</v>
      </c>
      <c r="C110" s="519"/>
      <c r="D110" s="519"/>
      <c r="E110" s="519"/>
      <c r="F110" s="519"/>
      <c r="G110" s="519"/>
      <c r="H110" s="519"/>
      <c r="I110" s="519"/>
      <c r="J110" s="520"/>
      <c r="K110" s="83"/>
    </row>
    <row r="111" spans="1:11" ht="14.15" customHeight="1" x14ac:dyDescent="0.25">
      <c r="A111" s="82"/>
      <c r="B111" s="69"/>
      <c r="C111" s="69"/>
      <c r="D111" s="69"/>
      <c r="E111" s="69"/>
      <c r="F111" s="69"/>
      <c r="G111" s="69"/>
      <c r="H111" s="69"/>
      <c r="I111" s="69"/>
      <c r="J111" s="69"/>
      <c r="K111" s="83"/>
    </row>
    <row r="112" spans="1:11" ht="13" x14ac:dyDescent="0.25">
      <c r="A112" s="82"/>
      <c r="B112" s="279" t="s">
        <v>293</v>
      </c>
      <c r="C112" s="279"/>
      <c r="D112" s="279"/>
      <c r="E112" s="279"/>
      <c r="F112" s="279"/>
      <c r="G112" s="279"/>
      <c r="H112" s="279"/>
      <c r="I112" s="279"/>
      <c r="J112" s="279"/>
      <c r="K112" s="83"/>
    </row>
    <row r="113" spans="1:11" x14ac:dyDescent="0.25">
      <c r="A113" s="82"/>
      <c r="B113" s="299" t="s">
        <v>294</v>
      </c>
      <c r="C113" s="476"/>
      <c r="D113" s="476"/>
      <c r="E113" s="476"/>
      <c r="F113" s="476"/>
      <c r="G113" s="476"/>
      <c r="H113" s="476"/>
      <c r="I113" s="476"/>
      <c r="J113" s="476"/>
      <c r="K113" s="83"/>
    </row>
    <row r="114" spans="1:11" x14ac:dyDescent="0.25">
      <c r="A114" s="82"/>
      <c r="B114" s="476"/>
      <c r="C114" s="476"/>
      <c r="D114" s="476"/>
      <c r="E114" s="476"/>
      <c r="F114" s="476"/>
      <c r="G114" s="476"/>
      <c r="H114" s="476"/>
      <c r="I114" s="476"/>
      <c r="J114" s="476"/>
      <c r="K114" s="83"/>
    </row>
    <row r="115" spans="1:11" x14ac:dyDescent="0.25">
      <c r="A115" s="82"/>
      <c r="B115" s="476"/>
      <c r="C115" s="476"/>
      <c r="D115" s="476"/>
      <c r="E115" s="476"/>
      <c r="F115" s="476"/>
      <c r="G115" s="476"/>
      <c r="H115" s="476"/>
      <c r="I115" s="476"/>
      <c r="J115" s="476"/>
      <c r="K115" s="83"/>
    </row>
    <row r="116" spans="1:11" x14ac:dyDescent="0.25">
      <c r="A116" s="82"/>
      <c r="B116" s="476"/>
      <c r="C116" s="476"/>
      <c r="D116" s="476"/>
      <c r="E116" s="476"/>
      <c r="F116" s="476"/>
      <c r="G116" s="476"/>
      <c r="H116" s="476"/>
      <c r="I116" s="476"/>
      <c r="J116" s="476"/>
      <c r="K116" s="83"/>
    </row>
    <row r="117" spans="1:11" x14ac:dyDescent="0.25">
      <c r="A117" s="82"/>
      <c r="B117" s="476"/>
      <c r="C117" s="476"/>
      <c r="D117" s="476"/>
      <c r="E117" s="476"/>
      <c r="F117" s="476"/>
      <c r="G117" s="476"/>
      <c r="H117" s="476"/>
      <c r="I117" s="476"/>
      <c r="J117" s="476"/>
      <c r="K117" s="83"/>
    </row>
    <row r="118" spans="1:11" x14ac:dyDescent="0.25">
      <c r="A118" s="82"/>
      <c r="B118" s="299" t="s">
        <v>295</v>
      </c>
      <c r="C118" s="299"/>
      <c r="D118" s="299"/>
      <c r="E118" s="299"/>
      <c r="F118" s="299"/>
      <c r="G118" s="299"/>
      <c r="H118" s="299"/>
      <c r="I118" s="299"/>
      <c r="J118" s="299"/>
      <c r="K118" s="83"/>
    </row>
    <row r="119" spans="1:11" x14ac:dyDescent="0.25">
      <c r="A119" s="82"/>
      <c r="B119" s="299"/>
      <c r="C119" s="299"/>
      <c r="D119" s="299"/>
      <c r="E119" s="299"/>
      <c r="F119" s="299"/>
      <c r="G119" s="299"/>
      <c r="H119" s="299"/>
      <c r="I119" s="299"/>
      <c r="J119" s="299"/>
      <c r="K119" s="83"/>
    </row>
    <row r="120" spans="1:11" x14ac:dyDescent="0.25">
      <c r="A120" s="82"/>
      <c r="B120" s="299"/>
      <c r="C120" s="299"/>
      <c r="D120" s="299"/>
      <c r="E120" s="299"/>
      <c r="F120" s="299"/>
      <c r="G120" s="299"/>
      <c r="H120" s="299"/>
      <c r="I120" s="299"/>
      <c r="J120" s="299"/>
      <c r="K120" s="83"/>
    </row>
    <row r="121" spans="1:11" x14ac:dyDescent="0.25">
      <c r="A121" s="82"/>
      <c r="B121" s="299"/>
      <c r="C121" s="299"/>
      <c r="D121" s="299"/>
      <c r="E121" s="299"/>
      <c r="F121" s="299"/>
      <c r="G121" s="299"/>
      <c r="H121" s="299"/>
      <c r="I121" s="299"/>
      <c r="J121" s="299"/>
      <c r="K121" s="83"/>
    </row>
    <row r="122" spans="1:11" x14ac:dyDescent="0.25">
      <c r="A122" s="82"/>
      <c r="B122" s="299"/>
      <c r="C122" s="299"/>
      <c r="D122" s="299"/>
      <c r="E122" s="299"/>
      <c r="F122" s="299"/>
      <c r="G122" s="299"/>
      <c r="H122" s="299"/>
      <c r="I122" s="299"/>
      <c r="J122" s="299"/>
      <c r="K122" s="83"/>
    </row>
    <row r="123" spans="1:11" x14ac:dyDescent="0.25">
      <c r="A123" s="82"/>
      <c r="B123" s="299"/>
      <c r="C123" s="299"/>
      <c r="D123" s="299"/>
      <c r="E123" s="299"/>
      <c r="F123" s="299"/>
      <c r="G123" s="299"/>
      <c r="H123" s="299"/>
      <c r="I123" s="299"/>
      <c r="J123" s="299"/>
      <c r="K123" s="83"/>
    </row>
    <row r="124" spans="1:11" x14ac:dyDescent="0.25">
      <c r="A124" s="82"/>
      <c r="B124" s="178"/>
      <c r="C124" s="178"/>
      <c r="D124" s="178"/>
      <c r="E124" s="178"/>
      <c r="F124" s="178"/>
      <c r="G124" s="178"/>
      <c r="H124" s="178"/>
      <c r="K124" s="83"/>
    </row>
    <row r="125" spans="1:11" x14ac:dyDescent="0.25">
      <c r="A125" s="82"/>
      <c r="B125" s="178"/>
      <c r="C125" s="495" t="s">
        <v>296</v>
      </c>
      <c r="D125" s="496"/>
      <c r="E125" s="144"/>
      <c r="F125" s="144"/>
      <c r="G125" s="144"/>
      <c r="H125" s="144"/>
      <c r="I125" s="144"/>
      <c r="K125" s="83"/>
    </row>
    <row r="126" spans="1:11" x14ac:dyDescent="0.25">
      <c r="A126" s="82"/>
      <c r="C126" s="495" t="s">
        <v>278</v>
      </c>
      <c r="D126" s="496"/>
      <c r="E126" s="208" t="str">
        <f>IF($B47="","",$B47)</f>
        <v/>
      </c>
      <c r="F126" s="208" t="str">
        <f>IF($B$48="","",$B$48)</f>
        <v/>
      </c>
      <c r="G126" s="208" t="str">
        <f>IF($B$49="","",$B$49)</f>
        <v/>
      </c>
      <c r="H126" s="208" t="str">
        <f>IF($B$50="","",$B$50)</f>
        <v/>
      </c>
      <c r="I126" s="208" t="str">
        <f>IF($B$51="","",$B$51)</f>
        <v/>
      </c>
      <c r="K126" s="83"/>
    </row>
    <row r="127" spans="1:11" x14ac:dyDescent="0.25">
      <c r="A127" s="82"/>
      <c r="C127" s="495" t="s">
        <v>297</v>
      </c>
      <c r="D127" s="496"/>
      <c r="E127" s="6"/>
      <c r="F127" s="6"/>
      <c r="G127" s="6"/>
      <c r="H127" s="6"/>
      <c r="I127" s="6"/>
      <c r="K127" s="83"/>
    </row>
    <row r="128" spans="1:11" x14ac:dyDescent="0.25">
      <c r="A128" s="82"/>
      <c r="C128" s="495" t="s">
        <v>298</v>
      </c>
      <c r="D128" s="496"/>
      <c r="E128" s="6"/>
      <c r="F128" s="6"/>
      <c r="G128" s="6"/>
      <c r="H128" s="6"/>
      <c r="I128" s="6"/>
      <c r="K128" s="83"/>
    </row>
    <row r="129" spans="1:11" x14ac:dyDescent="0.25">
      <c r="A129" s="82"/>
      <c r="C129" s="495" t="s">
        <v>299</v>
      </c>
      <c r="D129" s="496"/>
      <c r="E129" s="6"/>
      <c r="F129" s="6"/>
      <c r="G129" s="6"/>
      <c r="H129" s="6"/>
      <c r="I129" s="6"/>
      <c r="K129" s="83"/>
    </row>
    <row r="130" spans="1:11" x14ac:dyDescent="0.25">
      <c r="A130" s="82"/>
      <c r="C130" s="495" t="s">
        <v>300</v>
      </c>
      <c r="D130" s="496"/>
      <c r="E130" s="6"/>
      <c r="F130" s="6"/>
      <c r="G130" s="6"/>
      <c r="H130" s="6"/>
      <c r="I130" s="6"/>
      <c r="K130" s="83"/>
    </row>
    <row r="131" spans="1:11" x14ac:dyDescent="0.25">
      <c r="A131" s="82"/>
      <c r="C131" s="495" t="s">
        <v>301</v>
      </c>
      <c r="D131" s="496"/>
      <c r="E131" s="6"/>
      <c r="F131" s="6"/>
      <c r="G131" s="6"/>
      <c r="H131" s="6"/>
      <c r="I131" s="6"/>
      <c r="K131" s="83"/>
    </row>
    <row r="132" spans="1:11" x14ac:dyDescent="0.25">
      <c r="A132" s="82"/>
      <c r="C132" s="495" t="s">
        <v>302</v>
      </c>
      <c r="D132" s="496"/>
      <c r="E132" s="6"/>
      <c r="F132" s="6"/>
      <c r="G132" s="6"/>
      <c r="H132" s="6"/>
      <c r="I132" s="6"/>
      <c r="K132" s="83"/>
    </row>
    <row r="133" spans="1:11" x14ac:dyDescent="0.25">
      <c r="A133" s="82"/>
      <c r="C133" s="495" t="s">
        <v>303</v>
      </c>
      <c r="D133" s="496"/>
      <c r="E133" s="6"/>
      <c r="F133" s="6"/>
      <c r="G133" s="6"/>
      <c r="H133" s="6"/>
      <c r="I133" s="6"/>
      <c r="K133" s="83"/>
    </row>
    <row r="134" spans="1:11" x14ac:dyDescent="0.25">
      <c r="A134" s="82"/>
      <c r="C134" s="495" t="s">
        <v>304</v>
      </c>
      <c r="D134" s="496"/>
      <c r="E134" s="6"/>
      <c r="F134" s="6"/>
      <c r="G134" s="6"/>
      <c r="H134" s="6"/>
      <c r="I134" s="6"/>
      <c r="K134" s="83"/>
    </row>
    <row r="135" spans="1:11" x14ac:dyDescent="0.25">
      <c r="A135" s="82"/>
      <c r="C135" s="495" t="s">
        <v>305</v>
      </c>
      <c r="D135" s="496"/>
      <c r="E135" s="6"/>
      <c r="F135" s="6"/>
      <c r="G135" s="6"/>
      <c r="H135" s="6"/>
      <c r="I135" s="6"/>
      <c r="K135" s="83"/>
    </row>
    <row r="136" spans="1:11" x14ac:dyDescent="0.25">
      <c r="A136" s="82"/>
      <c r="C136" s="495" t="s">
        <v>306</v>
      </c>
      <c r="D136" s="496"/>
      <c r="E136" s="6"/>
      <c r="F136" s="6"/>
      <c r="G136" s="6"/>
      <c r="H136" s="6"/>
      <c r="I136" s="6"/>
      <c r="K136" s="83"/>
    </row>
    <row r="137" spans="1:11" x14ac:dyDescent="0.25">
      <c r="A137" s="82"/>
      <c r="C137" s="495" t="s">
        <v>105</v>
      </c>
      <c r="D137" s="496"/>
      <c r="E137" s="209" t="str">
        <f>IF(AND(E127="",E128="",E129="",E130="",E131="",E132="",E133="",E134="",E135="",E136=""),"",POWER(PRODUCT(E127:E136),(1/COUNTIF(E127:E136,"&gt;0"))))</f>
        <v/>
      </c>
      <c r="F137" s="209" t="str">
        <f>IF(AND(F127="",F128="",F129="",F130="",F131="",F132="",F133="",F134="",F135="",F136=""),"",POWER(PRODUCT(F127:F136),(1/COUNTIF(F127:F136,"&gt;0"))))</f>
        <v/>
      </c>
      <c r="G137" s="209" t="str">
        <f>IF(AND(G127="",G128="",G129="",G130="",G131="",G132="",G133="",G134="",G135="",G136=""),"",POWER(PRODUCT(G127:G136),(1/COUNTIF(G127:G136,"&gt;0"))))</f>
        <v/>
      </c>
      <c r="H137" s="209" t="str">
        <f>IF(AND(H127="",H128="",H129="",H130="",H131="",H132="",H133="",H134="",H135="",H136=""),"",POWER(PRODUCT(H127:H136),(1/COUNTIF(H127:H136,"&gt;0"))))</f>
        <v/>
      </c>
      <c r="I137" s="210" t="str">
        <f>IF(AND(I127="",I128="",I129="",I130="",I131="",I132="",I133="",I134="",I135="",I136=""),"",POWER(PRODUCT(I127:I136),(1/COUNTIF(I127:I136,"&gt;0"))))</f>
        <v/>
      </c>
      <c r="K137" s="83"/>
    </row>
    <row r="138" spans="1:11" x14ac:dyDescent="0.25">
      <c r="A138" s="82"/>
      <c r="B138" s="1"/>
      <c r="C138" s="1"/>
      <c r="D138" s="1"/>
      <c r="E138" s="1"/>
      <c r="F138" s="1"/>
      <c r="G138" s="1"/>
      <c r="H138" s="1"/>
      <c r="K138" s="83"/>
    </row>
    <row r="139" spans="1:11" x14ac:dyDescent="0.25">
      <c r="A139" s="82"/>
      <c r="B139" s="1"/>
      <c r="C139" s="495" t="s">
        <v>296</v>
      </c>
      <c r="D139" s="496"/>
      <c r="E139" s="144"/>
      <c r="F139" s="144"/>
      <c r="G139" s="144"/>
      <c r="H139" s="144"/>
      <c r="I139" s="144"/>
      <c r="K139" s="83"/>
    </row>
    <row r="140" spans="1:11" x14ac:dyDescent="0.25">
      <c r="A140" s="82"/>
      <c r="C140" s="495" t="s">
        <v>278</v>
      </c>
      <c r="D140" s="496"/>
      <c r="E140" s="208" t="str">
        <f>IF($B$52="","",$B$52)</f>
        <v/>
      </c>
      <c r="F140" s="208" t="str">
        <f>IF($B$53="","",$B$53)</f>
        <v/>
      </c>
      <c r="G140" s="208" t="str">
        <f>IF($B$54="","",$B$54)</f>
        <v/>
      </c>
      <c r="H140" s="208" t="str">
        <f>IF($B$55="","",$B$55)</f>
        <v/>
      </c>
      <c r="I140" s="208" t="str">
        <f>IF($B$56="","",$B$56)</f>
        <v/>
      </c>
      <c r="K140" s="83"/>
    </row>
    <row r="141" spans="1:11" x14ac:dyDescent="0.25">
      <c r="A141" s="82"/>
      <c r="C141" s="495" t="s">
        <v>297</v>
      </c>
      <c r="D141" s="496"/>
      <c r="E141" s="6"/>
      <c r="F141" s="6"/>
      <c r="G141" s="6"/>
      <c r="H141" s="6"/>
      <c r="I141" s="6"/>
      <c r="K141" s="83"/>
    </row>
    <row r="142" spans="1:11" x14ac:dyDescent="0.25">
      <c r="A142" s="82"/>
      <c r="C142" s="495" t="s">
        <v>298</v>
      </c>
      <c r="D142" s="496"/>
      <c r="E142" s="6"/>
      <c r="F142" s="6"/>
      <c r="G142" s="6"/>
      <c r="H142" s="6"/>
      <c r="I142" s="6"/>
      <c r="K142" s="83"/>
    </row>
    <row r="143" spans="1:11" x14ac:dyDescent="0.25">
      <c r="A143" s="82"/>
      <c r="C143" s="495" t="s">
        <v>299</v>
      </c>
      <c r="D143" s="496"/>
      <c r="E143" s="6"/>
      <c r="F143" s="6"/>
      <c r="G143" s="6"/>
      <c r="H143" s="6"/>
      <c r="I143" s="6"/>
      <c r="K143" s="83"/>
    </row>
    <row r="144" spans="1:11" x14ac:dyDescent="0.25">
      <c r="A144" s="82"/>
      <c r="C144" s="495" t="s">
        <v>300</v>
      </c>
      <c r="D144" s="496"/>
      <c r="E144" s="6"/>
      <c r="F144" s="6"/>
      <c r="G144" s="6"/>
      <c r="H144" s="6"/>
      <c r="I144" s="6"/>
      <c r="K144" s="83"/>
    </row>
    <row r="145" spans="1:11" x14ac:dyDescent="0.25">
      <c r="A145" s="82"/>
      <c r="C145" s="495" t="s">
        <v>301</v>
      </c>
      <c r="D145" s="496"/>
      <c r="E145" s="6"/>
      <c r="F145" s="6"/>
      <c r="G145" s="6"/>
      <c r="H145" s="6"/>
      <c r="I145" s="6"/>
      <c r="K145" s="83"/>
    </row>
    <row r="146" spans="1:11" x14ac:dyDescent="0.25">
      <c r="A146" s="82"/>
      <c r="C146" s="495" t="s">
        <v>302</v>
      </c>
      <c r="D146" s="496"/>
      <c r="E146" s="6"/>
      <c r="F146" s="6"/>
      <c r="G146" s="6"/>
      <c r="H146" s="6"/>
      <c r="I146" s="6"/>
      <c r="K146" s="83"/>
    </row>
    <row r="147" spans="1:11" x14ac:dyDescent="0.25">
      <c r="A147" s="82"/>
      <c r="C147" s="495" t="s">
        <v>303</v>
      </c>
      <c r="D147" s="496"/>
      <c r="E147" s="6"/>
      <c r="F147" s="6"/>
      <c r="G147" s="6"/>
      <c r="H147" s="6"/>
      <c r="I147" s="6"/>
      <c r="K147" s="83"/>
    </row>
    <row r="148" spans="1:11" x14ac:dyDescent="0.25">
      <c r="A148" s="82"/>
      <c r="C148" s="495" t="s">
        <v>304</v>
      </c>
      <c r="D148" s="496"/>
      <c r="E148" s="6"/>
      <c r="F148" s="6"/>
      <c r="G148" s="6"/>
      <c r="H148" s="6"/>
      <c r="I148" s="6"/>
      <c r="K148" s="83"/>
    </row>
    <row r="149" spans="1:11" x14ac:dyDescent="0.25">
      <c r="A149" s="82"/>
      <c r="C149" s="495" t="s">
        <v>305</v>
      </c>
      <c r="D149" s="496"/>
      <c r="E149" s="6"/>
      <c r="F149" s="6"/>
      <c r="G149" s="6"/>
      <c r="H149" s="6"/>
      <c r="I149" s="6"/>
      <c r="K149" s="83"/>
    </row>
    <row r="150" spans="1:11" x14ac:dyDescent="0.25">
      <c r="A150" s="82"/>
      <c r="C150" s="495" t="s">
        <v>306</v>
      </c>
      <c r="D150" s="496"/>
      <c r="E150" s="6"/>
      <c r="F150" s="6"/>
      <c r="G150" s="6"/>
      <c r="H150" s="6"/>
      <c r="I150" s="6"/>
      <c r="K150" s="83"/>
    </row>
    <row r="151" spans="1:11" x14ac:dyDescent="0.25">
      <c r="A151" s="82"/>
      <c r="C151" s="495" t="s">
        <v>105</v>
      </c>
      <c r="D151" s="496"/>
      <c r="E151" s="209" t="str">
        <f>IF(AND(E141="",E142="",E143="",E144="",E145="",E146="",E147="",E148="",E149="",E150=""),"",POWER(PRODUCT(E141:E150),(1/COUNTIF(E141:E150,"&gt;0"))))</f>
        <v/>
      </c>
      <c r="F151" s="209" t="str">
        <f>IF(AND(F141="",F142="",F143="",F144="",F145="",F146="",F147="",F148="",F149="",F150=""),"",POWER(PRODUCT(F141:F150),(1/COUNTIF(F141:F150,"&gt;0"))))</f>
        <v/>
      </c>
      <c r="G151" s="209" t="str">
        <f>IF(AND(G141="",G142="",G143="",G144="",G145="",G146="",G147="",G148="",G149="",G150=""),"",POWER(PRODUCT(G141:G150),(1/COUNTIF(G141:G150,"&gt;0"))))</f>
        <v/>
      </c>
      <c r="H151" s="209" t="str">
        <f>IF(AND(H141="",H142="",H143="",H144="",H145="",H146="",H147="",H148="",H149="",H150=""),"",POWER(PRODUCT(H141:H150),(1/COUNTIF(H141:H150,"&gt;0"))))</f>
        <v/>
      </c>
      <c r="I151" s="210" t="str">
        <f>IF(AND(I141="",I142="",I143="",I144="",I145="",I146="",I147="",I148="",I149="",I150=""),"",POWER(PRODUCT(I141:I150),(1/COUNTIF(I141:I150,"&gt;0"))))</f>
        <v/>
      </c>
      <c r="J151" s="67"/>
      <c r="K151" s="83"/>
    </row>
    <row r="152" spans="1:11" ht="13" x14ac:dyDescent="0.3">
      <c r="A152" s="82"/>
      <c r="C152" s="395" t="s">
        <v>286</v>
      </c>
      <c r="D152" s="395"/>
      <c r="E152" s="413" t="s">
        <v>307</v>
      </c>
      <c r="F152" s="413"/>
      <c r="G152" s="413"/>
      <c r="H152" s="413"/>
      <c r="I152" s="191"/>
      <c r="J152" s="201"/>
      <c r="K152" s="109"/>
    </row>
    <row r="153" spans="1:11" ht="13" x14ac:dyDescent="0.3">
      <c r="A153" s="82"/>
      <c r="C153" s="60"/>
      <c r="D153" s="60"/>
      <c r="E153" s="201"/>
      <c r="F153" s="201"/>
      <c r="G153" s="201"/>
      <c r="H153" s="201"/>
      <c r="I153" s="201"/>
      <c r="J153" s="201"/>
      <c r="K153" s="109"/>
    </row>
    <row r="154" spans="1:11" ht="13.5" customHeight="1" x14ac:dyDescent="0.25">
      <c r="A154" s="82"/>
      <c r="B154" s="299" t="s">
        <v>308</v>
      </c>
      <c r="C154" s="299"/>
      <c r="D154" s="299"/>
      <c r="E154" s="299"/>
      <c r="F154" s="299"/>
      <c r="G154" s="299"/>
      <c r="H154" s="299"/>
      <c r="I154" s="299"/>
      <c r="J154" s="299"/>
      <c r="K154" s="83"/>
    </row>
    <row r="155" spans="1:11" ht="13.5" customHeight="1" x14ac:dyDescent="0.25">
      <c r="A155" s="82"/>
      <c r="B155" s="299"/>
      <c r="C155" s="299"/>
      <c r="D155" s="299"/>
      <c r="E155" s="299"/>
      <c r="F155" s="299"/>
      <c r="G155" s="299"/>
      <c r="H155" s="299"/>
      <c r="I155" s="299"/>
      <c r="J155" s="299"/>
      <c r="K155" s="83"/>
    </row>
    <row r="156" spans="1:11" ht="121.5" customHeight="1" x14ac:dyDescent="0.25">
      <c r="A156" s="82"/>
      <c r="B156" s="445"/>
      <c r="C156" s="446"/>
      <c r="D156" s="446"/>
      <c r="E156" s="446"/>
      <c r="F156" s="446"/>
      <c r="G156" s="446"/>
      <c r="H156" s="446"/>
      <c r="I156" s="446"/>
      <c r="J156" s="447"/>
      <c r="K156" s="83"/>
    </row>
    <row r="157" spans="1:11" ht="12.75" customHeight="1" x14ac:dyDescent="0.25">
      <c r="A157" s="82"/>
      <c r="K157" s="83"/>
    </row>
    <row r="158" spans="1:11" ht="15" customHeight="1" x14ac:dyDescent="0.25">
      <c r="A158" s="82"/>
      <c r="B158" s="240" t="s">
        <v>309</v>
      </c>
      <c r="C158" s="271"/>
      <c r="D158" s="271"/>
      <c r="E158" s="271"/>
      <c r="F158" s="271"/>
      <c r="G158" s="271"/>
      <c r="H158" s="271"/>
      <c r="I158" s="271"/>
      <c r="J158" s="271"/>
      <c r="K158" s="83"/>
    </row>
    <row r="159" spans="1:11" x14ac:dyDescent="0.25">
      <c r="A159" s="82"/>
      <c r="B159" s="240" t="s">
        <v>310</v>
      </c>
      <c r="C159" s="271"/>
      <c r="D159" s="271"/>
      <c r="E159" s="271"/>
      <c r="F159" s="271"/>
      <c r="G159" s="271"/>
      <c r="H159" s="271"/>
      <c r="I159" s="271"/>
      <c r="J159" s="271"/>
      <c r="K159" s="83"/>
    </row>
    <row r="160" spans="1:11" x14ac:dyDescent="0.25">
      <c r="A160" s="82"/>
      <c r="B160" s="292" t="s">
        <v>311</v>
      </c>
      <c r="C160" s="271"/>
      <c r="D160" s="271"/>
      <c r="E160" s="271"/>
      <c r="F160" s="271"/>
      <c r="G160" s="271"/>
      <c r="H160" s="271"/>
      <c r="I160" s="271"/>
      <c r="J160" s="271"/>
      <c r="K160" s="83"/>
    </row>
    <row r="161" spans="1:11" x14ac:dyDescent="0.25">
      <c r="A161" s="82"/>
      <c r="B161" s="476" t="s">
        <v>312</v>
      </c>
      <c r="C161" s="476"/>
      <c r="D161" s="476"/>
      <c r="E161" s="476"/>
      <c r="F161" s="476"/>
      <c r="G161" s="476"/>
      <c r="H161" s="476"/>
      <c r="I161" s="476"/>
      <c r="J161" s="476"/>
      <c r="K161" s="83"/>
    </row>
    <row r="162" spans="1:11" x14ac:dyDescent="0.25">
      <c r="A162" s="82"/>
      <c r="B162" s="271" t="s">
        <v>313</v>
      </c>
      <c r="C162" s="271"/>
      <c r="D162" s="271"/>
      <c r="E162" s="271"/>
      <c r="F162" s="271"/>
      <c r="G162" s="271"/>
      <c r="H162" s="271"/>
      <c r="I162" s="271"/>
      <c r="J162" s="271"/>
      <c r="K162" s="83"/>
    </row>
    <row r="163" spans="1:11" x14ac:dyDescent="0.25">
      <c r="A163" s="82"/>
      <c r="B163" s="515"/>
      <c r="C163" s="516"/>
      <c r="D163" s="516"/>
      <c r="E163" s="516"/>
      <c r="F163" s="516"/>
      <c r="G163" s="516"/>
      <c r="H163" s="516"/>
      <c r="I163" s="517"/>
      <c r="J163" s="165"/>
      <c r="K163" s="83"/>
    </row>
    <row r="164" spans="1:11" ht="12.75" customHeight="1" x14ac:dyDescent="0.25">
      <c r="A164" s="82"/>
      <c r="B164" s="271" t="s">
        <v>314</v>
      </c>
      <c r="C164" s="271"/>
      <c r="D164" s="271"/>
      <c r="E164" s="271"/>
      <c r="F164" s="271"/>
      <c r="G164" s="271"/>
      <c r="H164" s="271"/>
      <c r="I164" s="271"/>
      <c r="J164" s="271"/>
      <c r="K164" s="83"/>
    </row>
    <row r="165" spans="1:11" x14ac:dyDescent="0.25">
      <c r="A165" s="82"/>
      <c r="B165" s="515"/>
      <c r="C165" s="516"/>
      <c r="D165" s="516"/>
      <c r="E165" s="516"/>
      <c r="F165" s="516"/>
      <c r="G165" s="516"/>
      <c r="H165" s="516"/>
      <c r="I165" s="517"/>
      <c r="J165" s="178"/>
      <c r="K165" s="83"/>
    </row>
    <row r="166" spans="1:11" x14ac:dyDescent="0.25">
      <c r="A166" s="82"/>
      <c r="B166" s="271" t="s">
        <v>315</v>
      </c>
      <c r="C166" s="271"/>
      <c r="D166" s="271"/>
      <c r="E166" s="271"/>
      <c r="F166" s="271"/>
      <c r="G166" s="271"/>
      <c r="H166" s="271"/>
      <c r="I166" s="271"/>
      <c r="J166" s="271"/>
      <c r="K166" s="83"/>
    </row>
    <row r="167" spans="1:11" x14ac:dyDescent="0.25">
      <c r="A167" s="82"/>
      <c r="B167" s="529"/>
      <c r="C167" s="530"/>
      <c r="D167" s="530"/>
      <c r="E167" s="530"/>
      <c r="F167" s="530"/>
      <c r="G167" s="530"/>
      <c r="H167" s="530"/>
      <c r="I167" s="530"/>
      <c r="J167" s="531"/>
      <c r="K167" s="83"/>
    </row>
    <row r="168" spans="1:11" x14ac:dyDescent="0.25">
      <c r="A168" s="82"/>
      <c r="B168" s="532"/>
      <c r="C168" s="533"/>
      <c r="D168" s="533"/>
      <c r="E168" s="533"/>
      <c r="F168" s="533"/>
      <c r="G168" s="533"/>
      <c r="H168" s="533"/>
      <c r="I168" s="533"/>
      <c r="J168" s="534"/>
      <c r="K168" s="83"/>
    </row>
    <row r="169" spans="1:11" x14ac:dyDescent="0.25">
      <c r="A169" s="82"/>
      <c r="B169" s="532"/>
      <c r="C169" s="533"/>
      <c r="D169" s="533"/>
      <c r="E169" s="533"/>
      <c r="F169" s="533"/>
      <c r="G169" s="533"/>
      <c r="H169" s="533"/>
      <c r="I169" s="533"/>
      <c r="J169" s="534"/>
      <c r="K169" s="83"/>
    </row>
    <row r="170" spans="1:11" ht="14.15" customHeight="1" x14ac:dyDescent="0.25">
      <c r="A170" s="82"/>
      <c r="B170" s="532"/>
      <c r="C170" s="533"/>
      <c r="D170" s="533"/>
      <c r="E170" s="533"/>
      <c r="F170" s="533"/>
      <c r="G170" s="533"/>
      <c r="H170" s="533"/>
      <c r="I170" s="533"/>
      <c r="J170" s="534"/>
      <c r="K170" s="83"/>
    </row>
    <row r="171" spans="1:11" ht="14.15" customHeight="1" x14ac:dyDescent="0.25">
      <c r="A171" s="82"/>
      <c r="B171" s="532"/>
      <c r="C171" s="533"/>
      <c r="D171" s="533"/>
      <c r="E171" s="533"/>
      <c r="F171" s="533"/>
      <c r="G171" s="533"/>
      <c r="H171" s="533"/>
      <c r="I171" s="533"/>
      <c r="J171" s="534"/>
      <c r="K171" s="83"/>
    </row>
    <row r="172" spans="1:11" ht="14.15" customHeight="1" x14ac:dyDescent="0.25">
      <c r="A172" s="82"/>
      <c r="B172" s="532"/>
      <c r="C172" s="533"/>
      <c r="D172" s="533"/>
      <c r="E172" s="533"/>
      <c r="F172" s="533"/>
      <c r="G172" s="533"/>
      <c r="H172" s="533"/>
      <c r="I172" s="533"/>
      <c r="J172" s="534"/>
      <c r="K172" s="83"/>
    </row>
    <row r="173" spans="1:11" ht="14.15" customHeight="1" x14ac:dyDescent="0.25">
      <c r="A173" s="82"/>
      <c r="B173" s="532"/>
      <c r="C173" s="533"/>
      <c r="D173" s="533"/>
      <c r="E173" s="533"/>
      <c r="F173" s="533"/>
      <c r="G173" s="533"/>
      <c r="H173" s="533"/>
      <c r="I173" s="533"/>
      <c r="J173" s="534"/>
      <c r="K173" s="83"/>
    </row>
    <row r="174" spans="1:11" ht="14.15" customHeight="1" x14ac:dyDescent="0.25">
      <c r="A174" s="82"/>
      <c r="B174" s="532"/>
      <c r="C174" s="533"/>
      <c r="D174" s="533"/>
      <c r="E174" s="533"/>
      <c r="F174" s="533"/>
      <c r="G174" s="533"/>
      <c r="H174" s="533"/>
      <c r="I174" s="533"/>
      <c r="J174" s="534"/>
      <c r="K174" s="83"/>
    </row>
    <row r="175" spans="1:11" ht="14.15" customHeight="1" x14ac:dyDescent="0.25">
      <c r="A175" s="82"/>
      <c r="B175" s="532"/>
      <c r="C175" s="533"/>
      <c r="D175" s="533"/>
      <c r="E175" s="533"/>
      <c r="F175" s="533"/>
      <c r="G175" s="533"/>
      <c r="H175" s="533"/>
      <c r="I175" s="533"/>
      <c r="J175" s="534"/>
      <c r="K175" s="83"/>
    </row>
    <row r="176" spans="1:11" ht="14.15" customHeight="1" x14ac:dyDescent="0.25">
      <c r="A176" s="82"/>
      <c r="B176" s="532"/>
      <c r="C176" s="533"/>
      <c r="D176" s="533"/>
      <c r="E176" s="533"/>
      <c r="F176" s="533"/>
      <c r="G176" s="533"/>
      <c r="H176" s="533"/>
      <c r="I176" s="533"/>
      <c r="J176" s="534"/>
      <c r="K176" s="83"/>
    </row>
    <row r="177" spans="1:11" ht="14.15" customHeight="1" x14ac:dyDescent="0.25">
      <c r="A177" s="82"/>
      <c r="B177" s="532"/>
      <c r="C177" s="533"/>
      <c r="D177" s="533"/>
      <c r="E177" s="533"/>
      <c r="F177" s="533"/>
      <c r="G177" s="533"/>
      <c r="H177" s="533"/>
      <c r="I177" s="533"/>
      <c r="J177" s="534"/>
      <c r="K177" s="83"/>
    </row>
    <row r="178" spans="1:11" ht="14.15" customHeight="1" x14ac:dyDescent="0.25">
      <c r="A178" s="82"/>
      <c r="B178" s="532"/>
      <c r="C178" s="533"/>
      <c r="D178" s="533"/>
      <c r="E178" s="533"/>
      <c r="F178" s="533"/>
      <c r="G178" s="533"/>
      <c r="H178" s="533"/>
      <c r="I178" s="533"/>
      <c r="J178" s="534"/>
      <c r="K178" s="83"/>
    </row>
    <row r="179" spans="1:11" ht="14.15" customHeight="1" x14ac:dyDescent="0.25">
      <c r="A179" s="82"/>
      <c r="B179" s="532"/>
      <c r="C179" s="533"/>
      <c r="D179" s="533"/>
      <c r="E179" s="533"/>
      <c r="F179" s="533"/>
      <c r="G179" s="533"/>
      <c r="H179" s="533"/>
      <c r="I179" s="533"/>
      <c r="J179" s="534"/>
      <c r="K179" s="83"/>
    </row>
    <row r="180" spans="1:11" ht="14.15" customHeight="1" x14ac:dyDescent="0.25">
      <c r="A180" s="82"/>
      <c r="B180" s="532"/>
      <c r="C180" s="533"/>
      <c r="D180" s="533"/>
      <c r="E180" s="533"/>
      <c r="F180" s="533"/>
      <c r="G180" s="533"/>
      <c r="H180" s="533"/>
      <c r="I180" s="533"/>
      <c r="J180" s="534"/>
      <c r="K180" s="83"/>
    </row>
    <row r="181" spans="1:11" ht="14.15" customHeight="1" x14ac:dyDescent="0.25">
      <c r="A181" s="82"/>
      <c r="B181" s="532"/>
      <c r="C181" s="533"/>
      <c r="D181" s="533"/>
      <c r="E181" s="533"/>
      <c r="F181" s="533"/>
      <c r="G181" s="533"/>
      <c r="H181" s="533"/>
      <c r="I181" s="533"/>
      <c r="J181" s="534"/>
      <c r="K181" s="83"/>
    </row>
    <row r="182" spans="1:11" ht="14.15" customHeight="1" x14ac:dyDescent="0.25">
      <c r="A182" s="82"/>
      <c r="B182" s="532"/>
      <c r="C182" s="533"/>
      <c r="D182" s="533"/>
      <c r="E182" s="533"/>
      <c r="F182" s="533"/>
      <c r="G182" s="533"/>
      <c r="H182" s="533"/>
      <c r="I182" s="533"/>
      <c r="J182" s="534"/>
      <c r="K182" s="83"/>
    </row>
    <row r="183" spans="1:11" ht="14.15" customHeight="1" x14ac:dyDescent="0.25">
      <c r="A183" s="82"/>
      <c r="B183" s="532"/>
      <c r="C183" s="533"/>
      <c r="D183" s="533"/>
      <c r="E183" s="533"/>
      <c r="F183" s="533"/>
      <c r="G183" s="533"/>
      <c r="H183" s="533"/>
      <c r="I183" s="533"/>
      <c r="J183" s="534"/>
      <c r="K183" s="83"/>
    </row>
    <row r="184" spans="1:11" ht="14.15" customHeight="1" x14ac:dyDescent="0.25">
      <c r="A184" s="82"/>
      <c r="B184" s="535"/>
      <c r="C184" s="536"/>
      <c r="D184" s="536"/>
      <c r="E184" s="536"/>
      <c r="F184" s="536"/>
      <c r="G184" s="536"/>
      <c r="H184" s="536"/>
      <c r="I184" s="536"/>
      <c r="J184" s="537"/>
      <c r="K184" s="83"/>
    </row>
    <row r="185" spans="1:11" ht="6" customHeight="1" x14ac:dyDescent="0.25">
      <c r="A185" s="82"/>
      <c r="B185" s="297"/>
      <c r="C185" s="297"/>
      <c r="D185" s="297"/>
      <c r="E185" s="297"/>
      <c r="F185" s="297"/>
      <c r="G185" s="297"/>
      <c r="H185" s="297"/>
      <c r="I185" s="297"/>
      <c r="J185" s="297"/>
      <c r="K185" s="83"/>
    </row>
    <row r="186" spans="1:11" ht="13.5" customHeight="1" x14ac:dyDescent="0.25">
      <c r="A186" s="82"/>
      <c r="B186" s="538" t="s">
        <v>316</v>
      </c>
      <c r="C186" s="539"/>
      <c r="D186" s="539"/>
      <c r="E186" s="539"/>
      <c r="F186" s="539"/>
      <c r="G186" s="539"/>
      <c r="H186" s="539"/>
      <c r="I186" s="539"/>
      <c r="J186" s="540"/>
      <c r="K186" s="83"/>
    </row>
    <row r="187" spans="1:11" ht="13.5" customHeight="1" x14ac:dyDescent="0.25">
      <c r="A187" s="82"/>
      <c r="B187" s="541"/>
      <c r="C187" s="484"/>
      <c r="D187" s="484"/>
      <c r="E187" s="484"/>
      <c r="F187" s="484"/>
      <c r="G187" s="484"/>
      <c r="H187" s="484"/>
      <c r="I187" s="484"/>
      <c r="J187" s="542"/>
      <c r="K187" s="83"/>
    </row>
    <row r="188" spans="1:11" ht="13.5" customHeight="1" x14ac:dyDescent="0.25">
      <c r="A188" s="82"/>
      <c r="B188" s="543"/>
      <c r="C188" s="544"/>
      <c r="D188" s="544"/>
      <c r="E188" s="544"/>
      <c r="F188" s="544"/>
      <c r="G188" s="544"/>
      <c r="H188" s="544"/>
      <c r="I188" s="544"/>
      <c r="J188" s="545"/>
      <c r="K188" s="83"/>
    </row>
    <row r="189" spans="1:11" ht="20.25" customHeight="1" x14ac:dyDescent="0.25">
      <c r="A189" s="82"/>
      <c r="B189" s="514" t="s">
        <v>317</v>
      </c>
      <c r="C189" s="514"/>
      <c r="D189" s="514"/>
      <c r="E189" s="514"/>
      <c r="F189" s="514"/>
      <c r="G189" s="514"/>
      <c r="H189" s="514"/>
      <c r="I189" s="514"/>
      <c r="J189" s="514"/>
      <c r="K189" s="83"/>
    </row>
    <row r="190" spans="1:11" ht="13.9" customHeight="1" x14ac:dyDescent="0.25">
      <c r="A190" s="82"/>
      <c r="B190" s="353" t="s">
        <v>318</v>
      </c>
      <c r="C190" s="353"/>
      <c r="D190" s="441"/>
      <c r="E190" s="442"/>
      <c r="F190" s="353" t="s">
        <v>319</v>
      </c>
      <c r="G190" s="353"/>
      <c r="H190" s="441"/>
      <c r="I190" s="442"/>
      <c r="J190" s="178"/>
      <c r="K190" s="83"/>
    </row>
    <row r="191" spans="1:11" x14ac:dyDescent="0.25">
      <c r="A191" s="82"/>
      <c r="K191" s="83"/>
    </row>
    <row r="192" spans="1:11" ht="14.25" customHeight="1" x14ac:dyDescent="0.25">
      <c r="A192" s="82"/>
      <c r="B192" s="438" t="s">
        <v>320</v>
      </c>
      <c r="C192" s="439"/>
      <c r="D192" s="194" t="s">
        <v>321</v>
      </c>
      <c r="E192" s="400" t="s">
        <v>322</v>
      </c>
      <c r="F192" s="400"/>
      <c r="G192" s="400" t="s">
        <v>323</v>
      </c>
      <c r="H192" s="400"/>
      <c r="I192" s="422" t="s">
        <v>324</v>
      </c>
      <c r="J192" s="400"/>
      <c r="K192" s="83"/>
    </row>
    <row r="193" spans="1:11" ht="14.15" customHeight="1" x14ac:dyDescent="0.25">
      <c r="A193" s="82"/>
      <c r="B193" s="512" t="s">
        <v>325</v>
      </c>
      <c r="C193" s="513"/>
      <c r="D193" s="211"/>
      <c r="E193" s="402"/>
      <c r="F193" s="402"/>
      <c r="G193" s="402"/>
      <c r="H193" s="402"/>
      <c r="I193" s="402"/>
      <c r="J193" s="402"/>
      <c r="K193" s="83"/>
    </row>
    <row r="194" spans="1:11" x14ac:dyDescent="0.25">
      <c r="A194" s="82"/>
      <c r="B194" s="293" t="s">
        <v>326</v>
      </c>
      <c r="C194" s="295"/>
      <c r="D194" s="212"/>
      <c r="E194" s="421"/>
      <c r="F194" s="421"/>
      <c r="G194" s="444"/>
      <c r="H194" s="444"/>
      <c r="I194" s="421"/>
      <c r="J194" s="421"/>
      <c r="K194" s="83"/>
    </row>
    <row r="195" spans="1:11" ht="18" customHeight="1" x14ac:dyDescent="0.25">
      <c r="A195" s="82"/>
      <c r="B195" s="293" t="s">
        <v>327</v>
      </c>
      <c r="C195" s="295"/>
      <c r="D195" s="47">
        <f>SUM(D194:J194)</f>
        <v>0</v>
      </c>
      <c r="E195" s="271"/>
      <c r="F195" s="271"/>
      <c r="G195" s="271"/>
      <c r="H195" s="271"/>
      <c r="I195" s="271"/>
      <c r="J195" s="178"/>
      <c r="K195" s="83"/>
    </row>
    <row r="196" spans="1:11" s="31" customFormat="1" ht="9" customHeight="1" x14ac:dyDescent="0.25">
      <c r="A196" s="102"/>
      <c r="B196"/>
      <c r="C196"/>
      <c r="D196"/>
      <c r="E196"/>
      <c r="F196"/>
      <c r="G196"/>
      <c r="H196"/>
      <c r="I196"/>
      <c r="J196"/>
      <c r="K196" s="103"/>
    </row>
    <row r="197" spans="1:11" ht="15.75" customHeight="1" x14ac:dyDescent="0.25">
      <c r="A197" s="82"/>
      <c r="B197" s="229" t="s">
        <v>328</v>
      </c>
      <c r="C197" s="229"/>
      <c r="D197" s="229"/>
      <c r="E197" s="440"/>
      <c r="F197" s="41"/>
      <c r="G197" s="177"/>
      <c r="J197" s="178"/>
      <c r="K197" s="83"/>
    </row>
    <row r="198" spans="1:11" ht="9.75" customHeight="1" x14ac:dyDescent="0.25">
      <c r="A198" s="82"/>
      <c r="K198" s="83"/>
    </row>
    <row r="199" spans="1:11" x14ac:dyDescent="0.25">
      <c r="A199" s="82"/>
      <c r="B199" s="271" t="s">
        <v>329</v>
      </c>
      <c r="C199" s="271"/>
      <c r="D199" s="271"/>
      <c r="E199" s="271"/>
      <c r="F199" s="271"/>
      <c r="G199" s="271"/>
      <c r="H199" s="271"/>
      <c r="I199" s="271"/>
      <c r="J199" s="271"/>
      <c r="K199" s="83"/>
    </row>
    <row r="200" spans="1:11" ht="14.15" customHeight="1" x14ac:dyDescent="0.25">
      <c r="A200" s="82"/>
      <c r="B200" s="271"/>
      <c r="C200" s="271"/>
      <c r="D200" s="271"/>
      <c r="E200" s="271"/>
      <c r="F200" s="271"/>
      <c r="G200" s="271"/>
      <c r="H200" s="271"/>
      <c r="I200" s="271"/>
      <c r="J200" s="271"/>
      <c r="K200" s="83"/>
    </row>
    <row r="201" spans="1:11" ht="14.15" customHeight="1" x14ac:dyDescent="0.25">
      <c r="A201" s="82"/>
      <c r="B201" s="175"/>
      <c r="C201" s="175"/>
      <c r="D201" s="175"/>
      <c r="E201" s="175"/>
      <c r="F201" s="175"/>
      <c r="G201" s="175"/>
      <c r="H201" s="175"/>
      <c r="I201" s="175"/>
      <c r="J201" s="175"/>
      <c r="K201" s="83"/>
    </row>
    <row r="202" spans="1:11" ht="13.5" customHeight="1" x14ac:dyDescent="0.25">
      <c r="A202" s="82"/>
      <c r="B202" s="292" t="s">
        <v>330</v>
      </c>
      <c r="C202" s="292"/>
      <c r="D202" s="292"/>
      <c r="E202" s="292"/>
      <c r="F202" s="292"/>
      <c r="G202" s="292"/>
      <c r="H202" s="292"/>
      <c r="I202" s="292"/>
      <c r="J202" s="292"/>
      <c r="K202" s="83"/>
    </row>
    <row r="203" spans="1:11" ht="13.5" customHeight="1" x14ac:dyDescent="0.25">
      <c r="A203" s="82"/>
      <c r="B203" s="292"/>
      <c r="C203" s="292"/>
      <c r="D203" s="292"/>
      <c r="E203" s="292"/>
      <c r="F203" s="292"/>
      <c r="G203" s="292"/>
      <c r="H203" s="292"/>
      <c r="I203" s="292"/>
      <c r="J203" s="292"/>
      <c r="K203" s="83"/>
    </row>
    <row r="204" spans="1:11" ht="13.5" customHeight="1" x14ac:dyDescent="0.25">
      <c r="A204" s="82"/>
      <c r="B204" s="467"/>
      <c r="C204" s="467"/>
      <c r="D204" s="467"/>
      <c r="E204" s="467"/>
      <c r="F204" s="467"/>
      <c r="G204" s="467"/>
      <c r="H204" s="467"/>
      <c r="I204" s="467"/>
      <c r="J204" s="467"/>
      <c r="K204" s="83"/>
    </row>
    <row r="205" spans="1:11" ht="79.5" customHeight="1" x14ac:dyDescent="0.25">
      <c r="A205" s="82"/>
      <c r="B205" s="445"/>
      <c r="C205" s="446"/>
      <c r="D205" s="446"/>
      <c r="E205" s="446"/>
      <c r="F205" s="446"/>
      <c r="G205" s="446"/>
      <c r="H205" s="446"/>
      <c r="I205" s="446"/>
      <c r="J205" s="447"/>
      <c r="K205" s="83"/>
    </row>
    <row r="206" spans="1:11" x14ac:dyDescent="0.25">
      <c r="A206" s="82"/>
      <c r="K206" s="83"/>
    </row>
    <row r="207" spans="1:11" ht="13" x14ac:dyDescent="0.25">
      <c r="A207" s="82"/>
      <c r="B207" s="448" t="s">
        <v>331</v>
      </c>
      <c r="C207" s="448"/>
      <c r="D207" s="448"/>
      <c r="E207" s="448"/>
      <c r="F207" s="448"/>
      <c r="K207" s="83"/>
    </row>
    <row r="208" spans="1:11" ht="14.15" customHeight="1" x14ac:dyDescent="0.25">
      <c r="A208" s="82"/>
      <c r="B208" s="322" t="s">
        <v>332</v>
      </c>
      <c r="C208" s="322"/>
      <c r="D208" s="322"/>
      <c r="E208" s="322"/>
      <c r="F208" s="322"/>
      <c r="K208" s="83"/>
    </row>
    <row r="209" spans="1:11" ht="6" customHeight="1" x14ac:dyDescent="0.25">
      <c r="A209" s="82"/>
      <c r="K209" s="83"/>
    </row>
    <row r="210" spans="1:11" x14ac:dyDescent="0.25">
      <c r="A210" s="82"/>
      <c r="B210" s="322" t="s">
        <v>333</v>
      </c>
      <c r="C210" s="322"/>
      <c r="D210" s="322"/>
      <c r="E210" s="322"/>
      <c r="F210" s="322"/>
      <c r="K210" s="83"/>
    </row>
    <row r="211" spans="1:11" ht="13" x14ac:dyDescent="0.25">
      <c r="A211" s="82"/>
      <c r="B211" s="449" t="s">
        <v>334</v>
      </c>
      <c r="C211" s="449"/>
      <c r="D211" s="449"/>
      <c r="E211" s="449"/>
      <c r="F211" s="449"/>
      <c r="G211" s="449"/>
      <c r="H211" s="110"/>
      <c r="I211" s="110"/>
      <c r="K211" s="83"/>
    </row>
    <row r="212" spans="1:11" ht="12" customHeight="1" x14ac:dyDescent="0.25">
      <c r="A212" s="82"/>
      <c r="B212" s="443" t="s">
        <v>335</v>
      </c>
      <c r="C212" s="443"/>
      <c r="D212" s="443"/>
      <c r="E212" s="443"/>
      <c r="F212" s="443"/>
      <c r="G212" s="443"/>
      <c r="H212" s="110"/>
      <c r="I212" s="110"/>
      <c r="K212" s="83"/>
    </row>
    <row r="213" spans="1:11" ht="12.75" customHeight="1" x14ac:dyDescent="0.25">
      <c r="A213" s="82"/>
      <c r="B213" s="429" t="s">
        <v>316</v>
      </c>
      <c r="C213" s="430"/>
      <c r="D213" s="430"/>
      <c r="E213" s="430"/>
      <c r="F213" s="430"/>
      <c r="G213" s="430"/>
      <c r="H213" s="430"/>
      <c r="I213" s="430"/>
      <c r="J213" s="431"/>
      <c r="K213" s="83"/>
    </row>
    <row r="214" spans="1:11" ht="12.75" customHeight="1" x14ac:dyDescent="0.25">
      <c r="A214" s="82"/>
      <c r="B214" s="432"/>
      <c r="C214" s="433"/>
      <c r="D214" s="433"/>
      <c r="E214" s="433"/>
      <c r="F214" s="433"/>
      <c r="G214" s="433"/>
      <c r="H214" s="433"/>
      <c r="I214" s="433"/>
      <c r="J214" s="434"/>
      <c r="K214" s="83"/>
    </row>
    <row r="215" spans="1:11" ht="12.75" customHeight="1" x14ac:dyDescent="0.25">
      <c r="A215" s="82"/>
      <c r="B215" s="435"/>
      <c r="C215" s="436"/>
      <c r="D215" s="436"/>
      <c r="E215" s="436"/>
      <c r="F215" s="436"/>
      <c r="G215" s="436"/>
      <c r="H215" s="436"/>
      <c r="I215" s="436"/>
      <c r="J215" s="437"/>
      <c r="K215" s="83"/>
    </row>
    <row r="216" spans="1:11" ht="8.25" customHeight="1" x14ac:dyDescent="0.25">
      <c r="A216" s="82"/>
      <c r="B216" s="152"/>
      <c r="C216" s="152"/>
      <c r="D216" s="152"/>
      <c r="E216" s="152"/>
      <c r="F216" s="152"/>
      <c r="G216" s="152"/>
      <c r="H216" s="152"/>
      <c r="I216" s="152"/>
      <c r="J216" s="152"/>
      <c r="K216" s="83"/>
    </row>
    <row r="217" spans="1:11" ht="14.15" customHeight="1" x14ac:dyDescent="0.25">
      <c r="A217" s="82"/>
      <c r="B217" s="292" t="s">
        <v>336</v>
      </c>
      <c r="C217" s="292"/>
      <c r="D217" s="292"/>
      <c r="E217" s="292"/>
      <c r="F217" s="292"/>
      <c r="G217" s="292"/>
      <c r="H217" s="292"/>
      <c r="K217" s="83"/>
    </row>
    <row r="218" spans="1:11" ht="13.5" customHeight="1" x14ac:dyDescent="0.25">
      <c r="A218" s="82"/>
      <c r="B218" s="292"/>
      <c r="C218" s="292"/>
      <c r="D218" s="292"/>
      <c r="E218" s="292"/>
      <c r="F218" s="292"/>
      <c r="G218" s="292"/>
      <c r="H218" s="292"/>
      <c r="K218" s="83"/>
    </row>
    <row r="219" spans="1:11" ht="15" customHeight="1" x14ac:dyDescent="0.25">
      <c r="A219" s="82"/>
      <c r="B219" s="443" t="s">
        <v>337</v>
      </c>
      <c r="C219" s="443"/>
      <c r="D219" s="443"/>
      <c r="K219" s="83"/>
    </row>
    <row r="220" spans="1:11" ht="14.15" customHeight="1" x14ac:dyDescent="0.25">
      <c r="A220" s="82"/>
      <c r="B220" s="404"/>
      <c r="C220" s="405"/>
      <c r="D220" s="405"/>
      <c r="E220" s="405"/>
      <c r="F220" s="405"/>
      <c r="G220" s="405"/>
      <c r="H220" s="405"/>
      <c r="I220" s="405"/>
      <c r="J220" s="406"/>
      <c r="K220" s="83"/>
    </row>
    <row r="221" spans="1:11" ht="12.75" customHeight="1" x14ac:dyDescent="0.25">
      <c r="A221" s="82"/>
      <c r="B221" s="407"/>
      <c r="C221" s="408"/>
      <c r="D221" s="408"/>
      <c r="E221" s="408"/>
      <c r="F221" s="408"/>
      <c r="G221" s="408"/>
      <c r="H221" s="408"/>
      <c r="I221" s="408"/>
      <c r="J221" s="409"/>
      <c r="K221" s="83"/>
    </row>
    <row r="222" spans="1:11" ht="12.75" customHeight="1" x14ac:dyDescent="0.25">
      <c r="A222" s="82"/>
      <c r="B222" s="407"/>
      <c r="C222" s="408"/>
      <c r="D222" s="408"/>
      <c r="E222" s="408"/>
      <c r="F222" s="408"/>
      <c r="G222" s="408"/>
      <c r="H222" s="408"/>
      <c r="I222" s="408"/>
      <c r="J222" s="409"/>
      <c r="K222" s="83"/>
    </row>
    <row r="223" spans="1:11" ht="14.15" customHeight="1" x14ac:dyDescent="0.25">
      <c r="A223" s="82"/>
      <c r="B223" s="407"/>
      <c r="C223" s="408"/>
      <c r="D223" s="408"/>
      <c r="E223" s="408"/>
      <c r="F223" s="408"/>
      <c r="G223" s="408"/>
      <c r="H223" s="408"/>
      <c r="I223" s="408"/>
      <c r="J223" s="409"/>
      <c r="K223" s="83"/>
    </row>
    <row r="224" spans="1:11" ht="14.15" customHeight="1" x14ac:dyDescent="0.25">
      <c r="A224" s="82"/>
      <c r="B224" s="407"/>
      <c r="C224" s="408"/>
      <c r="D224" s="408"/>
      <c r="E224" s="408"/>
      <c r="F224" s="408"/>
      <c r="G224" s="408"/>
      <c r="H224" s="408"/>
      <c r="I224" s="408"/>
      <c r="J224" s="409"/>
      <c r="K224" s="83"/>
    </row>
    <row r="225" spans="1:11" ht="14.15" customHeight="1" x14ac:dyDescent="0.25">
      <c r="A225" s="82"/>
      <c r="B225" s="407"/>
      <c r="C225" s="408"/>
      <c r="D225" s="408"/>
      <c r="E225" s="408"/>
      <c r="F225" s="408"/>
      <c r="G225" s="408"/>
      <c r="H225" s="408"/>
      <c r="I225" s="408"/>
      <c r="J225" s="409"/>
      <c r="K225" s="83"/>
    </row>
    <row r="226" spans="1:11" ht="14.15" customHeight="1" x14ac:dyDescent="0.25">
      <c r="A226" s="82"/>
      <c r="B226" s="407"/>
      <c r="C226" s="408"/>
      <c r="D226" s="408"/>
      <c r="E226" s="408"/>
      <c r="F226" s="408"/>
      <c r="G226" s="408"/>
      <c r="H226" s="408"/>
      <c r="I226" s="408"/>
      <c r="J226" s="409"/>
      <c r="K226" s="83"/>
    </row>
    <row r="227" spans="1:11" ht="14.15" customHeight="1" x14ac:dyDescent="0.25">
      <c r="A227" s="82"/>
      <c r="B227" s="407"/>
      <c r="C227" s="408"/>
      <c r="D227" s="408"/>
      <c r="E227" s="408"/>
      <c r="F227" s="408"/>
      <c r="G227" s="408"/>
      <c r="H227" s="408"/>
      <c r="I227" s="408"/>
      <c r="J227" s="409"/>
      <c r="K227" s="83"/>
    </row>
    <row r="228" spans="1:11" ht="14.15" customHeight="1" x14ac:dyDescent="0.25">
      <c r="A228" s="82"/>
      <c r="B228" s="407"/>
      <c r="C228" s="408"/>
      <c r="D228" s="408"/>
      <c r="E228" s="408"/>
      <c r="F228" s="408"/>
      <c r="G228" s="408"/>
      <c r="H228" s="408"/>
      <c r="I228" s="408"/>
      <c r="J228" s="409"/>
      <c r="K228" s="83"/>
    </row>
    <row r="229" spans="1:11" ht="14.15" customHeight="1" x14ac:dyDescent="0.25">
      <c r="A229" s="82"/>
      <c r="B229" s="407"/>
      <c r="C229" s="408"/>
      <c r="D229" s="408"/>
      <c r="E229" s="408"/>
      <c r="F229" s="408"/>
      <c r="G229" s="408"/>
      <c r="H229" s="408"/>
      <c r="I229" s="408"/>
      <c r="J229" s="409"/>
      <c r="K229" s="83"/>
    </row>
    <row r="230" spans="1:11" ht="14.15" customHeight="1" x14ac:dyDescent="0.25">
      <c r="A230" s="82"/>
      <c r="B230" s="407"/>
      <c r="C230" s="408"/>
      <c r="D230" s="408"/>
      <c r="E230" s="408"/>
      <c r="F230" s="408"/>
      <c r="G230" s="408"/>
      <c r="H230" s="408"/>
      <c r="I230" s="408"/>
      <c r="J230" s="409"/>
      <c r="K230" s="83"/>
    </row>
    <row r="231" spans="1:11" ht="14.15" customHeight="1" x14ac:dyDescent="0.25">
      <c r="A231" s="82"/>
      <c r="B231" s="407"/>
      <c r="C231" s="408"/>
      <c r="D231" s="408"/>
      <c r="E231" s="408"/>
      <c r="F231" s="408"/>
      <c r="G231" s="408"/>
      <c r="H231" s="408"/>
      <c r="I231" s="408"/>
      <c r="J231" s="409"/>
      <c r="K231" s="83"/>
    </row>
    <row r="232" spans="1:11" ht="14.15" customHeight="1" x14ac:dyDescent="0.25">
      <c r="A232" s="82"/>
      <c r="B232" s="407"/>
      <c r="C232" s="408"/>
      <c r="D232" s="408"/>
      <c r="E232" s="408"/>
      <c r="F232" s="408"/>
      <c r="G232" s="408"/>
      <c r="H232" s="408"/>
      <c r="I232" s="408"/>
      <c r="J232" s="409"/>
      <c r="K232" s="83"/>
    </row>
    <row r="233" spans="1:11" ht="14.15" customHeight="1" x14ac:dyDescent="0.25">
      <c r="A233" s="82"/>
      <c r="B233" s="407"/>
      <c r="C233" s="408"/>
      <c r="D233" s="408"/>
      <c r="E233" s="408"/>
      <c r="F233" s="408"/>
      <c r="G233" s="408"/>
      <c r="H233" s="408"/>
      <c r="I233" s="408"/>
      <c r="J233" s="409"/>
      <c r="K233" s="83"/>
    </row>
    <row r="234" spans="1:11" ht="14.15" customHeight="1" x14ac:dyDescent="0.25">
      <c r="A234" s="82"/>
      <c r="B234" s="407"/>
      <c r="C234" s="408"/>
      <c r="D234" s="408"/>
      <c r="E234" s="408"/>
      <c r="F234" s="408"/>
      <c r="G234" s="408"/>
      <c r="H234" s="408"/>
      <c r="I234" s="408"/>
      <c r="J234" s="409"/>
      <c r="K234" s="83"/>
    </row>
    <row r="235" spans="1:11" ht="14.15" customHeight="1" x14ac:dyDescent="0.25">
      <c r="A235" s="82"/>
      <c r="B235" s="407"/>
      <c r="C235" s="408"/>
      <c r="D235" s="408"/>
      <c r="E235" s="408"/>
      <c r="F235" s="408"/>
      <c r="G235" s="408"/>
      <c r="H235" s="408"/>
      <c r="I235" s="408"/>
      <c r="J235" s="409"/>
      <c r="K235" s="83"/>
    </row>
    <row r="236" spans="1:11" ht="14.15" customHeight="1" x14ac:dyDescent="0.25">
      <c r="A236" s="82"/>
      <c r="B236" s="407"/>
      <c r="C236" s="408"/>
      <c r="D236" s="408"/>
      <c r="E236" s="408"/>
      <c r="F236" s="408"/>
      <c r="G236" s="408"/>
      <c r="H236" s="408"/>
      <c r="I236" s="408"/>
      <c r="J236" s="409"/>
      <c r="K236" s="83"/>
    </row>
    <row r="237" spans="1:11" ht="14.15" customHeight="1" x14ac:dyDescent="0.25">
      <c r="A237" s="82"/>
      <c r="B237" s="407"/>
      <c r="C237" s="408"/>
      <c r="D237" s="408"/>
      <c r="E237" s="408"/>
      <c r="F237" s="408"/>
      <c r="G237" s="408"/>
      <c r="H237" s="408"/>
      <c r="I237" s="408"/>
      <c r="J237" s="409"/>
      <c r="K237" s="83"/>
    </row>
    <row r="238" spans="1:11" ht="14.15" customHeight="1" x14ac:dyDescent="0.25">
      <c r="A238" s="82"/>
      <c r="B238" s="410"/>
      <c r="C238" s="411"/>
      <c r="D238" s="411"/>
      <c r="E238" s="411"/>
      <c r="F238" s="411"/>
      <c r="G238" s="411"/>
      <c r="H238" s="411"/>
      <c r="I238" s="411"/>
      <c r="J238" s="412"/>
      <c r="K238" s="83"/>
    </row>
    <row r="239" spans="1:11" ht="14.15" customHeight="1" x14ac:dyDescent="0.25">
      <c r="A239" s="82"/>
      <c r="K239" s="83"/>
    </row>
    <row r="240" spans="1:11" ht="14.15" customHeight="1" x14ac:dyDescent="0.25">
      <c r="A240" s="82"/>
      <c r="B240" s="299" t="s">
        <v>338</v>
      </c>
      <c r="C240" s="299"/>
      <c r="D240" s="299"/>
      <c r="E240" s="299"/>
      <c r="F240" s="299"/>
      <c r="G240" s="299"/>
      <c r="K240" s="83"/>
    </row>
    <row r="241" spans="1:11" ht="14.15" customHeight="1" x14ac:dyDescent="0.25">
      <c r="A241" s="82"/>
      <c r="B241" s="299"/>
      <c r="C241" s="299"/>
      <c r="D241" s="299"/>
      <c r="E241" s="299"/>
      <c r="F241" s="299"/>
      <c r="G241" s="299"/>
      <c r="K241" s="83"/>
    </row>
    <row r="242" spans="1:11" ht="12.75" customHeight="1" x14ac:dyDescent="0.25">
      <c r="A242" s="82"/>
      <c r="B242" s="299"/>
      <c r="C242" s="299"/>
      <c r="D242" s="299"/>
      <c r="E242" s="299"/>
      <c r="F242" s="299"/>
      <c r="G242" s="299"/>
      <c r="K242" s="83"/>
    </row>
    <row r="243" spans="1:11" ht="12.75" customHeight="1" x14ac:dyDescent="0.25">
      <c r="A243" s="82"/>
      <c r="B243" s="348"/>
      <c r="C243" s="348"/>
      <c r="D243" s="348"/>
      <c r="E243" s="348"/>
      <c r="F243" s="348"/>
      <c r="G243" s="348"/>
      <c r="K243" s="83"/>
    </row>
    <row r="244" spans="1:11" ht="12.75" customHeight="1" x14ac:dyDescent="0.25">
      <c r="A244" s="82"/>
      <c r="B244" s="26" t="s">
        <v>278</v>
      </c>
      <c r="C244" s="423" t="s">
        <v>339</v>
      </c>
      <c r="D244" s="424"/>
      <c r="E244" s="424"/>
      <c r="F244" s="424"/>
      <c r="G244" s="425"/>
      <c r="H244" s="426" t="s">
        <v>340</v>
      </c>
      <c r="I244" s="427"/>
      <c r="J244" s="428"/>
      <c r="K244" s="83"/>
    </row>
    <row r="245" spans="1:11" ht="39.5" customHeight="1" x14ac:dyDescent="0.25">
      <c r="A245" s="82"/>
      <c r="B245" s="48" t="str">
        <f>IF(B47="","",B47)</f>
        <v/>
      </c>
      <c r="C245" s="417"/>
      <c r="D245" s="418"/>
      <c r="E245" s="418"/>
      <c r="F245" s="418"/>
      <c r="G245" s="419"/>
      <c r="H245" s="403"/>
      <c r="I245" s="403"/>
      <c r="J245" s="403"/>
      <c r="K245" s="83"/>
    </row>
    <row r="246" spans="1:11" ht="39.5" customHeight="1" x14ac:dyDescent="0.25">
      <c r="A246" s="82"/>
      <c r="B246" s="48" t="str">
        <f t="shared" ref="B246:B254" si="1">IF(B48="","",B48)</f>
        <v/>
      </c>
      <c r="C246" s="417"/>
      <c r="D246" s="418"/>
      <c r="E246" s="418"/>
      <c r="F246" s="418"/>
      <c r="G246" s="419"/>
      <c r="H246" s="403"/>
      <c r="I246" s="403"/>
      <c r="J246" s="403"/>
      <c r="K246" s="83"/>
    </row>
    <row r="247" spans="1:11" ht="39.5" customHeight="1" x14ac:dyDescent="0.25">
      <c r="A247" s="82"/>
      <c r="B247" s="48" t="str">
        <f t="shared" si="1"/>
        <v/>
      </c>
      <c r="C247" s="401"/>
      <c r="D247" s="401"/>
      <c r="E247" s="401"/>
      <c r="F247" s="401"/>
      <c r="G247" s="401"/>
      <c r="H247" s="403"/>
      <c r="I247" s="403"/>
      <c r="J247" s="403"/>
      <c r="K247" s="83"/>
    </row>
    <row r="248" spans="1:11" ht="39.5" customHeight="1" x14ac:dyDescent="0.25">
      <c r="A248" s="82"/>
      <c r="B248" s="48" t="str">
        <f t="shared" si="1"/>
        <v/>
      </c>
      <c r="C248" s="401"/>
      <c r="D248" s="401"/>
      <c r="E248" s="401"/>
      <c r="F248" s="401"/>
      <c r="G248" s="401"/>
      <c r="H248" s="403"/>
      <c r="I248" s="403"/>
      <c r="J248" s="403"/>
      <c r="K248" s="83"/>
    </row>
    <row r="249" spans="1:11" ht="39.5" customHeight="1" x14ac:dyDescent="0.25">
      <c r="A249" s="82"/>
      <c r="B249" s="48" t="str">
        <f t="shared" si="1"/>
        <v/>
      </c>
      <c r="C249" s="401"/>
      <c r="D249" s="401"/>
      <c r="E249" s="401"/>
      <c r="F249" s="401"/>
      <c r="G249" s="401"/>
      <c r="H249" s="403"/>
      <c r="I249" s="403"/>
      <c r="J249" s="403"/>
      <c r="K249" s="83"/>
    </row>
    <row r="250" spans="1:11" ht="39.5" customHeight="1" x14ac:dyDescent="0.25">
      <c r="A250" s="82"/>
      <c r="B250" s="48" t="str">
        <f t="shared" si="1"/>
        <v/>
      </c>
      <c r="C250" s="401"/>
      <c r="D250" s="401"/>
      <c r="E250" s="401"/>
      <c r="F250" s="401"/>
      <c r="G250" s="401"/>
      <c r="H250" s="403"/>
      <c r="I250" s="403"/>
      <c r="J250" s="403"/>
      <c r="K250" s="83"/>
    </row>
    <row r="251" spans="1:11" ht="39.5" customHeight="1" x14ac:dyDescent="0.25">
      <c r="A251" s="82"/>
      <c r="B251" s="48" t="str">
        <f t="shared" si="1"/>
        <v/>
      </c>
      <c r="C251" s="401"/>
      <c r="D251" s="401"/>
      <c r="E251" s="401"/>
      <c r="F251" s="401"/>
      <c r="G251" s="401"/>
      <c r="H251" s="403"/>
      <c r="I251" s="403"/>
      <c r="J251" s="403"/>
      <c r="K251" s="83"/>
    </row>
    <row r="252" spans="1:11" ht="39.5" customHeight="1" x14ac:dyDescent="0.25">
      <c r="A252" s="82"/>
      <c r="B252" s="48" t="str">
        <f t="shared" si="1"/>
        <v/>
      </c>
      <c r="C252" s="414"/>
      <c r="D252" s="415"/>
      <c r="E252" s="415"/>
      <c r="F252" s="415"/>
      <c r="G252" s="416"/>
      <c r="H252" s="356"/>
      <c r="I252" s="357"/>
      <c r="J252" s="358"/>
      <c r="K252" s="83"/>
    </row>
    <row r="253" spans="1:11" ht="39.5" customHeight="1" x14ac:dyDescent="0.25">
      <c r="A253" s="82"/>
      <c r="B253" s="48" t="str">
        <f t="shared" si="1"/>
        <v/>
      </c>
      <c r="C253" s="401"/>
      <c r="D253" s="401"/>
      <c r="E253" s="401"/>
      <c r="F253" s="401"/>
      <c r="G253" s="401"/>
      <c r="H253" s="403"/>
      <c r="I253" s="403"/>
      <c r="J253" s="403"/>
      <c r="K253" s="83"/>
    </row>
    <row r="254" spans="1:11" ht="39.5" customHeight="1" x14ac:dyDescent="0.25">
      <c r="A254" s="82"/>
      <c r="B254" s="48" t="str">
        <f t="shared" si="1"/>
        <v/>
      </c>
      <c r="C254" s="401"/>
      <c r="D254" s="401"/>
      <c r="E254" s="401"/>
      <c r="F254" s="401"/>
      <c r="G254" s="401"/>
      <c r="H254" s="403"/>
      <c r="I254" s="403"/>
      <c r="J254" s="403"/>
      <c r="K254" s="83"/>
    </row>
    <row r="255" spans="1:11" ht="14.15" customHeight="1" x14ac:dyDescent="0.3">
      <c r="A255" s="82"/>
      <c r="B255" s="395" t="s">
        <v>286</v>
      </c>
      <c r="C255" s="395"/>
      <c r="D255" s="395"/>
      <c r="E255" s="413" t="s">
        <v>287</v>
      </c>
      <c r="F255" s="413"/>
      <c r="G255" s="413"/>
      <c r="H255" s="413"/>
      <c r="I255" s="413"/>
      <c r="J255" s="413"/>
      <c r="K255" s="83"/>
    </row>
    <row r="256" spans="1:11" x14ac:dyDescent="0.25">
      <c r="A256" s="82"/>
      <c r="K256" s="83"/>
    </row>
    <row r="257" spans="1:11" x14ac:dyDescent="0.25">
      <c r="A257" s="82"/>
      <c r="K257" s="83"/>
    </row>
    <row r="258" spans="1:11" x14ac:dyDescent="0.25">
      <c r="A258" s="82"/>
      <c r="B258" s="420" t="s">
        <v>341</v>
      </c>
      <c r="C258" s="420"/>
      <c r="D258" s="420"/>
      <c r="E258" s="420"/>
      <c r="F258" s="420"/>
      <c r="G258" s="420"/>
      <c r="H258" s="420"/>
      <c r="I258" s="420"/>
      <c r="J258" s="420"/>
      <c r="K258" s="83"/>
    </row>
    <row r="259" spans="1:11" ht="13.5" customHeight="1" x14ac:dyDescent="0.25">
      <c r="A259" s="82"/>
      <c r="B259" s="396" t="s">
        <v>342</v>
      </c>
      <c r="C259" s="398"/>
      <c r="D259" s="396" t="s">
        <v>343</v>
      </c>
      <c r="E259" s="397"/>
      <c r="F259" s="398"/>
      <c r="G259" s="396" t="s">
        <v>344</v>
      </c>
      <c r="H259" s="397"/>
      <c r="I259" s="397"/>
      <c r="J259" s="398"/>
      <c r="K259" s="83"/>
    </row>
    <row r="260" spans="1:11" ht="13.5" customHeight="1" x14ac:dyDescent="0.25">
      <c r="A260" s="82"/>
      <c r="B260" s="393" t="str">
        <f>IF(B47="","",B47)</f>
        <v/>
      </c>
      <c r="C260" s="394"/>
      <c r="D260" s="392"/>
      <c r="E260" s="388"/>
      <c r="F260" s="388"/>
      <c r="G260" s="389"/>
      <c r="H260" s="390"/>
      <c r="I260" s="390"/>
      <c r="J260" s="391"/>
      <c r="K260" s="83"/>
    </row>
    <row r="261" spans="1:11" ht="13.5" customHeight="1" x14ac:dyDescent="0.25">
      <c r="A261" s="82"/>
      <c r="B261" s="393" t="str">
        <f t="shared" ref="B261:B269" si="2">IF(B48="","",B48)</f>
        <v/>
      </c>
      <c r="C261" s="394"/>
      <c r="D261" s="388"/>
      <c r="E261" s="388"/>
      <c r="F261" s="388"/>
      <c r="G261" s="389"/>
      <c r="H261" s="390"/>
      <c r="I261" s="390"/>
      <c r="J261" s="391"/>
      <c r="K261" s="83"/>
    </row>
    <row r="262" spans="1:11" ht="13.5" customHeight="1" x14ac:dyDescent="0.25">
      <c r="A262" s="82"/>
      <c r="B262" s="393" t="str">
        <f t="shared" si="2"/>
        <v/>
      </c>
      <c r="C262" s="394"/>
      <c r="D262" s="388"/>
      <c r="E262" s="388"/>
      <c r="F262" s="388"/>
      <c r="G262" s="389"/>
      <c r="H262" s="390"/>
      <c r="I262" s="390"/>
      <c r="J262" s="391"/>
      <c r="K262" s="83"/>
    </row>
    <row r="263" spans="1:11" ht="14.15" customHeight="1" x14ac:dyDescent="0.25">
      <c r="A263" s="82"/>
      <c r="B263" s="393" t="str">
        <f t="shared" si="2"/>
        <v/>
      </c>
      <c r="C263" s="394"/>
      <c r="D263" s="388"/>
      <c r="E263" s="388"/>
      <c r="F263" s="388"/>
      <c r="G263" s="389"/>
      <c r="H263" s="390"/>
      <c r="I263" s="390"/>
      <c r="J263" s="391"/>
      <c r="K263" s="83"/>
    </row>
    <row r="264" spans="1:11" ht="14.15" customHeight="1" x14ac:dyDescent="0.25">
      <c r="A264" s="82"/>
      <c r="B264" s="393" t="str">
        <f t="shared" si="2"/>
        <v/>
      </c>
      <c r="C264" s="394"/>
      <c r="D264" s="388"/>
      <c r="E264" s="388"/>
      <c r="F264" s="388"/>
      <c r="G264" s="389"/>
      <c r="H264" s="390"/>
      <c r="I264" s="390"/>
      <c r="J264" s="391"/>
      <c r="K264" s="83"/>
    </row>
    <row r="265" spans="1:11" ht="14.15" customHeight="1" x14ac:dyDescent="0.25">
      <c r="A265" s="82"/>
      <c r="B265" s="393" t="str">
        <f t="shared" si="2"/>
        <v/>
      </c>
      <c r="C265" s="394"/>
      <c r="D265" s="388"/>
      <c r="E265" s="388"/>
      <c r="F265" s="388"/>
      <c r="G265" s="389"/>
      <c r="H265" s="390"/>
      <c r="I265" s="390"/>
      <c r="J265" s="391"/>
      <c r="K265" s="83"/>
    </row>
    <row r="266" spans="1:11" ht="14.15" customHeight="1" x14ac:dyDescent="0.25">
      <c r="A266" s="82"/>
      <c r="B266" s="393" t="str">
        <f t="shared" si="2"/>
        <v/>
      </c>
      <c r="C266" s="394"/>
      <c r="D266" s="392"/>
      <c r="E266" s="388"/>
      <c r="F266" s="388"/>
      <c r="G266" s="389"/>
      <c r="H266" s="390"/>
      <c r="I266" s="390"/>
      <c r="J266" s="391"/>
      <c r="K266" s="83"/>
    </row>
    <row r="267" spans="1:11" ht="14.15" customHeight="1" x14ac:dyDescent="0.25">
      <c r="A267" s="82"/>
      <c r="B267" s="393" t="str">
        <f t="shared" si="2"/>
        <v/>
      </c>
      <c r="C267" s="394"/>
      <c r="D267" s="392"/>
      <c r="E267" s="388"/>
      <c r="F267" s="388"/>
      <c r="G267" s="389"/>
      <c r="H267" s="390"/>
      <c r="I267" s="390"/>
      <c r="J267" s="391"/>
      <c r="K267" s="83"/>
    </row>
    <row r="268" spans="1:11" ht="14.15" customHeight="1" x14ac:dyDescent="0.25">
      <c r="A268" s="82"/>
      <c r="B268" s="393" t="str">
        <f t="shared" si="2"/>
        <v/>
      </c>
      <c r="C268" s="394"/>
      <c r="D268" s="388"/>
      <c r="E268" s="388"/>
      <c r="F268" s="388"/>
      <c r="G268" s="389"/>
      <c r="H268" s="390"/>
      <c r="I268" s="390"/>
      <c r="J268" s="391"/>
      <c r="K268" s="83"/>
    </row>
    <row r="269" spans="1:11" ht="14.15" customHeight="1" x14ac:dyDescent="0.25">
      <c r="A269" s="82"/>
      <c r="B269" s="393" t="str">
        <f t="shared" si="2"/>
        <v/>
      </c>
      <c r="C269" s="394"/>
      <c r="D269" s="388"/>
      <c r="E269" s="388"/>
      <c r="F269" s="388"/>
      <c r="G269" s="389"/>
      <c r="H269" s="390"/>
      <c r="I269" s="390"/>
      <c r="J269" s="391"/>
      <c r="K269" s="83"/>
    </row>
    <row r="270" spans="1:11" ht="14.15" customHeight="1" x14ac:dyDescent="0.3">
      <c r="A270" s="82"/>
      <c r="B270" s="395" t="s">
        <v>286</v>
      </c>
      <c r="C270" s="395"/>
      <c r="D270" s="395"/>
      <c r="E270" s="413" t="s">
        <v>287</v>
      </c>
      <c r="F270" s="413"/>
      <c r="G270" s="413"/>
      <c r="H270" s="413"/>
      <c r="I270" s="413"/>
      <c r="J270" s="413"/>
      <c r="K270" s="83"/>
    </row>
    <row r="271" spans="1:11" ht="14.15" customHeight="1" x14ac:dyDescent="0.25">
      <c r="A271" s="82"/>
      <c r="K271" s="83"/>
    </row>
    <row r="272" spans="1:11" ht="13.5" customHeight="1" x14ac:dyDescent="0.25">
      <c r="A272" s="82"/>
      <c r="B272" s="504" t="s">
        <v>345</v>
      </c>
      <c r="C272" s="505"/>
      <c r="D272" s="505"/>
      <c r="E272" s="505"/>
      <c r="F272" s="505"/>
      <c r="G272" s="505"/>
      <c r="H272" s="505"/>
      <c r="I272" s="505"/>
      <c r="J272" s="506"/>
      <c r="K272" s="83"/>
    </row>
    <row r="273" spans="1:11" ht="13.5" customHeight="1" x14ac:dyDescent="0.25">
      <c r="A273" s="82"/>
      <c r="B273" s="507"/>
      <c r="C273" s="484"/>
      <c r="D273" s="484"/>
      <c r="E273" s="484"/>
      <c r="F273" s="484"/>
      <c r="G273" s="484"/>
      <c r="H273" s="484"/>
      <c r="I273" s="484"/>
      <c r="J273" s="508"/>
      <c r="K273" s="83"/>
    </row>
    <row r="274" spans="1:11" ht="13.5" customHeight="1" x14ac:dyDescent="0.25">
      <c r="A274" s="82"/>
      <c r="B274" s="507"/>
      <c r="C274" s="484"/>
      <c r="D274" s="484"/>
      <c r="E274" s="484"/>
      <c r="F274" s="484"/>
      <c r="G274" s="484"/>
      <c r="H274" s="484"/>
      <c r="I274" s="484"/>
      <c r="J274" s="508"/>
      <c r="K274" s="83"/>
    </row>
    <row r="275" spans="1:11" ht="13.5" customHeight="1" x14ac:dyDescent="0.25">
      <c r="A275" s="82"/>
      <c r="B275" s="507"/>
      <c r="C275" s="484"/>
      <c r="D275" s="484"/>
      <c r="E275" s="484"/>
      <c r="F275" s="484"/>
      <c r="G275" s="484"/>
      <c r="H275" s="484"/>
      <c r="I275" s="484"/>
      <c r="J275" s="508"/>
      <c r="K275" s="83"/>
    </row>
    <row r="276" spans="1:11" ht="13.5" customHeight="1" x14ac:dyDescent="0.25">
      <c r="A276" s="82"/>
      <c r="B276" s="507"/>
      <c r="C276" s="484"/>
      <c r="D276" s="484"/>
      <c r="E276" s="484"/>
      <c r="F276" s="484"/>
      <c r="G276" s="484"/>
      <c r="H276" s="484"/>
      <c r="I276" s="484"/>
      <c r="J276" s="508"/>
      <c r="K276" s="83"/>
    </row>
    <row r="277" spans="1:11" ht="13.5" customHeight="1" x14ac:dyDescent="0.25">
      <c r="A277" s="82"/>
      <c r="B277" s="507"/>
      <c r="C277" s="484"/>
      <c r="D277" s="484"/>
      <c r="E277" s="484"/>
      <c r="F277" s="484"/>
      <c r="G277" s="484"/>
      <c r="H277" s="484"/>
      <c r="I277" s="484"/>
      <c r="J277" s="508"/>
      <c r="K277" s="83"/>
    </row>
    <row r="278" spans="1:11" ht="13.5" customHeight="1" x14ac:dyDescent="0.25">
      <c r="A278" s="82"/>
      <c r="B278" s="509"/>
      <c r="C278" s="510"/>
      <c r="D278" s="510"/>
      <c r="E278" s="510"/>
      <c r="F278" s="510"/>
      <c r="G278" s="510"/>
      <c r="H278" s="510"/>
      <c r="I278" s="510"/>
      <c r="J278" s="511"/>
      <c r="K278" s="83"/>
    </row>
    <row r="279" spans="1:11" x14ac:dyDescent="0.25">
      <c r="A279" s="82"/>
      <c r="K279" s="83"/>
    </row>
    <row r="280" spans="1:11" ht="15" customHeight="1" x14ac:dyDescent="0.25">
      <c r="A280" s="82"/>
      <c r="K280" s="83"/>
    </row>
    <row r="281" spans="1:11" x14ac:dyDescent="0.25">
      <c r="A281" s="82"/>
      <c r="E281" s="399" t="s">
        <v>217</v>
      </c>
      <c r="F281" s="399"/>
      <c r="G281" s="399"/>
      <c r="K281" s="83"/>
    </row>
    <row r="282" spans="1:11" x14ac:dyDescent="0.25">
      <c r="A282" s="82"/>
      <c r="B282" s="86"/>
      <c r="C282" s="86"/>
      <c r="D282" s="86"/>
      <c r="E282" s="86"/>
      <c r="F282" s="86"/>
      <c r="G282" s="86"/>
      <c r="H282" s="86"/>
      <c r="I282" s="86"/>
      <c r="J282" s="86"/>
      <c r="K282" s="83"/>
    </row>
    <row r="283" spans="1:11" x14ac:dyDescent="0.25">
      <c r="A283" s="82"/>
      <c r="K283" s="83"/>
    </row>
    <row r="284" spans="1:11" x14ac:dyDescent="0.25">
      <c r="A284" s="82"/>
      <c r="K284" s="83"/>
    </row>
    <row r="285" spans="1:11" x14ac:dyDescent="0.25">
      <c r="A285" s="85"/>
      <c r="K285" s="87"/>
    </row>
  </sheetData>
  <sheetProtection algorithmName="SHA-512" hashValue="Xo64PmrO3rUHa5dEeOrNPlX3bUieJiuoPl26x2jbQoI7HwiFM564oe7ouAJRtkG91HdbEOd6exBivTiOA0mCAw==" saltValue="w4IROCvn2k95uV6Btn+nag==" spinCount="100000" sheet="1" objects="1" scenarios="1"/>
  <mergeCells count="219">
    <mergeCell ref="B77:J77"/>
    <mergeCell ref="B189:J189"/>
    <mergeCell ref="B164:J164"/>
    <mergeCell ref="B165:I165"/>
    <mergeCell ref="C132:D132"/>
    <mergeCell ref="C148:D148"/>
    <mergeCell ref="C151:D151"/>
    <mergeCell ref="C150:D150"/>
    <mergeCell ref="B156:J156"/>
    <mergeCell ref="B118:J123"/>
    <mergeCell ref="B110:J110"/>
    <mergeCell ref="C131:D131"/>
    <mergeCell ref="B109:J109"/>
    <mergeCell ref="B87:J107"/>
    <mergeCell ref="B167:J184"/>
    <mergeCell ref="C140:D140"/>
    <mergeCell ref="B160:J160"/>
    <mergeCell ref="C142:D142"/>
    <mergeCell ref="C152:D152"/>
    <mergeCell ref="E152:H152"/>
    <mergeCell ref="B162:J162"/>
    <mergeCell ref="B163:I163"/>
    <mergeCell ref="B154:J155"/>
    <mergeCell ref="B186:J188"/>
    <mergeCell ref="B272:J278"/>
    <mergeCell ref="C149:D149"/>
    <mergeCell ref="C146:D146"/>
    <mergeCell ref="B202:J204"/>
    <mergeCell ref="B193:C193"/>
    <mergeCell ref="C129:D129"/>
    <mergeCell ref="C130:D130"/>
    <mergeCell ref="B112:J112"/>
    <mergeCell ref="C143:D143"/>
    <mergeCell ref="C144:D144"/>
    <mergeCell ref="C134:D134"/>
    <mergeCell ref="C139:D139"/>
    <mergeCell ref="C141:D141"/>
    <mergeCell ref="C135:D135"/>
    <mergeCell ref="C137:D137"/>
    <mergeCell ref="C147:D147"/>
    <mergeCell ref="C133:D133"/>
    <mergeCell ref="B158:J158"/>
    <mergeCell ref="B166:J166"/>
    <mergeCell ref="B161:J161"/>
    <mergeCell ref="G193:H193"/>
    <mergeCell ref="B159:J159"/>
    <mergeCell ref="D190:E190"/>
    <mergeCell ref="C136:D136"/>
    <mergeCell ref="B76:J76"/>
    <mergeCell ref="C125:D125"/>
    <mergeCell ref="F69:J69"/>
    <mergeCell ref="B113:J117"/>
    <mergeCell ref="D71:E71"/>
    <mergeCell ref="C145:D145"/>
    <mergeCell ref="C127:D127"/>
    <mergeCell ref="C128:D128"/>
    <mergeCell ref="B63:J63"/>
    <mergeCell ref="D70:E70"/>
    <mergeCell ref="D68:E68"/>
    <mergeCell ref="F72:J72"/>
    <mergeCell ref="B78:F78"/>
    <mergeCell ref="C126:D126"/>
    <mergeCell ref="D73:E73"/>
    <mergeCell ref="D74:E74"/>
    <mergeCell ref="F74:J74"/>
    <mergeCell ref="B80:J86"/>
    <mergeCell ref="D72:E72"/>
    <mergeCell ref="F67:J67"/>
    <mergeCell ref="F65:J65"/>
    <mergeCell ref="F66:J66"/>
    <mergeCell ref="D67:E67"/>
    <mergeCell ref="D64:E64"/>
    <mergeCell ref="D65:E65"/>
    <mergeCell ref="C53:J53"/>
    <mergeCell ref="E75:G75"/>
    <mergeCell ref="B75:D75"/>
    <mergeCell ref="D66:E66"/>
    <mergeCell ref="F73:J73"/>
    <mergeCell ref="D69:E69"/>
    <mergeCell ref="F68:J68"/>
    <mergeCell ref="F70:J70"/>
    <mergeCell ref="F71:J71"/>
    <mergeCell ref="F64:J64"/>
    <mergeCell ref="B22:J22"/>
    <mergeCell ref="C47:J47"/>
    <mergeCell ref="B1:J1"/>
    <mergeCell ref="B2:J2"/>
    <mergeCell ref="B11:J11"/>
    <mergeCell ref="B14:J14"/>
    <mergeCell ref="B15:J17"/>
    <mergeCell ref="B10:I10"/>
    <mergeCell ref="B18:I18"/>
    <mergeCell ref="B9:J9"/>
    <mergeCell ref="B20:J20"/>
    <mergeCell ref="B3:J4"/>
    <mergeCell ref="B5:J7"/>
    <mergeCell ref="B19:J19"/>
    <mergeCell ref="B12:J12"/>
    <mergeCell ref="B8:I8"/>
    <mergeCell ref="B23:F23"/>
    <mergeCell ref="B24:I24"/>
    <mergeCell ref="B41:J41"/>
    <mergeCell ref="B25:J25"/>
    <mergeCell ref="B26:E26"/>
    <mergeCell ref="B37:J40"/>
    <mergeCell ref="B45:J45"/>
    <mergeCell ref="B36:J36"/>
    <mergeCell ref="B212:G212"/>
    <mergeCell ref="B211:G211"/>
    <mergeCell ref="B27:J27"/>
    <mergeCell ref="B29:J29"/>
    <mergeCell ref="B30:J30"/>
    <mergeCell ref="C56:J56"/>
    <mergeCell ref="B59:J59"/>
    <mergeCell ref="B60:J62"/>
    <mergeCell ref="C48:J48"/>
    <mergeCell ref="C55:J55"/>
    <mergeCell ref="C54:J54"/>
    <mergeCell ref="C49:J49"/>
    <mergeCell ref="C50:J50"/>
    <mergeCell ref="C51:J51"/>
    <mergeCell ref="B35:J35"/>
    <mergeCell ref="C46:J46"/>
    <mergeCell ref="C52:J52"/>
    <mergeCell ref="B32:I32"/>
    <mergeCell ref="B34:J34"/>
    <mergeCell ref="B31:J31"/>
    <mergeCell ref="B28:I28"/>
    <mergeCell ref="B43:J43"/>
    <mergeCell ref="B44:J44"/>
    <mergeCell ref="B57:J57"/>
    <mergeCell ref="E194:F194"/>
    <mergeCell ref="E195:I195"/>
    <mergeCell ref="I192:J192"/>
    <mergeCell ref="C244:G244"/>
    <mergeCell ref="B194:C194"/>
    <mergeCell ref="H244:J244"/>
    <mergeCell ref="B213:J215"/>
    <mergeCell ref="B240:G243"/>
    <mergeCell ref="F190:G190"/>
    <mergeCell ref="B192:C192"/>
    <mergeCell ref="E192:F192"/>
    <mergeCell ref="B197:E197"/>
    <mergeCell ref="B210:F210"/>
    <mergeCell ref="B190:C190"/>
    <mergeCell ref="H190:I190"/>
    <mergeCell ref="I193:J193"/>
    <mergeCell ref="B219:D219"/>
    <mergeCell ref="B217:H218"/>
    <mergeCell ref="G194:H194"/>
    <mergeCell ref="B199:J200"/>
    <mergeCell ref="B195:C195"/>
    <mergeCell ref="B205:J205"/>
    <mergeCell ref="I194:J194"/>
    <mergeCell ref="B207:F207"/>
    <mergeCell ref="C254:G254"/>
    <mergeCell ref="H254:J254"/>
    <mergeCell ref="C250:G250"/>
    <mergeCell ref="H250:J250"/>
    <mergeCell ref="H245:J245"/>
    <mergeCell ref="C246:G246"/>
    <mergeCell ref="B261:C261"/>
    <mergeCell ref="D260:F260"/>
    <mergeCell ref="D261:F261"/>
    <mergeCell ref="B258:J258"/>
    <mergeCell ref="E255:J255"/>
    <mergeCell ref="H246:J246"/>
    <mergeCell ref="H249:J249"/>
    <mergeCell ref="C247:G247"/>
    <mergeCell ref="C248:G248"/>
    <mergeCell ref="H248:J248"/>
    <mergeCell ref="C245:G245"/>
    <mergeCell ref="H247:J247"/>
    <mergeCell ref="C249:G249"/>
    <mergeCell ref="E281:G281"/>
    <mergeCell ref="B185:J185"/>
    <mergeCell ref="B208:F208"/>
    <mergeCell ref="G192:H192"/>
    <mergeCell ref="H252:J252"/>
    <mergeCell ref="G264:J264"/>
    <mergeCell ref="G261:J261"/>
    <mergeCell ref="B259:C259"/>
    <mergeCell ref="B263:C263"/>
    <mergeCell ref="D266:F266"/>
    <mergeCell ref="B262:C262"/>
    <mergeCell ref="B265:C265"/>
    <mergeCell ref="C253:G253"/>
    <mergeCell ref="E193:F193"/>
    <mergeCell ref="C251:G251"/>
    <mergeCell ref="H251:J251"/>
    <mergeCell ref="B267:C267"/>
    <mergeCell ref="B220:J238"/>
    <mergeCell ref="H253:J253"/>
    <mergeCell ref="B270:D270"/>
    <mergeCell ref="E270:J270"/>
    <mergeCell ref="B269:C269"/>
    <mergeCell ref="D265:F265"/>
    <mergeCell ref="C252:G252"/>
    <mergeCell ref="D269:F269"/>
    <mergeCell ref="G266:J266"/>
    <mergeCell ref="G265:J265"/>
    <mergeCell ref="D267:F267"/>
    <mergeCell ref="G267:J267"/>
    <mergeCell ref="B266:C266"/>
    <mergeCell ref="D264:F264"/>
    <mergeCell ref="B255:D255"/>
    <mergeCell ref="G269:J269"/>
    <mergeCell ref="B268:C268"/>
    <mergeCell ref="D268:F268"/>
    <mergeCell ref="G259:J259"/>
    <mergeCell ref="G260:J260"/>
    <mergeCell ref="D262:F262"/>
    <mergeCell ref="B260:C260"/>
    <mergeCell ref="D259:F259"/>
    <mergeCell ref="B264:C264"/>
    <mergeCell ref="G262:J262"/>
    <mergeCell ref="G263:J263"/>
    <mergeCell ref="D263:F263"/>
    <mergeCell ref="G268:J268"/>
  </mergeCells>
  <phoneticPr fontId="4" type="noConversion"/>
  <conditionalFormatting sqref="B65:B74">
    <cfRule type="cellIs" dxfId="1728" priority="1" stopIfTrue="1" operator="equal">
      <formula>0</formula>
    </cfRule>
  </conditionalFormatting>
  <dataValidations count="33">
    <dataValidation type="list" errorStyle="warning" allowBlank="1" showInputMessage="1" showErrorMessage="1" error="Do you wish to try enter an alternative value to the dropdown?" sqref="E193 G193:H193" xr:uid="{00000000-0002-0000-0400-000000000000}">
      <formula1>Terr_surv_effort</formula1>
    </dataValidation>
    <dataValidation type="whole" allowBlank="1" showInputMessage="1" showErrorMessage="1" error="Enter whole number" sqref="D194:E194 G194:I194" xr:uid="{00000000-0002-0000-0400-000001000000}">
      <formula1>0</formula1>
      <formula2>5000</formula2>
    </dataValidation>
    <dataValidation type="list" allowBlank="1" showInputMessage="1" showErrorMessage="1" sqref="F197" xr:uid="{00000000-0002-0000-0400-000002000000}">
      <formula1>Terr_prop_juv</formula1>
    </dataValidation>
    <dataValidation type="list" allowBlank="1" showInputMessage="1" showErrorMessage="1" sqref="B165" xr:uid="{00000000-0002-0000-0400-000003000000}">
      <formula1>Terr_surv_area</formula1>
    </dataValidation>
    <dataValidation type="list" allowBlank="1" showInputMessage="1" showErrorMessage="1" sqref="B163:I163" xr:uid="{00000000-0002-0000-0400-000004000000}">
      <formula1>Terr_surv_obj</formula1>
    </dataValidation>
    <dataValidation type="list" errorStyle="warning" allowBlank="1" showInputMessage="1" showErrorMessage="1" error="Do you wish to try enter an alternative value?" sqref="D193" xr:uid="{00000000-0002-0000-0400-000005000000}">
      <formula1>Terr_surv_effort</formula1>
    </dataValidation>
    <dataValidation type="decimal" allowBlank="1" showInputMessage="1" showErrorMessage="1" error="Value must be between 0.01 and 1" sqref="E141:I150 E127:I136" xr:uid="{00000000-0002-0000-0400-000006000000}">
      <formula1>0.01</formula1>
      <formula2>1</formula2>
    </dataValidation>
    <dataValidation type="list" allowBlank="1" showInputMessage="1" showErrorMessage="1" sqref="D65:D74" xr:uid="{00000000-0002-0000-0400-000007000000}">
      <formula1>pond_surv_y_n_reason</formula1>
    </dataValidation>
    <dataValidation type="whole" allowBlank="1" showInputMessage="1" showErrorMessage="1" error="Enter distance from development boundary in m" sqref="C65:C74" xr:uid="{00000000-0002-0000-0400-000008000000}">
      <formula1>0</formula1>
      <formula2>2000</formula2>
    </dataValidation>
    <dataValidation type="list" allowBlank="1" showInputMessage="1" showErrorMessage="1" prompt="-enter local status-" sqref="B18" xr:uid="{00000000-0002-0000-0400-000009000000}">
      <formula1>Local_status</formula1>
    </dataValidation>
    <dataValidation type="list" allowBlank="1" showInputMessage="1" showErrorMessage="1" prompt="-enter survey objective-" sqref="B24:I24" xr:uid="{00000000-0002-0000-0400-00000A000000}">
      <formula1>Survey_objective</formula1>
    </dataValidation>
    <dataValidation type="list" allowBlank="1" showInputMessage="1" showErrorMessage="1" prompt="-enter pre-existing survey conclusion-" sqref="B8" xr:uid="{00000000-0002-0000-0400-00000B000000}">
      <formula1>Pre_exist_survey</formula1>
    </dataValidation>
    <dataValidation type="list" allowBlank="1" showInputMessage="1" showErrorMessage="1" prompt="-enter pre-existing survey age-" sqref="B10" xr:uid="{00000000-0002-0000-0400-00000C000000}">
      <formula1>Age_pre_exist_survey</formula1>
    </dataValidation>
    <dataValidation type="textLength" allowBlank="1" showInputMessage="1" showErrorMessage="1" error="Text too long. Maximum 240 characters (about 40 words). Select &quot;Retry&quot; to edit your text." prompt="NB: Maximum character length of 240." sqref="B13:J13" xr:uid="{00000000-0002-0000-0400-00000D000000}">
      <formula1>0</formula1>
      <formula2>240</formula2>
    </dataValidation>
    <dataValidation type="textLength" allowBlank="1" showInputMessage="1" showErrorMessage="1" error="Text too long. Maximum 891 characters (about 148 words). Select &quot;Retry&quot; to edit your text." prompt="NB: Maximum character length of 891." sqref="C46" xr:uid="{00000000-0002-0000-0400-00000E000000}">
      <formula1>0</formula1>
      <formula2>891</formula2>
    </dataValidation>
    <dataValidation type="textLength" allowBlank="1" showInputMessage="1" showErrorMessage="1" error="Text too long. Maximum 800 characters (about 138 words). Select &quot;Retry&quot; to edit your text." prompt="NB: Maximum character length of 800." sqref="B108:J108" xr:uid="{00000000-0002-0000-0400-00000F000000}">
      <formula1>0</formula1>
      <formula2>800</formula2>
    </dataValidation>
    <dataValidation type="textLength" errorStyle="warning" operator="lessThan" allowBlank="1" showInputMessage="1" showErrorMessage="1" errorTitle="Reached Size limit" error="Please reduce the text length" prompt="Max character length of 2900." sqref="B35:J35" xr:uid="{00000000-0002-0000-0400-000010000000}">
      <formula1>2900</formula1>
    </dataValidation>
    <dataValidation type="date" operator="greaterThan" allowBlank="1" showInputMessage="1" showErrorMessage="1" sqref="E125:I125 E139:I139" xr:uid="{00000000-0002-0000-0400-000011000000}">
      <formula1>36526</formula1>
    </dataValidation>
    <dataValidation type="date" operator="greaterThan" allowBlank="1" showInputMessage="1" showErrorMessage="1" error="Enter correct date in format DD/MM/YYYY" sqref="D190" xr:uid="{00000000-0002-0000-0400-000012000000}">
      <formula1>29221</formula1>
    </dataValidation>
    <dataValidation type="date" operator="greaterThan" allowBlank="1" showInputMessage="1" showErrorMessage="1" sqref="D260:F269" xr:uid="{00000000-0002-0000-0400-000013000000}">
      <formula1>32874</formula1>
    </dataValidation>
    <dataValidation type="textLength" errorStyle="warning" operator="lessThan" allowBlank="1" showInputMessage="1" showErrorMessage="1" errorTitle="Text limit reached" error="Requires less then 350 charatcers" prompt="Max Characters 350" sqref="F65:J74" xr:uid="{00000000-0002-0000-0400-000014000000}">
      <formula1>351</formula1>
    </dataValidation>
    <dataValidation type="textLength" errorStyle="warning" operator="lessThan" allowBlank="1" showInputMessage="1" showErrorMessage="1" errorTitle="Text limit reached" error="Please reduce text length" prompt="Max. text length 350" sqref="C245:G254" xr:uid="{00000000-0002-0000-0400-000015000000}">
      <formula1>351</formula1>
    </dataValidation>
    <dataValidation type="textLength" errorStyle="warning" operator="lessThan" allowBlank="1" showInputMessage="1" showErrorMessage="1" errorTitle="Text limit reached" error="Please reduce text length" prompt="Max. character length 2900" sqref="B156:J156" xr:uid="{00000000-0002-0000-0400-000016000000}">
      <formula1>2901</formula1>
    </dataValidation>
    <dataValidation type="date" operator="greaterThanOrEqual" allowBlank="1" showInputMessage="1" showErrorMessage="1" errorTitle="End date" error="End must be later than start date and in correct date in format DD/MM/YYYY, please." sqref="H190" xr:uid="{00000000-0002-0000-0400-000017000000}">
      <formula1>D190</formula1>
    </dataValidation>
    <dataValidation type="textLength" errorStyle="warning" operator="lessThan" allowBlank="1" showInputMessage="1" showErrorMessage="1" errorTitle="Text limit reached" error="please reduce the text length" prompt="Max characters 2900" sqref="B205:J205" xr:uid="{00000000-0002-0000-0400-000018000000}">
      <formula1>2901</formula1>
    </dataValidation>
    <dataValidation type="textLength" errorStyle="warning" operator="lessThan" allowBlank="1" showInputMessage="1" showErrorMessage="1" errorTitle="Text limit reached" error="please try reducing text length" prompt="Max characters 4500" sqref="B167:J184" xr:uid="{00000000-0002-0000-0400-000019000000}">
      <formula1>4501</formula1>
    </dataValidation>
    <dataValidation type="textLength" errorStyle="warning" operator="lessThan" allowBlank="1" showInputMessage="1" showErrorMessage="1" errorTitle="Text limit reached" error="please reduce text length" prompt="max charcters 2900" sqref="C47:J56" xr:uid="{00000000-0002-0000-0400-00001A000000}">
      <formula1>2901</formula1>
    </dataValidation>
    <dataValidation type="list" allowBlank="1" showInputMessage="1" showErrorMessage="1" sqref="G260:J269" xr:uid="{00000000-0002-0000-0400-00001B000000}">
      <formula1>presence_adsence_na</formula1>
    </dataValidation>
    <dataValidation type="list" errorStyle="warning" allowBlank="1" showInputMessage="1" showErrorMessage="1" error="Do you wish to try enter an alternative value to the dropdown?" prompt="Please state what other method was used - in the 'Comments on results' field below." sqref="I193:J193" xr:uid="{00000000-0002-0000-0400-00001C000000}">
      <formula1>Terr_surv_effort</formula1>
    </dataValidation>
    <dataValidation type="textLength" errorStyle="warning" operator="lessThan" allowBlank="1" showInputMessage="1" errorTitle="Text limit reached" error="please reduce text length" prompt="Maximum character length of 4500" sqref="B220:J238" xr:uid="{00000000-0002-0000-0400-000020000000}">
      <formula1>4501</formula1>
    </dataValidation>
    <dataValidation errorStyle="warning" allowBlank="1" showInputMessage="1" showErrorMessage="1" sqref="H245:J254" xr:uid="{00000000-0002-0000-0400-000021000000}"/>
    <dataValidation type="textLength" errorStyle="warning" operator="lessThan" allowBlank="1" showInputMessage="1" showErrorMessage="1" errorTitle="Text limit reached" error="Please reduce text length" prompt="Max text length 4550" sqref="B87:J107" xr:uid="{AD92BD69-9EF5-4EA3-BC2E-24511E0BB6BE}">
      <formula1>4550</formula1>
    </dataValidation>
    <dataValidation type="textLength" errorStyle="warning" operator="lessThan" allowBlank="1" showInputMessage="1" showErrorMessage="1" errorTitle="Size limit reached" error="Please reduce text length" prompt="Maximum character length of 2900" sqref="B12:J12 B20:J20" xr:uid="{2AF2C4BE-6551-4B73-A723-3D0999369CC3}">
      <formula1>2901</formula1>
    </dataValidation>
  </dataValidations>
  <hyperlinks>
    <hyperlink ref="E281:G281" location="'C - Survey - Pond 1-10'!A1" display="Next Section" xr:uid="{00000000-0004-0000-0400-000000000000}"/>
    <hyperlink ref="E255:J255" location="'Additional records'!B62" display="Additional records page" xr:uid="{00000000-0004-0000-0400-000001000000}"/>
    <hyperlink ref="E75:G75" location="'Additional records'!B17" display="Additional records page" xr:uid="{00000000-0004-0000-0400-000002000000}"/>
    <hyperlink ref="B41:J41" location="'F-G-H Sum &amp; Figs'!A1" display="Please label as FIG. C3.2(b) if included.  See Sum &amp;  Figs. tab. " xr:uid="{00000000-0004-0000-0400-000003000000}"/>
    <hyperlink ref="E270:J270" location="'Additional records'!B76" display="Additional records page" xr:uid="{00000000-0004-0000-0400-000004000000}"/>
    <hyperlink ref="E152:H152" location="'Additional records'!B31" display="Additional records page" xr:uid="{00000000-0004-0000-0400-000005000000}"/>
    <hyperlink ref="B110:J110" location="'F-G-H Sum &amp; Figs'!A1" display="see Sum &amp; Figs. tab" xr:uid="{00000000-0004-0000-0400-000006000000}"/>
    <hyperlink ref="B57:J57" location="'Additional records'!B4" display="Add further records to the Additional Records tab." xr:uid="{00000000-0004-0000-0400-000007000000}"/>
    <hyperlink ref="B211:G211" r:id="rId1" display="i.     The Defra technical advice note has been strictly followed -" xr:uid="{00000000-0004-0000-0400-000008000000}"/>
  </hyperlinks>
  <pageMargins left="0.19685039370078741" right="0.19685039370078741" top="0.55118110236220474" bottom="0.55118110236220474" header="0.31496062992125984" footer="0.31496062992125984"/>
  <pageSetup paperSize="9" firstPageNumber="14" orientation="portrait" horizontalDpi="4294967292" r:id="rId2"/>
  <headerFooter>
    <oddHeader>&amp;C&amp;A</oddHeader>
    <oddFooter>&amp;CPage &amp;P</oddFooter>
  </headerFooter>
  <ignoredErrors>
    <ignoredError sqref="G140" 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38915" r:id="rId5" name="Check Box 3">
              <controlPr locked="0" defaultSize="0" autoFill="0" autoLine="0" autoPict="0">
                <anchor moveWithCells="1">
                  <from>
                    <xdr:col>8</xdr:col>
                    <xdr:colOff>558800</xdr:colOff>
                    <xdr:row>206</xdr:row>
                    <xdr:rowOff>146050</xdr:rowOff>
                  </from>
                  <to>
                    <xdr:col>10</xdr:col>
                    <xdr:colOff>69850</xdr:colOff>
                    <xdr:row>207</xdr:row>
                    <xdr:rowOff>158750</xdr:rowOff>
                  </to>
                </anchor>
              </controlPr>
            </control>
          </mc:Choice>
        </mc:AlternateContent>
        <mc:AlternateContent xmlns:mc="http://schemas.openxmlformats.org/markup-compatibility/2006">
          <mc:Choice Requires="x14">
            <control shapeId="38916" r:id="rId6" name="Check Box 4">
              <controlPr locked="0" defaultSize="0" autoFill="0" autoLine="0" autoPict="0">
                <anchor moveWithCells="1">
                  <from>
                    <xdr:col>7</xdr:col>
                    <xdr:colOff>539750</xdr:colOff>
                    <xdr:row>206</xdr:row>
                    <xdr:rowOff>146050</xdr:rowOff>
                  </from>
                  <to>
                    <xdr:col>8</xdr:col>
                    <xdr:colOff>387350</xdr:colOff>
                    <xdr:row>207</xdr:row>
                    <xdr:rowOff>158750</xdr:rowOff>
                  </to>
                </anchor>
              </controlPr>
            </control>
          </mc:Choice>
        </mc:AlternateContent>
        <mc:AlternateContent xmlns:mc="http://schemas.openxmlformats.org/markup-compatibility/2006">
          <mc:Choice Requires="x14">
            <control shapeId="38917" r:id="rId7" name="Check Box 5">
              <controlPr locked="0" defaultSize="0" autoFill="0" autoLine="0" autoPict="0">
                <anchor moveWithCells="1">
                  <from>
                    <xdr:col>8</xdr:col>
                    <xdr:colOff>565150</xdr:colOff>
                    <xdr:row>209</xdr:row>
                    <xdr:rowOff>152400</xdr:rowOff>
                  </from>
                  <to>
                    <xdr:col>10</xdr:col>
                    <xdr:colOff>69850</xdr:colOff>
                    <xdr:row>211</xdr:row>
                    <xdr:rowOff>6350</xdr:rowOff>
                  </to>
                </anchor>
              </controlPr>
            </control>
          </mc:Choice>
        </mc:AlternateContent>
        <mc:AlternateContent xmlns:mc="http://schemas.openxmlformats.org/markup-compatibility/2006">
          <mc:Choice Requires="x14">
            <control shapeId="38918" r:id="rId8" name="Check Box 6">
              <controlPr locked="0" defaultSize="0" autoFill="0" autoLine="0" autoPict="0">
                <anchor moveWithCells="1">
                  <from>
                    <xdr:col>7</xdr:col>
                    <xdr:colOff>558800</xdr:colOff>
                    <xdr:row>209</xdr:row>
                    <xdr:rowOff>152400</xdr:rowOff>
                  </from>
                  <to>
                    <xdr:col>8</xdr:col>
                    <xdr:colOff>406400</xdr:colOff>
                    <xdr:row>211</xdr:row>
                    <xdr:rowOff>6350</xdr:rowOff>
                  </to>
                </anchor>
              </controlPr>
            </control>
          </mc:Choice>
        </mc:AlternateContent>
        <mc:AlternateContent xmlns:mc="http://schemas.openxmlformats.org/markup-compatibility/2006">
          <mc:Choice Requires="x14">
            <control shapeId="38919" r:id="rId9" name="Check Box 7">
              <controlPr locked="0" defaultSize="0" autoFill="0" autoLine="0" autoPict="0">
                <anchor moveWithCells="1">
                  <from>
                    <xdr:col>8</xdr:col>
                    <xdr:colOff>565150</xdr:colOff>
                    <xdr:row>216</xdr:row>
                    <xdr:rowOff>107950</xdr:rowOff>
                  </from>
                  <to>
                    <xdr:col>10</xdr:col>
                    <xdr:colOff>69850</xdr:colOff>
                    <xdr:row>217</xdr:row>
                    <xdr:rowOff>114300</xdr:rowOff>
                  </to>
                </anchor>
              </controlPr>
            </control>
          </mc:Choice>
        </mc:AlternateContent>
        <mc:AlternateContent xmlns:mc="http://schemas.openxmlformats.org/markup-compatibility/2006">
          <mc:Choice Requires="x14">
            <control shapeId="38920" r:id="rId10" name="Check Box 8">
              <controlPr locked="0" defaultSize="0" autoFill="0" autoLine="0" autoPict="0">
                <anchor moveWithCells="1">
                  <from>
                    <xdr:col>7</xdr:col>
                    <xdr:colOff>558800</xdr:colOff>
                    <xdr:row>216</xdr:row>
                    <xdr:rowOff>107950</xdr:rowOff>
                  </from>
                  <to>
                    <xdr:col>8</xdr:col>
                    <xdr:colOff>406400</xdr:colOff>
                    <xdr:row>217</xdr:row>
                    <xdr:rowOff>114300</xdr:rowOff>
                  </to>
                </anchor>
              </controlPr>
            </control>
          </mc:Choice>
        </mc:AlternateContent>
        <mc:AlternateContent xmlns:mc="http://schemas.openxmlformats.org/markup-compatibility/2006">
          <mc:Choice Requires="x14">
            <control shapeId="38921" r:id="rId11" name="Check Box 9">
              <controlPr locked="0" defaultSize="0" autoFill="0" autoLine="0" autoPict="0">
                <anchor moveWithCells="1">
                  <from>
                    <xdr:col>8</xdr:col>
                    <xdr:colOff>565150</xdr:colOff>
                    <xdr:row>239</xdr:row>
                    <xdr:rowOff>107950</xdr:rowOff>
                  </from>
                  <to>
                    <xdr:col>10</xdr:col>
                    <xdr:colOff>69850</xdr:colOff>
                    <xdr:row>240</xdr:row>
                    <xdr:rowOff>114300</xdr:rowOff>
                  </to>
                </anchor>
              </controlPr>
            </control>
          </mc:Choice>
        </mc:AlternateContent>
        <mc:AlternateContent xmlns:mc="http://schemas.openxmlformats.org/markup-compatibility/2006">
          <mc:Choice Requires="x14">
            <control shapeId="38922" r:id="rId12" name="Check Box 10">
              <controlPr locked="0" defaultSize="0" autoFill="0" autoLine="0" autoPict="0">
                <anchor moveWithCells="1">
                  <from>
                    <xdr:col>7</xdr:col>
                    <xdr:colOff>558800</xdr:colOff>
                    <xdr:row>239</xdr:row>
                    <xdr:rowOff>107950</xdr:rowOff>
                  </from>
                  <to>
                    <xdr:col>8</xdr:col>
                    <xdr:colOff>406400</xdr:colOff>
                    <xdr:row>240</xdr:row>
                    <xdr:rowOff>114300</xdr:rowOff>
                  </to>
                </anchor>
              </controlPr>
            </control>
          </mc:Choice>
        </mc:AlternateContent>
        <mc:AlternateContent xmlns:mc="http://schemas.openxmlformats.org/markup-compatibility/2006">
          <mc:Choice Requires="x14">
            <control shapeId="38935" r:id="rId13" name="Group Box 23">
              <controlPr defaultSize="0" autoFill="0" autoPict="0">
                <anchor moveWithCells="1">
                  <from>
                    <xdr:col>4</xdr:col>
                    <xdr:colOff>387350</xdr:colOff>
                    <xdr:row>24</xdr:row>
                    <xdr:rowOff>114300</xdr:rowOff>
                  </from>
                  <to>
                    <xdr:col>9</xdr:col>
                    <xdr:colOff>25400</xdr:colOff>
                    <xdr:row>26</xdr:row>
                    <xdr:rowOff>114300</xdr:rowOff>
                  </to>
                </anchor>
              </controlPr>
            </control>
          </mc:Choice>
        </mc:AlternateContent>
        <mc:AlternateContent xmlns:mc="http://schemas.openxmlformats.org/markup-compatibility/2006">
          <mc:Choice Requires="x14">
            <control shapeId="38939" r:id="rId14" name="Group Box 27">
              <controlPr defaultSize="0" autoFill="0" autoPict="0">
                <anchor moveWithCells="1">
                  <from>
                    <xdr:col>4</xdr:col>
                    <xdr:colOff>387350</xdr:colOff>
                    <xdr:row>28</xdr:row>
                    <xdr:rowOff>107950</xdr:rowOff>
                  </from>
                  <to>
                    <xdr:col>9</xdr:col>
                    <xdr:colOff>25400</xdr:colOff>
                    <xdr:row>30</xdr:row>
                    <xdr:rowOff>146050</xdr:rowOff>
                  </to>
                </anchor>
              </controlPr>
            </control>
          </mc:Choice>
        </mc:AlternateContent>
        <mc:AlternateContent xmlns:mc="http://schemas.openxmlformats.org/markup-compatibility/2006">
          <mc:Choice Requires="x14">
            <control shapeId="38952" r:id="rId15" name="Check Box 40">
              <controlPr locked="0" defaultSize="0" autoFill="0" autoLine="0" autoPict="0">
                <anchor moveWithCells="1">
                  <from>
                    <xdr:col>5</xdr:col>
                    <xdr:colOff>158750</xdr:colOff>
                    <xdr:row>159</xdr:row>
                    <xdr:rowOff>0</xdr:rowOff>
                  </from>
                  <to>
                    <xdr:col>6</xdr:col>
                    <xdr:colOff>31750</xdr:colOff>
                    <xdr:row>160</xdr:row>
                    <xdr:rowOff>25400</xdr:rowOff>
                  </to>
                </anchor>
              </controlPr>
            </control>
          </mc:Choice>
        </mc:AlternateContent>
        <mc:AlternateContent xmlns:mc="http://schemas.openxmlformats.org/markup-compatibility/2006">
          <mc:Choice Requires="x14">
            <control shapeId="38953" r:id="rId16" name="Check Box 41">
              <controlPr locked="0" defaultSize="0" autoFill="0" autoLine="0" autoPict="0">
                <anchor moveWithCells="1">
                  <from>
                    <xdr:col>4</xdr:col>
                    <xdr:colOff>38100</xdr:colOff>
                    <xdr:row>159</xdr:row>
                    <xdr:rowOff>0</xdr:rowOff>
                  </from>
                  <to>
                    <xdr:col>5</xdr:col>
                    <xdr:colOff>0</xdr:colOff>
                    <xdr:row>160</xdr:row>
                    <xdr:rowOff>25400</xdr:rowOff>
                  </to>
                </anchor>
              </controlPr>
            </control>
          </mc:Choice>
        </mc:AlternateContent>
        <mc:AlternateContent xmlns:mc="http://schemas.openxmlformats.org/markup-compatibility/2006">
          <mc:Choice Requires="x14">
            <control shapeId="38956" r:id="rId17" name="Option Button 44">
              <controlPr defaultSize="0" autoFill="0" autoLine="0" autoPict="0">
                <anchor moveWithCells="1">
                  <from>
                    <xdr:col>4</xdr:col>
                    <xdr:colOff>501650</xdr:colOff>
                    <xdr:row>24</xdr:row>
                    <xdr:rowOff>158750</xdr:rowOff>
                  </from>
                  <to>
                    <xdr:col>6</xdr:col>
                    <xdr:colOff>0</xdr:colOff>
                    <xdr:row>26</xdr:row>
                    <xdr:rowOff>82550</xdr:rowOff>
                  </to>
                </anchor>
              </controlPr>
            </control>
          </mc:Choice>
        </mc:AlternateContent>
        <mc:AlternateContent xmlns:mc="http://schemas.openxmlformats.org/markup-compatibility/2006">
          <mc:Choice Requires="x14">
            <control shapeId="38957" r:id="rId18" name="Option Button 45">
              <controlPr defaultSize="0" autoFill="0" autoLine="0" autoPict="0">
                <anchor moveWithCells="1">
                  <from>
                    <xdr:col>6</xdr:col>
                    <xdr:colOff>107950</xdr:colOff>
                    <xdr:row>24</xdr:row>
                    <xdr:rowOff>158750</xdr:rowOff>
                  </from>
                  <to>
                    <xdr:col>7</xdr:col>
                    <xdr:colOff>260350</xdr:colOff>
                    <xdr:row>26</xdr:row>
                    <xdr:rowOff>82550</xdr:rowOff>
                  </to>
                </anchor>
              </controlPr>
            </control>
          </mc:Choice>
        </mc:AlternateContent>
        <mc:AlternateContent xmlns:mc="http://schemas.openxmlformats.org/markup-compatibility/2006">
          <mc:Choice Requires="x14">
            <control shapeId="38958" r:id="rId19" name="Option Button 46">
              <controlPr defaultSize="0" autoFill="0" autoLine="0" autoPict="0">
                <anchor moveWithCells="1">
                  <from>
                    <xdr:col>7</xdr:col>
                    <xdr:colOff>488950</xdr:colOff>
                    <xdr:row>24</xdr:row>
                    <xdr:rowOff>158750</xdr:rowOff>
                  </from>
                  <to>
                    <xdr:col>9</xdr:col>
                    <xdr:colOff>0</xdr:colOff>
                    <xdr:row>26</xdr:row>
                    <xdr:rowOff>82550</xdr:rowOff>
                  </to>
                </anchor>
              </controlPr>
            </control>
          </mc:Choice>
        </mc:AlternateContent>
        <mc:AlternateContent xmlns:mc="http://schemas.openxmlformats.org/markup-compatibility/2006">
          <mc:Choice Requires="x14">
            <control shapeId="38959" r:id="rId20" name="Option Button 47">
              <controlPr defaultSize="0" autoFill="0" autoLine="0" autoPict="0">
                <anchor moveWithCells="1">
                  <from>
                    <xdr:col>4</xdr:col>
                    <xdr:colOff>501650</xdr:colOff>
                    <xdr:row>29</xdr:row>
                    <xdr:rowOff>0</xdr:rowOff>
                  </from>
                  <to>
                    <xdr:col>6</xdr:col>
                    <xdr:colOff>0</xdr:colOff>
                    <xdr:row>30</xdr:row>
                    <xdr:rowOff>114300</xdr:rowOff>
                  </to>
                </anchor>
              </controlPr>
            </control>
          </mc:Choice>
        </mc:AlternateContent>
        <mc:AlternateContent xmlns:mc="http://schemas.openxmlformats.org/markup-compatibility/2006">
          <mc:Choice Requires="x14">
            <control shapeId="38960" r:id="rId21" name="Option Button 48">
              <controlPr defaultSize="0" autoFill="0" autoLine="0" autoPict="0">
                <anchor moveWithCells="1">
                  <from>
                    <xdr:col>6</xdr:col>
                    <xdr:colOff>107950</xdr:colOff>
                    <xdr:row>29</xdr:row>
                    <xdr:rowOff>0</xdr:rowOff>
                  </from>
                  <to>
                    <xdr:col>7</xdr:col>
                    <xdr:colOff>349250</xdr:colOff>
                    <xdr:row>30</xdr:row>
                    <xdr:rowOff>114300</xdr:rowOff>
                  </to>
                </anchor>
              </controlPr>
            </control>
          </mc:Choice>
        </mc:AlternateContent>
        <mc:AlternateContent xmlns:mc="http://schemas.openxmlformats.org/markup-compatibility/2006">
          <mc:Choice Requires="x14">
            <control shapeId="38961" r:id="rId22" name="Option Button 49">
              <controlPr defaultSize="0" autoFill="0" autoLine="0" autoPict="0">
                <anchor moveWithCells="1">
                  <from>
                    <xdr:col>7</xdr:col>
                    <xdr:colOff>488950</xdr:colOff>
                    <xdr:row>29</xdr:row>
                    <xdr:rowOff>0</xdr:rowOff>
                  </from>
                  <to>
                    <xdr:col>9</xdr:col>
                    <xdr:colOff>0</xdr:colOff>
                    <xdr:row>30</xdr:row>
                    <xdr:rowOff>114300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7">
    <tabColor indexed="46"/>
  </sheetPr>
  <dimension ref="A1:R350"/>
  <sheetViews>
    <sheetView showGridLines="0" showRuler="0" zoomScale="130" zoomScaleNormal="130" workbookViewId="0">
      <selection activeCell="B344" sqref="B344:O346"/>
    </sheetView>
  </sheetViews>
  <sheetFormatPr defaultColWidth="5.81640625" defaultRowHeight="12.5" x14ac:dyDescent="0.25"/>
  <cols>
    <col min="1" max="1" width="1.453125" customWidth="1"/>
    <col min="2" max="2" width="8.453125" customWidth="1"/>
    <col min="3" max="3" width="7.7265625" customWidth="1"/>
    <col min="4" max="5" width="8.1796875" customWidth="1"/>
    <col min="6" max="6" width="8.81640625" customWidth="1"/>
    <col min="7" max="14" width="6.1796875" customWidth="1"/>
    <col min="15" max="15" width="6.7265625" customWidth="1"/>
    <col min="16" max="17" width="9.81640625" customWidth="1"/>
    <col min="18" max="18" width="1.453125" customWidth="1"/>
  </cols>
  <sheetData>
    <row r="1" spans="1:18" x14ac:dyDescent="0.25">
      <c r="A1" s="80"/>
      <c r="B1" s="612" t="str">
        <f>+Ecologist&amp;": "&amp;+Site_name</f>
        <v xml:space="preserve">: </v>
      </c>
      <c r="C1" s="613"/>
      <c r="D1" s="613"/>
      <c r="E1" s="613"/>
      <c r="F1" s="613"/>
      <c r="G1" s="613"/>
      <c r="H1" s="613"/>
      <c r="I1" s="613"/>
      <c r="J1" s="613"/>
      <c r="K1" s="614"/>
      <c r="L1" s="614"/>
      <c r="M1" s="614"/>
      <c r="N1" s="614"/>
      <c r="O1" s="614"/>
      <c r="P1" s="614"/>
      <c r="Q1" s="615"/>
      <c r="R1" s="81"/>
    </row>
    <row r="2" spans="1:18" ht="14.15" customHeight="1" x14ac:dyDescent="0.25">
      <c r="A2" s="82"/>
      <c r="B2" s="616" t="s">
        <v>346</v>
      </c>
      <c r="C2" s="616"/>
      <c r="D2" s="616"/>
      <c r="E2" s="616"/>
      <c r="F2" s="616"/>
      <c r="G2" s="616"/>
      <c r="H2" s="616"/>
      <c r="I2" s="616"/>
      <c r="J2" s="616"/>
      <c r="K2" s="285"/>
      <c r="L2" s="235"/>
      <c r="M2" s="235"/>
      <c r="N2" s="235"/>
      <c r="O2" s="235"/>
      <c r="P2" s="235"/>
      <c r="Q2" s="235"/>
      <c r="R2" s="83"/>
    </row>
    <row r="3" spans="1:18" x14ac:dyDescent="0.25">
      <c r="A3" s="82"/>
      <c r="B3" s="579" t="s">
        <v>347</v>
      </c>
      <c r="C3" s="579"/>
      <c r="D3" s="579"/>
      <c r="E3" s="579"/>
      <c r="F3" s="142"/>
      <c r="G3" s="242" t="s">
        <v>312</v>
      </c>
      <c r="H3" s="242"/>
      <c r="I3" s="242"/>
      <c r="J3" s="242"/>
      <c r="K3" s="242"/>
      <c r="L3" s="242"/>
      <c r="M3" s="242"/>
      <c r="N3" s="242"/>
      <c r="O3" s="242"/>
      <c r="P3" s="242"/>
      <c r="Q3" s="242"/>
      <c r="R3" s="83"/>
    </row>
    <row r="4" spans="1:18" ht="14.25" customHeight="1" x14ac:dyDescent="0.25">
      <c r="A4" s="82"/>
      <c r="B4" s="631" t="s">
        <v>348</v>
      </c>
      <c r="C4" s="632"/>
      <c r="D4" s="632"/>
      <c r="E4" s="633"/>
      <c r="F4" s="153"/>
      <c r="G4" s="634" t="s">
        <v>349</v>
      </c>
      <c r="H4" s="635"/>
      <c r="I4" s="635"/>
      <c r="J4" s="635"/>
      <c r="K4" s="635"/>
      <c r="L4" s="635"/>
      <c r="M4" s="635"/>
      <c r="N4" s="636" t="s">
        <v>350</v>
      </c>
      <c r="O4" s="636"/>
      <c r="P4" s="636"/>
      <c r="Q4" s="636"/>
      <c r="R4" s="83"/>
    </row>
    <row r="5" spans="1:18" x14ac:dyDescent="0.25">
      <c r="A5" s="82"/>
      <c r="B5" s="626" t="s">
        <v>351</v>
      </c>
      <c r="C5" s="627"/>
      <c r="D5" s="623"/>
      <c r="E5" s="624"/>
      <c r="F5" s="624"/>
      <c r="G5" s="624"/>
      <c r="H5" s="624"/>
      <c r="I5" s="624"/>
      <c r="J5" s="624"/>
      <c r="K5" s="624"/>
      <c r="L5" s="624"/>
      <c r="M5" s="624"/>
      <c r="N5" s="624"/>
      <c r="O5" s="624"/>
      <c r="P5" s="624"/>
      <c r="Q5" s="625"/>
      <c r="R5" s="83"/>
    </row>
    <row r="6" spans="1:18" x14ac:dyDescent="0.25">
      <c r="A6" s="82"/>
      <c r="B6" s="628" t="s">
        <v>352</v>
      </c>
      <c r="C6" s="629"/>
      <c r="D6" s="629"/>
      <c r="E6" s="629"/>
      <c r="F6" s="629"/>
      <c r="G6" s="629"/>
      <c r="H6" s="629"/>
      <c r="I6" s="629"/>
      <c r="J6" s="629"/>
      <c r="K6" s="629"/>
      <c r="L6" s="629"/>
      <c r="M6" s="629"/>
      <c r="N6" s="629"/>
      <c r="O6" s="629"/>
      <c r="P6" s="629"/>
      <c r="Q6" s="629"/>
      <c r="R6" s="83"/>
    </row>
    <row r="7" spans="1:18" x14ac:dyDescent="0.25">
      <c r="A7" s="82"/>
      <c r="B7" s="630"/>
      <c r="C7" s="630"/>
      <c r="D7" s="630"/>
      <c r="E7" s="630"/>
      <c r="F7" s="630"/>
      <c r="G7" s="630"/>
      <c r="H7" s="630"/>
      <c r="I7" s="630"/>
      <c r="J7" s="630"/>
      <c r="K7" s="630"/>
      <c r="L7" s="630"/>
      <c r="M7" s="630"/>
      <c r="N7" s="630"/>
      <c r="O7" s="630"/>
      <c r="P7" s="630"/>
      <c r="Q7" s="630"/>
      <c r="R7" s="83"/>
    </row>
    <row r="8" spans="1:18" x14ac:dyDescent="0.25">
      <c r="A8" s="82"/>
      <c r="B8" s="630"/>
      <c r="C8" s="630"/>
      <c r="D8" s="630"/>
      <c r="E8" s="630"/>
      <c r="F8" s="630"/>
      <c r="G8" s="630"/>
      <c r="H8" s="630"/>
      <c r="I8" s="630"/>
      <c r="J8" s="630"/>
      <c r="K8" s="630"/>
      <c r="L8" s="630"/>
      <c r="M8" s="630"/>
      <c r="N8" s="630"/>
      <c r="O8" s="630"/>
      <c r="P8" s="630"/>
      <c r="Q8" s="630"/>
      <c r="R8" s="83"/>
    </row>
    <row r="9" spans="1:18" x14ac:dyDescent="0.25">
      <c r="A9" s="82"/>
      <c r="B9" s="630"/>
      <c r="C9" s="630"/>
      <c r="D9" s="630"/>
      <c r="E9" s="630"/>
      <c r="F9" s="630"/>
      <c r="G9" s="630"/>
      <c r="H9" s="630"/>
      <c r="I9" s="630"/>
      <c r="J9" s="630"/>
      <c r="K9" s="630"/>
      <c r="L9" s="630"/>
      <c r="M9" s="630"/>
      <c r="N9" s="630"/>
      <c r="O9" s="630"/>
      <c r="P9" s="630"/>
      <c r="Q9" s="630"/>
      <c r="R9" s="83"/>
    </row>
    <row r="10" spans="1:18" x14ac:dyDescent="0.25">
      <c r="A10" s="82"/>
      <c r="B10" s="630"/>
      <c r="C10" s="630"/>
      <c r="D10" s="630"/>
      <c r="E10" s="630"/>
      <c r="F10" s="630"/>
      <c r="G10" s="630"/>
      <c r="H10" s="630"/>
      <c r="I10" s="630"/>
      <c r="J10" s="630"/>
      <c r="K10" s="630"/>
      <c r="L10" s="630"/>
      <c r="M10" s="630"/>
      <c r="N10" s="630"/>
      <c r="O10" s="630"/>
      <c r="P10" s="630"/>
      <c r="Q10" s="630"/>
      <c r="R10" s="83"/>
    </row>
    <row r="11" spans="1:18" ht="14.15" customHeight="1" x14ac:dyDescent="0.25">
      <c r="A11" s="82"/>
      <c r="B11" s="617" t="s">
        <v>353</v>
      </c>
      <c r="C11" s="618"/>
      <c r="D11" s="618"/>
      <c r="E11" s="619"/>
      <c r="F11" s="579" t="s">
        <v>320</v>
      </c>
      <c r="G11" s="578" t="s">
        <v>354</v>
      </c>
      <c r="H11" s="578"/>
      <c r="I11" s="578"/>
      <c r="J11" s="578" t="s">
        <v>355</v>
      </c>
      <c r="K11" s="578"/>
      <c r="L11" s="578"/>
      <c r="M11" s="580" t="s">
        <v>356</v>
      </c>
      <c r="N11" s="581"/>
      <c r="O11" s="581"/>
      <c r="P11" s="2" t="s">
        <v>357</v>
      </c>
      <c r="Q11" s="3" t="s">
        <v>358</v>
      </c>
      <c r="R11" s="83"/>
    </row>
    <row r="12" spans="1:18" ht="14.15" customHeight="1" x14ac:dyDescent="0.25">
      <c r="A12" s="82"/>
      <c r="B12" s="598"/>
      <c r="C12" s="599"/>
      <c r="D12" s="599"/>
      <c r="E12" s="600"/>
      <c r="F12" s="263"/>
      <c r="G12" s="579" t="s">
        <v>359</v>
      </c>
      <c r="H12" s="579"/>
      <c r="I12" s="579"/>
      <c r="J12" s="579" t="s">
        <v>360</v>
      </c>
      <c r="K12" s="579"/>
      <c r="L12" s="579"/>
      <c r="M12" s="582"/>
      <c r="N12" s="582"/>
      <c r="O12" s="582"/>
      <c r="P12" s="585" t="s">
        <v>361</v>
      </c>
      <c r="Q12" s="585" t="s">
        <v>362</v>
      </c>
      <c r="R12" s="83"/>
    </row>
    <row r="13" spans="1:18" ht="14.15" customHeight="1" x14ac:dyDescent="0.25">
      <c r="A13" s="82"/>
      <c r="B13" s="588" t="s">
        <v>363</v>
      </c>
      <c r="C13" s="589"/>
      <c r="D13" s="589"/>
      <c r="E13" s="144"/>
      <c r="F13" s="263"/>
      <c r="G13" s="620"/>
      <c r="H13" s="621"/>
      <c r="I13" s="622"/>
      <c r="J13" s="611"/>
      <c r="K13" s="611"/>
      <c r="L13" s="611"/>
      <c r="M13" s="582"/>
      <c r="N13" s="582"/>
      <c r="O13" s="582"/>
      <c r="P13" s="586"/>
      <c r="Q13" s="586"/>
      <c r="R13" s="83"/>
    </row>
    <row r="14" spans="1:18" x14ac:dyDescent="0.25">
      <c r="A14" s="82"/>
      <c r="B14" s="587" t="s">
        <v>364</v>
      </c>
      <c r="C14" s="547"/>
      <c r="D14" s="547"/>
      <c r="E14" s="547"/>
      <c r="F14" s="547"/>
      <c r="G14" s="4" t="s">
        <v>365</v>
      </c>
      <c r="H14" s="4" t="s">
        <v>366</v>
      </c>
      <c r="I14" s="4" t="s">
        <v>367</v>
      </c>
      <c r="J14" s="4" t="s">
        <v>365</v>
      </c>
      <c r="K14" s="4" t="s">
        <v>366</v>
      </c>
      <c r="L14" s="4" t="s">
        <v>367</v>
      </c>
      <c r="M14" s="4" t="s">
        <v>365</v>
      </c>
      <c r="N14" s="4" t="s">
        <v>366</v>
      </c>
      <c r="O14" s="4" t="s">
        <v>367</v>
      </c>
      <c r="P14" s="586"/>
      <c r="Q14" s="586"/>
      <c r="R14" s="83"/>
    </row>
    <row r="15" spans="1:18" x14ac:dyDescent="0.25">
      <c r="A15" s="82"/>
      <c r="B15" s="4" t="s">
        <v>368</v>
      </c>
      <c r="C15" s="4" t="s">
        <v>369</v>
      </c>
      <c r="D15" s="4" t="s">
        <v>370</v>
      </c>
      <c r="E15" s="4" t="s">
        <v>371</v>
      </c>
      <c r="F15" s="5" t="str">
        <f>IF(OR(AND(NOT(ISBLANK($C16)),$C16&lt;5),AND(NOT(ISBLANK($D16)),$D16&gt;3),AND(NOT(ISBLANK($E16)),$E16&gt;3)),"1","0")</f>
        <v>0</v>
      </c>
      <c r="G15" s="6"/>
      <c r="H15" s="6"/>
      <c r="I15" s="6"/>
      <c r="J15" s="6"/>
      <c r="K15" s="6"/>
      <c r="L15" s="6"/>
      <c r="M15" s="6"/>
      <c r="N15" s="6"/>
      <c r="O15" s="6"/>
      <c r="P15" s="6"/>
      <c r="Q15" s="6"/>
      <c r="R15" s="83"/>
    </row>
    <row r="16" spans="1:18" x14ac:dyDescent="0.25">
      <c r="A16" s="82"/>
      <c r="B16" s="7"/>
      <c r="C16" s="6"/>
      <c r="D16" s="6"/>
      <c r="E16" s="6"/>
      <c r="F16" s="205" t="s">
        <v>372</v>
      </c>
      <c r="G16" s="562">
        <f>G15+H15</f>
        <v>0</v>
      </c>
      <c r="H16" s="562"/>
      <c r="I16" s="4"/>
      <c r="J16" s="562">
        <f>J15+K15</f>
        <v>0</v>
      </c>
      <c r="K16" s="562"/>
      <c r="L16" s="4"/>
      <c r="M16" s="562">
        <f>M15+N15</f>
        <v>0</v>
      </c>
      <c r="N16" s="562"/>
      <c r="O16" s="4"/>
      <c r="P16" s="4"/>
      <c r="Q16" s="4"/>
      <c r="R16" s="83"/>
    </row>
    <row r="17" spans="1:18" x14ac:dyDescent="0.25">
      <c r="A17" s="82"/>
      <c r="B17" s="4" t="s">
        <v>373</v>
      </c>
      <c r="C17" s="4" t="s">
        <v>369</v>
      </c>
      <c r="D17" s="4" t="s">
        <v>370</v>
      </c>
      <c r="E17" s="4" t="s">
        <v>371</v>
      </c>
      <c r="F17" s="5" t="str">
        <f>IF(OR(AND(NOT(ISBLANK($C18)),$C18&lt;5),AND(NOT(ISBLANK($D18)),$D18&gt;3),AND(NOT(ISBLANK($E18)),$E18&gt;3)),"1","0")</f>
        <v>0</v>
      </c>
      <c r="G17" s="6"/>
      <c r="H17" s="6"/>
      <c r="I17" s="6"/>
      <c r="J17" s="6"/>
      <c r="K17" s="6"/>
      <c r="L17" s="6"/>
      <c r="M17" s="6"/>
      <c r="N17" s="6"/>
      <c r="O17" s="6"/>
      <c r="P17" s="6"/>
      <c r="Q17" s="6"/>
      <c r="R17" s="83"/>
    </row>
    <row r="18" spans="1:18" x14ac:dyDescent="0.25">
      <c r="A18" s="82"/>
      <c r="B18" s="7"/>
      <c r="C18" s="6"/>
      <c r="D18" s="6"/>
      <c r="E18" s="6"/>
      <c r="F18" s="8" t="s">
        <v>372</v>
      </c>
      <c r="G18" s="562">
        <f>G17+H17</f>
        <v>0</v>
      </c>
      <c r="H18" s="562"/>
      <c r="I18" s="4"/>
      <c r="J18" s="562">
        <f>J17+K17</f>
        <v>0</v>
      </c>
      <c r="K18" s="562"/>
      <c r="L18" s="4"/>
      <c r="M18" s="562">
        <f>M17+N17</f>
        <v>0</v>
      </c>
      <c r="N18" s="562"/>
      <c r="O18" s="4"/>
      <c r="P18" s="4"/>
      <c r="Q18" s="4"/>
      <c r="R18" s="83"/>
    </row>
    <row r="19" spans="1:18" x14ac:dyDescent="0.25">
      <c r="A19" s="82"/>
      <c r="B19" s="4" t="s">
        <v>374</v>
      </c>
      <c r="C19" s="4" t="s">
        <v>369</v>
      </c>
      <c r="D19" s="4" t="s">
        <v>370</v>
      </c>
      <c r="E19" s="4" t="s">
        <v>371</v>
      </c>
      <c r="F19" s="5" t="str">
        <f>IF(OR(AND(NOT(ISBLANK($C20)),$C20&lt;5),AND(NOT(ISBLANK($D20)),$D20&gt;3),AND(NOT(ISBLANK($E20)),$E20&gt;3)),"1","0")</f>
        <v>0</v>
      </c>
      <c r="G19" s="6"/>
      <c r="H19" s="6"/>
      <c r="I19" s="6"/>
      <c r="J19" s="6"/>
      <c r="K19" s="6"/>
      <c r="L19" s="6"/>
      <c r="M19" s="6"/>
      <c r="N19" s="6"/>
      <c r="O19" s="6"/>
      <c r="P19" s="6"/>
      <c r="Q19" s="6"/>
      <c r="R19" s="83"/>
    </row>
    <row r="20" spans="1:18" x14ac:dyDescent="0.25">
      <c r="A20" s="82"/>
      <c r="B20" s="7"/>
      <c r="C20" s="6"/>
      <c r="D20" s="6"/>
      <c r="E20" s="6"/>
      <c r="F20" s="8" t="s">
        <v>372</v>
      </c>
      <c r="G20" s="562">
        <f>G19+H19</f>
        <v>0</v>
      </c>
      <c r="H20" s="562"/>
      <c r="I20" s="4"/>
      <c r="J20" s="562">
        <f>J19+K19</f>
        <v>0</v>
      </c>
      <c r="K20" s="562"/>
      <c r="L20" s="4"/>
      <c r="M20" s="562">
        <f>M19+N19</f>
        <v>0</v>
      </c>
      <c r="N20" s="562"/>
      <c r="O20" s="4"/>
      <c r="P20" s="4"/>
      <c r="Q20" s="4"/>
      <c r="R20" s="83"/>
    </row>
    <row r="21" spans="1:18" x14ac:dyDescent="0.25">
      <c r="A21" s="82"/>
      <c r="B21" s="4" t="s">
        <v>375</v>
      </c>
      <c r="C21" s="4" t="s">
        <v>369</v>
      </c>
      <c r="D21" s="4" t="s">
        <v>370</v>
      </c>
      <c r="E21" s="4" t="s">
        <v>371</v>
      </c>
      <c r="F21" s="5" t="str">
        <f>IF(OR(AND(NOT(ISBLANK($C22)),$C22&lt;5),AND(NOT(ISBLANK($D22)),$D22&gt;3),AND(NOT(ISBLANK($E22)),$E22&gt;3)),"1","0")</f>
        <v>0</v>
      </c>
      <c r="G21" s="6"/>
      <c r="H21" s="6"/>
      <c r="I21" s="6"/>
      <c r="J21" s="6"/>
      <c r="K21" s="6"/>
      <c r="L21" s="6"/>
      <c r="M21" s="6"/>
      <c r="N21" s="6"/>
      <c r="O21" s="6"/>
      <c r="P21" s="6"/>
      <c r="Q21" s="6"/>
      <c r="R21" s="83"/>
    </row>
    <row r="22" spans="1:18" x14ac:dyDescent="0.25">
      <c r="A22" s="82"/>
      <c r="B22" s="7"/>
      <c r="C22" s="6"/>
      <c r="D22" s="6"/>
      <c r="E22" s="6"/>
      <c r="F22" s="8" t="s">
        <v>372</v>
      </c>
      <c r="G22" s="562">
        <f>G21+H21</f>
        <v>0</v>
      </c>
      <c r="H22" s="562"/>
      <c r="I22" s="4"/>
      <c r="J22" s="562">
        <f>J21+K21</f>
        <v>0</v>
      </c>
      <c r="K22" s="562"/>
      <c r="L22" s="4"/>
      <c r="M22" s="562">
        <f>M21+N21</f>
        <v>0</v>
      </c>
      <c r="N22" s="562"/>
      <c r="O22" s="4"/>
      <c r="P22" s="4"/>
      <c r="Q22" s="4"/>
      <c r="R22" s="83"/>
    </row>
    <row r="23" spans="1:18" x14ac:dyDescent="0.25">
      <c r="A23" s="82"/>
      <c r="B23" s="4" t="s">
        <v>376</v>
      </c>
      <c r="C23" s="4" t="s">
        <v>369</v>
      </c>
      <c r="D23" s="4" t="s">
        <v>370</v>
      </c>
      <c r="E23" s="4" t="s">
        <v>371</v>
      </c>
      <c r="F23" s="5" t="str">
        <f>IF(OR(AND(NOT(ISBLANK($C24)),$C24&lt;5),AND(NOT(ISBLANK($D24)),$D24&gt;3),AND(NOT(ISBLANK($E24)),$E24&gt;3)),"1","0")</f>
        <v>0</v>
      </c>
      <c r="G23" s="6"/>
      <c r="H23" s="6"/>
      <c r="I23" s="6"/>
      <c r="J23" s="6"/>
      <c r="K23" s="6"/>
      <c r="L23" s="6"/>
      <c r="M23" s="6"/>
      <c r="N23" s="6"/>
      <c r="O23" s="6"/>
      <c r="P23" s="6"/>
      <c r="Q23" s="6"/>
      <c r="R23" s="83"/>
    </row>
    <row r="24" spans="1:18" x14ac:dyDescent="0.25">
      <c r="A24" s="82"/>
      <c r="B24" s="7"/>
      <c r="C24" s="6"/>
      <c r="D24" s="6"/>
      <c r="E24" s="6"/>
      <c r="F24" s="8" t="s">
        <v>372</v>
      </c>
      <c r="G24" s="562">
        <f>G23+H23</f>
        <v>0</v>
      </c>
      <c r="H24" s="562"/>
      <c r="I24" s="4"/>
      <c r="J24" s="562">
        <f>J23+K23</f>
        <v>0</v>
      </c>
      <c r="K24" s="562"/>
      <c r="L24" s="4"/>
      <c r="M24" s="562">
        <f>M23+N23</f>
        <v>0</v>
      </c>
      <c r="N24" s="562"/>
      <c r="O24" s="4"/>
      <c r="P24" s="4"/>
      <c r="Q24" s="4"/>
      <c r="R24" s="83"/>
    </row>
    <row r="25" spans="1:18" x14ac:dyDescent="0.25">
      <c r="A25" s="82"/>
      <c r="B25" s="4" t="s">
        <v>377</v>
      </c>
      <c r="C25" s="4" t="s">
        <v>369</v>
      </c>
      <c r="D25" s="4" t="s">
        <v>370</v>
      </c>
      <c r="E25" s="4" t="s">
        <v>371</v>
      </c>
      <c r="F25" s="5" t="str">
        <f>IF(OR(AND(NOT(ISBLANK($C26)),$C26&lt;5),AND(NOT(ISBLANK($D26)),$D26&gt;3),AND(NOT(ISBLANK($E26)),$E26&gt;3)),"1","0")</f>
        <v>0</v>
      </c>
      <c r="G25" s="6"/>
      <c r="H25" s="6"/>
      <c r="I25" s="6"/>
      <c r="J25" s="6"/>
      <c r="K25" s="6"/>
      <c r="L25" s="6"/>
      <c r="M25" s="6"/>
      <c r="N25" s="6"/>
      <c r="O25" s="6"/>
      <c r="P25" s="6"/>
      <c r="Q25" s="6"/>
      <c r="R25" s="83"/>
    </row>
    <row r="26" spans="1:18" x14ac:dyDescent="0.25">
      <c r="A26" s="82"/>
      <c r="B26" s="7"/>
      <c r="C26" s="6"/>
      <c r="D26" s="6"/>
      <c r="E26" s="6"/>
      <c r="F26" s="8" t="s">
        <v>372</v>
      </c>
      <c r="G26" s="562">
        <f>G25+H25</f>
        <v>0</v>
      </c>
      <c r="H26" s="562"/>
      <c r="I26" s="4"/>
      <c r="J26" s="562">
        <f>J25+K25</f>
        <v>0</v>
      </c>
      <c r="K26" s="562"/>
      <c r="L26" s="4"/>
      <c r="M26" s="562">
        <f>M25+N25</f>
        <v>0</v>
      </c>
      <c r="N26" s="562"/>
      <c r="O26" s="4"/>
      <c r="P26" s="4"/>
      <c r="Q26" s="4"/>
      <c r="R26" s="83"/>
    </row>
    <row r="27" spans="1:18" x14ac:dyDescent="0.25">
      <c r="A27" s="82"/>
      <c r="B27" s="4" t="s">
        <v>378</v>
      </c>
      <c r="C27" s="4" t="s">
        <v>369</v>
      </c>
      <c r="D27" s="4" t="s">
        <v>370</v>
      </c>
      <c r="E27" s="4" t="s">
        <v>371</v>
      </c>
      <c r="F27" s="5" t="str">
        <f>IF(OR(AND(NOT(ISBLANK($C28)),$C28&lt;5),AND(NOT(ISBLANK($D28)),$D28&gt;3),AND(NOT(ISBLANK($E28)),$E28&gt;3)),"1","0")</f>
        <v>0</v>
      </c>
      <c r="G27" s="6"/>
      <c r="H27" s="6"/>
      <c r="I27" s="6"/>
      <c r="J27" s="6"/>
      <c r="K27" s="6"/>
      <c r="L27" s="6"/>
      <c r="M27" s="6"/>
      <c r="N27" s="6"/>
      <c r="O27" s="6"/>
      <c r="P27" s="6"/>
      <c r="Q27" s="6"/>
      <c r="R27" s="83"/>
    </row>
    <row r="28" spans="1:18" x14ac:dyDescent="0.25">
      <c r="A28" s="82"/>
      <c r="B28" s="7"/>
      <c r="C28" s="6"/>
      <c r="D28" s="6"/>
      <c r="E28" s="6"/>
      <c r="F28" s="8" t="s">
        <v>372</v>
      </c>
      <c r="G28" s="562">
        <f>G27+H27</f>
        <v>0</v>
      </c>
      <c r="H28" s="562"/>
      <c r="I28" s="4"/>
      <c r="J28" s="562">
        <f>J27+K27</f>
        <v>0</v>
      </c>
      <c r="K28" s="562"/>
      <c r="L28" s="4"/>
      <c r="M28" s="562">
        <f>M27+N27</f>
        <v>0</v>
      </c>
      <c r="N28" s="562"/>
      <c r="O28" s="4"/>
      <c r="P28" s="4"/>
      <c r="Q28" s="4"/>
      <c r="R28" s="83"/>
    </row>
    <row r="29" spans="1:18" x14ac:dyDescent="0.25">
      <c r="A29" s="82"/>
      <c r="B29" s="4" t="s">
        <v>379</v>
      </c>
      <c r="C29" s="4" t="s">
        <v>369</v>
      </c>
      <c r="D29" s="4" t="s">
        <v>370</v>
      </c>
      <c r="E29" s="4" t="s">
        <v>371</v>
      </c>
      <c r="F29" s="5" t="str">
        <f>IF(OR(AND(NOT(ISBLANK($C30)),$C30&lt;5),AND(NOT(ISBLANK($D30)),$D30&gt;3),AND(NOT(ISBLANK($E30)),$E30&gt;3)),"1","0")</f>
        <v>0</v>
      </c>
      <c r="G29" s="6"/>
      <c r="H29" s="6"/>
      <c r="I29" s="6"/>
      <c r="J29" s="6"/>
      <c r="K29" s="6"/>
      <c r="L29" s="6"/>
      <c r="M29" s="6"/>
      <c r="N29" s="6"/>
      <c r="O29" s="6"/>
      <c r="P29" s="6"/>
      <c r="Q29" s="6"/>
      <c r="R29" s="83"/>
    </row>
    <row r="30" spans="1:18" x14ac:dyDescent="0.25">
      <c r="A30" s="82"/>
      <c r="B30" s="7"/>
      <c r="C30" s="6"/>
      <c r="D30" s="6"/>
      <c r="E30" s="6"/>
      <c r="F30" s="8" t="s">
        <v>372</v>
      </c>
      <c r="G30" s="562">
        <f>G29+H29</f>
        <v>0</v>
      </c>
      <c r="H30" s="562"/>
      <c r="I30" s="4"/>
      <c r="J30" s="562">
        <f>J29+K29</f>
        <v>0</v>
      </c>
      <c r="K30" s="562"/>
      <c r="L30" s="4"/>
      <c r="M30" s="562">
        <f>M29+N29</f>
        <v>0</v>
      </c>
      <c r="N30" s="562"/>
      <c r="O30" s="4"/>
      <c r="P30" s="4"/>
      <c r="Q30" s="4"/>
      <c r="R30" s="83"/>
    </row>
    <row r="31" spans="1:18" x14ac:dyDescent="0.25">
      <c r="A31" s="82"/>
      <c r="B31" s="546" t="s">
        <v>380</v>
      </c>
      <c r="C31" s="547"/>
      <c r="D31" s="547"/>
      <c r="E31" s="548"/>
      <c r="F31" s="548"/>
      <c r="G31" s="548"/>
      <c r="H31" s="548"/>
      <c r="I31" s="548"/>
      <c r="J31" s="10">
        <f>MAX(G16,J16,M16,G18,J18,M18,G20,J20,M20,G22,J22,M22,G24,J24,M24,G26,J26,M26,G28,J28,M28,G30,J30,M30)</f>
        <v>0</v>
      </c>
      <c r="K31" s="213"/>
      <c r="L31" s="1"/>
      <c r="M31" s="1"/>
      <c r="N31" s="1"/>
      <c r="O31" s="1"/>
      <c r="P31" s="1"/>
      <c r="Q31" s="1"/>
      <c r="R31" s="83"/>
    </row>
    <row r="32" spans="1:18" ht="14.15" customHeight="1" x14ac:dyDescent="0.25">
      <c r="A32" s="82"/>
      <c r="B32" s="551" t="s">
        <v>381</v>
      </c>
      <c r="C32" s="551"/>
      <c r="D32" s="552"/>
      <c r="E32" s="553"/>
      <c r="F32" s="554"/>
      <c r="G32" s="554"/>
      <c r="H32" s="554"/>
      <c r="I32" s="554"/>
      <c r="J32" s="554"/>
      <c r="K32" s="554"/>
      <c r="L32" s="554"/>
      <c r="M32" s="554"/>
      <c r="N32" s="554"/>
      <c r="O32" s="554"/>
      <c r="P32" s="554"/>
      <c r="Q32" s="555"/>
      <c r="R32" s="83"/>
    </row>
    <row r="33" spans="1:18" x14ac:dyDescent="0.25">
      <c r="A33" s="82"/>
      <c r="B33" s="111" t="s">
        <v>382</v>
      </c>
      <c r="C33" s="112">
        <f>F15+F17+F19+F21+F23+F25+F27+F29</f>
        <v>0</v>
      </c>
      <c r="D33" s="9"/>
      <c r="E33" s="556"/>
      <c r="F33" s="557"/>
      <c r="G33" s="557"/>
      <c r="H33" s="557"/>
      <c r="I33" s="557"/>
      <c r="J33" s="557"/>
      <c r="K33" s="557"/>
      <c r="L33" s="557"/>
      <c r="M33" s="557"/>
      <c r="N33" s="557"/>
      <c r="O33" s="557"/>
      <c r="P33" s="557"/>
      <c r="Q33" s="558"/>
      <c r="R33" s="83"/>
    </row>
    <row r="34" spans="1:18" x14ac:dyDescent="0.25">
      <c r="A34" s="82"/>
      <c r="B34" s="111" t="s">
        <v>383</v>
      </c>
      <c r="C34" s="112" t="str">
        <f>IF(AND(NOT(ISBLANK(G13)),OR(G13="&lt; 50,000 cp",G13="50,000 - 499,999 cp")),"1","0")</f>
        <v>0</v>
      </c>
      <c r="D34" s="9"/>
      <c r="E34" s="556"/>
      <c r="F34" s="557"/>
      <c r="G34" s="557"/>
      <c r="H34" s="557"/>
      <c r="I34" s="557"/>
      <c r="J34" s="557"/>
      <c r="K34" s="557"/>
      <c r="L34" s="557"/>
      <c r="M34" s="557"/>
      <c r="N34" s="557"/>
      <c r="O34" s="557"/>
      <c r="P34" s="557"/>
      <c r="Q34" s="558"/>
      <c r="R34" s="83"/>
    </row>
    <row r="35" spans="1:18" x14ac:dyDescent="0.25">
      <c r="A35" s="82"/>
      <c r="B35" s="111" t="s">
        <v>384</v>
      </c>
      <c r="C35" s="111">
        <f>C33+C34</f>
        <v>0</v>
      </c>
      <c r="D35" s="9"/>
      <c r="E35" s="559"/>
      <c r="F35" s="560"/>
      <c r="G35" s="560"/>
      <c r="H35" s="560"/>
      <c r="I35" s="560"/>
      <c r="J35" s="560"/>
      <c r="K35" s="560"/>
      <c r="L35" s="560"/>
      <c r="M35" s="560"/>
      <c r="N35" s="560"/>
      <c r="O35" s="560"/>
      <c r="P35" s="560"/>
      <c r="Q35" s="561"/>
      <c r="R35" s="83"/>
    </row>
    <row r="36" spans="1:18" x14ac:dyDescent="0.25">
      <c r="A36" s="82"/>
      <c r="B36" s="113" t="s">
        <v>385</v>
      </c>
      <c r="C36" s="114">
        <f>$F$4</f>
        <v>0</v>
      </c>
      <c r="D36" s="115"/>
      <c r="E36" s="115"/>
      <c r="F36" s="115"/>
      <c r="G36" s="115"/>
      <c r="H36" s="115"/>
      <c r="I36" s="115"/>
      <c r="J36" s="115"/>
      <c r="K36" s="115"/>
      <c r="L36" s="115"/>
      <c r="M36" s="115"/>
      <c r="N36" s="115"/>
      <c r="O36" s="115"/>
      <c r="P36" s="115"/>
      <c r="Q36" s="115"/>
      <c r="R36" s="83"/>
    </row>
    <row r="37" spans="1:18" x14ac:dyDescent="0.25">
      <c r="A37" s="82"/>
      <c r="B37" s="116"/>
      <c r="C37" s="115"/>
      <c r="D37" s="115"/>
      <c r="E37" s="115"/>
      <c r="F37" s="115"/>
      <c r="G37" s="115"/>
      <c r="H37" s="115"/>
      <c r="I37" s="115"/>
      <c r="J37" s="115"/>
      <c r="K37" s="115"/>
      <c r="L37" s="115"/>
      <c r="M37" s="115"/>
      <c r="N37" s="115"/>
      <c r="O37" s="115"/>
      <c r="P37" s="115"/>
      <c r="Q37" s="115"/>
      <c r="R37" s="83"/>
    </row>
    <row r="38" spans="1:18" x14ac:dyDescent="0.25">
      <c r="A38" s="82"/>
      <c r="R38" s="83"/>
    </row>
    <row r="39" spans="1:18" x14ac:dyDescent="0.25">
      <c r="A39" s="82"/>
      <c r="B39" s="590" t="str">
        <f>+Ecologist&amp;": "&amp;+Site_name</f>
        <v xml:space="preserve">: </v>
      </c>
      <c r="C39" s="591"/>
      <c r="D39" s="591"/>
      <c r="E39" s="591"/>
      <c r="F39" s="591"/>
      <c r="G39" s="591"/>
      <c r="H39" s="591"/>
      <c r="I39" s="591"/>
      <c r="J39" s="591"/>
      <c r="K39" s="592"/>
      <c r="L39" s="592"/>
      <c r="M39" s="592"/>
      <c r="N39" s="592"/>
      <c r="O39" s="592"/>
      <c r="P39" s="592"/>
      <c r="Q39" s="593"/>
      <c r="R39" s="83"/>
    </row>
    <row r="40" spans="1:18" ht="14.15" customHeight="1" x14ac:dyDescent="0.25">
      <c r="A40" s="82"/>
      <c r="B40" s="594" t="s">
        <v>386</v>
      </c>
      <c r="C40" s="594"/>
      <c r="D40" s="594"/>
      <c r="E40" s="594"/>
      <c r="F40" s="594"/>
      <c r="G40" s="594"/>
      <c r="H40" s="594"/>
      <c r="I40" s="594"/>
      <c r="J40" s="594"/>
      <c r="K40" s="285" t="s">
        <v>387</v>
      </c>
      <c r="L40" s="235"/>
      <c r="M40" s="235"/>
      <c r="N40" s="235"/>
      <c r="O40" s="235"/>
      <c r="P40" s="235"/>
      <c r="Q40" s="235"/>
      <c r="R40" s="83"/>
    </row>
    <row r="41" spans="1:18" x14ac:dyDescent="0.25">
      <c r="A41" s="82"/>
      <c r="B41" s="245"/>
      <c r="C41" s="271"/>
      <c r="D41" s="271"/>
      <c r="E41" s="271"/>
      <c r="F41" s="271"/>
      <c r="G41" s="271"/>
      <c r="H41" s="271"/>
      <c r="I41" s="271"/>
      <c r="J41" s="271"/>
      <c r="K41" s="271"/>
      <c r="L41" s="271"/>
      <c r="M41" s="271"/>
      <c r="N41" s="271"/>
      <c r="O41" s="271"/>
      <c r="P41" s="271"/>
      <c r="Q41" s="271"/>
      <c r="R41" s="83"/>
    </row>
    <row r="42" spans="1:18" x14ac:dyDescent="0.25">
      <c r="A42" s="82"/>
      <c r="B42" s="271"/>
      <c r="C42" s="271"/>
      <c r="D42" s="271"/>
      <c r="E42" s="271"/>
      <c r="F42" s="271"/>
      <c r="G42" s="271"/>
      <c r="H42" s="271"/>
      <c r="I42" s="271"/>
      <c r="J42" s="271"/>
      <c r="K42" s="271"/>
      <c r="L42" s="271"/>
      <c r="M42" s="271"/>
      <c r="N42" s="271"/>
      <c r="O42" s="271"/>
      <c r="P42" s="271"/>
      <c r="Q42" s="271"/>
      <c r="R42" s="83"/>
    </row>
    <row r="43" spans="1:18" x14ac:dyDescent="0.25">
      <c r="A43" s="82"/>
      <c r="B43" s="271"/>
      <c r="C43" s="271"/>
      <c r="D43" s="271"/>
      <c r="E43" s="271"/>
      <c r="F43" s="271"/>
      <c r="G43" s="271"/>
      <c r="H43" s="271"/>
      <c r="I43" s="271"/>
      <c r="J43" s="271"/>
      <c r="K43" s="271"/>
      <c r="L43" s="271"/>
      <c r="M43" s="271"/>
      <c r="N43" s="271"/>
      <c r="O43" s="271"/>
      <c r="P43" s="271"/>
      <c r="Q43" s="271"/>
      <c r="R43" s="83"/>
    </row>
    <row r="44" spans="1:18" ht="14.15" customHeight="1" x14ac:dyDescent="0.25">
      <c r="A44" s="82"/>
      <c r="B44" s="595" t="s">
        <v>388</v>
      </c>
      <c r="C44" s="596"/>
      <c r="D44" s="596"/>
      <c r="E44" s="597"/>
      <c r="F44" s="579" t="s">
        <v>320</v>
      </c>
      <c r="G44" s="578" t="s">
        <v>354</v>
      </c>
      <c r="H44" s="578"/>
      <c r="I44" s="578"/>
      <c r="J44" s="578" t="s">
        <v>355</v>
      </c>
      <c r="K44" s="578"/>
      <c r="L44" s="578"/>
      <c r="M44" s="580" t="s">
        <v>356</v>
      </c>
      <c r="N44" s="581"/>
      <c r="O44" s="581"/>
      <c r="P44" s="2" t="s">
        <v>357</v>
      </c>
      <c r="Q44" s="3" t="s">
        <v>358</v>
      </c>
      <c r="R44" s="83"/>
    </row>
    <row r="45" spans="1:18" ht="14.15" customHeight="1" x14ac:dyDescent="0.25">
      <c r="A45" s="82"/>
      <c r="B45" s="598"/>
      <c r="C45" s="599"/>
      <c r="D45" s="599"/>
      <c r="E45" s="600"/>
      <c r="F45" s="263"/>
      <c r="G45" s="579" t="s">
        <v>359</v>
      </c>
      <c r="H45" s="579"/>
      <c r="I45" s="579"/>
      <c r="J45" s="579" t="s">
        <v>360</v>
      </c>
      <c r="K45" s="579"/>
      <c r="L45" s="579"/>
      <c r="M45" s="582"/>
      <c r="N45" s="582"/>
      <c r="O45" s="582"/>
      <c r="P45" s="579" t="s">
        <v>361</v>
      </c>
      <c r="Q45" s="579" t="s">
        <v>362</v>
      </c>
      <c r="R45" s="83"/>
    </row>
    <row r="46" spans="1:18" x14ac:dyDescent="0.25">
      <c r="A46" s="82"/>
      <c r="B46" s="588" t="s">
        <v>363</v>
      </c>
      <c r="C46" s="589"/>
      <c r="D46" s="589"/>
      <c r="E46" s="144"/>
      <c r="F46" s="263"/>
      <c r="G46" s="583"/>
      <c r="H46" s="583"/>
      <c r="I46" s="583"/>
      <c r="J46" s="584"/>
      <c r="K46" s="584"/>
      <c r="L46" s="584"/>
      <c r="M46" s="582"/>
      <c r="N46" s="582"/>
      <c r="O46" s="582"/>
      <c r="P46" s="263"/>
      <c r="Q46" s="263"/>
      <c r="R46" s="83"/>
    </row>
    <row r="47" spans="1:18" x14ac:dyDescent="0.25">
      <c r="A47" s="82"/>
      <c r="B47" s="587" t="s">
        <v>364</v>
      </c>
      <c r="C47" s="547"/>
      <c r="D47" s="547"/>
      <c r="E47" s="547"/>
      <c r="F47" s="547"/>
      <c r="G47" s="4" t="s">
        <v>365</v>
      </c>
      <c r="H47" s="4" t="s">
        <v>366</v>
      </c>
      <c r="I47" s="4" t="s">
        <v>367</v>
      </c>
      <c r="J47" s="4" t="s">
        <v>365</v>
      </c>
      <c r="K47" s="4" t="s">
        <v>366</v>
      </c>
      <c r="L47" s="4" t="s">
        <v>367</v>
      </c>
      <c r="M47" s="4" t="s">
        <v>365</v>
      </c>
      <c r="N47" s="4" t="s">
        <v>366</v>
      </c>
      <c r="O47" s="4" t="s">
        <v>367</v>
      </c>
      <c r="P47" s="263"/>
      <c r="Q47" s="263"/>
      <c r="R47" s="83"/>
    </row>
    <row r="48" spans="1:18" x14ac:dyDescent="0.25">
      <c r="A48" s="82"/>
      <c r="B48" s="4" t="s">
        <v>368</v>
      </c>
      <c r="C48" s="4" t="s">
        <v>369</v>
      </c>
      <c r="D48" s="4" t="s">
        <v>370</v>
      </c>
      <c r="E48" s="4" t="s">
        <v>371</v>
      </c>
      <c r="F48" s="5" t="str">
        <f>IF(OR(AND(NOT(ISBLANK($C49)),$C49&lt;5),AND(NOT(ISBLANK($D49)),$D49&gt;3),AND(NOT(ISBLANK($E49)),$E49&gt;3)),"1","0")</f>
        <v>0</v>
      </c>
      <c r="G48" s="6"/>
      <c r="H48" s="6"/>
      <c r="I48" s="6"/>
      <c r="J48" s="6"/>
      <c r="K48" s="6"/>
      <c r="L48" s="6"/>
      <c r="M48" s="6"/>
      <c r="N48" s="6"/>
      <c r="O48" s="6"/>
      <c r="P48" s="6"/>
      <c r="Q48" s="6"/>
      <c r="R48" s="83"/>
    </row>
    <row r="49" spans="1:18" x14ac:dyDescent="0.25">
      <c r="A49" s="82"/>
      <c r="B49" s="7"/>
      <c r="C49" s="6"/>
      <c r="D49" s="6"/>
      <c r="E49" s="6"/>
      <c r="F49" s="205" t="s">
        <v>372</v>
      </c>
      <c r="G49" s="562">
        <f>G48+H48</f>
        <v>0</v>
      </c>
      <c r="H49" s="562"/>
      <c r="I49" s="4"/>
      <c r="J49" s="562">
        <f>J48+K48</f>
        <v>0</v>
      </c>
      <c r="K49" s="562"/>
      <c r="L49" s="4"/>
      <c r="M49" s="562">
        <f>M48+N48</f>
        <v>0</v>
      </c>
      <c r="N49" s="562"/>
      <c r="O49" s="4"/>
      <c r="P49" s="4"/>
      <c r="Q49" s="4"/>
      <c r="R49" s="83"/>
    </row>
    <row r="50" spans="1:18" x14ac:dyDescent="0.25">
      <c r="A50" s="82"/>
      <c r="B50" s="4" t="s">
        <v>373</v>
      </c>
      <c r="C50" s="4" t="s">
        <v>369</v>
      </c>
      <c r="D50" s="4" t="s">
        <v>370</v>
      </c>
      <c r="E50" s="4" t="s">
        <v>371</v>
      </c>
      <c r="F50" s="5" t="str">
        <f>IF(OR(AND(NOT(ISBLANK($C51)),$C51&lt;5),AND(NOT(ISBLANK($D51)),$D51&gt;3),AND(NOT(ISBLANK($E51)),$E51&gt;3)),"1","0")</f>
        <v>0</v>
      </c>
      <c r="G50" s="6"/>
      <c r="H50" s="6"/>
      <c r="I50" s="6"/>
      <c r="J50" s="6"/>
      <c r="K50" s="6"/>
      <c r="L50" s="6"/>
      <c r="M50" s="6"/>
      <c r="N50" s="6"/>
      <c r="O50" s="6"/>
      <c r="P50" s="6"/>
      <c r="Q50" s="6"/>
      <c r="R50" s="83"/>
    </row>
    <row r="51" spans="1:18" x14ac:dyDescent="0.25">
      <c r="A51" s="82"/>
      <c r="B51" s="7"/>
      <c r="C51" s="6"/>
      <c r="D51" s="6"/>
      <c r="E51" s="6"/>
      <c r="F51" s="8" t="s">
        <v>372</v>
      </c>
      <c r="G51" s="562">
        <f>G50+H50</f>
        <v>0</v>
      </c>
      <c r="H51" s="562"/>
      <c r="I51" s="4"/>
      <c r="J51" s="562">
        <f>J50+K50</f>
        <v>0</v>
      </c>
      <c r="K51" s="562"/>
      <c r="L51" s="4"/>
      <c r="M51" s="562">
        <f>M50+N50</f>
        <v>0</v>
      </c>
      <c r="N51" s="562"/>
      <c r="O51" s="4"/>
      <c r="P51" s="4"/>
      <c r="Q51" s="4"/>
      <c r="R51" s="83"/>
    </row>
    <row r="52" spans="1:18" x14ac:dyDescent="0.25">
      <c r="A52" s="82"/>
      <c r="B52" s="4" t="s">
        <v>374</v>
      </c>
      <c r="C52" s="4" t="s">
        <v>369</v>
      </c>
      <c r="D52" s="4" t="s">
        <v>370</v>
      </c>
      <c r="E52" s="4" t="s">
        <v>371</v>
      </c>
      <c r="F52" s="5" t="str">
        <f>IF(OR(AND(NOT(ISBLANK($C53)),$C53&lt;5),AND(NOT(ISBLANK($D53)),$D53&gt;3),AND(NOT(ISBLANK($E53)),$E53&gt;3)),"1","0")</f>
        <v>0</v>
      </c>
      <c r="G52" s="6"/>
      <c r="H52" s="6"/>
      <c r="I52" s="6"/>
      <c r="J52" s="6"/>
      <c r="K52" s="6"/>
      <c r="L52" s="6"/>
      <c r="M52" s="6"/>
      <c r="N52" s="6"/>
      <c r="O52" s="6"/>
      <c r="P52" s="6"/>
      <c r="Q52" s="6"/>
      <c r="R52" s="83"/>
    </row>
    <row r="53" spans="1:18" x14ac:dyDescent="0.25">
      <c r="A53" s="82"/>
      <c r="B53" s="7"/>
      <c r="C53" s="6"/>
      <c r="D53" s="6"/>
      <c r="E53" s="6"/>
      <c r="F53" s="8" t="s">
        <v>372</v>
      </c>
      <c r="G53" s="562">
        <f>G52+H52</f>
        <v>0</v>
      </c>
      <c r="H53" s="562"/>
      <c r="I53" s="4"/>
      <c r="J53" s="562">
        <f>J52+K52</f>
        <v>0</v>
      </c>
      <c r="K53" s="562"/>
      <c r="L53" s="4"/>
      <c r="M53" s="562">
        <f>M52+N52</f>
        <v>0</v>
      </c>
      <c r="N53" s="562"/>
      <c r="O53" s="4"/>
      <c r="P53" s="4"/>
      <c r="Q53" s="4"/>
      <c r="R53" s="83"/>
    </row>
    <row r="54" spans="1:18" x14ac:dyDescent="0.25">
      <c r="A54" s="82"/>
      <c r="B54" s="4" t="s">
        <v>375</v>
      </c>
      <c r="C54" s="4" t="s">
        <v>369</v>
      </c>
      <c r="D54" s="4" t="s">
        <v>370</v>
      </c>
      <c r="E54" s="4" t="s">
        <v>371</v>
      </c>
      <c r="F54" s="5" t="str">
        <f>IF(OR(AND(NOT(ISBLANK($C55)),$C55&lt;5),AND(NOT(ISBLANK($D55)),$D55&gt;3),AND(NOT(ISBLANK($E55)),$E55&gt;3)),"1","0")</f>
        <v>0</v>
      </c>
      <c r="G54" s="6"/>
      <c r="H54" s="6"/>
      <c r="I54" s="6"/>
      <c r="J54" s="6"/>
      <c r="K54" s="6"/>
      <c r="L54" s="6"/>
      <c r="M54" s="6"/>
      <c r="N54" s="6"/>
      <c r="O54" s="6"/>
      <c r="P54" s="6"/>
      <c r="Q54" s="6"/>
      <c r="R54" s="83"/>
    </row>
    <row r="55" spans="1:18" x14ac:dyDescent="0.25">
      <c r="A55" s="82"/>
      <c r="B55" s="7"/>
      <c r="C55" s="6"/>
      <c r="D55" s="6"/>
      <c r="E55" s="6"/>
      <c r="F55" s="8" t="s">
        <v>372</v>
      </c>
      <c r="G55" s="562">
        <f>G54+H54</f>
        <v>0</v>
      </c>
      <c r="H55" s="562"/>
      <c r="I55" s="4"/>
      <c r="J55" s="562">
        <f>J54+K54</f>
        <v>0</v>
      </c>
      <c r="K55" s="562"/>
      <c r="L55" s="4"/>
      <c r="M55" s="562">
        <f>M54+N54</f>
        <v>0</v>
      </c>
      <c r="N55" s="562"/>
      <c r="O55" s="4"/>
      <c r="P55" s="4"/>
      <c r="Q55" s="4"/>
      <c r="R55" s="83"/>
    </row>
    <row r="56" spans="1:18" x14ac:dyDescent="0.25">
      <c r="A56" s="82"/>
      <c r="B56" s="4" t="s">
        <v>376</v>
      </c>
      <c r="C56" s="4" t="s">
        <v>369</v>
      </c>
      <c r="D56" s="4" t="s">
        <v>370</v>
      </c>
      <c r="E56" s="4" t="s">
        <v>371</v>
      </c>
      <c r="F56" s="5" t="str">
        <f>IF(OR(AND(NOT(ISBLANK($C57)),$C57&lt;5),AND(NOT(ISBLANK($D57)),$D57&gt;3),AND(NOT(ISBLANK($E57)),$E57&gt;3)),"1","0")</f>
        <v>0</v>
      </c>
      <c r="G56" s="6"/>
      <c r="H56" s="6"/>
      <c r="I56" s="6"/>
      <c r="J56" s="6"/>
      <c r="K56" s="6"/>
      <c r="L56" s="6"/>
      <c r="M56" s="6"/>
      <c r="N56" s="6"/>
      <c r="O56" s="6"/>
      <c r="P56" s="6"/>
      <c r="Q56" s="6"/>
      <c r="R56" s="83"/>
    </row>
    <row r="57" spans="1:18" x14ac:dyDescent="0.25">
      <c r="A57" s="82"/>
      <c r="B57" s="7"/>
      <c r="C57" s="6"/>
      <c r="D57" s="6"/>
      <c r="E57" s="6"/>
      <c r="F57" s="8" t="s">
        <v>372</v>
      </c>
      <c r="G57" s="562">
        <f>G56+H56</f>
        <v>0</v>
      </c>
      <c r="H57" s="562"/>
      <c r="I57" s="4"/>
      <c r="J57" s="562">
        <f>J56+K56</f>
        <v>0</v>
      </c>
      <c r="K57" s="562"/>
      <c r="L57" s="4"/>
      <c r="M57" s="562">
        <f>M56+N56</f>
        <v>0</v>
      </c>
      <c r="N57" s="562"/>
      <c r="O57" s="4"/>
      <c r="P57" s="4"/>
      <c r="Q57" s="4"/>
      <c r="R57" s="83"/>
    </row>
    <row r="58" spans="1:18" x14ac:dyDescent="0.25">
      <c r="A58" s="82"/>
      <c r="B58" s="4" t="s">
        <v>377</v>
      </c>
      <c r="C58" s="4" t="s">
        <v>369</v>
      </c>
      <c r="D58" s="4" t="s">
        <v>370</v>
      </c>
      <c r="E58" s="4" t="s">
        <v>371</v>
      </c>
      <c r="F58" s="5" t="str">
        <f>IF(OR(AND(NOT(ISBLANK($C59)),$C59&lt;5),AND(NOT(ISBLANK($D59)),$D59&gt;3),AND(NOT(ISBLANK($E59)),$E59&gt;3)),"1","0")</f>
        <v>0</v>
      </c>
      <c r="G58" s="6"/>
      <c r="H58" s="6"/>
      <c r="I58" s="6"/>
      <c r="J58" s="6"/>
      <c r="K58" s="6"/>
      <c r="L58" s="6"/>
      <c r="M58" s="6"/>
      <c r="N58" s="6"/>
      <c r="O58" s="6"/>
      <c r="P58" s="6"/>
      <c r="Q58" s="6"/>
      <c r="R58" s="83"/>
    </row>
    <row r="59" spans="1:18" x14ac:dyDescent="0.25">
      <c r="A59" s="82"/>
      <c r="B59" s="7"/>
      <c r="C59" s="6"/>
      <c r="D59" s="6"/>
      <c r="E59" s="6"/>
      <c r="F59" s="8" t="s">
        <v>372</v>
      </c>
      <c r="G59" s="562">
        <f>G58+H58</f>
        <v>0</v>
      </c>
      <c r="H59" s="562"/>
      <c r="I59" s="4"/>
      <c r="J59" s="562">
        <f>J58+K58</f>
        <v>0</v>
      </c>
      <c r="K59" s="562"/>
      <c r="L59" s="4"/>
      <c r="M59" s="562">
        <f>M58+N58</f>
        <v>0</v>
      </c>
      <c r="N59" s="562"/>
      <c r="O59" s="4"/>
      <c r="P59" s="4"/>
      <c r="Q59" s="4"/>
      <c r="R59" s="83"/>
    </row>
    <row r="60" spans="1:18" x14ac:dyDescent="0.25">
      <c r="A60" s="82"/>
      <c r="B60" s="4" t="s">
        <v>378</v>
      </c>
      <c r="C60" s="4" t="s">
        <v>369</v>
      </c>
      <c r="D60" s="4" t="s">
        <v>370</v>
      </c>
      <c r="E60" s="4" t="s">
        <v>371</v>
      </c>
      <c r="F60" s="5" t="str">
        <f>IF(OR(AND(NOT(ISBLANK($C61)),$C61&lt;5),AND(NOT(ISBLANK($D61)),$D61&gt;3),AND(NOT(ISBLANK($E61)),$E61&gt;3)),"1","0")</f>
        <v>0</v>
      </c>
      <c r="G60" s="6"/>
      <c r="H60" s="6"/>
      <c r="I60" s="6"/>
      <c r="J60" s="6"/>
      <c r="K60" s="6"/>
      <c r="L60" s="6"/>
      <c r="M60" s="6"/>
      <c r="N60" s="6"/>
      <c r="O60" s="6"/>
      <c r="P60" s="6"/>
      <c r="Q60" s="6"/>
      <c r="R60" s="83"/>
    </row>
    <row r="61" spans="1:18" x14ac:dyDescent="0.25">
      <c r="A61" s="82"/>
      <c r="B61" s="7"/>
      <c r="C61" s="6"/>
      <c r="D61" s="6"/>
      <c r="E61" s="6"/>
      <c r="F61" s="8" t="s">
        <v>372</v>
      </c>
      <c r="G61" s="562">
        <f>G60+H60</f>
        <v>0</v>
      </c>
      <c r="H61" s="562"/>
      <c r="I61" s="4"/>
      <c r="J61" s="562">
        <f>J60+K60</f>
        <v>0</v>
      </c>
      <c r="K61" s="562"/>
      <c r="L61" s="4"/>
      <c r="M61" s="562">
        <f>M60+N60</f>
        <v>0</v>
      </c>
      <c r="N61" s="562"/>
      <c r="O61" s="4"/>
      <c r="P61" s="4"/>
      <c r="Q61" s="4"/>
      <c r="R61" s="83"/>
    </row>
    <row r="62" spans="1:18" x14ac:dyDescent="0.25">
      <c r="A62" s="82"/>
      <c r="B62" s="4" t="s">
        <v>379</v>
      </c>
      <c r="C62" s="4" t="s">
        <v>369</v>
      </c>
      <c r="D62" s="4" t="s">
        <v>370</v>
      </c>
      <c r="E62" s="4" t="s">
        <v>371</v>
      </c>
      <c r="F62" s="5" t="str">
        <f>IF(OR(AND(NOT(ISBLANK($C63)),$C63&lt;5),AND(NOT(ISBLANK($D63)),$D63&gt;3),AND(NOT(ISBLANK($E63)),$E63&gt;3)),"1","0")</f>
        <v>0</v>
      </c>
      <c r="G62" s="6"/>
      <c r="H62" s="6"/>
      <c r="I62" s="6"/>
      <c r="J62" s="6"/>
      <c r="K62" s="6"/>
      <c r="L62" s="6"/>
      <c r="M62" s="6"/>
      <c r="N62" s="6"/>
      <c r="O62" s="6"/>
      <c r="P62" s="6"/>
      <c r="Q62" s="6"/>
      <c r="R62" s="83"/>
    </row>
    <row r="63" spans="1:18" x14ac:dyDescent="0.25">
      <c r="A63" s="82"/>
      <c r="B63" s="7"/>
      <c r="C63" s="6"/>
      <c r="D63" s="6"/>
      <c r="E63" s="6"/>
      <c r="F63" s="8" t="s">
        <v>372</v>
      </c>
      <c r="G63" s="609">
        <f>G62+H62</f>
        <v>0</v>
      </c>
      <c r="H63" s="610"/>
      <c r="I63" s="4"/>
      <c r="J63" s="609">
        <f>J62+K62</f>
        <v>0</v>
      </c>
      <c r="K63" s="610"/>
      <c r="L63" s="4"/>
      <c r="M63" s="609">
        <f>M62+N62</f>
        <v>0</v>
      </c>
      <c r="N63" s="610"/>
      <c r="O63" s="4"/>
      <c r="P63" s="4"/>
      <c r="Q63" s="4"/>
      <c r="R63" s="83"/>
    </row>
    <row r="64" spans="1:18" ht="12.75" customHeight="1" x14ac:dyDescent="0.25">
      <c r="A64" s="82"/>
      <c r="B64" s="601" t="s">
        <v>380</v>
      </c>
      <c r="C64" s="602"/>
      <c r="D64" s="602"/>
      <c r="E64" s="602"/>
      <c r="F64" s="602"/>
      <c r="G64" s="602"/>
      <c r="H64" s="602"/>
      <c r="I64" s="603"/>
      <c r="J64" s="10">
        <f>MAX(G49,J49,M49,G51,J51,M51,G53,J53,M53,G55,J55,M55,G57,J57,M57,G59,J59,M59,G61,J61,M61,G63,J63,M63)</f>
        <v>0</v>
      </c>
      <c r="K64" s="604"/>
      <c r="L64" s="605"/>
      <c r="M64" s="605"/>
      <c r="N64" s="605"/>
      <c r="O64" s="605"/>
      <c r="P64" s="605"/>
      <c r="Q64" s="606"/>
      <c r="R64" s="83"/>
    </row>
    <row r="65" spans="1:18" ht="12.75" customHeight="1" x14ac:dyDescent="0.25">
      <c r="A65" s="82"/>
      <c r="B65" s="607" t="s">
        <v>381</v>
      </c>
      <c r="C65" s="607"/>
      <c r="D65" s="607"/>
      <c r="E65" s="553"/>
      <c r="F65" s="554"/>
      <c r="G65" s="554"/>
      <c r="H65" s="554"/>
      <c r="I65" s="554"/>
      <c r="J65" s="554"/>
      <c r="K65" s="554"/>
      <c r="L65" s="554"/>
      <c r="M65" s="554"/>
      <c r="N65" s="554"/>
      <c r="O65" s="554"/>
      <c r="P65" s="554"/>
      <c r="Q65" s="555"/>
      <c r="R65" s="83"/>
    </row>
    <row r="66" spans="1:18" x14ac:dyDescent="0.25">
      <c r="A66" s="82"/>
      <c r="B66" s="111" t="s">
        <v>382</v>
      </c>
      <c r="C66" s="112">
        <f>F48+F50+F52+F54+F56+F58+F60+F62</f>
        <v>0</v>
      </c>
      <c r="D66" s="9"/>
      <c r="E66" s="556"/>
      <c r="F66" s="557"/>
      <c r="G66" s="557"/>
      <c r="H66" s="557"/>
      <c r="I66" s="557"/>
      <c r="J66" s="557"/>
      <c r="K66" s="557"/>
      <c r="L66" s="557"/>
      <c r="M66" s="557"/>
      <c r="N66" s="557"/>
      <c r="O66" s="557"/>
      <c r="P66" s="557"/>
      <c r="Q66" s="558"/>
      <c r="R66" s="83"/>
    </row>
    <row r="67" spans="1:18" x14ac:dyDescent="0.25">
      <c r="A67" s="82"/>
      <c r="B67" s="111" t="s">
        <v>383</v>
      </c>
      <c r="C67" s="112" t="str">
        <f>IF(AND(NOT(ISBLANK(G46)),OR(G46="&lt; 50,000 cp",G46="50,000 - 499,999 cp")),"1","0")</f>
        <v>0</v>
      </c>
      <c r="D67" s="9"/>
      <c r="E67" s="556"/>
      <c r="F67" s="557"/>
      <c r="G67" s="557"/>
      <c r="H67" s="557"/>
      <c r="I67" s="557"/>
      <c r="J67" s="557"/>
      <c r="K67" s="557"/>
      <c r="L67" s="557"/>
      <c r="M67" s="557"/>
      <c r="N67" s="557"/>
      <c r="O67" s="557"/>
      <c r="P67" s="557"/>
      <c r="Q67" s="558"/>
      <c r="R67" s="83"/>
    </row>
    <row r="68" spans="1:18" x14ac:dyDescent="0.25">
      <c r="A68" s="82"/>
      <c r="B68" s="111" t="s">
        <v>384</v>
      </c>
      <c r="C68" s="111">
        <f>C66+C67</f>
        <v>0</v>
      </c>
      <c r="D68" s="9"/>
      <c r="E68" s="559"/>
      <c r="F68" s="560"/>
      <c r="G68" s="560"/>
      <c r="H68" s="560"/>
      <c r="I68" s="560"/>
      <c r="J68" s="560"/>
      <c r="K68" s="560"/>
      <c r="L68" s="560"/>
      <c r="M68" s="560"/>
      <c r="N68" s="560"/>
      <c r="O68" s="560"/>
      <c r="P68" s="560"/>
      <c r="Q68" s="561"/>
      <c r="R68" s="83"/>
    </row>
    <row r="69" spans="1:18" x14ac:dyDescent="0.25">
      <c r="A69" s="82"/>
      <c r="B69" s="113" t="s">
        <v>385</v>
      </c>
      <c r="C69" s="113">
        <f>$F$4</f>
        <v>0</v>
      </c>
      <c r="R69" s="83"/>
    </row>
    <row r="70" spans="1:18" x14ac:dyDescent="0.25">
      <c r="A70" s="82"/>
      <c r="R70" s="83"/>
    </row>
    <row r="71" spans="1:18" x14ac:dyDescent="0.25">
      <c r="A71" s="82"/>
      <c r="R71" s="83"/>
    </row>
    <row r="72" spans="1:18" x14ac:dyDescent="0.25">
      <c r="A72" s="82"/>
      <c r="B72" s="590" t="str">
        <f>+Ecologist&amp;": "&amp;+Site_name</f>
        <v xml:space="preserve">: </v>
      </c>
      <c r="C72" s="591"/>
      <c r="D72" s="591"/>
      <c r="E72" s="591"/>
      <c r="F72" s="591"/>
      <c r="G72" s="591"/>
      <c r="H72" s="591"/>
      <c r="I72" s="591"/>
      <c r="J72" s="591"/>
      <c r="K72" s="592"/>
      <c r="L72" s="592"/>
      <c r="M72" s="592"/>
      <c r="N72" s="592"/>
      <c r="O72" s="592"/>
      <c r="P72" s="592"/>
      <c r="Q72" s="593"/>
      <c r="R72" s="83"/>
    </row>
    <row r="73" spans="1:18" ht="14.15" customHeight="1" x14ac:dyDescent="0.25">
      <c r="A73" s="82"/>
      <c r="B73" s="594" t="s">
        <v>389</v>
      </c>
      <c r="C73" s="594"/>
      <c r="D73" s="594"/>
      <c r="E73" s="594"/>
      <c r="F73" s="594"/>
      <c r="G73" s="594"/>
      <c r="H73" s="594"/>
      <c r="I73" s="594"/>
      <c r="J73" s="594"/>
      <c r="K73" s="285" t="s">
        <v>387</v>
      </c>
      <c r="L73" s="235"/>
      <c r="M73" s="235"/>
      <c r="N73" s="235"/>
      <c r="O73" s="235"/>
      <c r="P73" s="235"/>
      <c r="Q73" s="235"/>
      <c r="R73" s="83"/>
    </row>
    <row r="74" spans="1:18" x14ac:dyDescent="0.25">
      <c r="A74" s="82"/>
      <c r="B74" s="245"/>
      <c r="C74" s="271"/>
      <c r="D74" s="271"/>
      <c r="E74" s="271"/>
      <c r="F74" s="271"/>
      <c r="G74" s="271"/>
      <c r="H74" s="271"/>
      <c r="I74" s="271"/>
      <c r="J74" s="271"/>
      <c r="K74" s="271"/>
      <c r="L74" s="271"/>
      <c r="M74" s="271"/>
      <c r="N74" s="271"/>
      <c r="O74" s="271"/>
      <c r="P74" s="271"/>
      <c r="Q74" s="271"/>
      <c r="R74" s="83"/>
    </row>
    <row r="75" spans="1:18" x14ac:dyDescent="0.25">
      <c r="A75" s="82"/>
      <c r="B75" s="271"/>
      <c r="C75" s="271"/>
      <c r="D75" s="271"/>
      <c r="E75" s="271"/>
      <c r="F75" s="271"/>
      <c r="G75" s="271"/>
      <c r="H75" s="271"/>
      <c r="I75" s="271"/>
      <c r="J75" s="271"/>
      <c r="K75" s="271"/>
      <c r="L75" s="271"/>
      <c r="M75" s="271"/>
      <c r="N75" s="271"/>
      <c r="O75" s="271"/>
      <c r="P75" s="271"/>
      <c r="Q75" s="271"/>
      <c r="R75" s="83"/>
    </row>
    <row r="76" spans="1:18" x14ac:dyDescent="0.25">
      <c r="A76" s="82"/>
      <c r="B76" s="271"/>
      <c r="C76" s="271"/>
      <c r="D76" s="271"/>
      <c r="E76" s="271"/>
      <c r="F76" s="271"/>
      <c r="G76" s="271"/>
      <c r="H76" s="271"/>
      <c r="I76" s="271"/>
      <c r="J76" s="271"/>
      <c r="K76" s="271"/>
      <c r="L76" s="271"/>
      <c r="M76" s="271"/>
      <c r="N76" s="271"/>
      <c r="O76" s="271"/>
      <c r="P76" s="271"/>
      <c r="Q76" s="271"/>
      <c r="R76" s="83"/>
    </row>
    <row r="77" spans="1:18" ht="14.15" customHeight="1" x14ac:dyDescent="0.25">
      <c r="A77" s="82"/>
      <c r="B77" s="595" t="s">
        <v>390</v>
      </c>
      <c r="C77" s="596"/>
      <c r="D77" s="596"/>
      <c r="E77" s="597"/>
      <c r="F77" s="579" t="s">
        <v>320</v>
      </c>
      <c r="G77" s="578" t="s">
        <v>354</v>
      </c>
      <c r="H77" s="578"/>
      <c r="I77" s="578"/>
      <c r="J77" s="578" t="s">
        <v>355</v>
      </c>
      <c r="K77" s="578"/>
      <c r="L77" s="578"/>
      <c r="M77" s="580" t="s">
        <v>356</v>
      </c>
      <c r="N77" s="581"/>
      <c r="O77" s="581"/>
      <c r="P77" s="2" t="s">
        <v>357</v>
      </c>
      <c r="Q77" s="3" t="s">
        <v>358</v>
      </c>
      <c r="R77" s="83"/>
    </row>
    <row r="78" spans="1:18" x14ac:dyDescent="0.25">
      <c r="A78" s="82"/>
      <c r="B78" s="608"/>
      <c r="C78" s="608"/>
      <c r="D78" s="608"/>
      <c r="E78" s="608"/>
      <c r="F78" s="263"/>
      <c r="G78" s="579" t="s">
        <v>359</v>
      </c>
      <c r="H78" s="579"/>
      <c r="I78" s="579"/>
      <c r="J78" s="579" t="s">
        <v>360</v>
      </c>
      <c r="K78" s="579"/>
      <c r="L78" s="579"/>
      <c r="M78" s="582"/>
      <c r="N78" s="582"/>
      <c r="O78" s="582"/>
      <c r="P78" s="585" t="s">
        <v>361</v>
      </c>
      <c r="Q78" s="585" t="s">
        <v>362</v>
      </c>
      <c r="R78" s="83"/>
    </row>
    <row r="79" spans="1:18" x14ac:dyDescent="0.25">
      <c r="A79" s="82"/>
      <c r="B79" s="588" t="s">
        <v>363</v>
      </c>
      <c r="C79" s="589"/>
      <c r="D79" s="589"/>
      <c r="E79" s="144"/>
      <c r="F79" s="263"/>
      <c r="G79" s="583"/>
      <c r="H79" s="583"/>
      <c r="I79" s="583"/>
      <c r="J79" s="584"/>
      <c r="K79" s="584"/>
      <c r="L79" s="584"/>
      <c r="M79" s="582"/>
      <c r="N79" s="582"/>
      <c r="O79" s="582"/>
      <c r="P79" s="586"/>
      <c r="Q79" s="586"/>
      <c r="R79" s="83"/>
    </row>
    <row r="80" spans="1:18" x14ac:dyDescent="0.25">
      <c r="A80" s="82"/>
      <c r="B80" s="587" t="s">
        <v>364</v>
      </c>
      <c r="C80" s="547"/>
      <c r="D80" s="547"/>
      <c r="E80" s="547"/>
      <c r="F80" s="547"/>
      <c r="G80" s="4" t="s">
        <v>365</v>
      </c>
      <c r="H80" s="4" t="s">
        <v>366</v>
      </c>
      <c r="I80" s="4" t="s">
        <v>367</v>
      </c>
      <c r="J80" s="4" t="s">
        <v>365</v>
      </c>
      <c r="K80" s="4" t="s">
        <v>366</v>
      </c>
      <c r="L80" s="4" t="s">
        <v>367</v>
      </c>
      <c r="M80" s="4" t="s">
        <v>365</v>
      </c>
      <c r="N80" s="4" t="s">
        <v>366</v>
      </c>
      <c r="O80" s="4" t="s">
        <v>367</v>
      </c>
      <c r="P80" s="586"/>
      <c r="Q80" s="586"/>
      <c r="R80" s="83"/>
    </row>
    <row r="81" spans="1:18" x14ac:dyDescent="0.25">
      <c r="A81" s="82"/>
      <c r="B81" s="4" t="s">
        <v>368</v>
      </c>
      <c r="C81" s="4" t="s">
        <v>369</v>
      </c>
      <c r="D81" s="4" t="s">
        <v>370</v>
      </c>
      <c r="E81" s="4" t="s">
        <v>371</v>
      </c>
      <c r="F81" s="5" t="str">
        <f>IF(OR(AND(NOT(ISBLANK($C82)),$C82&lt;5),AND(NOT(ISBLANK($D82)),$D82&gt;3),AND(NOT(ISBLANK($E82)),$E82&gt;3)),"1","0")</f>
        <v>0</v>
      </c>
      <c r="G81" s="6"/>
      <c r="H81" s="6"/>
      <c r="I81" s="6"/>
      <c r="J81" s="6"/>
      <c r="K81" s="6"/>
      <c r="L81" s="6"/>
      <c r="M81" s="6"/>
      <c r="N81" s="6"/>
      <c r="O81" s="6"/>
      <c r="P81" s="6"/>
      <c r="Q81" s="6"/>
      <c r="R81" s="83"/>
    </row>
    <row r="82" spans="1:18" x14ac:dyDescent="0.25">
      <c r="A82" s="82"/>
      <c r="B82" s="7"/>
      <c r="C82" s="6"/>
      <c r="D82" s="6"/>
      <c r="E82" s="6"/>
      <c r="F82" s="205" t="s">
        <v>372</v>
      </c>
      <c r="G82" s="562">
        <f>G81+H81</f>
        <v>0</v>
      </c>
      <c r="H82" s="562"/>
      <c r="I82" s="4"/>
      <c r="J82" s="562">
        <f>J81+K81</f>
        <v>0</v>
      </c>
      <c r="K82" s="562"/>
      <c r="L82" s="4"/>
      <c r="M82" s="562">
        <f>M81+N81</f>
        <v>0</v>
      </c>
      <c r="N82" s="562"/>
      <c r="O82" s="4"/>
      <c r="P82" s="4"/>
      <c r="Q82" s="4"/>
      <c r="R82" s="83"/>
    </row>
    <row r="83" spans="1:18" x14ac:dyDescent="0.25">
      <c r="A83" s="82"/>
      <c r="B83" s="4" t="s">
        <v>373</v>
      </c>
      <c r="C83" s="4" t="s">
        <v>369</v>
      </c>
      <c r="D83" s="4" t="s">
        <v>370</v>
      </c>
      <c r="E83" s="4" t="s">
        <v>371</v>
      </c>
      <c r="F83" s="5" t="str">
        <f>IF(OR(AND(NOT(ISBLANK($C84)),$C84&lt;5),AND(NOT(ISBLANK($D84)),$D84&gt;3),AND(NOT(ISBLANK($E84)),$E84&gt;3)),"1","0")</f>
        <v>0</v>
      </c>
      <c r="G83" s="6"/>
      <c r="H83" s="6"/>
      <c r="I83" s="6"/>
      <c r="J83" s="6"/>
      <c r="K83" s="6"/>
      <c r="L83" s="6"/>
      <c r="M83" s="6"/>
      <c r="N83" s="6"/>
      <c r="O83" s="6"/>
      <c r="P83" s="6"/>
      <c r="Q83" s="6"/>
      <c r="R83" s="83"/>
    </row>
    <row r="84" spans="1:18" x14ac:dyDescent="0.25">
      <c r="A84" s="82"/>
      <c r="B84" s="7"/>
      <c r="C84" s="6"/>
      <c r="D84" s="6"/>
      <c r="E84" s="6"/>
      <c r="F84" s="8" t="s">
        <v>372</v>
      </c>
      <c r="G84" s="562">
        <f>G83+H83</f>
        <v>0</v>
      </c>
      <c r="H84" s="562"/>
      <c r="I84" s="4"/>
      <c r="J84" s="562">
        <f>J83+K83</f>
        <v>0</v>
      </c>
      <c r="K84" s="562"/>
      <c r="L84" s="4"/>
      <c r="M84" s="562">
        <f>M83+N83</f>
        <v>0</v>
      </c>
      <c r="N84" s="562"/>
      <c r="O84" s="4"/>
      <c r="P84" s="4"/>
      <c r="Q84" s="4"/>
      <c r="R84" s="83"/>
    </row>
    <row r="85" spans="1:18" x14ac:dyDescent="0.25">
      <c r="A85" s="82"/>
      <c r="B85" s="4" t="s">
        <v>374</v>
      </c>
      <c r="C85" s="4" t="s">
        <v>369</v>
      </c>
      <c r="D85" s="4" t="s">
        <v>370</v>
      </c>
      <c r="E85" s="4" t="s">
        <v>371</v>
      </c>
      <c r="F85" s="5" t="str">
        <f>IF(OR(AND(NOT(ISBLANK($C86)),$C86&lt;5),AND(NOT(ISBLANK($D86)),$D86&gt;3),AND(NOT(ISBLANK($E86)),$E86&gt;3)),"1","0")</f>
        <v>0</v>
      </c>
      <c r="G85" s="6"/>
      <c r="H85" s="6"/>
      <c r="I85" s="6"/>
      <c r="J85" s="6"/>
      <c r="K85" s="6"/>
      <c r="L85" s="6"/>
      <c r="M85" s="6"/>
      <c r="N85" s="6"/>
      <c r="O85" s="6"/>
      <c r="P85" s="6"/>
      <c r="Q85" s="6"/>
      <c r="R85" s="83"/>
    </row>
    <row r="86" spans="1:18" x14ac:dyDescent="0.25">
      <c r="A86" s="82"/>
      <c r="B86" s="7"/>
      <c r="C86" s="6"/>
      <c r="D86" s="6"/>
      <c r="E86" s="6"/>
      <c r="F86" s="8" t="s">
        <v>372</v>
      </c>
      <c r="G86" s="562">
        <f>G85+H85</f>
        <v>0</v>
      </c>
      <c r="H86" s="562"/>
      <c r="I86" s="4"/>
      <c r="J86" s="562">
        <f>J85+K85</f>
        <v>0</v>
      </c>
      <c r="K86" s="562"/>
      <c r="L86" s="4"/>
      <c r="M86" s="562">
        <f>M85+N85</f>
        <v>0</v>
      </c>
      <c r="N86" s="562"/>
      <c r="O86" s="4"/>
      <c r="P86" s="4"/>
      <c r="Q86" s="4"/>
      <c r="R86" s="83"/>
    </row>
    <row r="87" spans="1:18" x14ac:dyDescent="0.25">
      <c r="A87" s="82"/>
      <c r="B87" s="4" t="s">
        <v>375</v>
      </c>
      <c r="C87" s="4" t="s">
        <v>369</v>
      </c>
      <c r="D87" s="4" t="s">
        <v>370</v>
      </c>
      <c r="E87" s="4" t="s">
        <v>371</v>
      </c>
      <c r="F87" s="5" t="str">
        <f>IF(OR(AND(NOT(ISBLANK($C88)),$C88&lt;5),AND(NOT(ISBLANK($D88)),$D88&gt;3),AND(NOT(ISBLANK($E88)),$E88&gt;3)),"1","0")</f>
        <v>0</v>
      </c>
      <c r="G87" s="6"/>
      <c r="H87" s="6"/>
      <c r="I87" s="6"/>
      <c r="J87" s="6"/>
      <c r="K87" s="6"/>
      <c r="L87" s="6"/>
      <c r="M87" s="6"/>
      <c r="N87" s="6"/>
      <c r="O87" s="6"/>
      <c r="P87" s="6"/>
      <c r="Q87" s="6"/>
      <c r="R87" s="83"/>
    </row>
    <row r="88" spans="1:18" x14ac:dyDescent="0.25">
      <c r="A88" s="82"/>
      <c r="B88" s="7"/>
      <c r="C88" s="6"/>
      <c r="D88" s="6"/>
      <c r="E88" s="6"/>
      <c r="F88" s="8" t="s">
        <v>372</v>
      </c>
      <c r="G88" s="562">
        <f>G87+H87</f>
        <v>0</v>
      </c>
      <c r="H88" s="562"/>
      <c r="I88" s="4"/>
      <c r="J88" s="562">
        <f>J87+K87</f>
        <v>0</v>
      </c>
      <c r="K88" s="562"/>
      <c r="L88" s="4"/>
      <c r="M88" s="562">
        <f>M87+N87</f>
        <v>0</v>
      </c>
      <c r="N88" s="562"/>
      <c r="O88" s="4"/>
      <c r="P88" s="4"/>
      <c r="Q88" s="4"/>
      <c r="R88" s="83"/>
    </row>
    <row r="89" spans="1:18" x14ac:dyDescent="0.25">
      <c r="A89" s="82"/>
      <c r="B89" s="4" t="s">
        <v>376</v>
      </c>
      <c r="C89" s="4" t="s">
        <v>369</v>
      </c>
      <c r="D89" s="4" t="s">
        <v>370</v>
      </c>
      <c r="E89" s="4" t="s">
        <v>371</v>
      </c>
      <c r="F89" s="5" t="str">
        <f>IF(OR(AND(NOT(ISBLANK($C90)),$C90&lt;5),AND(NOT(ISBLANK($D90)),$D90&gt;3),AND(NOT(ISBLANK($E90)),$E90&gt;3)),"1","0")</f>
        <v>0</v>
      </c>
      <c r="G89" s="6"/>
      <c r="H89" s="6"/>
      <c r="I89" s="6"/>
      <c r="J89" s="6"/>
      <c r="K89" s="6"/>
      <c r="L89" s="6"/>
      <c r="M89" s="6"/>
      <c r="N89" s="6"/>
      <c r="O89" s="6"/>
      <c r="P89" s="6"/>
      <c r="Q89" s="6"/>
      <c r="R89" s="83"/>
    </row>
    <row r="90" spans="1:18" x14ac:dyDescent="0.25">
      <c r="A90" s="82"/>
      <c r="B90" s="7"/>
      <c r="C90" s="6"/>
      <c r="D90" s="6"/>
      <c r="E90" s="6"/>
      <c r="F90" s="8" t="s">
        <v>372</v>
      </c>
      <c r="G90" s="562">
        <f>G89+H89</f>
        <v>0</v>
      </c>
      <c r="H90" s="562"/>
      <c r="I90" s="4"/>
      <c r="J90" s="562">
        <f>J89+K89</f>
        <v>0</v>
      </c>
      <c r="K90" s="562"/>
      <c r="L90" s="4"/>
      <c r="M90" s="562">
        <f>M89+N89</f>
        <v>0</v>
      </c>
      <c r="N90" s="562"/>
      <c r="O90" s="4"/>
      <c r="P90" s="4"/>
      <c r="Q90" s="4"/>
      <c r="R90" s="83"/>
    </row>
    <row r="91" spans="1:18" x14ac:dyDescent="0.25">
      <c r="A91" s="82"/>
      <c r="B91" s="4" t="s">
        <v>377</v>
      </c>
      <c r="C91" s="4" t="s">
        <v>369</v>
      </c>
      <c r="D91" s="4" t="s">
        <v>370</v>
      </c>
      <c r="E91" s="4" t="s">
        <v>371</v>
      </c>
      <c r="F91" s="5" t="str">
        <f>IF(OR(AND(NOT(ISBLANK($C92)),$C92&lt;5),AND(NOT(ISBLANK($D92)),$D92&gt;3),AND(NOT(ISBLANK($E92)),$E92&gt;3)),"1","0")</f>
        <v>0</v>
      </c>
      <c r="G91" s="6"/>
      <c r="H91" s="6"/>
      <c r="I91" s="6"/>
      <c r="J91" s="6"/>
      <c r="K91" s="6"/>
      <c r="L91" s="6"/>
      <c r="M91" s="6"/>
      <c r="N91" s="6"/>
      <c r="O91" s="6"/>
      <c r="P91" s="6"/>
      <c r="Q91" s="6"/>
      <c r="R91" s="83"/>
    </row>
    <row r="92" spans="1:18" x14ac:dyDescent="0.25">
      <c r="A92" s="82"/>
      <c r="B92" s="7"/>
      <c r="C92" s="6"/>
      <c r="D92" s="6"/>
      <c r="E92" s="6"/>
      <c r="F92" s="8" t="s">
        <v>372</v>
      </c>
      <c r="G92" s="562">
        <f>G91+H91</f>
        <v>0</v>
      </c>
      <c r="H92" s="562"/>
      <c r="I92" s="4"/>
      <c r="J92" s="562">
        <f>J91+K91</f>
        <v>0</v>
      </c>
      <c r="K92" s="562"/>
      <c r="L92" s="4"/>
      <c r="M92" s="562">
        <f>M91+N91</f>
        <v>0</v>
      </c>
      <c r="N92" s="562"/>
      <c r="O92" s="4"/>
      <c r="P92" s="4"/>
      <c r="Q92" s="4"/>
      <c r="R92" s="83"/>
    </row>
    <row r="93" spans="1:18" x14ac:dyDescent="0.25">
      <c r="A93" s="82"/>
      <c r="B93" s="4" t="s">
        <v>378</v>
      </c>
      <c r="C93" s="4" t="s">
        <v>369</v>
      </c>
      <c r="D93" s="4" t="s">
        <v>370</v>
      </c>
      <c r="E93" s="4" t="s">
        <v>371</v>
      </c>
      <c r="F93" s="5" t="str">
        <f>IF(OR(AND(NOT(ISBLANK($C94)),$C94&lt;5),AND(NOT(ISBLANK($D94)),$D94&gt;3),AND(NOT(ISBLANK($E94)),$E94&gt;3)),"1","0")</f>
        <v>0</v>
      </c>
      <c r="G93" s="6"/>
      <c r="H93" s="6"/>
      <c r="I93" s="6"/>
      <c r="J93" s="6"/>
      <c r="K93" s="6"/>
      <c r="L93" s="6"/>
      <c r="M93" s="6"/>
      <c r="N93" s="6"/>
      <c r="O93" s="6"/>
      <c r="P93" s="6"/>
      <c r="Q93" s="6"/>
      <c r="R93" s="83"/>
    </row>
    <row r="94" spans="1:18" x14ac:dyDescent="0.25">
      <c r="A94" s="82"/>
      <c r="B94" s="7"/>
      <c r="C94" s="6"/>
      <c r="D94" s="6"/>
      <c r="E94" s="6"/>
      <c r="F94" s="8" t="s">
        <v>372</v>
      </c>
      <c r="G94" s="562">
        <f>G93+H93</f>
        <v>0</v>
      </c>
      <c r="H94" s="562"/>
      <c r="I94" s="4"/>
      <c r="J94" s="562">
        <f>J93+K93</f>
        <v>0</v>
      </c>
      <c r="K94" s="562"/>
      <c r="L94" s="4"/>
      <c r="M94" s="562">
        <f>M93+N93</f>
        <v>0</v>
      </c>
      <c r="N94" s="562"/>
      <c r="O94" s="4"/>
      <c r="P94" s="4"/>
      <c r="Q94" s="4"/>
      <c r="R94" s="83"/>
    </row>
    <row r="95" spans="1:18" x14ac:dyDescent="0.25">
      <c r="A95" s="82"/>
      <c r="B95" s="4" t="s">
        <v>379</v>
      </c>
      <c r="C95" s="4" t="s">
        <v>369</v>
      </c>
      <c r="D95" s="4" t="s">
        <v>370</v>
      </c>
      <c r="E95" s="4" t="s">
        <v>371</v>
      </c>
      <c r="F95" s="5" t="str">
        <f>IF(OR(AND(NOT(ISBLANK($C96)),$C96&lt;5),AND(NOT(ISBLANK($D96)),$D96&gt;3),AND(NOT(ISBLANK($E96)),$E96&gt;3)),"1","0")</f>
        <v>0</v>
      </c>
      <c r="G95" s="6"/>
      <c r="H95" s="6"/>
      <c r="I95" s="6"/>
      <c r="J95" s="6"/>
      <c r="K95" s="6"/>
      <c r="L95" s="6"/>
      <c r="M95" s="6"/>
      <c r="N95" s="6"/>
      <c r="O95" s="6"/>
      <c r="P95" s="6"/>
      <c r="Q95" s="6"/>
      <c r="R95" s="83"/>
    </row>
    <row r="96" spans="1:18" x14ac:dyDescent="0.25">
      <c r="A96" s="82"/>
      <c r="B96" s="7"/>
      <c r="C96" s="6"/>
      <c r="D96" s="6"/>
      <c r="E96" s="6"/>
      <c r="F96" s="8" t="s">
        <v>372</v>
      </c>
      <c r="G96" s="562">
        <f>G95+H95</f>
        <v>0</v>
      </c>
      <c r="H96" s="562"/>
      <c r="I96" s="4"/>
      <c r="J96" s="562">
        <f>J95+K95</f>
        <v>0</v>
      </c>
      <c r="K96" s="562"/>
      <c r="L96" s="4"/>
      <c r="M96" s="562">
        <f>M95+N95</f>
        <v>0</v>
      </c>
      <c r="N96" s="562"/>
      <c r="O96" s="4"/>
      <c r="P96" s="4"/>
      <c r="Q96" s="4"/>
      <c r="R96" s="83"/>
    </row>
    <row r="97" spans="1:18" x14ac:dyDescent="0.25">
      <c r="A97" s="82"/>
      <c r="B97" s="546" t="s">
        <v>380</v>
      </c>
      <c r="C97" s="547"/>
      <c r="D97" s="547"/>
      <c r="E97" s="548"/>
      <c r="F97" s="548"/>
      <c r="G97" s="548"/>
      <c r="H97" s="548"/>
      <c r="I97" s="548"/>
      <c r="J97" s="10">
        <f>MAX(G82,J82,M82,G84,J84,M84,G86,J86,M86,G88,J88,M88,G90,J90,M90,G92,J92,M92,G94,J94,M94,G96,J96,M96)</f>
        <v>0</v>
      </c>
      <c r="K97" s="549"/>
      <c r="L97" s="550"/>
      <c r="M97" s="550"/>
      <c r="N97" s="550"/>
      <c r="O97" s="550"/>
      <c r="P97" s="550"/>
      <c r="Q97" s="550"/>
      <c r="R97" s="83"/>
    </row>
    <row r="98" spans="1:18" x14ac:dyDescent="0.25">
      <c r="A98" s="82"/>
      <c r="B98" s="551" t="s">
        <v>381</v>
      </c>
      <c r="C98" s="551"/>
      <c r="D98" s="552"/>
      <c r="E98" s="553"/>
      <c r="F98" s="554"/>
      <c r="G98" s="554"/>
      <c r="H98" s="554"/>
      <c r="I98" s="554"/>
      <c r="J98" s="554"/>
      <c r="K98" s="554"/>
      <c r="L98" s="554"/>
      <c r="M98" s="554"/>
      <c r="N98" s="554"/>
      <c r="O98" s="554"/>
      <c r="P98" s="554"/>
      <c r="Q98" s="555"/>
      <c r="R98" s="83"/>
    </row>
    <row r="99" spans="1:18" x14ac:dyDescent="0.25">
      <c r="A99" s="82"/>
      <c r="B99" s="111" t="s">
        <v>382</v>
      </c>
      <c r="C99" s="112">
        <f>F81+F83+F85+F87+F89+F91+F93+F95</f>
        <v>0</v>
      </c>
      <c r="D99" s="9"/>
      <c r="E99" s="556"/>
      <c r="F99" s="557"/>
      <c r="G99" s="557"/>
      <c r="H99" s="557"/>
      <c r="I99" s="557"/>
      <c r="J99" s="557"/>
      <c r="K99" s="557"/>
      <c r="L99" s="557"/>
      <c r="M99" s="557"/>
      <c r="N99" s="557"/>
      <c r="O99" s="557"/>
      <c r="P99" s="557"/>
      <c r="Q99" s="558"/>
      <c r="R99" s="83"/>
    </row>
    <row r="100" spans="1:18" x14ac:dyDescent="0.25">
      <c r="A100" s="82"/>
      <c r="B100" s="111" t="s">
        <v>383</v>
      </c>
      <c r="C100" s="112" t="str">
        <f>IF(AND(NOT(ISBLANK(G79)),OR(G79="&lt; 50,000 cp",G79="50,000 - 499,999 cp")),"1","0")</f>
        <v>0</v>
      </c>
      <c r="D100" s="9"/>
      <c r="E100" s="556"/>
      <c r="F100" s="557"/>
      <c r="G100" s="557"/>
      <c r="H100" s="557"/>
      <c r="I100" s="557"/>
      <c r="J100" s="557"/>
      <c r="K100" s="557"/>
      <c r="L100" s="557"/>
      <c r="M100" s="557"/>
      <c r="N100" s="557"/>
      <c r="O100" s="557"/>
      <c r="P100" s="557"/>
      <c r="Q100" s="558"/>
      <c r="R100" s="83"/>
    </row>
    <row r="101" spans="1:18" x14ac:dyDescent="0.25">
      <c r="A101" s="82"/>
      <c r="B101" s="111" t="s">
        <v>384</v>
      </c>
      <c r="C101" s="111">
        <f>C99+C100</f>
        <v>0</v>
      </c>
      <c r="D101" s="9"/>
      <c r="E101" s="559"/>
      <c r="F101" s="560"/>
      <c r="G101" s="560"/>
      <c r="H101" s="560"/>
      <c r="I101" s="560"/>
      <c r="J101" s="560"/>
      <c r="K101" s="560"/>
      <c r="L101" s="560"/>
      <c r="M101" s="560"/>
      <c r="N101" s="560"/>
      <c r="O101" s="560"/>
      <c r="P101" s="560"/>
      <c r="Q101" s="561"/>
      <c r="R101" s="83"/>
    </row>
    <row r="102" spans="1:18" x14ac:dyDescent="0.25">
      <c r="A102" s="82"/>
      <c r="B102" s="113" t="s">
        <v>385</v>
      </c>
      <c r="C102" s="113">
        <f>$F$4</f>
        <v>0</v>
      </c>
      <c r="R102" s="83"/>
    </row>
    <row r="103" spans="1:18" x14ac:dyDescent="0.25">
      <c r="A103" s="82"/>
      <c r="R103" s="83"/>
    </row>
    <row r="104" spans="1:18" x14ac:dyDescent="0.25">
      <c r="A104" s="82"/>
      <c r="R104" s="83"/>
    </row>
    <row r="105" spans="1:18" x14ac:dyDescent="0.25">
      <c r="A105" s="82"/>
      <c r="B105" s="590" t="str">
        <f>+Ecologist&amp;": "&amp;+Site_name</f>
        <v xml:space="preserve">: </v>
      </c>
      <c r="C105" s="591"/>
      <c r="D105" s="591"/>
      <c r="E105" s="591"/>
      <c r="F105" s="591"/>
      <c r="G105" s="591"/>
      <c r="H105" s="591"/>
      <c r="I105" s="591"/>
      <c r="J105" s="591"/>
      <c r="K105" s="592"/>
      <c r="L105" s="592"/>
      <c r="M105" s="592"/>
      <c r="N105" s="592"/>
      <c r="O105" s="592"/>
      <c r="P105" s="592"/>
      <c r="Q105" s="593"/>
      <c r="R105" s="83"/>
    </row>
    <row r="106" spans="1:18" ht="14.15" customHeight="1" x14ac:dyDescent="0.25">
      <c r="A106" s="82"/>
      <c r="B106" s="594" t="s">
        <v>391</v>
      </c>
      <c r="C106" s="594"/>
      <c r="D106" s="594"/>
      <c r="E106" s="594"/>
      <c r="F106" s="594"/>
      <c r="G106" s="594"/>
      <c r="H106" s="594"/>
      <c r="I106" s="594"/>
      <c r="J106" s="594"/>
      <c r="K106" s="285" t="s">
        <v>387</v>
      </c>
      <c r="L106" s="235"/>
      <c r="M106" s="235"/>
      <c r="N106" s="235"/>
      <c r="O106" s="235"/>
      <c r="P106" s="235"/>
      <c r="Q106" s="235"/>
      <c r="R106" s="83"/>
    </row>
    <row r="107" spans="1:18" x14ac:dyDescent="0.25">
      <c r="A107" s="82"/>
      <c r="B107" s="245"/>
      <c r="C107" s="271"/>
      <c r="D107" s="271"/>
      <c r="E107" s="271"/>
      <c r="F107" s="271"/>
      <c r="G107" s="271"/>
      <c r="H107" s="271"/>
      <c r="I107" s="271"/>
      <c r="J107" s="271"/>
      <c r="K107" s="271"/>
      <c r="L107" s="271"/>
      <c r="M107" s="271"/>
      <c r="N107" s="271"/>
      <c r="O107" s="271"/>
      <c r="P107" s="271"/>
      <c r="Q107" s="271"/>
      <c r="R107" s="83"/>
    </row>
    <row r="108" spans="1:18" x14ac:dyDescent="0.25">
      <c r="A108" s="82"/>
      <c r="B108" s="271"/>
      <c r="C108" s="271"/>
      <c r="D108" s="271"/>
      <c r="E108" s="271"/>
      <c r="F108" s="271"/>
      <c r="G108" s="271"/>
      <c r="H108" s="271"/>
      <c r="I108" s="271"/>
      <c r="J108" s="271"/>
      <c r="K108" s="271"/>
      <c r="L108" s="271"/>
      <c r="M108" s="271"/>
      <c r="N108" s="271"/>
      <c r="O108" s="271"/>
      <c r="P108" s="271"/>
      <c r="Q108" s="271"/>
      <c r="R108" s="83"/>
    </row>
    <row r="109" spans="1:18" x14ac:dyDescent="0.25">
      <c r="A109" s="82"/>
      <c r="B109" s="271"/>
      <c r="C109" s="271"/>
      <c r="D109" s="271"/>
      <c r="E109" s="271"/>
      <c r="F109" s="271"/>
      <c r="G109" s="271"/>
      <c r="H109" s="271"/>
      <c r="I109" s="271"/>
      <c r="J109" s="271"/>
      <c r="K109" s="271"/>
      <c r="L109" s="271"/>
      <c r="M109" s="271"/>
      <c r="N109" s="271"/>
      <c r="O109" s="271"/>
      <c r="P109" s="271"/>
      <c r="Q109" s="271"/>
      <c r="R109" s="83"/>
    </row>
    <row r="110" spans="1:18" ht="14.15" customHeight="1" x14ac:dyDescent="0.25">
      <c r="A110" s="82"/>
      <c r="B110" s="595" t="s">
        <v>392</v>
      </c>
      <c r="C110" s="596"/>
      <c r="D110" s="596"/>
      <c r="E110" s="597"/>
      <c r="F110" s="579" t="s">
        <v>320</v>
      </c>
      <c r="G110" s="578" t="s">
        <v>354</v>
      </c>
      <c r="H110" s="578"/>
      <c r="I110" s="578"/>
      <c r="J110" s="578" t="s">
        <v>355</v>
      </c>
      <c r="K110" s="578"/>
      <c r="L110" s="578"/>
      <c r="M110" s="580" t="s">
        <v>356</v>
      </c>
      <c r="N110" s="581"/>
      <c r="O110" s="581"/>
      <c r="P110" s="2" t="s">
        <v>357</v>
      </c>
      <c r="Q110" s="3" t="s">
        <v>358</v>
      </c>
      <c r="R110" s="83"/>
    </row>
    <row r="111" spans="1:18" ht="14.15" customHeight="1" x14ac:dyDescent="0.25">
      <c r="A111" s="82"/>
      <c r="B111" s="598"/>
      <c r="C111" s="599"/>
      <c r="D111" s="599"/>
      <c r="E111" s="600"/>
      <c r="F111" s="263"/>
      <c r="G111" s="579" t="s">
        <v>359</v>
      </c>
      <c r="H111" s="579"/>
      <c r="I111" s="579"/>
      <c r="J111" s="579" t="s">
        <v>360</v>
      </c>
      <c r="K111" s="579"/>
      <c r="L111" s="579"/>
      <c r="M111" s="582"/>
      <c r="N111" s="582"/>
      <c r="O111" s="582"/>
      <c r="P111" s="585" t="s">
        <v>361</v>
      </c>
      <c r="Q111" s="585" t="s">
        <v>362</v>
      </c>
      <c r="R111" s="83"/>
    </row>
    <row r="112" spans="1:18" x14ac:dyDescent="0.25">
      <c r="A112" s="82"/>
      <c r="B112" s="588" t="s">
        <v>363</v>
      </c>
      <c r="C112" s="589"/>
      <c r="D112" s="589"/>
      <c r="E112" s="144"/>
      <c r="F112" s="263"/>
      <c r="G112" s="583"/>
      <c r="H112" s="583"/>
      <c r="I112" s="583"/>
      <c r="J112" s="584"/>
      <c r="K112" s="584"/>
      <c r="L112" s="584"/>
      <c r="M112" s="582"/>
      <c r="N112" s="582"/>
      <c r="O112" s="582"/>
      <c r="P112" s="586"/>
      <c r="Q112" s="586"/>
      <c r="R112" s="83"/>
    </row>
    <row r="113" spans="1:18" x14ac:dyDescent="0.25">
      <c r="A113" s="82"/>
      <c r="B113" s="587" t="s">
        <v>364</v>
      </c>
      <c r="C113" s="547"/>
      <c r="D113" s="547"/>
      <c r="E113" s="547"/>
      <c r="F113" s="547"/>
      <c r="G113" s="4" t="s">
        <v>365</v>
      </c>
      <c r="H113" s="4" t="s">
        <v>366</v>
      </c>
      <c r="I113" s="4" t="s">
        <v>367</v>
      </c>
      <c r="J113" s="4" t="s">
        <v>365</v>
      </c>
      <c r="K113" s="4" t="s">
        <v>366</v>
      </c>
      <c r="L113" s="4" t="s">
        <v>367</v>
      </c>
      <c r="M113" s="4" t="s">
        <v>365</v>
      </c>
      <c r="N113" s="4" t="s">
        <v>366</v>
      </c>
      <c r="O113" s="4" t="s">
        <v>367</v>
      </c>
      <c r="P113" s="586"/>
      <c r="Q113" s="586"/>
      <c r="R113" s="83"/>
    </row>
    <row r="114" spans="1:18" x14ac:dyDescent="0.25">
      <c r="A114" s="82"/>
      <c r="B114" s="4" t="s">
        <v>368</v>
      </c>
      <c r="C114" s="4" t="s">
        <v>369</v>
      </c>
      <c r="D114" s="4" t="s">
        <v>370</v>
      </c>
      <c r="E114" s="4" t="s">
        <v>371</v>
      </c>
      <c r="F114" s="5" t="str">
        <f>IF(OR(AND(NOT(ISBLANK($C115)),$C115&lt;5),AND(NOT(ISBLANK($D115)),$D115&gt;3),AND(NOT(ISBLANK($E115)),$E115&gt;3)),"1","0")</f>
        <v>0</v>
      </c>
      <c r="G114" s="6"/>
      <c r="H114" s="6"/>
      <c r="I114" s="6"/>
      <c r="J114" s="6"/>
      <c r="K114" s="6"/>
      <c r="L114" s="6"/>
      <c r="M114" s="6"/>
      <c r="N114" s="6"/>
      <c r="O114" s="6"/>
      <c r="P114" s="6"/>
      <c r="Q114" s="6"/>
      <c r="R114" s="83"/>
    </row>
    <row r="115" spans="1:18" x14ac:dyDescent="0.25">
      <c r="A115" s="82"/>
      <c r="B115" s="7"/>
      <c r="C115" s="6"/>
      <c r="D115" s="6"/>
      <c r="E115" s="6"/>
      <c r="F115" s="205" t="s">
        <v>372</v>
      </c>
      <c r="G115" s="562">
        <f>G114+H114</f>
        <v>0</v>
      </c>
      <c r="H115" s="562"/>
      <c r="I115" s="4"/>
      <c r="J115" s="562">
        <f>J114+K114</f>
        <v>0</v>
      </c>
      <c r="K115" s="562"/>
      <c r="L115" s="4"/>
      <c r="M115" s="562">
        <f>M114+N114</f>
        <v>0</v>
      </c>
      <c r="N115" s="562"/>
      <c r="O115" s="4"/>
      <c r="P115" s="4"/>
      <c r="Q115" s="4"/>
      <c r="R115" s="83"/>
    </row>
    <row r="116" spans="1:18" x14ac:dyDescent="0.25">
      <c r="A116" s="82"/>
      <c r="B116" s="4" t="s">
        <v>373</v>
      </c>
      <c r="C116" s="4" t="s">
        <v>369</v>
      </c>
      <c r="D116" s="4" t="s">
        <v>370</v>
      </c>
      <c r="E116" s="4" t="s">
        <v>371</v>
      </c>
      <c r="F116" s="5" t="str">
        <f>IF(OR(AND(NOT(ISBLANK($C117)),$C117&lt;5),AND(NOT(ISBLANK($D117)),$D117&gt;3),AND(NOT(ISBLANK($E117)),$E117&gt;3)),"1","0")</f>
        <v>0</v>
      </c>
      <c r="G116" s="6"/>
      <c r="H116" s="6"/>
      <c r="I116" s="6"/>
      <c r="J116" s="6"/>
      <c r="K116" s="6"/>
      <c r="L116" s="6"/>
      <c r="M116" s="6"/>
      <c r="N116" s="6"/>
      <c r="O116" s="6"/>
      <c r="P116" s="6"/>
      <c r="Q116" s="6"/>
      <c r="R116" s="83"/>
    </row>
    <row r="117" spans="1:18" x14ac:dyDescent="0.25">
      <c r="A117" s="82"/>
      <c r="B117" s="7"/>
      <c r="C117" s="6"/>
      <c r="D117" s="6"/>
      <c r="E117" s="6"/>
      <c r="F117" s="8" t="s">
        <v>372</v>
      </c>
      <c r="G117" s="562">
        <f>G116+H116</f>
        <v>0</v>
      </c>
      <c r="H117" s="562"/>
      <c r="I117" s="4"/>
      <c r="J117" s="562">
        <f>J116+K116</f>
        <v>0</v>
      </c>
      <c r="K117" s="562"/>
      <c r="L117" s="4"/>
      <c r="M117" s="562">
        <f>M116+N116</f>
        <v>0</v>
      </c>
      <c r="N117" s="562"/>
      <c r="O117" s="4"/>
      <c r="P117" s="4"/>
      <c r="Q117" s="4"/>
      <c r="R117" s="83"/>
    </row>
    <row r="118" spans="1:18" x14ac:dyDescent="0.25">
      <c r="A118" s="82"/>
      <c r="B118" s="4" t="s">
        <v>374</v>
      </c>
      <c r="C118" s="4" t="s">
        <v>369</v>
      </c>
      <c r="D118" s="4" t="s">
        <v>370</v>
      </c>
      <c r="E118" s="4" t="s">
        <v>371</v>
      </c>
      <c r="F118" s="5" t="str">
        <f>IF(OR(AND(NOT(ISBLANK($C119)),$C119&lt;5),AND(NOT(ISBLANK($D119)),$D119&gt;3),AND(NOT(ISBLANK($E119)),$E119&gt;3)),"1","0")</f>
        <v>0</v>
      </c>
      <c r="G118" s="6"/>
      <c r="H118" s="6"/>
      <c r="I118" s="6"/>
      <c r="J118" s="6"/>
      <c r="K118" s="6"/>
      <c r="L118" s="6"/>
      <c r="M118" s="6"/>
      <c r="N118" s="6"/>
      <c r="O118" s="6"/>
      <c r="P118" s="6"/>
      <c r="Q118" s="6"/>
      <c r="R118" s="83"/>
    </row>
    <row r="119" spans="1:18" x14ac:dyDescent="0.25">
      <c r="A119" s="82"/>
      <c r="B119" s="7"/>
      <c r="C119" s="6"/>
      <c r="D119" s="6"/>
      <c r="E119" s="6"/>
      <c r="F119" s="8" t="s">
        <v>372</v>
      </c>
      <c r="G119" s="562">
        <f>G118+H118</f>
        <v>0</v>
      </c>
      <c r="H119" s="562"/>
      <c r="I119" s="4"/>
      <c r="J119" s="562">
        <f>J118+K118</f>
        <v>0</v>
      </c>
      <c r="K119" s="562"/>
      <c r="L119" s="4"/>
      <c r="M119" s="562">
        <f>M118+N118</f>
        <v>0</v>
      </c>
      <c r="N119" s="562"/>
      <c r="O119" s="4"/>
      <c r="P119" s="4"/>
      <c r="Q119" s="4"/>
      <c r="R119" s="83"/>
    </row>
    <row r="120" spans="1:18" x14ac:dyDescent="0.25">
      <c r="A120" s="82"/>
      <c r="B120" s="4" t="s">
        <v>375</v>
      </c>
      <c r="C120" s="4" t="s">
        <v>369</v>
      </c>
      <c r="D120" s="4" t="s">
        <v>370</v>
      </c>
      <c r="E120" s="4" t="s">
        <v>371</v>
      </c>
      <c r="F120" s="5" t="str">
        <f>IF(OR(AND(NOT(ISBLANK($C121)),$C121&lt;5),AND(NOT(ISBLANK($D121)),$D121&gt;3),AND(NOT(ISBLANK($E121)),$E121&gt;3)),"1","0")</f>
        <v>0</v>
      </c>
      <c r="G120" s="6"/>
      <c r="H120" s="6"/>
      <c r="I120" s="6"/>
      <c r="J120" s="6"/>
      <c r="K120" s="6"/>
      <c r="L120" s="6"/>
      <c r="M120" s="6"/>
      <c r="N120" s="6"/>
      <c r="O120" s="6"/>
      <c r="P120" s="6"/>
      <c r="Q120" s="6"/>
      <c r="R120" s="83"/>
    </row>
    <row r="121" spans="1:18" x14ac:dyDescent="0.25">
      <c r="A121" s="82"/>
      <c r="B121" s="7"/>
      <c r="C121" s="6"/>
      <c r="D121" s="6"/>
      <c r="E121" s="6"/>
      <c r="F121" s="8" t="s">
        <v>372</v>
      </c>
      <c r="G121" s="562">
        <f>G120+H120</f>
        <v>0</v>
      </c>
      <c r="H121" s="562"/>
      <c r="I121" s="4"/>
      <c r="J121" s="562">
        <f>J120+K120</f>
        <v>0</v>
      </c>
      <c r="K121" s="562"/>
      <c r="L121" s="4"/>
      <c r="M121" s="562">
        <f>M120+N120</f>
        <v>0</v>
      </c>
      <c r="N121" s="562"/>
      <c r="O121" s="4"/>
      <c r="P121" s="4"/>
      <c r="Q121" s="4"/>
      <c r="R121" s="83"/>
    </row>
    <row r="122" spans="1:18" x14ac:dyDescent="0.25">
      <c r="A122" s="82"/>
      <c r="B122" s="4" t="s">
        <v>376</v>
      </c>
      <c r="C122" s="4" t="s">
        <v>369</v>
      </c>
      <c r="D122" s="4" t="s">
        <v>370</v>
      </c>
      <c r="E122" s="4" t="s">
        <v>371</v>
      </c>
      <c r="F122" s="5" t="str">
        <f>IF(OR(AND(NOT(ISBLANK($C123)),$C123&lt;5),AND(NOT(ISBLANK($D123)),$D123&gt;3),AND(NOT(ISBLANK($E123)),$E123&gt;3)),"1","0")</f>
        <v>0</v>
      </c>
      <c r="G122" s="6"/>
      <c r="H122" s="6"/>
      <c r="I122" s="6"/>
      <c r="J122" s="6"/>
      <c r="K122" s="6"/>
      <c r="L122" s="6"/>
      <c r="M122" s="6"/>
      <c r="N122" s="6"/>
      <c r="O122" s="6"/>
      <c r="P122" s="6"/>
      <c r="Q122" s="6"/>
      <c r="R122" s="83"/>
    </row>
    <row r="123" spans="1:18" x14ac:dyDescent="0.25">
      <c r="A123" s="82"/>
      <c r="B123" s="7"/>
      <c r="C123" s="6"/>
      <c r="D123" s="6"/>
      <c r="E123" s="6"/>
      <c r="F123" s="8" t="s">
        <v>372</v>
      </c>
      <c r="G123" s="562">
        <f>G122+H122</f>
        <v>0</v>
      </c>
      <c r="H123" s="562"/>
      <c r="I123" s="4"/>
      <c r="J123" s="562">
        <f>J122+K122</f>
        <v>0</v>
      </c>
      <c r="K123" s="562"/>
      <c r="L123" s="4"/>
      <c r="M123" s="562">
        <f>M122+N122</f>
        <v>0</v>
      </c>
      <c r="N123" s="562"/>
      <c r="O123" s="4"/>
      <c r="P123" s="4"/>
      <c r="Q123" s="4"/>
      <c r="R123" s="83"/>
    </row>
    <row r="124" spans="1:18" x14ac:dyDescent="0.25">
      <c r="A124" s="82"/>
      <c r="B124" s="4" t="s">
        <v>377</v>
      </c>
      <c r="C124" s="4" t="s">
        <v>369</v>
      </c>
      <c r="D124" s="4" t="s">
        <v>370</v>
      </c>
      <c r="E124" s="4" t="s">
        <v>371</v>
      </c>
      <c r="F124" s="5" t="str">
        <f>IF(OR(AND(NOT(ISBLANK($C125)),$C125&lt;5),AND(NOT(ISBLANK($D125)),$D125&gt;3),AND(NOT(ISBLANK($E125)),$E125&gt;3)),"1","0")</f>
        <v>0</v>
      </c>
      <c r="G124" s="6"/>
      <c r="H124" s="6"/>
      <c r="I124" s="6"/>
      <c r="J124" s="6"/>
      <c r="K124" s="6"/>
      <c r="L124" s="6"/>
      <c r="M124" s="6"/>
      <c r="N124" s="6"/>
      <c r="O124" s="6"/>
      <c r="P124" s="6"/>
      <c r="Q124" s="6"/>
      <c r="R124" s="83"/>
    </row>
    <row r="125" spans="1:18" x14ac:dyDescent="0.25">
      <c r="A125" s="82"/>
      <c r="B125" s="7"/>
      <c r="C125" s="6"/>
      <c r="D125" s="6"/>
      <c r="E125" s="6"/>
      <c r="F125" s="8" t="s">
        <v>372</v>
      </c>
      <c r="G125" s="562">
        <f>G124+H124</f>
        <v>0</v>
      </c>
      <c r="H125" s="562"/>
      <c r="I125" s="4"/>
      <c r="J125" s="562">
        <f>J124+K124</f>
        <v>0</v>
      </c>
      <c r="K125" s="562"/>
      <c r="L125" s="4"/>
      <c r="M125" s="562">
        <f>M124+N124</f>
        <v>0</v>
      </c>
      <c r="N125" s="562"/>
      <c r="O125" s="4"/>
      <c r="P125" s="4"/>
      <c r="Q125" s="4"/>
      <c r="R125" s="83"/>
    </row>
    <row r="126" spans="1:18" x14ac:dyDescent="0.25">
      <c r="A126" s="82"/>
      <c r="B126" s="4" t="s">
        <v>378</v>
      </c>
      <c r="C126" s="4" t="s">
        <v>369</v>
      </c>
      <c r="D126" s="4" t="s">
        <v>370</v>
      </c>
      <c r="E126" s="4" t="s">
        <v>371</v>
      </c>
      <c r="F126" s="5" t="str">
        <f>IF(OR(AND(NOT(ISBLANK($C127)),$C127&lt;5),AND(NOT(ISBLANK($D127)),$D127&gt;3),AND(NOT(ISBLANK($E127)),$E127&gt;3)),"1","0")</f>
        <v>0</v>
      </c>
      <c r="G126" s="6"/>
      <c r="H126" s="6"/>
      <c r="I126" s="6"/>
      <c r="J126" s="6"/>
      <c r="K126" s="6"/>
      <c r="L126" s="6"/>
      <c r="M126" s="6"/>
      <c r="N126" s="6"/>
      <c r="O126" s="6"/>
      <c r="P126" s="6"/>
      <c r="Q126" s="6"/>
      <c r="R126" s="83"/>
    </row>
    <row r="127" spans="1:18" x14ac:dyDescent="0.25">
      <c r="A127" s="82"/>
      <c r="B127" s="7"/>
      <c r="C127" s="6"/>
      <c r="D127" s="6"/>
      <c r="E127" s="6"/>
      <c r="F127" s="8" t="s">
        <v>372</v>
      </c>
      <c r="G127" s="562">
        <f>G126+H126</f>
        <v>0</v>
      </c>
      <c r="H127" s="562"/>
      <c r="I127" s="4"/>
      <c r="J127" s="562">
        <f>J126+K126</f>
        <v>0</v>
      </c>
      <c r="K127" s="562"/>
      <c r="L127" s="4"/>
      <c r="M127" s="562">
        <f>M126+N126</f>
        <v>0</v>
      </c>
      <c r="N127" s="562"/>
      <c r="O127" s="4"/>
      <c r="P127" s="4"/>
      <c r="Q127" s="4"/>
      <c r="R127" s="83"/>
    </row>
    <row r="128" spans="1:18" x14ac:dyDescent="0.25">
      <c r="A128" s="82"/>
      <c r="B128" s="4" t="s">
        <v>379</v>
      </c>
      <c r="C128" s="4" t="s">
        <v>369</v>
      </c>
      <c r="D128" s="4" t="s">
        <v>370</v>
      </c>
      <c r="E128" s="4" t="s">
        <v>371</v>
      </c>
      <c r="F128" s="5" t="str">
        <f>IF(OR(AND(NOT(ISBLANK($C129)),$C129&lt;5),AND(NOT(ISBLANK($D129)),$D129&gt;3),AND(NOT(ISBLANK($E129)),$E129&gt;3)),"1","0")</f>
        <v>0</v>
      </c>
      <c r="G128" s="6"/>
      <c r="H128" s="6"/>
      <c r="I128" s="6"/>
      <c r="J128" s="6"/>
      <c r="K128" s="6"/>
      <c r="L128" s="6"/>
      <c r="M128" s="6"/>
      <c r="N128" s="6"/>
      <c r="O128" s="6"/>
      <c r="P128" s="6"/>
      <c r="Q128" s="6"/>
      <c r="R128" s="83"/>
    </row>
    <row r="129" spans="1:18" x14ac:dyDescent="0.25">
      <c r="A129" s="82"/>
      <c r="B129" s="7"/>
      <c r="C129" s="6"/>
      <c r="D129" s="6"/>
      <c r="E129" s="6"/>
      <c r="F129" s="8" t="s">
        <v>372</v>
      </c>
      <c r="G129" s="562">
        <f>G128+H128</f>
        <v>0</v>
      </c>
      <c r="H129" s="562"/>
      <c r="I129" s="4"/>
      <c r="J129" s="562">
        <f>J128+K128</f>
        <v>0</v>
      </c>
      <c r="K129" s="562"/>
      <c r="L129" s="4"/>
      <c r="M129" s="562">
        <f>M128+N128</f>
        <v>0</v>
      </c>
      <c r="N129" s="562"/>
      <c r="O129" s="4"/>
      <c r="P129" s="4"/>
      <c r="Q129" s="4"/>
      <c r="R129" s="83"/>
    </row>
    <row r="130" spans="1:18" x14ac:dyDescent="0.25">
      <c r="A130" s="82"/>
      <c r="B130" s="546" t="s">
        <v>380</v>
      </c>
      <c r="C130" s="547"/>
      <c r="D130" s="547"/>
      <c r="E130" s="548"/>
      <c r="F130" s="548"/>
      <c r="G130" s="548"/>
      <c r="H130" s="548"/>
      <c r="I130" s="548"/>
      <c r="J130" s="10">
        <f>MAX(G115,J115,M115,G117,J117,M117,G119,J119,M119,G121,J121,M121,G123,J123,M123,G125,J125,M125,G127,J127,M127,G129,J129,M129)</f>
        <v>0</v>
      </c>
      <c r="K130" s="549"/>
      <c r="L130" s="550"/>
      <c r="M130" s="550"/>
      <c r="N130" s="550"/>
      <c r="O130" s="550"/>
      <c r="P130" s="550"/>
      <c r="Q130" s="550"/>
      <c r="R130" s="83"/>
    </row>
    <row r="131" spans="1:18" x14ac:dyDescent="0.25">
      <c r="A131" s="82"/>
      <c r="B131" s="551" t="s">
        <v>381</v>
      </c>
      <c r="C131" s="551"/>
      <c r="D131" s="552"/>
      <c r="E131" s="553"/>
      <c r="F131" s="554"/>
      <c r="G131" s="554"/>
      <c r="H131" s="554"/>
      <c r="I131" s="554"/>
      <c r="J131" s="554"/>
      <c r="K131" s="554"/>
      <c r="L131" s="554"/>
      <c r="M131" s="554"/>
      <c r="N131" s="554"/>
      <c r="O131" s="554"/>
      <c r="P131" s="554"/>
      <c r="Q131" s="555"/>
      <c r="R131" s="83"/>
    </row>
    <row r="132" spans="1:18" x14ac:dyDescent="0.25">
      <c r="A132" s="82"/>
      <c r="B132" s="111" t="s">
        <v>382</v>
      </c>
      <c r="C132" s="112">
        <f>F114+F116+F118+F120+F122+F124+F126+F128</f>
        <v>0</v>
      </c>
      <c r="D132" s="9"/>
      <c r="E132" s="556"/>
      <c r="F132" s="557"/>
      <c r="G132" s="557"/>
      <c r="H132" s="557"/>
      <c r="I132" s="557"/>
      <c r="J132" s="557"/>
      <c r="K132" s="557"/>
      <c r="L132" s="557"/>
      <c r="M132" s="557"/>
      <c r="N132" s="557"/>
      <c r="O132" s="557"/>
      <c r="P132" s="557"/>
      <c r="Q132" s="558"/>
      <c r="R132" s="83"/>
    </row>
    <row r="133" spans="1:18" x14ac:dyDescent="0.25">
      <c r="A133" s="82"/>
      <c r="B133" s="111" t="s">
        <v>383</v>
      </c>
      <c r="C133" s="112" t="str">
        <f>IF(AND(NOT(ISBLANK(G112)),OR(G112="&lt; 50,000 cp",G112="50,000 - 499,999 cp")),"1","0")</f>
        <v>0</v>
      </c>
      <c r="D133" s="9"/>
      <c r="E133" s="556"/>
      <c r="F133" s="557"/>
      <c r="G133" s="557"/>
      <c r="H133" s="557"/>
      <c r="I133" s="557"/>
      <c r="J133" s="557"/>
      <c r="K133" s="557"/>
      <c r="L133" s="557"/>
      <c r="M133" s="557"/>
      <c r="N133" s="557"/>
      <c r="O133" s="557"/>
      <c r="P133" s="557"/>
      <c r="Q133" s="558"/>
      <c r="R133" s="83"/>
    </row>
    <row r="134" spans="1:18" x14ac:dyDescent="0.25">
      <c r="A134" s="82"/>
      <c r="B134" s="111" t="s">
        <v>384</v>
      </c>
      <c r="C134" s="111">
        <f>C132+C133</f>
        <v>0</v>
      </c>
      <c r="D134" s="9"/>
      <c r="E134" s="559"/>
      <c r="F134" s="560"/>
      <c r="G134" s="560"/>
      <c r="H134" s="560"/>
      <c r="I134" s="560"/>
      <c r="J134" s="560"/>
      <c r="K134" s="560"/>
      <c r="L134" s="560"/>
      <c r="M134" s="560"/>
      <c r="N134" s="560"/>
      <c r="O134" s="560"/>
      <c r="P134" s="560"/>
      <c r="Q134" s="561"/>
      <c r="R134" s="83"/>
    </row>
    <row r="135" spans="1:18" x14ac:dyDescent="0.25">
      <c r="A135" s="82"/>
      <c r="B135" s="113" t="s">
        <v>385</v>
      </c>
      <c r="C135" s="113">
        <f>$F$4</f>
        <v>0</v>
      </c>
      <c r="R135" s="83"/>
    </row>
    <row r="136" spans="1:18" x14ac:dyDescent="0.25">
      <c r="A136" s="82"/>
      <c r="R136" s="83"/>
    </row>
    <row r="137" spans="1:18" x14ac:dyDescent="0.25">
      <c r="A137" s="82"/>
      <c r="R137" s="83"/>
    </row>
    <row r="138" spans="1:18" x14ac:dyDescent="0.25">
      <c r="A138" s="82"/>
      <c r="B138" s="590" t="str">
        <f>+Ecologist&amp;": "&amp;+Site_name</f>
        <v xml:space="preserve">: </v>
      </c>
      <c r="C138" s="591"/>
      <c r="D138" s="591"/>
      <c r="E138" s="591"/>
      <c r="F138" s="591"/>
      <c r="G138" s="591"/>
      <c r="H138" s="591"/>
      <c r="I138" s="591"/>
      <c r="J138" s="591"/>
      <c r="K138" s="592"/>
      <c r="L138" s="592"/>
      <c r="M138" s="592"/>
      <c r="N138" s="592"/>
      <c r="O138" s="592"/>
      <c r="P138" s="592"/>
      <c r="Q138" s="593"/>
      <c r="R138" s="83"/>
    </row>
    <row r="139" spans="1:18" ht="14.15" customHeight="1" x14ac:dyDescent="0.25">
      <c r="A139" s="82"/>
      <c r="B139" s="594" t="s">
        <v>393</v>
      </c>
      <c r="C139" s="594"/>
      <c r="D139" s="594"/>
      <c r="E139" s="594"/>
      <c r="F139" s="594"/>
      <c r="G139" s="594"/>
      <c r="H139" s="594"/>
      <c r="I139" s="594"/>
      <c r="J139" s="594"/>
      <c r="K139" s="285" t="s">
        <v>387</v>
      </c>
      <c r="L139" s="235"/>
      <c r="M139" s="235"/>
      <c r="N139" s="235"/>
      <c r="O139" s="235"/>
      <c r="P139" s="235"/>
      <c r="Q139" s="235"/>
      <c r="R139" s="83"/>
    </row>
    <row r="140" spans="1:18" x14ac:dyDescent="0.25">
      <c r="A140" s="82"/>
      <c r="B140" s="245"/>
      <c r="C140" s="271"/>
      <c r="D140" s="271"/>
      <c r="E140" s="271"/>
      <c r="F140" s="271"/>
      <c r="G140" s="271"/>
      <c r="H140" s="271"/>
      <c r="I140" s="271"/>
      <c r="J140" s="271"/>
      <c r="K140" s="271"/>
      <c r="L140" s="271"/>
      <c r="M140" s="271"/>
      <c r="N140" s="271"/>
      <c r="O140" s="271"/>
      <c r="P140" s="271"/>
      <c r="Q140" s="271"/>
      <c r="R140" s="83"/>
    </row>
    <row r="141" spans="1:18" x14ac:dyDescent="0.25">
      <c r="A141" s="82"/>
      <c r="B141" s="271"/>
      <c r="C141" s="271"/>
      <c r="D141" s="271"/>
      <c r="E141" s="271"/>
      <c r="F141" s="271"/>
      <c r="G141" s="271"/>
      <c r="H141" s="271"/>
      <c r="I141" s="271"/>
      <c r="J141" s="271"/>
      <c r="K141" s="271"/>
      <c r="L141" s="271"/>
      <c r="M141" s="271"/>
      <c r="N141" s="271"/>
      <c r="O141" s="271"/>
      <c r="P141" s="271"/>
      <c r="Q141" s="271"/>
      <c r="R141" s="83"/>
    </row>
    <row r="142" spans="1:18" x14ac:dyDescent="0.25">
      <c r="A142" s="82"/>
      <c r="B142" s="271"/>
      <c r="C142" s="271"/>
      <c r="D142" s="271"/>
      <c r="E142" s="271"/>
      <c r="F142" s="271"/>
      <c r="G142" s="271"/>
      <c r="H142" s="271"/>
      <c r="I142" s="271"/>
      <c r="J142" s="271"/>
      <c r="K142" s="271"/>
      <c r="L142" s="271"/>
      <c r="M142" s="271"/>
      <c r="N142" s="271"/>
      <c r="O142" s="271"/>
      <c r="P142" s="271"/>
      <c r="Q142" s="271"/>
      <c r="R142" s="83"/>
    </row>
    <row r="143" spans="1:18" ht="14.15" customHeight="1" x14ac:dyDescent="0.25">
      <c r="A143" s="82"/>
      <c r="B143" s="595" t="s">
        <v>394</v>
      </c>
      <c r="C143" s="596"/>
      <c r="D143" s="596"/>
      <c r="E143" s="597"/>
      <c r="F143" s="579" t="s">
        <v>320</v>
      </c>
      <c r="G143" s="578" t="s">
        <v>354</v>
      </c>
      <c r="H143" s="578"/>
      <c r="I143" s="578"/>
      <c r="J143" s="578" t="s">
        <v>355</v>
      </c>
      <c r="K143" s="578"/>
      <c r="L143" s="578"/>
      <c r="M143" s="580" t="s">
        <v>356</v>
      </c>
      <c r="N143" s="581"/>
      <c r="O143" s="581"/>
      <c r="P143" s="2" t="s">
        <v>357</v>
      </c>
      <c r="Q143" s="3" t="s">
        <v>358</v>
      </c>
      <c r="R143" s="83"/>
    </row>
    <row r="144" spans="1:18" ht="14.15" customHeight="1" x14ac:dyDescent="0.25">
      <c r="A144" s="82"/>
      <c r="B144" s="598"/>
      <c r="C144" s="599"/>
      <c r="D144" s="599"/>
      <c r="E144" s="600"/>
      <c r="F144" s="263"/>
      <c r="G144" s="579" t="s">
        <v>359</v>
      </c>
      <c r="H144" s="579"/>
      <c r="I144" s="579"/>
      <c r="J144" s="579" t="s">
        <v>360</v>
      </c>
      <c r="K144" s="579"/>
      <c r="L144" s="579"/>
      <c r="M144" s="582"/>
      <c r="N144" s="582"/>
      <c r="O144" s="582"/>
      <c r="P144" s="585" t="s">
        <v>361</v>
      </c>
      <c r="Q144" s="585" t="s">
        <v>362</v>
      </c>
      <c r="R144" s="83"/>
    </row>
    <row r="145" spans="1:18" x14ac:dyDescent="0.25">
      <c r="A145" s="82"/>
      <c r="B145" s="588" t="s">
        <v>363</v>
      </c>
      <c r="C145" s="589"/>
      <c r="D145" s="589"/>
      <c r="E145" s="144"/>
      <c r="F145" s="263"/>
      <c r="G145" s="583"/>
      <c r="H145" s="583"/>
      <c r="I145" s="583"/>
      <c r="J145" s="584"/>
      <c r="K145" s="584"/>
      <c r="L145" s="584"/>
      <c r="M145" s="582"/>
      <c r="N145" s="582"/>
      <c r="O145" s="582"/>
      <c r="P145" s="586"/>
      <c r="Q145" s="586"/>
      <c r="R145" s="83"/>
    </row>
    <row r="146" spans="1:18" x14ac:dyDescent="0.25">
      <c r="A146" s="82"/>
      <c r="B146" s="587" t="s">
        <v>364</v>
      </c>
      <c r="C146" s="547"/>
      <c r="D146" s="547"/>
      <c r="E146" s="547"/>
      <c r="F146" s="547"/>
      <c r="G146" s="4" t="s">
        <v>365</v>
      </c>
      <c r="H146" s="4" t="s">
        <v>366</v>
      </c>
      <c r="I146" s="4" t="s">
        <v>367</v>
      </c>
      <c r="J146" s="4" t="s">
        <v>365</v>
      </c>
      <c r="K146" s="4" t="s">
        <v>366</v>
      </c>
      <c r="L146" s="4" t="s">
        <v>367</v>
      </c>
      <c r="M146" s="4" t="s">
        <v>365</v>
      </c>
      <c r="N146" s="4" t="s">
        <v>366</v>
      </c>
      <c r="O146" s="4" t="s">
        <v>367</v>
      </c>
      <c r="P146" s="586"/>
      <c r="Q146" s="586"/>
      <c r="R146" s="83"/>
    </row>
    <row r="147" spans="1:18" x14ac:dyDescent="0.25">
      <c r="A147" s="82"/>
      <c r="B147" s="4" t="s">
        <v>368</v>
      </c>
      <c r="C147" s="4" t="s">
        <v>369</v>
      </c>
      <c r="D147" s="4" t="s">
        <v>370</v>
      </c>
      <c r="E147" s="4" t="s">
        <v>371</v>
      </c>
      <c r="F147" s="5" t="str">
        <f>IF(OR(AND(NOT(ISBLANK($C148)),$C148&lt;5),AND(NOT(ISBLANK($D148)),$D148&gt;3),AND(NOT(ISBLANK($E148)),$E148&gt;3)),"1","0")</f>
        <v>0</v>
      </c>
      <c r="G147" s="6"/>
      <c r="H147" s="6"/>
      <c r="I147" s="6"/>
      <c r="J147" s="6"/>
      <c r="K147" s="6"/>
      <c r="L147" s="6"/>
      <c r="M147" s="6"/>
      <c r="N147" s="6"/>
      <c r="O147" s="6"/>
      <c r="P147" s="6"/>
      <c r="Q147" s="6"/>
      <c r="R147" s="83"/>
    </row>
    <row r="148" spans="1:18" x14ac:dyDescent="0.25">
      <c r="A148" s="82"/>
      <c r="B148" s="7"/>
      <c r="C148" s="6"/>
      <c r="D148" s="6"/>
      <c r="E148" s="6"/>
      <c r="F148" s="205" t="s">
        <v>372</v>
      </c>
      <c r="G148" s="562">
        <f>G147+H147</f>
        <v>0</v>
      </c>
      <c r="H148" s="562"/>
      <c r="I148" s="4"/>
      <c r="J148" s="562">
        <f>J147+K147</f>
        <v>0</v>
      </c>
      <c r="K148" s="562"/>
      <c r="L148" s="4"/>
      <c r="M148" s="562">
        <f>M147+N147</f>
        <v>0</v>
      </c>
      <c r="N148" s="562"/>
      <c r="O148" s="4"/>
      <c r="P148" s="4"/>
      <c r="Q148" s="4"/>
      <c r="R148" s="83"/>
    </row>
    <row r="149" spans="1:18" x14ac:dyDescent="0.25">
      <c r="A149" s="82"/>
      <c r="B149" s="4" t="s">
        <v>373</v>
      </c>
      <c r="C149" s="4" t="s">
        <v>369</v>
      </c>
      <c r="D149" s="4" t="s">
        <v>370</v>
      </c>
      <c r="E149" s="4" t="s">
        <v>371</v>
      </c>
      <c r="F149" s="5" t="str">
        <f>IF(OR(AND(NOT(ISBLANK($C150)),$C150&lt;5),AND(NOT(ISBLANK($D150)),$D150&gt;3),AND(NOT(ISBLANK($E150)),$E150&gt;3)),"1","0")</f>
        <v>0</v>
      </c>
      <c r="G149" s="6"/>
      <c r="H149" s="6"/>
      <c r="I149" s="6"/>
      <c r="J149" s="6"/>
      <c r="K149" s="6"/>
      <c r="L149" s="6"/>
      <c r="M149" s="6"/>
      <c r="N149" s="6"/>
      <c r="O149" s="6"/>
      <c r="P149" s="6"/>
      <c r="Q149" s="6"/>
      <c r="R149" s="83"/>
    </row>
    <row r="150" spans="1:18" x14ac:dyDescent="0.25">
      <c r="A150" s="82"/>
      <c r="B150" s="7"/>
      <c r="C150" s="6"/>
      <c r="D150" s="6"/>
      <c r="E150" s="6"/>
      <c r="F150" s="8" t="s">
        <v>372</v>
      </c>
      <c r="G150" s="562">
        <f>G149+H149</f>
        <v>0</v>
      </c>
      <c r="H150" s="562"/>
      <c r="I150" s="4"/>
      <c r="J150" s="562">
        <f>J149+K149</f>
        <v>0</v>
      </c>
      <c r="K150" s="562"/>
      <c r="L150" s="4"/>
      <c r="M150" s="562">
        <f>M149+N149</f>
        <v>0</v>
      </c>
      <c r="N150" s="562"/>
      <c r="O150" s="4"/>
      <c r="P150" s="4"/>
      <c r="Q150" s="4"/>
      <c r="R150" s="83"/>
    </row>
    <row r="151" spans="1:18" x14ac:dyDescent="0.25">
      <c r="A151" s="82"/>
      <c r="B151" s="4" t="s">
        <v>374</v>
      </c>
      <c r="C151" s="4" t="s">
        <v>369</v>
      </c>
      <c r="D151" s="4" t="s">
        <v>370</v>
      </c>
      <c r="E151" s="4" t="s">
        <v>371</v>
      </c>
      <c r="F151" s="5" t="str">
        <f>IF(OR(AND(NOT(ISBLANK($C152)),$C152&lt;5),AND(NOT(ISBLANK($D152)),$D152&gt;3),AND(NOT(ISBLANK($E152)),$E152&gt;3)),"1","0")</f>
        <v>0</v>
      </c>
      <c r="G151" s="6"/>
      <c r="H151" s="6"/>
      <c r="I151" s="6"/>
      <c r="J151" s="6"/>
      <c r="K151" s="6"/>
      <c r="L151" s="6"/>
      <c r="M151" s="6"/>
      <c r="N151" s="6"/>
      <c r="O151" s="6"/>
      <c r="P151" s="6"/>
      <c r="Q151" s="6"/>
      <c r="R151" s="83"/>
    </row>
    <row r="152" spans="1:18" x14ac:dyDescent="0.25">
      <c r="A152" s="82"/>
      <c r="B152" s="7"/>
      <c r="C152" s="6"/>
      <c r="D152" s="6"/>
      <c r="E152" s="6"/>
      <c r="F152" s="8" t="s">
        <v>372</v>
      </c>
      <c r="G152" s="562">
        <f>G151+H151</f>
        <v>0</v>
      </c>
      <c r="H152" s="562"/>
      <c r="I152" s="4"/>
      <c r="J152" s="562">
        <f>J151+K151</f>
        <v>0</v>
      </c>
      <c r="K152" s="562"/>
      <c r="L152" s="4"/>
      <c r="M152" s="562">
        <f>M151+N151</f>
        <v>0</v>
      </c>
      <c r="N152" s="562"/>
      <c r="O152" s="4"/>
      <c r="P152" s="4"/>
      <c r="Q152" s="4"/>
      <c r="R152" s="83"/>
    </row>
    <row r="153" spans="1:18" x14ac:dyDescent="0.25">
      <c r="A153" s="82"/>
      <c r="B153" s="4" t="s">
        <v>375</v>
      </c>
      <c r="C153" s="4" t="s">
        <v>369</v>
      </c>
      <c r="D153" s="4" t="s">
        <v>370</v>
      </c>
      <c r="E153" s="4" t="s">
        <v>371</v>
      </c>
      <c r="F153" s="5" t="str">
        <f>IF(OR(AND(NOT(ISBLANK($C154)),$C154&lt;5),AND(NOT(ISBLANK($D154)),$D154&gt;3),AND(NOT(ISBLANK($E154)),$E154&gt;3)),"1","0")</f>
        <v>0</v>
      </c>
      <c r="G153" s="6"/>
      <c r="H153" s="6"/>
      <c r="I153" s="6"/>
      <c r="J153" s="6"/>
      <c r="K153" s="6"/>
      <c r="L153" s="6"/>
      <c r="M153" s="6"/>
      <c r="N153" s="6"/>
      <c r="O153" s="6"/>
      <c r="P153" s="6"/>
      <c r="Q153" s="6"/>
      <c r="R153" s="83"/>
    </row>
    <row r="154" spans="1:18" x14ac:dyDescent="0.25">
      <c r="A154" s="82"/>
      <c r="B154" s="7"/>
      <c r="C154" s="6"/>
      <c r="D154" s="6"/>
      <c r="E154" s="6"/>
      <c r="F154" s="8" t="s">
        <v>372</v>
      </c>
      <c r="G154" s="562">
        <f>G153+H153</f>
        <v>0</v>
      </c>
      <c r="H154" s="562"/>
      <c r="I154" s="4"/>
      <c r="J154" s="562">
        <f>J153+K153</f>
        <v>0</v>
      </c>
      <c r="K154" s="562"/>
      <c r="L154" s="4"/>
      <c r="M154" s="562">
        <f>M153+N153</f>
        <v>0</v>
      </c>
      <c r="N154" s="562"/>
      <c r="O154" s="4"/>
      <c r="P154" s="4"/>
      <c r="Q154" s="4"/>
      <c r="R154" s="83"/>
    </row>
    <row r="155" spans="1:18" x14ac:dyDescent="0.25">
      <c r="A155" s="82"/>
      <c r="B155" s="4" t="s">
        <v>376</v>
      </c>
      <c r="C155" s="4" t="s">
        <v>369</v>
      </c>
      <c r="D155" s="4" t="s">
        <v>370</v>
      </c>
      <c r="E155" s="4" t="s">
        <v>371</v>
      </c>
      <c r="F155" s="5" t="str">
        <f>IF(OR(AND(NOT(ISBLANK($C156)),$C156&lt;5),AND(NOT(ISBLANK($D156)),$D156&gt;3),AND(NOT(ISBLANK($E156)),$E156&gt;3)),"1","0")</f>
        <v>0</v>
      </c>
      <c r="G155" s="6"/>
      <c r="H155" s="6"/>
      <c r="I155" s="6"/>
      <c r="J155" s="6"/>
      <c r="K155" s="6"/>
      <c r="L155" s="6"/>
      <c r="M155" s="6"/>
      <c r="N155" s="6"/>
      <c r="O155" s="6"/>
      <c r="P155" s="6"/>
      <c r="Q155" s="6"/>
      <c r="R155" s="83"/>
    </row>
    <row r="156" spans="1:18" x14ac:dyDescent="0.25">
      <c r="A156" s="82"/>
      <c r="B156" s="7"/>
      <c r="C156" s="6"/>
      <c r="D156" s="6"/>
      <c r="E156" s="6"/>
      <c r="F156" s="8" t="s">
        <v>372</v>
      </c>
      <c r="G156" s="562">
        <f>G155+H155</f>
        <v>0</v>
      </c>
      <c r="H156" s="562"/>
      <c r="I156" s="4"/>
      <c r="J156" s="562">
        <f>J155+K155</f>
        <v>0</v>
      </c>
      <c r="K156" s="562"/>
      <c r="L156" s="4"/>
      <c r="M156" s="562">
        <f>M155+N155</f>
        <v>0</v>
      </c>
      <c r="N156" s="562"/>
      <c r="O156" s="4"/>
      <c r="P156" s="4"/>
      <c r="Q156" s="4"/>
      <c r="R156" s="83"/>
    </row>
    <row r="157" spans="1:18" x14ac:dyDescent="0.25">
      <c r="A157" s="82"/>
      <c r="B157" s="4" t="s">
        <v>377</v>
      </c>
      <c r="C157" s="4" t="s">
        <v>369</v>
      </c>
      <c r="D157" s="4" t="s">
        <v>370</v>
      </c>
      <c r="E157" s="4" t="s">
        <v>371</v>
      </c>
      <c r="F157" s="5" t="str">
        <f>IF(OR(AND(NOT(ISBLANK($C158)),$C158&lt;5),AND(NOT(ISBLANK($D158)),$D158&gt;3),AND(NOT(ISBLANK($E158)),$E158&gt;3)),"1","0")</f>
        <v>0</v>
      </c>
      <c r="G157" s="6"/>
      <c r="H157" s="6"/>
      <c r="I157" s="6"/>
      <c r="J157" s="6"/>
      <c r="K157" s="6"/>
      <c r="L157" s="6"/>
      <c r="M157" s="6"/>
      <c r="N157" s="6"/>
      <c r="O157" s="6"/>
      <c r="P157" s="6"/>
      <c r="Q157" s="6"/>
      <c r="R157" s="83"/>
    </row>
    <row r="158" spans="1:18" x14ac:dyDescent="0.25">
      <c r="A158" s="82"/>
      <c r="B158" s="7"/>
      <c r="C158" s="6"/>
      <c r="D158" s="6"/>
      <c r="E158" s="6"/>
      <c r="F158" s="8" t="s">
        <v>372</v>
      </c>
      <c r="G158" s="562">
        <f>G157+H157</f>
        <v>0</v>
      </c>
      <c r="H158" s="562"/>
      <c r="I158" s="4"/>
      <c r="J158" s="562">
        <f>J157+K157</f>
        <v>0</v>
      </c>
      <c r="K158" s="562"/>
      <c r="L158" s="4"/>
      <c r="M158" s="562">
        <f>M157+N157</f>
        <v>0</v>
      </c>
      <c r="N158" s="562"/>
      <c r="O158" s="4"/>
      <c r="P158" s="4"/>
      <c r="Q158" s="4"/>
      <c r="R158" s="83"/>
    </row>
    <row r="159" spans="1:18" x14ac:dyDescent="0.25">
      <c r="A159" s="82"/>
      <c r="B159" s="4" t="s">
        <v>378</v>
      </c>
      <c r="C159" s="4" t="s">
        <v>369</v>
      </c>
      <c r="D159" s="4" t="s">
        <v>370</v>
      </c>
      <c r="E159" s="4" t="s">
        <v>371</v>
      </c>
      <c r="F159" s="5" t="str">
        <f>IF(OR(AND(NOT(ISBLANK($C160)),$C160&lt;5),AND(NOT(ISBLANK($D160)),$D160&gt;3),AND(NOT(ISBLANK($E160)),$E160&gt;3)),"1","0")</f>
        <v>0</v>
      </c>
      <c r="G159" s="6"/>
      <c r="H159" s="6"/>
      <c r="I159" s="6"/>
      <c r="J159" s="6"/>
      <c r="K159" s="6"/>
      <c r="L159" s="6"/>
      <c r="M159" s="6"/>
      <c r="N159" s="6"/>
      <c r="O159" s="6"/>
      <c r="P159" s="6"/>
      <c r="Q159" s="6"/>
      <c r="R159" s="83"/>
    </row>
    <row r="160" spans="1:18" x14ac:dyDescent="0.25">
      <c r="A160" s="82"/>
      <c r="B160" s="7"/>
      <c r="C160" s="6"/>
      <c r="D160" s="6"/>
      <c r="E160" s="6"/>
      <c r="F160" s="8" t="s">
        <v>372</v>
      </c>
      <c r="G160" s="562">
        <f>G159+H159</f>
        <v>0</v>
      </c>
      <c r="H160" s="562"/>
      <c r="I160" s="4"/>
      <c r="J160" s="562">
        <f>J159+K159</f>
        <v>0</v>
      </c>
      <c r="K160" s="562"/>
      <c r="L160" s="4"/>
      <c r="M160" s="562">
        <f>M159+N159</f>
        <v>0</v>
      </c>
      <c r="N160" s="562"/>
      <c r="O160" s="4"/>
      <c r="P160" s="4"/>
      <c r="Q160" s="4"/>
      <c r="R160" s="83"/>
    </row>
    <row r="161" spans="1:18" x14ac:dyDescent="0.25">
      <c r="A161" s="82"/>
      <c r="B161" s="4" t="s">
        <v>379</v>
      </c>
      <c r="C161" s="4" t="s">
        <v>369</v>
      </c>
      <c r="D161" s="4" t="s">
        <v>370</v>
      </c>
      <c r="E161" s="4" t="s">
        <v>371</v>
      </c>
      <c r="F161" s="5" t="str">
        <f>IF(OR(AND(NOT(ISBLANK($C162)),$C162&lt;5),AND(NOT(ISBLANK($D162)),$D162&gt;3),AND(NOT(ISBLANK($E162)),$E162&gt;3)),"1","0")</f>
        <v>0</v>
      </c>
      <c r="G161" s="6"/>
      <c r="H161" s="6"/>
      <c r="I161" s="6"/>
      <c r="J161" s="6"/>
      <c r="K161" s="6"/>
      <c r="L161" s="6"/>
      <c r="M161" s="6"/>
      <c r="N161" s="6"/>
      <c r="O161" s="6"/>
      <c r="P161" s="6"/>
      <c r="Q161" s="6"/>
      <c r="R161" s="83"/>
    </row>
    <row r="162" spans="1:18" x14ac:dyDescent="0.25">
      <c r="A162" s="82"/>
      <c r="B162" s="7"/>
      <c r="C162" s="6"/>
      <c r="D162" s="6"/>
      <c r="E162" s="6"/>
      <c r="F162" s="8" t="s">
        <v>372</v>
      </c>
      <c r="G162" s="562">
        <f>G161+H161</f>
        <v>0</v>
      </c>
      <c r="H162" s="562"/>
      <c r="I162" s="4"/>
      <c r="J162" s="562">
        <f>J161+K161</f>
        <v>0</v>
      </c>
      <c r="K162" s="562"/>
      <c r="L162" s="4"/>
      <c r="M162" s="562">
        <f>M161+N161</f>
        <v>0</v>
      </c>
      <c r="N162" s="562"/>
      <c r="O162" s="4"/>
      <c r="P162" s="4"/>
      <c r="Q162" s="4"/>
      <c r="R162" s="83"/>
    </row>
    <row r="163" spans="1:18" x14ac:dyDescent="0.25">
      <c r="A163" s="82"/>
      <c r="B163" s="546" t="s">
        <v>380</v>
      </c>
      <c r="C163" s="547"/>
      <c r="D163" s="547"/>
      <c r="E163" s="548"/>
      <c r="F163" s="548"/>
      <c r="G163" s="548"/>
      <c r="H163" s="548"/>
      <c r="I163" s="548"/>
      <c r="J163" s="10">
        <f>MAX(G148,J148,M148,G150,J150,M150,G152,J152,M152,G154,J154,M154,G156,J156,M156,G158,J158,M158,G160,J160,M160,G162,J162,M162)</f>
        <v>0</v>
      </c>
      <c r="K163" s="549"/>
      <c r="L163" s="550"/>
      <c r="M163" s="550"/>
      <c r="N163" s="550"/>
      <c r="O163" s="550"/>
      <c r="P163" s="550"/>
      <c r="Q163" s="550"/>
      <c r="R163" s="83"/>
    </row>
    <row r="164" spans="1:18" x14ac:dyDescent="0.25">
      <c r="A164" s="82"/>
      <c r="B164" s="551" t="s">
        <v>381</v>
      </c>
      <c r="C164" s="551"/>
      <c r="D164" s="552"/>
      <c r="E164" s="553"/>
      <c r="F164" s="554"/>
      <c r="G164" s="554"/>
      <c r="H164" s="554"/>
      <c r="I164" s="554"/>
      <c r="J164" s="554"/>
      <c r="K164" s="554"/>
      <c r="L164" s="554"/>
      <c r="M164" s="554"/>
      <c r="N164" s="554"/>
      <c r="O164" s="554"/>
      <c r="P164" s="554"/>
      <c r="Q164" s="555"/>
      <c r="R164" s="83"/>
    </row>
    <row r="165" spans="1:18" x14ac:dyDescent="0.25">
      <c r="A165" s="82"/>
      <c r="B165" s="111" t="s">
        <v>382</v>
      </c>
      <c r="C165" s="112">
        <f>F147+F149+F151+F153+F155+F157+F159+F161</f>
        <v>0</v>
      </c>
      <c r="D165" s="9"/>
      <c r="E165" s="556"/>
      <c r="F165" s="557"/>
      <c r="G165" s="557"/>
      <c r="H165" s="557"/>
      <c r="I165" s="557"/>
      <c r="J165" s="557"/>
      <c r="K165" s="557"/>
      <c r="L165" s="557"/>
      <c r="M165" s="557"/>
      <c r="N165" s="557"/>
      <c r="O165" s="557"/>
      <c r="P165" s="557"/>
      <c r="Q165" s="558"/>
      <c r="R165" s="83"/>
    </row>
    <row r="166" spans="1:18" x14ac:dyDescent="0.25">
      <c r="A166" s="82"/>
      <c r="B166" s="111" t="s">
        <v>383</v>
      </c>
      <c r="C166" s="112" t="str">
        <f>IF(AND(NOT(ISBLANK(G145)),OR(G145="&lt; 50,000 cp",G145="50,000 - 499,999 cp")),"1","0")</f>
        <v>0</v>
      </c>
      <c r="D166" s="9"/>
      <c r="E166" s="556"/>
      <c r="F166" s="557"/>
      <c r="G166" s="557"/>
      <c r="H166" s="557"/>
      <c r="I166" s="557"/>
      <c r="J166" s="557"/>
      <c r="K166" s="557"/>
      <c r="L166" s="557"/>
      <c r="M166" s="557"/>
      <c r="N166" s="557"/>
      <c r="O166" s="557"/>
      <c r="P166" s="557"/>
      <c r="Q166" s="558"/>
      <c r="R166" s="83"/>
    </row>
    <row r="167" spans="1:18" x14ac:dyDescent="0.25">
      <c r="A167" s="82"/>
      <c r="B167" s="111" t="s">
        <v>384</v>
      </c>
      <c r="C167" s="111">
        <f>C165+C166</f>
        <v>0</v>
      </c>
      <c r="D167" s="9"/>
      <c r="E167" s="559"/>
      <c r="F167" s="560"/>
      <c r="G167" s="560"/>
      <c r="H167" s="560"/>
      <c r="I167" s="560"/>
      <c r="J167" s="560"/>
      <c r="K167" s="560"/>
      <c r="L167" s="560"/>
      <c r="M167" s="560"/>
      <c r="N167" s="560"/>
      <c r="O167" s="560"/>
      <c r="P167" s="560"/>
      <c r="Q167" s="561"/>
      <c r="R167" s="83"/>
    </row>
    <row r="168" spans="1:18" x14ac:dyDescent="0.25">
      <c r="A168" s="82"/>
      <c r="B168" s="113" t="s">
        <v>385</v>
      </c>
      <c r="C168" s="113">
        <f>$F$4</f>
        <v>0</v>
      </c>
      <c r="R168" s="83"/>
    </row>
    <row r="169" spans="1:18" x14ac:dyDescent="0.25">
      <c r="A169" s="82"/>
      <c r="R169" s="83"/>
    </row>
    <row r="170" spans="1:18" x14ac:dyDescent="0.25">
      <c r="A170" s="82"/>
      <c r="R170" s="83"/>
    </row>
    <row r="171" spans="1:18" x14ac:dyDescent="0.25">
      <c r="A171" s="82"/>
      <c r="B171" s="590" t="str">
        <f>+Ecologist&amp;": "&amp;+Site_name</f>
        <v xml:space="preserve">: </v>
      </c>
      <c r="C171" s="591"/>
      <c r="D171" s="591"/>
      <c r="E171" s="591"/>
      <c r="F171" s="591"/>
      <c r="G171" s="591"/>
      <c r="H171" s="591"/>
      <c r="I171" s="591"/>
      <c r="J171" s="591"/>
      <c r="K171" s="592"/>
      <c r="L171" s="592"/>
      <c r="M171" s="592"/>
      <c r="N171" s="592"/>
      <c r="O171" s="592"/>
      <c r="P171" s="592"/>
      <c r="Q171" s="593"/>
      <c r="R171" s="83"/>
    </row>
    <row r="172" spans="1:18" ht="14.15" customHeight="1" x14ac:dyDescent="0.25">
      <c r="A172" s="82"/>
      <c r="B172" s="594" t="s">
        <v>395</v>
      </c>
      <c r="C172" s="594"/>
      <c r="D172" s="594"/>
      <c r="E172" s="594"/>
      <c r="F172" s="594"/>
      <c r="G172" s="594"/>
      <c r="H172" s="594"/>
      <c r="I172" s="594"/>
      <c r="J172" s="594"/>
      <c r="K172" s="285" t="s">
        <v>387</v>
      </c>
      <c r="L172" s="235"/>
      <c r="M172" s="235"/>
      <c r="N172" s="235"/>
      <c r="O172" s="235"/>
      <c r="P172" s="235"/>
      <c r="Q172" s="235"/>
      <c r="R172" s="83"/>
    </row>
    <row r="173" spans="1:18" x14ac:dyDescent="0.25">
      <c r="A173" s="82"/>
      <c r="B173" s="245"/>
      <c r="C173" s="271"/>
      <c r="D173" s="271"/>
      <c r="E173" s="271"/>
      <c r="F173" s="271"/>
      <c r="G173" s="271"/>
      <c r="H173" s="271"/>
      <c r="I173" s="271"/>
      <c r="J173" s="271"/>
      <c r="K173" s="271"/>
      <c r="L173" s="271"/>
      <c r="M173" s="271"/>
      <c r="N173" s="271"/>
      <c r="O173" s="271"/>
      <c r="P173" s="271"/>
      <c r="Q173" s="271"/>
      <c r="R173" s="83"/>
    </row>
    <row r="174" spans="1:18" x14ac:dyDescent="0.25">
      <c r="A174" s="82"/>
      <c r="B174" s="271"/>
      <c r="C174" s="271"/>
      <c r="D174" s="271"/>
      <c r="E174" s="271"/>
      <c r="F174" s="271"/>
      <c r="G174" s="271"/>
      <c r="H174" s="271"/>
      <c r="I174" s="271"/>
      <c r="J174" s="271"/>
      <c r="K174" s="271"/>
      <c r="L174" s="271"/>
      <c r="M174" s="271"/>
      <c r="N174" s="271"/>
      <c r="O174" s="271"/>
      <c r="P174" s="271"/>
      <c r="Q174" s="271"/>
      <c r="R174" s="83"/>
    </row>
    <row r="175" spans="1:18" x14ac:dyDescent="0.25">
      <c r="A175" s="82"/>
      <c r="B175" s="271"/>
      <c r="C175" s="271"/>
      <c r="D175" s="271"/>
      <c r="E175" s="271"/>
      <c r="F175" s="271"/>
      <c r="G175" s="271"/>
      <c r="H175" s="271"/>
      <c r="I175" s="271"/>
      <c r="J175" s="271"/>
      <c r="K175" s="271"/>
      <c r="L175" s="271"/>
      <c r="M175" s="271"/>
      <c r="N175" s="271"/>
      <c r="O175" s="271"/>
      <c r="P175" s="271"/>
      <c r="Q175" s="271"/>
      <c r="R175" s="83"/>
    </row>
    <row r="176" spans="1:18" ht="14.15" customHeight="1" x14ac:dyDescent="0.25">
      <c r="A176" s="82"/>
      <c r="B176" s="595" t="s">
        <v>396</v>
      </c>
      <c r="C176" s="596"/>
      <c r="D176" s="596"/>
      <c r="E176" s="597"/>
      <c r="F176" s="579" t="s">
        <v>320</v>
      </c>
      <c r="G176" s="578" t="s">
        <v>354</v>
      </c>
      <c r="H176" s="578"/>
      <c r="I176" s="578"/>
      <c r="J176" s="578" t="s">
        <v>355</v>
      </c>
      <c r="K176" s="578"/>
      <c r="L176" s="578"/>
      <c r="M176" s="580" t="s">
        <v>356</v>
      </c>
      <c r="N176" s="581"/>
      <c r="O176" s="581"/>
      <c r="P176" s="2" t="s">
        <v>357</v>
      </c>
      <c r="Q176" s="3" t="s">
        <v>358</v>
      </c>
      <c r="R176" s="83"/>
    </row>
    <row r="177" spans="1:18" ht="14.15" customHeight="1" x14ac:dyDescent="0.25">
      <c r="A177" s="82"/>
      <c r="B177" s="598"/>
      <c r="C177" s="599"/>
      <c r="D177" s="599"/>
      <c r="E177" s="600"/>
      <c r="F177" s="263"/>
      <c r="G177" s="579" t="s">
        <v>359</v>
      </c>
      <c r="H177" s="579"/>
      <c r="I177" s="579"/>
      <c r="J177" s="579" t="s">
        <v>360</v>
      </c>
      <c r="K177" s="579"/>
      <c r="L177" s="579"/>
      <c r="M177" s="582"/>
      <c r="N177" s="582"/>
      <c r="O177" s="582"/>
      <c r="P177" s="585" t="s">
        <v>361</v>
      </c>
      <c r="Q177" s="585" t="s">
        <v>362</v>
      </c>
      <c r="R177" s="83"/>
    </row>
    <row r="178" spans="1:18" x14ac:dyDescent="0.25">
      <c r="A178" s="82"/>
      <c r="B178" s="588" t="s">
        <v>363</v>
      </c>
      <c r="C178" s="589"/>
      <c r="D178" s="589"/>
      <c r="E178" s="144"/>
      <c r="F178" s="263"/>
      <c r="G178" s="583"/>
      <c r="H178" s="583"/>
      <c r="I178" s="583"/>
      <c r="J178" s="584"/>
      <c r="K178" s="584"/>
      <c r="L178" s="584"/>
      <c r="M178" s="582"/>
      <c r="N178" s="582"/>
      <c r="O178" s="582"/>
      <c r="P178" s="586"/>
      <c r="Q178" s="586"/>
      <c r="R178" s="83"/>
    </row>
    <row r="179" spans="1:18" x14ac:dyDescent="0.25">
      <c r="A179" s="82"/>
      <c r="B179" s="587" t="s">
        <v>364</v>
      </c>
      <c r="C179" s="547"/>
      <c r="D179" s="547"/>
      <c r="E179" s="547"/>
      <c r="F179" s="547"/>
      <c r="G179" s="4" t="s">
        <v>365</v>
      </c>
      <c r="H179" s="4" t="s">
        <v>366</v>
      </c>
      <c r="I179" s="4" t="s">
        <v>367</v>
      </c>
      <c r="J179" s="4" t="s">
        <v>365</v>
      </c>
      <c r="K179" s="4" t="s">
        <v>366</v>
      </c>
      <c r="L179" s="4" t="s">
        <v>367</v>
      </c>
      <c r="M179" s="4" t="s">
        <v>365</v>
      </c>
      <c r="N179" s="4" t="s">
        <v>366</v>
      </c>
      <c r="O179" s="4" t="s">
        <v>367</v>
      </c>
      <c r="P179" s="586"/>
      <c r="Q179" s="586"/>
      <c r="R179" s="83"/>
    </row>
    <row r="180" spans="1:18" x14ac:dyDescent="0.25">
      <c r="A180" s="82"/>
      <c r="B180" s="4" t="s">
        <v>368</v>
      </c>
      <c r="C180" s="4" t="s">
        <v>369</v>
      </c>
      <c r="D180" s="4" t="s">
        <v>370</v>
      </c>
      <c r="E180" s="4" t="s">
        <v>371</v>
      </c>
      <c r="F180" s="5" t="str">
        <f>IF(OR(AND(NOT(ISBLANK($C181)),$C181&lt;5),AND(NOT(ISBLANK($D181)),$D181&gt;3),AND(NOT(ISBLANK($E181)),$E181&gt;3)),"1","0")</f>
        <v>0</v>
      </c>
      <c r="G180" s="6"/>
      <c r="H180" s="6"/>
      <c r="I180" s="6"/>
      <c r="J180" s="6"/>
      <c r="K180" s="6"/>
      <c r="L180" s="6"/>
      <c r="M180" s="6"/>
      <c r="N180" s="6"/>
      <c r="O180" s="6"/>
      <c r="P180" s="6"/>
      <c r="Q180" s="6"/>
      <c r="R180" s="83"/>
    </row>
    <row r="181" spans="1:18" x14ac:dyDescent="0.25">
      <c r="A181" s="82"/>
      <c r="B181" s="7"/>
      <c r="C181" s="6"/>
      <c r="D181" s="6"/>
      <c r="E181" s="6"/>
      <c r="F181" s="205" t="s">
        <v>372</v>
      </c>
      <c r="G181" s="562">
        <f>G180+H180</f>
        <v>0</v>
      </c>
      <c r="H181" s="562"/>
      <c r="I181" s="4"/>
      <c r="J181" s="562">
        <f>J180+K180</f>
        <v>0</v>
      </c>
      <c r="K181" s="562"/>
      <c r="L181" s="4"/>
      <c r="M181" s="562">
        <f>M180+N180</f>
        <v>0</v>
      </c>
      <c r="N181" s="562"/>
      <c r="O181" s="4"/>
      <c r="P181" s="4"/>
      <c r="Q181" s="4"/>
      <c r="R181" s="83"/>
    </row>
    <row r="182" spans="1:18" x14ac:dyDescent="0.25">
      <c r="A182" s="82"/>
      <c r="B182" s="4" t="s">
        <v>373</v>
      </c>
      <c r="C182" s="4" t="s">
        <v>369</v>
      </c>
      <c r="D182" s="4" t="s">
        <v>370</v>
      </c>
      <c r="E182" s="4" t="s">
        <v>371</v>
      </c>
      <c r="F182" s="5" t="str">
        <f>IF(OR(AND(NOT(ISBLANK($C183)),$C183&lt;5),AND(NOT(ISBLANK($D183)),$D183&gt;3),AND(NOT(ISBLANK($E183)),$E183&gt;3)),"1","0")</f>
        <v>0</v>
      </c>
      <c r="G182" s="6"/>
      <c r="H182" s="6"/>
      <c r="I182" s="6"/>
      <c r="J182" s="6"/>
      <c r="K182" s="6"/>
      <c r="L182" s="6"/>
      <c r="M182" s="6"/>
      <c r="N182" s="6"/>
      <c r="O182" s="6"/>
      <c r="P182" s="6"/>
      <c r="Q182" s="6"/>
      <c r="R182" s="83"/>
    </row>
    <row r="183" spans="1:18" x14ac:dyDescent="0.25">
      <c r="A183" s="82"/>
      <c r="B183" s="7"/>
      <c r="C183" s="6"/>
      <c r="D183" s="6"/>
      <c r="E183" s="6"/>
      <c r="F183" s="8" t="s">
        <v>372</v>
      </c>
      <c r="G183" s="562">
        <f>G182+H182</f>
        <v>0</v>
      </c>
      <c r="H183" s="562"/>
      <c r="I183" s="4"/>
      <c r="J183" s="562">
        <f>J182+K182</f>
        <v>0</v>
      </c>
      <c r="K183" s="562"/>
      <c r="L183" s="4"/>
      <c r="M183" s="562">
        <f>M182+N182</f>
        <v>0</v>
      </c>
      <c r="N183" s="562"/>
      <c r="O183" s="4"/>
      <c r="P183" s="4"/>
      <c r="Q183" s="4"/>
      <c r="R183" s="83"/>
    </row>
    <row r="184" spans="1:18" x14ac:dyDescent="0.25">
      <c r="A184" s="82"/>
      <c r="B184" s="4" t="s">
        <v>374</v>
      </c>
      <c r="C184" s="4" t="s">
        <v>369</v>
      </c>
      <c r="D184" s="4" t="s">
        <v>370</v>
      </c>
      <c r="E184" s="4" t="s">
        <v>371</v>
      </c>
      <c r="F184" s="5" t="str">
        <f>IF(OR(AND(NOT(ISBLANK($C185)),$C185&lt;5),AND(NOT(ISBLANK($D185)),$D185&gt;3),AND(NOT(ISBLANK($E185)),$E185&gt;3)),"1","0")</f>
        <v>0</v>
      </c>
      <c r="G184" s="6"/>
      <c r="H184" s="6"/>
      <c r="I184" s="6"/>
      <c r="J184" s="6"/>
      <c r="K184" s="6"/>
      <c r="L184" s="6"/>
      <c r="M184" s="6"/>
      <c r="N184" s="6"/>
      <c r="O184" s="6"/>
      <c r="P184" s="6"/>
      <c r="Q184" s="6"/>
      <c r="R184" s="83"/>
    </row>
    <row r="185" spans="1:18" x14ac:dyDescent="0.25">
      <c r="A185" s="82"/>
      <c r="B185" s="7"/>
      <c r="C185" s="6"/>
      <c r="D185" s="6"/>
      <c r="E185" s="6"/>
      <c r="F185" s="8" t="s">
        <v>372</v>
      </c>
      <c r="G185" s="562">
        <f>G184+H184</f>
        <v>0</v>
      </c>
      <c r="H185" s="562"/>
      <c r="I185" s="4"/>
      <c r="J185" s="562">
        <f>J184+K184</f>
        <v>0</v>
      </c>
      <c r="K185" s="562"/>
      <c r="L185" s="4"/>
      <c r="M185" s="562">
        <f>M184+N184</f>
        <v>0</v>
      </c>
      <c r="N185" s="562"/>
      <c r="O185" s="4"/>
      <c r="P185" s="4"/>
      <c r="Q185" s="4"/>
      <c r="R185" s="83"/>
    </row>
    <row r="186" spans="1:18" x14ac:dyDescent="0.25">
      <c r="A186" s="82"/>
      <c r="B186" s="4" t="s">
        <v>375</v>
      </c>
      <c r="C186" s="4" t="s">
        <v>369</v>
      </c>
      <c r="D186" s="4" t="s">
        <v>370</v>
      </c>
      <c r="E186" s="4" t="s">
        <v>371</v>
      </c>
      <c r="F186" s="5" t="str">
        <f>IF(OR(AND(NOT(ISBLANK($C187)),$C187&lt;5),AND(NOT(ISBLANK($D187)),$D187&gt;3),AND(NOT(ISBLANK($E187)),$E187&gt;3)),"1","0")</f>
        <v>0</v>
      </c>
      <c r="G186" s="6"/>
      <c r="H186" s="6"/>
      <c r="I186" s="6"/>
      <c r="J186" s="6"/>
      <c r="K186" s="6"/>
      <c r="L186" s="6"/>
      <c r="M186" s="6"/>
      <c r="N186" s="6"/>
      <c r="O186" s="6"/>
      <c r="P186" s="6"/>
      <c r="Q186" s="6"/>
      <c r="R186" s="83"/>
    </row>
    <row r="187" spans="1:18" x14ac:dyDescent="0.25">
      <c r="A187" s="82"/>
      <c r="B187" s="7"/>
      <c r="C187" s="6"/>
      <c r="D187" s="6"/>
      <c r="E187" s="6"/>
      <c r="F187" s="8" t="s">
        <v>372</v>
      </c>
      <c r="G187" s="562">
        <f>G186+H186</f>
        <v>0</v>
      </c>
      <c r="H187" s="562"/>
      <c r="I187" s="4"/>
      <c r="J187" s="562">
        <f>J186+K186</f>
        <v>0</v>
      </c>
      <c r="K187" s="562"/>
      <c r="L187" s="4"/>
      <c r="M187" s="562">
        <f>M186+N186</f>
        <v>0</v>
      </c>
      <c r="N187" s="562"/>
      <c r="O187" s="4"/>
      <c r="P187" s="4"/>
      <c r="Q187" s="4"/>
      <c r="R187" s="83"/>
    </row>
    <row r="188" spans="1:18" x14ac:dyDescent="0.25">
      <c r="A188" s="82"/>
      <c r="B188" s="4" t="s">
        <v>376</v>
      </c>
      <c r="C188" s="4" t="s">
        <v>369</v>
      </c>
      <c r="D188" s="4" t="s">
        <v>370</v>
      </c>
      <c r="E188" s="4" t="s">
        <v>371</v>
      </c>
      <c r="F188" s="5" t="str">
        <f>IF(OR(AND(NOT(ISBLANK($C189)),$C189&lt;5),AND(NOT(ISBLANK($D189)),$D189&gt;3),AND(NOT(ISBLANK($E189)),$E189&gt;3)),"1","0")</f>
        <v>0</v>
      </c>
      <c r="G188" s="6"/>
      <c r="H188" s="6"/>
      <c r="I188" s="6"/>
      <c r="J188" s="6"/>
      <c r="K188" s="6"/>
      <c r="L188" s="6"/>
      <c r="M188" s="6"/>
      <c r="N188" s="6"/>
      <c r="O188" s="6"/>
      <c r="P188" s="6"/>
      <c r="Q188" s="6"/>
      <c r="R188" s="83"/>
    </row>
    <row r="189" spans="1:18" x14ac:dyDescent="0.25">
      <c r="A189" s="82"/>
      <c r="B189" s="7"/>
      <c r="C189" s="6"/>
      <c r="D189" s="6"/>
      <c r="E189" s="6"/>
      <c r="F189" s="8" t="s">
        <v>372</v>
      </c>
      <c r="G189" s="562">
        <f>G188+H188</f>
        <v>0</v>
      </c>
      <c r="H189" s="562"/>
      <c r="I189" s="4"/>
      <c r="J189" s="562">
        <f>J188+K188</f>
        <v>0</v>
      </c>
      <c r="K189" s="562"/>
      <c r="L189" s="4"/>
      <c r="M189" s="562">
        <f>M188+N188</f>
        <v>0</v>
      </c>
      <c r="N189" s="562"/>
      <c r="O189" s="4"/>
      <c r="P189" s="4"/>
      <c r="Q189" s="4"/>
      <c r="R189" s="83"/>
    </row>
    <row r="190" spans="1:18" x14ac:dyDescent="0.25">
      <c r="A190" s="82"/>
      <c r="B190" s="4" t="s">
        <v>377</v>
      </c>
      <c r="C190" s="4" t="s">
        <v>369</v>
      </c>
      <c r="D190" s="4" t="s">
        <v>370</v>
      </c>
      <c r="E190" s="4" t="s">
        <v>371</v>
      </c>
      <c r="F190" s="5" t="str">
        <f>IF(OR(AND(NOT(ISBLANK($C191)),$C191&lt;5),AND(NOT(ISBLANK($D191)),$D191&gt;3),AND(NOT(ISBLANK($E191)),$E191&gt;3)),"1","0")</f>
        <v>0</v>
      </c>
      <c r="G190" s="6"/>
      <c r="H190" s="6"/>
      <c r="I190" s="6"/>
      <c r="J190" s="6"/>
      <c r="K190" s="6"/>
      <c r="L190" s="6"/>
      <c r="M190" s="6"/>
      <c r="N190" s="6"/>
      <c r="O190" s="6"/>
      <c r="P190" s="6"/>
      <c r="Q190" s="6"/>
      <c r="R190" s="83"/>
    </row>
    <row r="191" spans="1:18" x14ac:dyDescent="0.25">
      <c r="A191" s="82"/>
      <c r="B191" s="7"/>
      <c r="C191" s="6"/>
      <c r="D191" s="6"/>
      <c r="E191" s="6"/>
      <c r="F191" s="8" t="s">
        <v>372</v>
      </c>
      <c r="G191" s="562">
        <f>G190+H190</f>
        <v>0</v>
      </c>
      <c r="H191" s="562"/>
      <c r="I191" s="4"/>
      <c r="J191" s="562">
        <f>J190+K190</f>
        <v>0</v>
      </c>
      <c r="K191" s="562"/>
      <c r="L191" s="4"/>
      <c r="M191" s="562">
        <f>M190+N190</f>
        <v>0</v>
      </c>
      <c r="N191" s="562"/>
      <c r="O191" s="4"/>
      <c r="P191" s="4"/>
      <c r="Q191" s="4"/>
      <c r="R191" s="83"/>
    </row>
    <row r="192" spans="1:18" x14ac:dyDescent="0.25">
      <c r="A192" s="82"/>
      <c r="B192" s="4" t="s">
        <v>378</v>
      </c>
      <c r="C192" s="4" t="s">
        <v>369</v>
      </c>
      <c r="D192" s="4" t="s">
        <v>370</v>
      </c>
      <c r="E192" s="4" t="s">
        <v>371</v>
      </c>
      <c r="F192" s="5" t="str">
        <f>IF(OR(AND(NOT(ISBLANK($C193)),$C193&lt;5),AND(NOT(ISBLANK($D193)),$D193&gt;3),AND(NOT(ISBLANK($E193)),$E193&gt;3)),"1","0")</f>
        <v>0</v>
      </c>
      <c r="G192" s="6"/>
      <c r="H192" s="6"/>
      <c r="I192" s="6"/>
      <c r="J192" s="6"/>
      <c r="K192" s="6"/>
      <c r="L192" s="6"/>
      <c r="M192" s="6"/>
      <c r="N192" s="6"/>
      <c r="O192" s="6"/>
      <c r="P192" s="6"/>
      <c r="Q192" s="6"/>
      <c r="R192" s="83"/>
    </row>
    <row r="193" spans="1:18" x14ac:dyDescent="0.25">
      <c r="A193" s="82"/>
      <c r="B193" s="7"/>
      <c r="C193" s="6"/>
      <c r="D193" s="6"/>
      <c r="E193" s="6"/>
      <c r="F193" s="8" t="s">
        <v>372</v>
      </c>
      <c r="G193" s="562">
        <f>G192+H192</f>
        <v>0</v>
      </c>
      <c r="H193" s="562"/>
      <c r="I193" s="4"/>
      <c r="J193" s="562">
        <f>J192+K192</f>
        <v>0</v>
      </c>
      <c r="K193" s="562"/>
      <c r="L193" s="4"/>
      <c r="M193" s="562">
        <f>M192+N192</f>
        <v>0</v>
      </c>
      <c r="N193" s="562"/>
      <c r="O193" s="4"/>
      <c r="P193" s="4"/>
      <c r="Q193" s="4"/>
      <c r="R193" s="83"/>
    </row>
    <row r="194" spans="1:18" x14ac:dyDescent="0.25">
      <c r="A194" s="82"/>
      <c r="B194" s="4" t="s">
        <v>379</v>
      </c>
      <c r="C194" s="4" t="s">
        <v>369</v>
      </c>
      <c r="D194" s="4" t="s">
        <v>370</v>
      </c>
      <c r="E194" s="4" t="s">
        <v>371</v>
      </c>
      <c r="F194" s="5" t="str">
        <f>IF(OR(AND(NOT(ISBLANK($C195)),$C195&lt;5),AND(NOT(ISBLANK($D195)),$D195&gt;3),AND(NOT(ISBLANK($E195)),$E195&gt;3)),"1","0")</f>
        <v>0</v>
      </c>
      <c r="G194" s="6"/>
      <c r="H194" s="6"/>
      <c r="I194" s="6"/>
      <c r="J194" s="6"/>
      <c r="K194" s="6"/>
      <c r="L194" s="6"/>
      <c r="M194" s="6"/>
      <c r="N194" s="6"/>
      <c r="O194" s="6"/>
      <c r="P194" s="6"/>
      <c r="Q194" s="6"/>
      <c r="R194" s="83"/>
    </row>
    <row r="195" spans="1:18" x14ac:dyDescent="0.25">
      <c r="A195" s="82"/>
      <c r="B195" s="7"/>
      <c r="C195" s="6"/>
      <c r="D195" s="6"/>
      <c r="E195" s="6"/>
      <c r="F195" s="8" t="s">
        <v>372</v>
      </c>
      <c r="G195" s="562">
        <f>G194+H194</f>
        <v>0</v>
      </c>
      <c r="H195" s="562"/>
      <c r="I195" s="4"/>
      <c r="J195" s="562">
        <f>J194+K194</f>
        <v>0</v>
      </c>
      <c r="K195" s="562"/>
      <c r="L195" s="4"/>
      <c r="M195" s="562">
        <f>M194+N194</f>
        <v>0</v>
      </c>
      <c r="N195" s="562"/>
      <c r="O195" s="4"/>
      <c r="P195" s="4"/>
      <c r="Q195" s="4"/>
      <c r="R195" s="83"/>
    </row>
    <row r="196" spans="1:18" x14ac:dyDescent="0.25">
      <c r="A196" s="82"/>
      <c r="B196" s="546" t="s">
        <v>380</v>
      </c>
      <c r="C196" s="547"/>
      <c r="D196" s="547"/>
      <c r="E196" s="548"/>
      <c r="F196" s="548"/>
      <c r="G196" s="548"/>
      <c r="H196" s="548"/>
      <c r="I196" s="548"/>
      <c r="J196" s="10">
        <f>MAX(G181,J181,M181,G183,J183,M183,G185,J185,M185,G187,J187,M187,G189,J189,M189,G191,J191,M191,G193,J193,M193,G195,J195,M195)</f>
        <v>0</v>
      </c>
      <c r="K196" s="549"/>
      <c r="L196" s="550"/>
      <c r="M196" s="550"/>
      <c r="N196" s="550"/>
      <c r="O196" s="550"/>
      <c r="P196" s="550"/>
      <c r="Q196" s="550"/>
      <c r="R196" s="83"/>
    </row>
    <row r="197" spans="1:18" x14ac:dyDescent="0.25">
      <c r="A197" s="82"/>
      <c r="B197" s="551" t="s">
        <v>381</v>
      </c>
      <c r="C197" s="551"/>
      <c r="D197" s="552"/>
      <c r="E197" s="553"/>
      <c r="F197" s="554"/>
      <c r="G197" s="554"/>
      <c r="H197" s="554"/>
      <c r="I197" s="554"/>
      <c r="J197" s="554"/>
      <c r="K197" s="554"/>
      <c r="L197" s="554"/>
      <c r="M197" s="554"/>
      <c r="N197" s="554"/>
      <c r="O197" s="554"/>
      <c r="P197" s="554"/>
      <c r="Q197" s="555"/>
      <c r="R197" s="83"/>
    </row>
    <row r="198" spans="1:18" x14ac:dyDescent="0.25">
      <c r="A198" s="82"/>
      <c r="B198" s="111" t="s">
        <v>382</v>
      </c>
      <c r="C198" s="112">
        <f>F180+F182+F184+F186+F188+F190+F192+F194</f>
        <v>0</v>
      </c>
      <c r="D198" s="9"/>
      <c r="E198" s="556"/>
      <c r="F198" s="557"/>
      <c r="G198" s="557"/>
      <c r="H198" s="557"/>
      <c r="I198" s="557"/>
      <c r="J198" s="557"/>
      <c r="K198" s="557"/>
      <c r="L198" s="557"/>
      <c r="M198" s="557"/>
      <c r="N198" s="557"/>
      <c r="O198" s="557"/>
      <c r="P198" s="557"/>
      <c r="Q198" s="558"/>
      <c r="R198" s="83"/>
    </row>
    <row r="199" spans="1:18" x14ac:dyDescent="0.25">
      <c r="A199" s="82"/>
      <c r="B199" s="111" t="s">
        <v>383</v>
      </c>
      <c r="C199" s="112" t="str">
        <f>IF(AND(NOT(ISBLANK(G178)),OR(G178="&lt; 50,000 cp",G178="50,000 - 499,999 cp")),"1","0")</f>
        <v>0</v>
      </c>
      <c r="D199" s="9"/>
      <c r="E199" s="556"/>
      <c r="F199" s="557"/>
      <c r="G199" s="557"/>
      <c r="H199" s="557"/>
      <c r="I199" s="557"/>
      <c r="J199" s="557"/>
      <c r="K199" s="557"/>
      <c r="L199" s="557"/>
      <c r="M199" s="557"/>
      <c r="N199" s="557"/>
      <c r="O199" s="557"/>
      <c r="P199" s="557"/>
      <c r="Q199" s="558"/>
      <c r="R199" s="83"/>
    </row>
    <row r="200" spans="1:18" x14ac:dyDescent="0.25">
      <c r="A200" s="82"/>
      <c r="B200" s="111" t="s">
        <v>384</v>
      </c>
      <c r="C200" s="111">
        <f>C198+C199</f>
        <v>0</v>
      </c>
      <c r="D200" s="9"/>
      <c r="E200" s="559"/>
      <c r="F200" s="560"/>
      <c r="G200" s="560"/>
      <c r="H200" s="560"/>
      <c r="I200" s="560"/>
      <c r="J200" s="560"/>
      <c r="K200" s="560"/>
      <c r="L200" s="560"/>
      <c r="M200" s="560"/>
      <c r="N200" s="560"/>
      <c r="O200" s="560"/>
      <c r="P200" s="560"/>
      <c r="Q200" s="561"/>
      <c r="R200" s="83"/>
    </row>
    <row r="201" spans="1:18" x14ac:dyDescent="0.25">
      <c r="A201" s="82"/>
      <c r="B201" s="113" t="s">
        <v>385</v>
      </c>
      <c r="C201" s="113">
        <f>$F$4</f>
        <v>0</v>
      </c>
      <c r="R201" s="83"/>
    </row>
    <row r="202" spans="1:18" x14ac:dyDescent="0.25">
      <c r="A202" s="82"/>
      <c r="R202" s="83"/>
    </row>
    <row r="203" spans="1:18" x14ac:dyDescent="0.25">
      <c r="A203" s="82"/>
      <c r="R203" s="83"/>
    </row>
    <row r="204" spans="1:18" x14ac:dyDescent="0.25">
      <c r="A204" s="82"/>
      <c r="B204" s="590" t="str">
        <f>+Ecologist&amp;": "&amp;+Site_name</f>
        <v xml:space="preserve">: </v>
      </c>
      <c r="C204" s="591"/>
      <c r="D204" s="591"/>
      <c r="E204" s="591"/>
      <c r="F204" s="591"/>
      <c r="G204" s="591"/>
      <c r="H204" s="591"/>
      <c r="I204" s="591"/>
      <c r="J204" s="591"/>
      <c r="K204" s="592"/>
      <c r="L204" s="592"/>
      <c r="M204" s="592"/>
      <c r="N204" s="592"/>
      <c r="O204" s="592"/>
      <c r="P204" s="592"/>
      <c r="Q204" s="593"/>
      <c r="R204" s="83"/>
    </row>
    <row r="205" spans="1:18" ht="14.15" customHeight="1" x14ac:dyDescent="0.25">
      <c r="A205" s="82"/>
      <c r="B205" s="594" t="s">
        <v>397</v>
      </c>
      <c r="C205" s="594"/>
      <c r="D205" s="594"/>
      <c r="E205" s="594"/>
      <c r="F205" s="594"/>
      <c r="G205" s="594"/>
      <c r="H205" s="594"/>
      <c r="I205" s="594"/>
      <c r="J205" s="594"/>
      <c r="K205" s="285" t="s">
        <v>387</v>
      </c>
      <c r="L205" s="235"/>
      <c r="M205" s="235"/>
      <c r="N205" s="235"/>
      <c r="O205" s="235"/>
      <c r="P205" s="235"/>
      <c r="Q205" s="235"/>
      <c r="R205" s="83"/>
    </row>
    <row r="206" spans="1:18" x14ac:dyDescent="0.25">
      <c r="A206" s="82"/>
      <c r="B206" s="245"/>
      <c r="C206" s="271"/>
      <c r="D206" s="271"/>
      <c r="E206" s="271"/>
      <c r="F206" s="271"/>
      <c r="G206" s="271"/>
      <c r="H206" s="271"/>
      <c r="I206" s="271"/>
      <c r="J206" s="271"/>
      <c r="K206" s="271"/>
      <c r="L206" s="271"/>
      <c r="M206" s="271"/>
      <c r="N206" s="271"/>
      <c r="O206" s="271"/>
      <c r="P206" s="271"/>
      <c r="Q206" s="271"/>
      <c r="R206" s="83"/>
    </row>
    <row r="207" spans="1:18" x14ac:dyDescent="0.25">
      <c r="A207" s="82"/>
      <c r="B207" s="271"/>
      <c r="C207" s="271"/>
      <c r="D207" s="271"/>
      <c r="E207" s="271"/>
      <c r="F207" s="271"/>
      <c r="G207" s="271"/>
      <c r="H207" s="271"/>
      <c r="I207" s="271"/>
      <c r="J207" s="271"/>
      <c r="K207" s="271"/>
      <c r="L207" s="271"/>
      <c r="M207" s="271"/>
      <c r="N207" s="271"/>
      <c r="O207" s="271"/>
      <c r="P207" s="271"/>
      <c r="Q207" s="271"/>
      <c r="R207" s="83"/>
    </row>
    <row r="208" spans="1:18" x14ac:dyDescent="0.25">
      <c r="A208" s="82"/>
      <c r="B208" s="271"/>
      <c r="C208" s="271"/>
      <c r="D208" s="271"/>
      <c r="E208" s="271"/>
      <c r="F208" s="271"/>
      <c r="G208" s="271"/>
      <c r="H208" s="271"/>
      <c r="I208" s="271"/>
      <c r="J208" s="271"/>
      <c r="K208" s="271"/>
      <c r="L208" s="271"/>
      <c r="M208" s="271"/>
      <c r="N208" s="271"/>
      <c r="O208" s="271"/>
      <c r="P208" s="271"/>
      <c r="Q208" s="271"/>
      <c r="R208" s="83"/>
    </row>
    <row r="209" spans="1:18" ht="14.15" customHeight="1" x14ac:dyDescent="0.25">
      <c r="A209" s="82"/>
      <c r="B209" s="595" t="s">
        <v>398</v>
      </c>
      <c r="C209" s="596"/>
      <c r="D209" s="596"/>
      <c r="E209" s="597"/>
      <c r="F209" s="579" t="s">
        <v>320</v>
      </c>
      <c r="G209" s="578" t="s">
        <v>354</v>
      </c>
      <c r="H209" s="578"/>
      <c r="I209" s="578"/>
      <c r="J209" s="578" t="s">
        <v>355</v>
      </c>
      <c r="K209" s="578"/>
      <c r="L209" s="578"/>
      <c r="M209" s="580" t="s">
        <v>356</v>
      </c>
      <c r="N209" s="581"/>
      <c r="O209" s="581"/>
      <c r="P209" s="2" t="s">
        <v>357</v>
      </c>
      <c r="Q209" s="3" t="s">
        <v>358</v>
      </c>
      <c r="R209" s="83"/>
    </row>
    <row r="210" spans="1:18" ht="14.15" customHeight="1" x14ac:dyDescent="0.25">
      <c r="A210" s="82"/>
      <c r="B210" s="598"/>
      <c r="C210" s="599"/>
      <c r="D210" s="599"/>
      <c r="E210" s="600"/>
      <c r="F210" s="263"/>
      <c r="G210" s="579" t="s">
        <v>359</v>
      </c>
      <c r="H210" s="579"/>
      <c r="I210" s="579"/>
      <c r="J210" s="579" t="s">
        <v>360</v>
      </c>
      <c r="K210" s="579"/>
      <c r="L210" s="579"/>
      <c r="M210" s="582"/>
      <c r="N210" s="582"/>
      <c r="O210" s="582"/>
      <c r="P210" s="585" t="s">
        <v>361</v>
      </c>
      <c r="Q210" s="585" t="s">
        <v>362</v>
      </c>
      <c r="R210" s="83"/>
    </row>
    <row r="211" spans="1:18" x14ac:dyDescent="0.25">
      <c r="A211" s="82"/>
      <c r="B211" s="588" t="s">
        <v>363</v>
      </c>
      <c r="C211" s="589"/>
      <c r="D211" s="589"/>
      <c r="E211" s="144"/>
      <c r="F211" s="263"/>
      <c r="G211" s="583"/>
      <c r="H211" s="583"/>
      <c r="I211" s="583"/>
      <c r="J211" s="584"/>
      <c r="K211" s="584"/>
      <c r="L211" s="584"/>
      <c r="M211" s="582"/>
      <c r="N211" s="582"/>
      <c r="O211" s="582"/>
      <c r="P211" s="586"/>
      <c r="Q211" s="586"/>
      <c r="R211" s="83"/>
    </row>
    <row r="212" spans="1:18" x14ac:dyDescent="0.25">
      <c r="A212" s="82"/>
      <c r="B212" s="587" t="s">
        <v>364</v>
      </c>
      <c r="C212" s="547"/>
      <c r="D212" s="547"/>
      <c r="E212" s="547"/>
      <c r="F212" s="547"/>
      <c r="G212" s="4" t="s">
        <v>365</v>
      </c>
      <c r="H212" s="4" t="s">
        <v>366</v>
      </c>
      <c r="I212" s="4" t="s">
        <v>367</v>
      </c>
      <c r="J212" s="4" t="s">
        <v>365</v>
      </c>
      <c r="K212" s="4" t="s">
        <v>366</v>
      </c>
      <c r="L212" s="4" t="s">
        <v>367</v>
      </c>
      <c r="M212" s="4" t="s">
        <v>365</v>
      </c>
      <c r="N212" s="4" t="s">
        <v>366</v>
      </c>
      <c r="O212" s="4" t="s">
        <v>367</v>
      </c>
      <c r="P212" s="586"/>
      <c r="Q212" s="586"/>
      <c r="R212" s="83"/>
    </row>
    <row r="213" spans="1:18" x14ac:dyDescent="0.25">
      <c r="A213" s="82"/>
      <c r="B213" s="4" t="s">
        <v>368</v>
      </c>
      <c r="C213" s="4" t="s">
        <v>369</v>
      </c>
      <c r="D213" s="4" t="s">
        <v>370</v>
      </c>
      <c r="E213" s="4" t="s">
        <v>371</v>
      </c>
      <c r="F213" s="5" t="str">
        <f>IF(OR(AND(NOT(ISBLANK($C214)),$C214&lt;5),AND(NOT(ISBLANK($D214)),$D214&gt;3),AND(NOT(ISBLANK($E214)),$E214&gt;3)),"1","0")</f>
        <v>0</v>
      </c>
      <c r="G213" s="6"/>
      <c r="H213" s="6"/>
      <c r="I213" s="6"/>
      <c r="J213" s="6"/>
      <c r="K213" s="6"/>
      <c r="L213" s="6"/>
      <c r="M213" s="6"/>
      <c r="N213" s="6"/>
      <c r="O213" s="6"/>
      <c r="P213" s="6"/>
      <c r="Q213" s="6"/>
      <c r="R213" s="83"/>
    </row>
    <row r="214" spans="1:18" x14ac:dyDescent="0.25">
      <c r="A214" s="82"/>
      <c r="B214" s="7"/>
      <c r="C214" s="6"/>
      <c r="D214" s="6"/>
      <c r="E214" s="6"/>
      <c r="F214" s="205" t="s">
        <v>372</v>
      </c>
      <c r="G214" s="562">
        <f>G213+H213</f>
        <v>0</v>
      </c>
      <c r="H214" s="562"/>
      <c r="I214" s="4"/>
      <c r="J214" s="562">
        <f>J213+K213</f>
        <v>0</v>
      </c>
      <c r="K214" s="562"/>
      <c r="L214" s="4"/>
      <c r="M214" s="562">
        <f>M213+N213</f>
        <v>0</v>
      </c>
      <c r="N214" s="562"/>
      <c r="O214" s="4"/>
      <c r="P214" s="4"/>
      <c r="Q214" s="4"/>
      <c r="R214" s="83"/>
    </row>
    <row r="215" spans="1:18" x14ac:dyDescent="0.25">
      <c r="A215" s="82"/>
      <c r="B215" s="4" t="s">
        <v>373</v>
      </c>
      <c r="C215" s="4" t="s">
        <v>369</v>
      </c>
      <c r="D215" s="4" t="s">
        <v>370</v>
      </c>
      <c r="E215" s="4" t="s">
        <v>371</v>
      </c>
      <c r="F215" s="5" t="str">
        <f>IF(OR(AND(NOT(ISBLANK($C216)),$C216&lt;5),AND(NOT(ISBLANK($D216)),$D216&gt;3),AND(NOT(ISBLANK($E216)),$E216&gt;3)),"1","0")</f>
        <v>0</v>
      </c>
      <c r="G215" s="6"/>
      <c r="H215" s="6"/>
      <c r="I215" s="6"/>
      <c r="J215" s="6"/>
      <c r="K215" s="6"/>
      <c r="L215" s="6"/>
      <c r="M215" s="6"/>
      <c r="N215" s="6"/>
      <c r="O215" s="6"/>
      <c r="P215" s="6"/>
      <c r="Q215" s="6"/>
      <c r="R215" s="83"/>
    </row>
    <row r="216" spans="1:18" x14ac:dyDescent="0.25">
      <c r="A216" s="82"/>
      <c r="B216" s="7"/>
      <c r="C216" s="6"/>
      <c r="D216" s="6"/>
      <c r="E216" s="6"/>
      <c r="F216" s="8" t="s">
        <v>372</v>
      </c>
      <c r="G216" s="562">
        <f>G215+H215</f>
        <v>0</v>
      </c>
      <c r="H216" s="562"/>
      <c r="I216" s="4"/>
      <c r="J216" s="562">
        <f>J215+K215</f>
        <v>0</v>
      </c>
      <c r="K216" s="562"/>
      <c r="L216" s="4"/>
      <c r="M216" s="562">
        <f>M215+N215</f>
        <v>0</v>
      </c>
      <c r="N216" s="562"/>
      <c r="O216" s="4"/>
      <c r="P216" s="4"/>
      <c r="Q216" s="4"/>
      <c r="R216" s="83"/>
    </row>
    <row r="217" spans="1:18" x14ac:dyDescent="0.25">
      <c r="A217" s="82"/>
      <c r="B217" s="4" t="s">
        <v>374</v>
      </c>
      <c r="C217" s="4" t="s">
        <v>369</v>
      </c>
      <c r="D217" s="4" t="s">
        <v>370</v>
      </c>
      <c r="E217" s="4" t="s">
        <v>371</v>
      </c>
      <c r="F217" s="5" t="str">
        <f>IF(OR(AND(NOT(ISBLANK($C218)),$C218&lt;5),AND(NOT(ISBLANK($D218)),$D218&gt;3),AND(NOT(ISBLANK($E218)),$E218&gt;3)),"1","0")</f>
        <v>0</v>
      </c>
      <c r="G217" s="6"/>
      <c r="H217" s="6"/>
      <c r="I217" s="6"/>
      <c r="J217" s="6"/>
      <c r="K217" s="6"/>
      <c r="L217" s="6"/>
      <c r="M217" s="6"/>
      <c r="N217" s="6"/>
      <c r="O217" s="6"/>
      <c r="P217" s="6"/>
      <c r="Q217" s="6"/>
      <c r="R217" s="83"/>
    </row>
    <row r="218" spans="1:18" x14ac:dyDescent="0.25">
      <c r="A218" s="82"/>
      <c r="B218" s="7"/>
      <c r="C218" s="6"/>
      <c r="D218" s="6"/>
      <c r="E218" s="6"/>
      <c r="F218" s="8" t="s">
        <v>372</v>
      </c>
      <c r="G218" s="562">
        <f>G217+H217</f>
        <v>0</v>
      </c>
      <c r="H218" s="562"/>
      <c r="I218" s="4"/>
      <c r="J218" s="562">
        <f>J217+K217</f>
        <v>0</v>
      </c>
      <c r="K218" s="562"/>
      <c r="L218" s="4"/>
      <c r="M218" s="562">
        <f>M217+N217</f>
        <v>0</v>
      </c>
      <c r="N218" s="562"/>
      <c r="O218" s="4"/>
      <c r="P218" s="4"/>
      <c r="Q218" s="4"/>
      <c r="R218" s="83"/>
    </row>
    <row r="219" spans="1:18" x14ac:dyDescent="0.25">
      <c r="A219" s="82"/>
      <c r="B219" s="4" t="s">
        <v>375</v>
      </c>
      <c r="C219" s="4" t="s">
        <v>369</v>
      </c>
      <c r="D219" s="4" t="s">
        <v>370</v>
      </c>
      <c r="E219" s="4" t="s">
        <v>371</v>
      </c>
      <c r="F219" s="5" t="str">
        <f>IF(OR(AND(NOT(ISBLANK($C220)),$C220&lt;5),AND(NOT(ISBLANK($D220)),$D220&gt;3),AND(NOT(ISBLANK($E220)),$E220&gt;3)),"1","0")</f>
        <v>0</v>
      </c>
      <c r="G219" s="6"/>
      <c r="H219" s="6"/>
      <c r="I219" s="6"/>
      <c r="J219" s="6"/>
      <c r="K219" s="6"/>
      <c r="L219" s="6"/>
      <c r="M219" s="6"/>
      <c r="N219" s="6"/>
      <c r="O219" s="6"/>
      <c r="P219" s="6"/>
      <c r="Q219" s="6"/>
      <c r="R219" s="83"/>
    </row>
    <row r="220" spans="1:18" x14ac:dyDescent="0.25">
      <c r="A220" s="82"/>
      <c r="B220" s="7"/>
      <c r="C220" s="6"/>
      <c r="D220" s="6"/>
      <c r="E220" s="6"/>
      <c r="F220" s="8" t="s">
        <v>372</v>
      </c>
      <c r="G220" s="562">
        <f>G219+H219</f>
        <v>0</v>
      </c>
      <c r="H220" s="562"/>
      <c r="I220" s="4"/>
      <c r="J220" s="562">
        <f>J219+K219</f>
        <v>0</v>
      </c>
      <c r="K220" s="562"/>
      <c r="L220" s="4"/>
      <c r="M220" s="562">
        <f>M219+N219</f>
        <v>0</v>
      </c>
      <c r="N220" s="562"/>
      <c r="O220" s="4"/>
      <c r="P220" s="4"/>
      <c r="Q220" s="4"/>
      <c r="R220" s="83"/>
    </row>
    <row r="221" spans="1:18" x14ac:dyDescent="0.25">
      <c r="A221" s="82"/>
      <c r="B221" s="4" t="s">
        <v>376</v>
      </c>
      <c r="C221" s="4" t="s">
        <v>369</v>
      </c>
      <c r="D221" s="4" t="s">
        <v>370</v>
      </c>
      <c r="E221" s="4" t="s">
        <v>371</v>
      </c>
      <c r="F221" s="5" t="str">
        <f>IF(OR(AND(NOT(ISBLANK($C222)),$C222&lt;5),AND(NOT(ISBLANK($D222)),$D222&gt;3),AND(NOT(ISBLANK($E222)),$E222&gt;3)),"1","0")</f>
        <v>0</v>
      </c>
      <c r="G221" s="6"/>
      <c r="H221" s="6"/>
      <c r="I221" s="6"/>
      <c r="J221" s="6"/>
      <c r="K221" s="6"/>
      <c r="L221" s="6"/>
      <c r="M221" s="6"/>
      <c r="N221" s="6"/>
      <c r="O221" s="6"/>
      <c r="P221" s="6"/>
      <c r="Q221" s="6"/>
      <c r="R221" s="83"/>
    </row>
    <row r="222" spans="1:18" x14ac:dyDescent="0.25">
      <c r="A222" s="82"/>
      <c r="B222" s="7"/>
      <c r="C222" s="6"/>
      <c r="D222" s="6"/>
      <c r="E222" s="6"/>
      <c r="F222" s="8" t="s">
        <v>372</v>
      </c>
      <c r="G222" s="562">
        <f>G221+H221</f>
        <v>0</v>
      </c>
      <c r="H222" s="562"/>
      <c r="I222" s="4"/>
      <c r="J222" s="562">
        <f>J221+K221</f>
        <v>0</v>
      </c>
      <c r="K222" s="562"/>
      <c r="L222" s="4"/>
      <c r="M222" s="562">
        <f>M221+N221</f>
        <v>0</v>
      </c>
      <c r="N222" s="562"/>
      <c r="O222" s="4"/>
      <c r="P222" s="4"/>
      <c r="Q222" s="4"/>
      <c r="R222" s="83"/>
    </row>
    <row r="223" spans="1:18" x14ac:dyDescent="0.25">
      <c r="A223" s="82"/>
      <c r="B223" s="4" t="s">
        <v>377</v>
      </c>
      <c r="C223" s="4" t="s">
        <v>369</v>
      </c>
      <c r="D223" s="4" t="s">
        <v>370</v>
      </c>
      <c r="E223" s="4" t="s">
        <v>371</v>
      </c>
      <c r="F223" s="5" t="str">
        <f>IF(OR(AND(NOT(ISBLANK($C224)),$C224&lt;5),AND(NOT(ISBLANK($D224)),$D224&gt;3),AND(NOT(ISBLANK($E224)),$E224&gt;3)),"1","0")</f>
        <v>0</v>
      </c>
      <c r="G223" s="6"/>
      <c r="H223" s="6"/>
      <c r="I223" s="6"/>
      <c r="J223" s="6"/>
      <c r="K223" s="6"/>
      <c r="L223" s="6"/>
      <c r="M223" s="6"/>
      <c r="N223" s="6"/>
      <c r="O223" s="6"/>
      <c r="P223" s="6"/>
      <c r="Q223" s="6"/>
      <c r="R223" s="83"/>
    </row>
    <row r="224" spans="1:18" x14ac:dyDescent="0.25">
      <c r="A224" s="82"/>
      <c r="B224" s="7"/>
      <c r="C224" s="6"/>
      <c r="D224" s="6"/>
      <c r="E224" s="6"/>
      <c r="F224" s="8" t="s">
        <v>372</v>
      </c>
      <c r="G224" s="562">
        <f>G223+H223</f>
        <v>0</v>
      </c>
      <c r="H224" s="562"/>
      <c r="I224" s="4"/>
      <c r="J224" s="562">
        <f>J223+K223</f>
        <v>0</v>
      </c>
      <c r="K224" s="562"/>
      <c r="L224" s="4"/>
      <c r="M224" s="562">
        <f>M223+N223</f>
        <v>0</v>
      </c>
      <c r="N224" s="562"/>
      <c r="O224" s="4"/>
      <c r="P224" s="4"/>
      <c r="Q224" s="4"/>
      <c r="R224" s="83"/>
    </row>
    <row r="225" spans="1:18" x14ac:dyDescent="0.25">
      <c r="A225" s="82"/>
      <c r="B225" s="4" t="s">
        <v>378</v>
      </c>
      <c r="C225" s="4" t="s">
        <v>369</v>
      </c>
      <c r="D225" s="4" t="s">
        <v>370</v>
      </c>
      <c r="E225" s="4" t="s">
        <v>371</v>
      </c>
      <c r="F225" s="5" t="str">
        <f>IF(OR(AND(NOT(ISBLANK($C226)),$C226&lt;5),AND(NOT(ISBLANK($D226)),$D226&gt;3),AND(NOT(ISBLANK($E226)),$E226&gt;3)),"1","0")</f>
        <v>0</v>
      </c>
      <c r="G225" s="6"/>
      <c r="H225" s="6"/>
      <c r="I225" s="6"/>
      <c r="J225" s="6"/>
      <c r="K225" s="6"/>
      <c r="L225" s="6"/>
      <c r="M225" s="6"/>
      <c r="N225" s="6"/>
      <c r="O225" s="6"/>
      <c r="P225" s="6"/>
      <c r="Q225" s="6"/>
      <c r="R225" s="83"/>
    </row>
    <row r="226" spans="1:18" x14ac:dyDescent="0.25">
      <c r="A226" s="82"/>
      <c r="B226" s="7"/>
      <c r="C226" s="6"/>
      <c r="D226" s="6"/>
      <c r="E226" s="6"/>
      <c r="F226" s="8" t="s">
        <v>372</v>
      </c>
      <c r="G226" s="562">
        <f>G225+H225</f>
        <v>0</v>
      </c>
      <c r="H226" s="562"/>
      <c r="I226" s="4"/>
      <c r="J226" s="562">
        <f>J225+K225</f>
        <v>0</v>
      </c>
      <c r="K226" s="562"/>
      <c r="L226" s="4"/>
      <c r="M226" s="562">
        <f>M225+N225</f>
        <v>0</v>
      </c>
      <c r="N226" s="562"/>
      <c r="O226" s="4"/>
      <c r="P226" s="4"/>
      <c r="Q226" s="4"/>
      <c r="R226" s="83"/>
    </row>
    <row r="227" spans="1:18" x14ac:dyDescent="0.25">
      <c r="A227" s="82"/>
      <c r="B227" s="4" t="s">
        <v>379</v>
      </c>
      <c r="C227" s="4" t="s">
        <v>369</v>
      </c>
      <c r="D227" s="4" t="s">
        <v>370</v>
      </c>
      <c r="E227" s="4" t="s">
        <v>371</v>
      </c>
      <c r="F227" s="5" t="str">
        <f>IF(OR(AND(NOT(ISBLANK($C228)),$C228&lt;5),AND(NOT(ISBLANK($D228)),$D228&gt;3),AND(NOT(ISBLANK($E228)),$E228&gt;3)),"1","0")</f>
        <v>0</v>
      </c>
      <c r="G227" s="6"/>
      <c r="H227" s="6"/>
      <c r="I227" s="6"/>
      <c r="J227" s="6"/>
      <c r="K227" s="6"/>
      <c r="L227" s="6"/>
      <c r="M227" s="6"/>
      <c r="N227" s="6"/>
      <c r="O227" s="6"/>
      <c r="P227" s="6"/>
      <c r="Q227" s="6"/>
      <c r="R227" s="83"/>
    </row>
    <row r="228" spans="1:18" x14ac:dyDescent="0.25">
      <c r="A228" s="82"/>
      <c r="B228" s="7"/>
      <c r="C228" s="6"/>
      <c r="D228" s="6"/>
      <c r="E228" s="6"/>
      <c r="F228" s="8" t="s">
        <v>372</v>
      </c>
      <c r="G228" s="562">
        <f>G227+H227</f>
        <v>0</v>
      </c>
      <c r="H228" s="562"/>
      <c r="I228" s="4"/>
      <c r="J228" s="562">
        <f>J227+K227</f>
        <v>0</v>
      </c>
      <c r="K228" s="562"/>
      <c r="L228" s="4"/>
      <c r="M228" s="562">
        <f>M227+N227</f>
        <v>0</v>
      </c>
      <c r="N228" s="562"/>
      <c r="O228" s="4"/>
      <c r="P228" s="4"/>
      <c r="Q228" s="4"/>
      <c r="R228" s="83"/>
    </row>
    <row r="229" spans="1:18" x14ac:dyDescent="0.25">
      <c r="A229" s="82"/>
      <c r="B229" s="546" t="s">
        <v>380</v>
      </c>
      <c r="C229" s="547"/>
      <c r="D229" s="547"/>
      <c r="E229" s="548"/>
      <c r="F229" s="548"/>
      <c r="G229" s="548"/>
      <c r="H229" s="548"/>
      <c r="I229" s="548"/>
      <c r="J229" s="10">
        <f>MAX(G214,J214,M214,G216,J216,M216,G218,J218,M218,G220,J220,M220,G222,J222,M222,G224,J224,M224,G226,J226,M226,G228,J228,M228)</f>
        <v>0</v>
      </c>
      <c r="K229" s="549"/>
      <c r="L229" s="550"/>
      <c r="M229" s="550"/>
      <c r="N229" s="550"/>
      <c r="O229" s="550"/>
      <c r="P229" s="550"/>
      <c r="Q229" s="550"/>
      <c r="R229" s="83"/>
    </row>
    <row r="230" spans="1:18" x14ac:dyDescent="0.25">
      <c r="A230" s="82"/>
      <c r="B230" s="551" t="s">
        <v>381</v>
      </c>
      <c r="C230" s="551"/>
      <c r="D230" s="552"/>
      <c r="E230" s="553"/>
      <c r="F230" s="554"/>
      <c r="G230" s="554"/>
      <c r="H230" s="554"/>
      <c r="I230" s="554"/>
      <c r="J230" s="554"/>
      <c r="K230" s="554"/>
      <c r="L230" s="554"/>
      <c r="M230" s="554"/>
      <c r="N230" s="554"/>
      <c r="O230" s="554"/>
      <c r="P230" s="554"/>
      <c r="Q230" s="555"/>
      <c r="R230" s="83"/>
    </row>
    <row r="231" spans="1:18" x14ac:dyDescent="0.25">
      <c r="A231" s="82"/>
      <c r="B231" s="111" t="s">
        <v>382</v>
      </c>
      <c r="C231" s="112">
        <f>F213+F215+F217+F219+F221+F223+F225+F227</f>
        <v>0</v>
      </c>
      <c r="D231" s="9"/>
      <c r="E231" s="556"/>
      <c r="F231" s="557"/>
      <c r="G231" s="557"/>
      <c r="H231" s="557"/>
      <c r="I231" s="557"/>
      <c r="J231" s="557"/>
      <c r="K231" s="557"/>
      <c r="L231" s="557"/>
      <c r="M231" s="557"/>
      <c r="N231" s="557"/>
      <c r="O231" s="557"/>
      <c r="P231" s="557"/>
      <c r="Q231" s="558"/>
      <c r="R231" s="83"/>
    </row>
    <row r="232" spans="1:18" x14ac:dyDescent="0.25">
      <c r="A232" s="82"/>
      <c r="B232" s="111" t="s">
        <v>383</v>
      </c>
      <c r="C232" s="112" t="str">
        <f>IF(AND(NOT(ISBLANK(G211)),OR(G211="&lt; 50,000 cp",G211="50,000 - 499,999 cp")),"1","0")</f>
        <v>0</v>
      </c>
      <c r="D232" s="9"/>
      <c r="E232" s="556"/>
      <c r="F232" s="557"/>
      <c r="G232" s="557"/>
      <c r="H232" s="557"/>
      <c r="I232" s="557"/>
      <c r="J232" s="557"/>
      <c r="K232" s="557"/>
      <c r="L232" s="557"/>
      <c r="M232" s="557"/>
      <c r="N232" s="557"/>
      <c r="O232" s="557"/>
      <c r="P232" s="557"/>
      <c r="Q232" s="558"/>
      <c r="R232" s="83"/>
    </row>
    <row r="233" spans="1:18" x14ac:dyDescent="0.25">
      <c r="A233" s="82"/>
      <c r="B233" s="111" t="s">
        <v>384</v>
      </c>
      <c r="C233" s="111">
        <f>C231+C232</f>
        <v>0</v>
      </c>
      <c r="D233" s="9"/>
      <c r="E233" s="559"/>
      <c r="F233" s="560"/>
      <c r="G233" s="560"/>
      <c r="H233" s="560"/>
      <c r="I233" s="560"/>
      <c r="J233" s="560"/>
      <c r="K233" s="560"/>
      <c r="L233" s="560"/>
      <c r="M233" s="560"/>
      <c r="N233" s="560"/>
      <c r="O233" s="560"/>
      <c r="P233" s="560"/>
      <c r="Q233" s="561"/>
      <c r="R233" s="83"/>
    </row>
    <row r="234" spans="1:18" x14ac:dyDescent="0.25">
      <c r="A234" s="82"/>
      <c r="B234" s="113" t="s">
        <v>385</v>
      </c>
      <c r="C234" s="113">
        <f>$F$4</f>
        <v>0</v>
      </c>
      <c r="R234" s="83"/>
    </row>
    <row r="235" spans="1:18" x14ac:dyDescent="0.25">
      <c r="A235" s="82"/>
      <c r="R235" s="83"/>
    </row>
    <row r="236" spans="1:18" x14ac:dyDescent="0.25">
      <c r="A236" s="82"/>
      <c r="R236" s="83"/>
    </row>
    <row r="237" spans="1:18" x14ac:dyDescent="0.25">
      <c r="A237" s="82"/>
      <c r="B237" s="590" t="str">
        <f>+Ecologist&amp;": "&amp;+Site_name</f>
        <v xml:space="preserve">: </v>
      </c>
      <c r="C237" s="591"/>
      <c r="D237" s="591"/>
      <c r="E237" s="591"/>
      <c r="F237" s="591"/>
      <c r="G237" s="591"/>
      <c r="H237" s="591"/>
      <c r="I237" s="591"/>
      <c r="J237" s="591"/>
      <c r="K237" s="592"/>
      <c r="L237" s="592"/>
      <c r="M237" s="592"/>
      <c r="N237" s="592"/>
      <c r="O237" s="592"/>
      <c r="P237" s="592"/>
      <c r="Q237" s="593"/>
      <c r="R237" s="83"/>
    </row>
    <row r="238" spans="1:18" ht="14.15" customHeight="1" x14ac:dyDescent="0.25">
      <c r="A238" s="82"/>
      <c r="B238" s="594" t="s">
        <v>399</v>
      </c>
      <c r="C238" s="594"/>
      <c r="D238" s="594"/>
      <c r="E238" s="594"/>
      <c r="F238" s="594"/>
      <c r="G238" s="594"/>
      <c r="H238" s="594"/>
      <c r="I238" s="594"/>
      <c r="J238" s="594"/>
      <c r="K238" s="285" t="s">
        <v>387</v>
      </c>
      <c r="L238" s="235"/>
      <c r="M238" s="235"/>
      <c r="N238" s="235"/>
      <c r="O238" s="235"/>
      <c r="P238" s="235"/>
      <c r="Q238" s="235"/>
      <c r="R238" s="83"/>
    </row>
    <row r="239" spans="1:18" x14ac:dyDescent="0.25">
      <c r="A239" s="82"/>
      <c r="B239" s="245"/>
      <c r="C239" s="271"/>
      <c r="D239" s="271"/>
      <c r="E239" s="271"/>
      <c r="F239" s="271"/>
      <c r="G239" s="271"/>
      <c r="H239" s="271"/>
      <c r="I239" s="271"/>
      <c r="J239" s="271"/>
      <c r="K239" s="271"/>
      <c r="L239" s="271"/>
      <c r="M239" s="271"/>
      <c r="N239" s="271"/>
      <c r="O239" s="271"/>
      <c r="P239" s="271"/>
      <c r="Q239" s="271"/>
      <c r="R239" s="83"/>
    </row>
    <row r="240" spans="1:18" x14ac:dyDescent="0.25">
      <c r="A240" s="82"/>
      <c r="B240" s="271"/>
      <c r="C240" s="271"/>
      <c r="D240" s="271"/>
      <c r="E240" s="271"/>
      <c r="F240" s="271"/>
      <c r="G240" s="271"/>
      <c r="H240" s="271"/>
      <c r="I240" s="271"/>
      <c r="J240" s="271"/>
      <c r="K240" s="271"/>
      <c r="L240" s="271"/>
      <c r="M240" s="271"/>
      <c r="N240" s="271"/>
      <c r="O240" s="271"/>
      <c r="P240" s="271"/>
      <c r="Q240" s="271"/>
      <c r="R240" s="83"/>
    </row>
    <row r="241" spans="1:18" x14ac:dyDescent="0.25">
      <c r="A241" s="82"/>
      <c r="B241" s="271"/>
      <c r="C241" s="271"/>
      <c r="D241" s="271"/>
      <c r="E241" s="271"/>
      <c r="F241" s="271"/>
      <c r="G241" s="271"/>
      <c r="H241" s="271"/>
      <c r="I241" s="271"/>
      <c r="J241" s="271"/>
      <c r="K241" s="271"/>
      <c r="L241" s="271"/>
      <c r="M241" s="271"/>
      <c r="N241" s="271"/>
      <c r="O241" s="271"/>
      <c r="P241" s="271"/>
      <c r="Q241" s="271"/>
      <c r="R241" s="83"/>
    </row>
    <row r="242" spans="1:18" ht="14.15" customHeight="1" x14ac:dyDescent="0.25">
      <c r="A242" s="82"/>
      <c r="B242" s="595" t="s">
        <v>400</v>
      </c>
      <c r="C242" s="596"/>
      <c r="D242" s="596"/>
      <c r="E242" s="597"/>
      <c r="F242" s="579" t="s">
        <v>320</v>
      </c>
      <c r="G242" s="578" t="s">
        <v>354</v>
      </c>
      <c r="H242" s="578"/>
      <c r="I242" s="578"/>
      <c r="J242" s="578" t="s">
        <v>355</v>
      </c>
      <c r="K242" s="578"/>
      <c r="L242" s="578"/>
      <c r="M242" s="580" t="s">
        <v>356</v>
      </c>
      <c r="N242" s="581"/>
      <c r="O242" s="581"/>
      <c r="P242" s="2" t="s">
        <v>357</v>
      </c>
      <c r="Q242" s="3" t="s">
        <v>358</v>
      </c>
      <c r="R242" s="83"/>
    </row>
    <row r="243" spans="1:18" ht="14.15" customHeight="1" x14ac:dyDescent="0.25">
      <c r="A243" s="82"/>
      <c r="B243" s="598"/>
      <c r="C243" s="599"/>
      <c r="D243" s="599"/>
      <c r="E243" s="600"/>
      <c r="F243" s="263"/>
      <c r="G243" s="579" t="s">
        <v>359</v>
      </c>
      <c r="H243" s="579"/>
      <c r="I243" s="579"/>
      <c r="J243" s="579" t="s">
        <v>360</v>
      </c>
      <c r="K243" s="579"/>
      <c r="L243" s="579"/>
      <c r="M243" s="582"/>
      <c r="N243" s="582"/>
      <c r="O243" s="582"/>
      <c r="P243" s="585" t="s">
        <v>361</v>
      </c>
      <c r="Q243" s="585" t="s">
        <v>362</v>
      </c>
      <c r="R243" s="83"/>
    </row>
    <row r="244" spans="1:18" x14ac:dyDescent="0.25">
      <c r="A244" s="82"/>
      <c r="B244" s="588" t="s">
        <v>363</v>
      </c>
      <c r="C244" s="589"/>
      <c r="D244" s="589"/>
      <c r="E244" s="144"/>
      <c r="F244" s="263"/>
      <c r="G244" s="583"/>
      <c r="H244" s="583"/>
      <c r="I244" s="583"/>
      <c r="J244" s="584"/>
      <c r="K244" s="584"/>
      <c r="L244" s="584"/>
      <c r="M244" s="582"/>
      <c r="N244" s="582"/>
      <c r="O244" s="582"/>
      <c r="P244" s="586"/>
      <c r="Q244" s="586"/>
      <c r="R244" s="83"/>
    </row>
    <row r="245" spans="1:18" x14ac:dyDescent="0.25">
      <c r="A245" s="82"/>
      <c r="B245" s="587" t="s">
        <v>364</v>
      </c>
      <c r="C245" s="547"/>
      <c r="D245" s="547"/>
      <c r="E245" s="547"/>
      <c r="F245" s="547"/>
      <c r="G245" s="4" t="s">
        <v>365</v>
      </c>
      <c r="H245" s="4" t="s">
        <v>366</v>
      </c>
      <c r="I245" s="4" t="s">
        <v>367</v>
      </c>
      <c r="J245" s="4" t="s">
        <v>365</v>
      </c>
      <c r="K245" s="4" t="s">
        <v>366</v>
      </c>
      <c r="L245" s="4" t="s">
        <v>367</v>
      </c>
      <c r="M245" s="4" t="s">
        <v>365</v>
      </c>
      <c r="N245" s="4" t="s">
        <v>366</v>
      </c>
      <c r="O245" s="4" t="s">
        <v>367</v>
      </c>
      <c r="P245" s="586"/>
      <c r="Q245" s="586"/>
      <c r="R245" s="83"/>
    </row>
    <row r="246" spans="1:18" x14ac:dyDescent="0.25">
      <c r="A246" s="82"/>
      <c r="B246" s="4" t="s">
        <v>368</v>
      </c>
      <c r="C246" s="4" t="s">
        <v>369</v>
      </c>
      <c r="D246" s="4" t="s">
        <v>370</v>
      </c>
      <c r="E246" s="4" t="s">
        <v>371</v>
      </c>
      <c r="F246" s="5" t="str">
        <f>IF(OR(AND(NOT(ISBLANK($C247)),$C247&lt;5),AND(NOT(ISBLANK($D247)),$D247&gt;3),AND(NOT(ISBLANK($E247)),$E247&gt;3)),"1","0")</f>
        <v>0</v>
      </c>
      <c r="G246" s="6"/>
      <c r="H246" s="6"/>
      <c r="I246" s="6"/>
      <c r="J246" s="6"/>
      <c r="K246" s="6"/>
      <c r="L246" s="6"/>
      <c r="M246" s="6"/>
      <c r="N246" s="6"/>
      <c r="O246" s="6"/>
      <c r="P246" s="6"/>
      <c r="Q246" s="6"/>
      <c r="R246" s="83"/>
    </row>
    <row r="247" spans="1:18" x14ac:dyDescent="0.25">
      <c r="A247" s="82"/>
      <c r="B247" s="7"/>
      <c r="C247" s="6"/>
      <c r="D247" s="6"/>
      <c r="E247" s="6"/>
      <c r="F247" s="205" t="s">
        <v>372</v>
      </c>
      <c r="G247" s="562">
        <f>G246+H246</f>
        <v>0</v>
      </c>
      <c r="H247" s="562"/>
      <c r="I247" s="4"/>
      <c r="J247" s="562">
        <f>J246+K246</f>
        <v>0</v>
      </c>
      <c r="K247" s="562"/>
      <c r="L247" s="4"/>
      <c r="M247" s="562">
        <f>M246+N246</f>
        <v>0</v>
      </c>
      <c r="N247" s="562"/>
      <c r="O247" s="4"/>
      <c r="P247" s="4"/>
      <c r="Q247" s="4"/>
      <c r="R247" s="83"/>
    </row>
    <row r="248" spans="1:18" x14ac:dyDescent="0.25">
      <c r="A248" s="82"/>
      <c r="B248" s="4" t="s">
        <v>373</v>
      </c>
      <c r="C248" s="4" t="s">
        <v>369</v>
      </c>
      <c r="D248" s="4" t="s">
        <v>370</v>
      </c>
      <c r="E248" s="4" t="s">
        <v>371</v>
      </c>
      <c r="F248" s="5" t="str">
        <f>IF(OR(AND(NOT(ISBLANK($C249)),$C249&lt;5),AND(NOT(ISBLANK($D249)),$D249&gt;3),AND(NOT(ISBLANK($E249)),$E249&gt;3)),"1","0")</f>
        <v>0</v>
      </c>
      <c r="G248" s="6"/>
      <c r="H248" s="6"/>
      <c r="I248" s="6"/>
      <c r="J248" s="6"/>
      <c r="K248" s="6"/>
      <c r="L248" s="6"/>
      <c r="M248" s="6"/>
      <c r="N248" s="6"/>
      <c r="O248" s="6"/>
      <c r="P248" s="6"/>
      <c r="Q248" s="6"/>
      <c r="R248" s="83"/>
    </row>
    <row r="249" spans="1:18" x14ac:dyDescent="0.25">
      <c r="A249" s="82"/>
      <c r="B249" s="7"/>
      <c r="C249" s="6"/>
      <c r="D249" s="6"/>
      <c r="E249" s="6"/>
      <c r="F249" s="8" t="s">
        <v>372</v>
      </c>
      <c r="G249" s="562">
        <f>G248+H248</f>
        <v>0</v>
      </c>
      <c r="H249" s="562"/>
      <c r="I249" s="4"/>
      <c r="J249" s="562">
        <f>J248+K248</f>
        <v>0</v>
      </c>
      <c r="K249" s="562"/>
      <c r="L249" s="4"/>
      <c r="M249" s="562">
        <f>M248+N248</f>
        <v>0</v>
      </c>
      <c r="N249" s="562"/>
      <c r="O249" s="4"/>
      <c r="P249" s="4"/>
      <c r="Q249" s="4"/>
      <c r="R249" s="83"/>
    </row>
    <row r="250" spans="1:18" x14ac:dyDescent="0.25">
      <c r="A250" s="82"/>
      <c r="B250" s="4" t="s">
        <v>374</v>
      </c>
      <c r="C250" s="4" t="s">
        <v>369</v>
      </c>
      <c r="D250" s="4" t="s">
        <v>370</v>
      </c>
      <c r="E250" s="4" t="s">
        <v>371</v>
      </c>
      <c r="F250" s="5" t="str">
        <f>IF(OR(AND(NOT(ISBLANK($C251)),$C251&lt;5),AND(NOT(ISBLANK($D251)),$D251&gt;3),AND(NOT(ISBLANK($E251)),$E251&gt;3)),"1","0")</f>
        <v>0</v>
      </c>
      <c r="G250" s="6"/>
      <c r="H250" s="6"/>
      <c r="I250" s="6"/>
      <c r="J250" s="6"/>
      <c r="K250" s="6"/>
      <c r="L250" s="6"/>
      <c r="M250" s="6"/>
      <c r="N250" s="6"/>
      <c r="O250" s="6"/>
      <c r="P250" s="6"/>
      <c r="Q250" s="6"/>
      <c r="R250" s="83"/>
    </row>
    <row r="251" spans="1:18" x14ac:dyDescent="0.25">
      <c r="A251" s="82"/>
      <c r="B251" s="7"/>
      <c r="C251" s="6"/>
      <c r="D251" s="6"/>
      <c r="E251" s="6"/>
      <c r="F251" s="8" t="s">
        <v>372</v>
      </c>
      <c r="G251" s="562">
        <f>G250+H250</f>
        <v>0</v>
      </c>
      <c r="H251" s="562"/>
      <c r="I251" s="4"/>
      <c r="J251" s="562">
        <f>J250+K250</f>
        <v>0</v>
      </c>
      <c r="K251" s="562"/>
      <c r="L251" s="4"/>
      <c r="M251" s="562">
        <f>M250+N250</f>
        <v>0</v>
      </c>
      <c r="N251" s="562"/>
      <c r="O251" s="4"/>
      <c r="P251" s="4"/>
      <c r="Q251" s="4"/>
      <c r="R251" s="83"/>
    </row>
    <row r="252" spans="1:18" x14ac:dyDescent="0.25">
      <c r="A252" s="82"/>
      <c r="B252" s="4" t="s">
        <v>375</v>
      </c>
      <c r="C252" s="4" t="s">
        <v>369</v>
      </c>
      <c r="D252" s="4" t="s">
        <v>370</v>
      </c>
      <c r="E252" s="4" t="s">
        <v>371</v>
      </c>
      <c r="F252" s="5" t="str">
        <f>IF(OR(AND(NOT(ISBLANK($C253)),$C253&lt;5),AND(NOT(ISBLANK($D253)),$D253&gt;3),AND(NOT(ISBLANK($E253)),$E253&gt;3)),"1","0")</f>
        <v>0</v>
      </c>
      <c r="G252" s="6"/>
      <c r="H252" s="6"/>
      <c r="I252" s="6"/>
      <c r="J252" s="6"/>
      <c r="K252" s="6"/>
      <c r="L252" s="6"/>
      <c r="M252" s="6"/>
      <c r="N252" s="6"/>
      <c r="O252" s="6"/>
      <c r="P252" s="6"/>
      <c r="Q252" s="6"/>
      <c r="R252" s="83"/>
    </row>
    <row r="253" spans="1:18" x14ac:dyDescent="0.25">
      <c r="A253" s="82"/>
      <c r="B253" s="7"/>
      <c r="C253" s="6"/>
      <c r="D253" s="6"/>
      <c r="E253" s="6"/>
      <c r="F253" s="8" t="s">
        <v>372</v>
      </c>
      <c r="G253" s="562">
        <f>G252+H252</f>
        <v>0</v>
      </c>
      <c r="H253" s="562"/>
      <c r="I253" s="4"/>
      <c r="J253" s="562">
        <f>J252+K252</f>
        <v>0</v>
      </c>
      <c r="K253" s="562"/>
      <c r="L253" s="4"/>
      <c r="M253" s="562">
        <f>M252+N252</f>
        <v>0</v>
      </c>
      <c r="N253" s="562"/>
      <c r="O253" s="4"/>
      <c r="P253" s="4"/>
      <c r="Q253" s="4"/>
      <c r="R253" s="83"/>
    </row>
    <row r="254" spans="1:18" x14ac:dyDescent="0.25">
      <c r="A254" s="82"/>
      <c r="B254" s="4" t="s">
        <v>376</v>
      </c>
      <c r="C254" s="4" t="s">
        <v>369</v>
      </c>
      <c r="D254" s="4" t="s">
        <v>370</v>
      </c>
      <c r="E254" s="4" t="s">
        <v>371</v>
      </c>
      <c r="F254" s="5" t="str">
        <f>IF(OR(AND(NOT(ISBLANK($C255)),$C255&lt;5),AND(NOT(ISBLANK($D255)),$D255&gt;3),AND(NOT(ISBLANK($E255)),$E255&gt;3)),"1","0")</f>
        <v>0</v>
      </c>
      <c r="G254" s="6"/>
      <c r="H254" s="6"/>
      <c r="I254" s="6"/>
      <c r="J254" s="6"/>
      <c r="K254" s="6"/>
      <c r="L254" s="6"/>
      <c r="M254" s="6"/>
      <c r="N254" s="6"/>
      <c r="O254" s="6"/>
      <c r="P254" s="6"/>
      <c r="Q254" s="6"/>
      <c r="R254" s="83"/>
    </row>
    <row r="255" spans="1:18" x14ac:dyDescent="0.25">
      <c r="A255" s="82"/>
      <c r="B255" s="7"/>
      <c r="C255" s="6"/>
      <c r="D255" s="6"/>
      <c r="E255" s="6"/>
      <c r="F255" s="8" t="s">
        <v>372</v>
      </c>
      <c r="G255" s="562">
        <f>G254+H254</f>
        <v>0</v>
      </c>
      <c r="H255" s="562"/>
      <c r="I255" s="4"/>
      <c r="J255" s="562">
        <f>J254+K254</f>
        <v>0</v>
      </c>
      <c r="K255" s="562"/>
      <c r="L255" s="4"/>
      <c r="M255" s="562">
        <f>M254+N254</f>
        <v>0</v>
      </c>
      <c r="N255" s="562"/>
      <c r="O255" s="4"/>
      <c r="P255" s="4"/>
      <c r="Q255" s="4"/>
      <c r="R255" s="83"/>
    </row>
    <row r="256" spans="1:18" x14ac:dyDescent="0.25">
      <c r="A256" s="82"/>
      <c r="B256" s="4" t="s">
        <v>377</v>
      </c>
      <c r="C256" s="4" t="s">
        <v>369</v>
      </c>
      <c r="D256" s="4" t="s">
        <v>370</v>
      </c>
      <c r="E256" s="4" t="s">
        <v>371</v>
      </c>
      <c r="F256" s="5" t="str">
        <f>IF(OR(AND(NOT(ISBLANK($C257)),$C257&lt;5),AND(NOT(ISBLANK($D257)),$D257&gt;3),AND(NOT(ISBLANK($E257)),$E257&gt;3)),"1","0")</f>
        <v>0</v>
      </c>
      <c r="G256" s="6"/>
      <c r="H256" s="6"/>
      <c r="I256" s="6"/>
      <c r="J256" s="6"/>
      <c r="K256" s="6"/>
      <c r="L256" s="6"/>
      <c r="M256" s="6"/>
      <c r="N256" s="6"/>
      <c r="O256" s="6"/>
      <c r="P256" s="6"/>
      <c r="Q256" s="6"/>
      <c r="R256" s="83"/>
    </row>
    <row r="257" spans="1:18" x14ac:dyDescent="0.25">
      <c r="A257" s="82"/>
      <c r="B257" s="7"/>
      <c r="C257" s="6"/>
      <c r="D257" s="6"/>
      <c r="E257" s="6"/>
      <c r="F257" s="8" t="s">
        <v>372</v>
      </c>
      <c r="G257" s="562">
        <f>G256+H256</f>
        <v>0</v>
      </c>
      <c r="H257" s="562"/>
      <c r="I257" s="4"/>
      <c r="J257" s="562">
        <f>J256+K256</f>
        <v>0</v>
      </c>
      <c r="K257" s="562"/>
      <c r="L257" s="4"/>
      <c r="M257" s="562">
        <f>M256+N256</f>
        <v>0</v>
      </c>
      <c r="N257" s="562"/>
      <c r="O257" s="4"/>
      <c r="P257" s="4"/>
      <c r="Q257" s="4"/>
      <c r="R257" s="83"/>
    </row>
    <row r="258" spans="1:18" x14ac:dyDescent="0.25">
      <c r="A258" s="82"/>
      <c r="B258" s="4" t="s">
        <v>378</v>
      </c>
      <c r="C258" s="4" t="s">
        <v>369</v>
      </c>
      <c r="D258" s="4" t="s">
        <v>370</v>
      </c>
      <c r="E258" s="4" t="s">
        <v>371</v>
      </c>
      <c r="F258" s="5" t="str">
        <f>IF(OR(AND(NOT(ISBLANK($C259)),$C259&lt;5),AND(NOT(ISBLANK($D259)),$D259&gt;3),AND(NOT(ISBLANK($E259)),$E259&gt;3)),"1","0")</f>
        <v>0</v>
      </c>
      <c r="G258" s="6"/>
      <c r="H258" s="6"/>
      <c r="I258" s="6"/>
      <c r="J258" s="6"/>
      <c r="K258" s="6"/>
      <c r="L258" s="6"/>
      <c r="M258" s="6"/>
      <c r="N258" s="6"/>
      <c r="O258" s="6"/>
      <c r="P258" s="6"/>
      <c r="Q258" s="6"/>
      <c r="R258" s="83"/>
    </row>
    <row r="259" spans="1:18" x14ac:dyDescent="0.25">
      <c r="A259" s="82"/>
      <c r="B259" s="7"/>
      <c r="C259" s="6"/>
      <c r="D259" s="6"/>
      <c r="E259" s="6"/>
      <c r="F259" s="8" t="s">
        <v>372</v>
      </c>
      <c r="G259" s="562">
        <f>G258+H258</f>
        <v>0</v>
      </c>
      <c r="H259" s="562"/>
      <c r="I259" s="4"/>
      <c r="J259" s="562">
        <f>J258+K258</f>
        <v>0</v>
      </c>
      <c r="K259" s="562"/>
      <c r="L259" s="4"/>
      <c r="M259" s="562">
        <f>M258+N258</f>
        <v>0</v>
      </c>
      <c r="N259" s="562"/>
      <c r="O259" s="4"/>
      <c r="P259" s="4"/>
      <c r="Q259" s="4"/>
      <c r="R259" s="83"/>
    </row>
    <row r="260" spans="1:18" x14ac:dyDescent="0.25">
      <c r="A260" s="82"/>
      <c r="B260" s="4" t="s">
        <v>379</v>
      </c>
      <c r="C260" s="4" t="s">
        <v>369</v>
      </c>
      <c r="D260" s="4" t="s">
        <v>370</v>
      </c>
      <c r="E260" s="4" t="s">
        <v>371</v>
      </c>
      <c r="F260" s="5" t="str">
        <f>IF(OR(AND(NOT(ISBLANK($C261)),$C261&lt;5),AND(NOT(ISBLANK($D261)),$D261&gt;3),AND(NOT(ISBLANK($E261)),$E261&gt;3)),"1","0")</f>
        <v>0</v>
      </c>
      <c r="G260" s="6"/>
      <c r="H260" s="6"/>
      <c r="I260" s="6"/>
      <c r="J260" s="6"/>
      <c r="K260" s="6"/>
      <c r="L260" s="6"/>
      <c r="M260" s="6"/>
      <c r="N260" s="6"/>
      <c r="O260" s="6"/>
      <c r="P260" s="6"/>
      <c r="Q260" s="6"/>
      <c r="R260" s="83"/>
    </row>
    <row r="261" spans="1:18" x14ac:dyDescent="0.25">
      <c r="A261" s="82"/>
      <c r="B261" s="7"/>
      <c r="C261" s="6"/>
      <c r="D261" s="6"/>
      <c r="E261" s="6"/>
      <c r="F261" s="8" t="s">
        <v>372</v>
      </c>
      <c r="G261" s="562">
        <f>G260+H260</f>
        <v>0</v>
      </c>
      <c r="H261" s="562"/>
      <c r="I261" s="4"/>
      <c r="J261" s="562">
        <f>J260+K260</f>
        <v>0</v>
      </c>
      <c r="K261" s="562"/>
      <c r="L261" s="4"/>
      <c r="M261" s="562">
        <f>M260+N260</f>
        <v>0</v>
      </c>
      <c r="N261" s="562"/>
      <c r="O261" s="4"/>
      <c r="P261" s="4"/>
      <c r="Q261" s="4"/>
      <c r="R261" s="83"/>
    </row>
    <row r="262" spans="1:18" x14ac:dyDescent="0.25">
      <c r="A262" s="82"/>
      <c r="B262" s="546" t="s">
        <v>380</v>
      </c>
      <c r="C262" s="547"/>
      <c r="D262" s="547"/>
      <c r="E262" s="548"/>
      <c r="F262" s="548"/>
      <c r="G262" s="548"/>
      <c r="H262" s="548"/>
      <c r="I262" s="548"/>
      <c r="J262" s="10">
        <f>MAX(G247,J247,M247,G249,J249,M249,G251,J251,M251,G253,J253,M253,G255,J255,M255,G257,J257,M257,G259,J259,M259,G261,J261,M261)</f>
        <v>0</v>
      </c>
      <c r="K262" s="549"/>
      <c r="L262" s="550"/>
      <c r="M262" s="550"/>
      <c r="N262" s="550"/>
      <c r="O262" s="550"/>
      <c r="P262" s="550"/>
      <c r="Q262" s="550"/>
      <c r="R262" s="83"/>
    </row>
    <row r="263" spans="1:18" x14ac:dyDescent="0.25">
      <c r="A263" s="82"/>
      <c r="B263" s="551" t="s">
        <v>381</v>
      </c>
      <c r="C263" s="551"/>
      <c r="D263" s="552"/>
      <c r="E263" s="553"/>
      <c r="F263" s="554"/>
      <c r="G263" s="554"/>
      <c r="H263" s="554"/>
      <c r="I263" s="554"/>
      <c r="J263" s="554"/>
      <c r="K263" s="554"/>
      <c r="L263" s="554"/>
      <c r="M263" s="554"/>
      <c r="N263" s="554"/>
      <c r="O263" s="554"/>
      <c r="P263" s="554"/>
      <c r="Q263" s="555"/>
      <c r="R263" s="83"/>
    </row>
    <row r="264" spans="1:18" x14ac:dyDescent="0.25">
      <c r="A264" s="82"/>
      <c r="B264" s="111" t="s">
        <v>382</v>
      </c>
      <c r="C264" s="112">
        <f>F246+F248+F250+F252+F254+F256+F258+F260</f>
        <v>0</v>
      </c>
      <c r="D264" s="9"/>
      <c r="E264" s="556"/>
      <c r="F264" s="557"/>
      <c r="G264" s="557"/>
      <c r="H264" s="557"/>
      <c r="I264" s="557"/>
      <c r="J264" s="557"/>
      <c r="K264" s="557"/>
      <c r="L264" s="557"/>
      <c r="M264" s="557"/>
      <c r="N264" s="557"/>
      <c r="O264" s="557"/>
      <c r="P264" s="557"/>
      <c r="Q264" s="558"/>
      <c r="R264" s="83"/>
    </row>
    <row r="265" spans="1:18" x14ac:dyDescent="0.25">
      <c r="A265" s="82"/>
      <c r="B265" s="111" t="s">
        <v>383</v>
      </c>
      <c r="C265" s="112" t="str">
        <f>IF(AND(NOT(ISBLANK(G244)),OR(G244="&lt; 50,000 cp",G244="50,000 - 499,999 cp")),"1","0")</f>
        <v>0</v>
      </c>
      <c r="D265" s="9"/>
      <c r="E265" s="556"/>
      <c r="F265" s="557"/>
      <c r="G265" s="557"/>
      <c r="H265" s="557"/>
      <c r="I265" s="557"/>
      <c r="J265" s="557"/>
      <c r="K265" s="557"/>
      <c r="L265" s="557"/>
      <c r="M265" s="557"/>
      <c r="N265" s="557"/>
      <c r="O265" s="557"/>
      <c r="P265" s="557"/>
      <c r="Q265" s="558"/>
      <c r="R265" s="83"/>
    </row>
    <row r="266" spans="1:18" x14ac:dyDescent="0.25">
      <c r="A266" s="82"/>
      <c r="B266" s="111" t="s">
        <v>384</v>
      </c>
      <c r="C266" s="111">
        <f>C264+C265</f>
        <v>0</v>
      </c>
      <c r="D266" s="9"/>
      <c r="E266" s="559"/>
      <c r="F266" s="560"/>
      <c r="G266" s="560"/>
      <c r="H266" s="560"/>
      <c r="I266" s="560"/>
      <c r="J266" s="560"/>
      <c r="K266" s="560"/>
      <c r="L266" s="560"/>
      <c r="M266" s="560"/>
      <c r="N266" s="560"/>
      <c r="O266" s="560"/>
      <c r="P266" s="560"/>
      <c r="Q266" s="561"/>
      <c r="R266" s="83"/>
    </row>
    <row r="267" spans="1:18" x14ac:dyDescent="0.25">
      <c r="A267" s="82"/>
      <c r="B267" s="113" t="s">
        <v>385</v>
      </c>
      <c r="C267" s="113">
        <f>$F$4</f>
        <v>0</v>
      </c>
      <c r="R267" s="83"/>
    </row>
    <row r="268" spans="1:18" x14ac:dyDescent="0.25">
      <c r="A268" s="82"/>
      <c r="R268" s="83"/>
    </row>
    <row r="269" spans="1:18" x14ac:dyDescent="0.25">
      <c r="A269" s="82"/>
      <c r="R269" s="83"/>
    </row>
    <row r="270" spans="1:18" x14ac:dyDescent="0.25">
      <c r="A270" s="82"/>
      <c r="B270" s="590" t="str">
        <f>+Ecologist&amp;": "&amp;+Site_name</f>
        <v xml:space="preserve">: </v>
      </c>
      <c r="C270" s="591"/>
      <c r="D270" s="591"/>
      <c r="E270" s="591"/>
      <c r="F270" s="591"/>
      <c r="G270" s="591"/>
      <c r="H270" s="591"/>
      <c r="I270" s="591"/>
      <c r="J270" s="591"/>
      <c r="K270" s="592"/>
      <c r="L270" s="592"/>
      <c r="M270" s="592"/>
      <c r="N270" s="592"/>
      <c r="O270" s="592"/>
      <c r="P270" s="592"/>
      <c r="Q270" s="593"/>
      <c r="R270" s="83"/>
    </row>
    <row r="271" spans="1:18" ht="14.15" customHeight="1" x14ac:dyDescent="0.25">
      <c r="A271" s="82"/>
      <c r="B271" s="594" t="s">
        <v>401</v>
      </c>
      <c r="C271" s="594"/>
      <c r="D271" s="594"/>
      <c r="E271" s="594"/>
      <c r="F271" s="594"/>
      <c r="G271" s="594"/>
      <c r="H271" s="594"/>
      <c r="I271" s="594"/>
      <c r="J271" s="594"/>
      <c r="K271" s="285" t="s">
        <v>387</v>
      </c>
      <c r="L271" s="235"/>
      <c r="M271" s="235"/>
      <c r="N271" s="235"/>
      <c r="O271" s="235"/>
      <c r="P271" s="235"/>
      <c r="Q271" s="235"/>
      <c r="R271" s="83"/>
    </row>
    <row r="272" spans="1:18" x14ac:dyDescent="0.25">
      <c r="A272" s="82"/>
      <c r="B272" s="245"/>
      <c r="C272" s="271"/>
      <c r="D272" s="271"/>
      <c r="E272" s="271"/>
      <c r="F272" s="271"/>
      <c r="G272" s="271"/>
      <c r="H272" s="271"/>
      <c r="I272" s="271"/>
      <c r="J272" s="271"/>
      <c r="K272" s="271"/>
      <c r="L272" s="271"/>
      <c r="M272" s="271"/>
      <c r="N272" s="271"/>
      <c r="O272" s="271"/>
      <c r="P272" s="271"/>
      <c r="Q272" s="271"/>
      <c r="R272" s="83"/>
    </row>
    <row r="273" spans="1:18" x14ac:dyDescent="0.25">
      <c r="A273" s="82"/>
      <c r="B273" s="271"/>
      <c r="C273" s="271"/>
      <c r="D273" s="271"/>
      <c r="E273" s="271"/>
      <c r="F273" s="271"/>
      <c r="G273" s="271"/>
      <c r="H273" s="271"/>
      <c r="I273" s="271"/>
      <c r="J273" s="271"/>
      <c r="K273" s="271"/>
      <c r="L273" s="271"/>
      <c r="M273" s="271"/>
      <c r="N273" s="271"/>
      <c r="O273" s="271"/>
      <c r="P273" s="271"/>
      <c r="Q273" s="271"/>
      <c r="R273" s="83"/>
    </row>
    <row r="274" spans="1:18" x14ac:dyDescent="0.25">
      <c r="A274" s="82"/>
      <c r="B274" s="271"/>
      <c r="C274" s="271"/>
      <c r="D274" s="271"/>
      <c r="E274" s="271"/>
      <c r="F274" s="271"/>
      <c r="G274" s="271"/>
      <c r="H274" s="271"/>
      <c r="I274" s="271"/>
      <c r="J274" s="271"/>
      <c r="K274" s="271"/>
      <c r="L274" s="271"/>
      <c r="M274" s="271"/>
      <c r="N274" s="271"/>
      <c r="O274" s="271"/>
      <c r="P274" s="271"/>
      <c r="Q274" s="271"/>
      <c r="R274" s="83"/>
    </row>
    <row r="275" spans="1:18" ht="14.15" customHeight="1" x14ac:dyDescent="0.25">
      <c r="A275" s="82"/>
      <c r="B275" s="595" t="s">
        <v>402</v>
      </c>
      <c r="C275" s="596"/>
      <c r="D275" s="596"/>
      <c r="E275" s="597"/>
      <c r="F275" s="579" t="s">
        <v>320</v>
      </c>
      <c r="G275" s="578" t="s">
        <v>354</v>
      </c>
      <c r="H275" s="578"/>
      <c r="I275" s="578"/>
      <c r="J275" s="578" t="s">
        <v>355</v>
      </c>
      <c r="K275" s="578"/>
      <c r="L275" s="578"/>
      <c r="M275" s="580" t="s">
        <v>356</v>
      </c>
      <c r="N275" s="581"/>
      <c r="O275" s="581"/>
      <c r="P275" s="2" t="s">
        <v>357</v>
      </c>
      <c r="Q275" s="3" t="s">
        <v>358</v>
      </c>
      <c r="R275" s="83"/>
    </row>
    <row r="276" spans="1:18" ht="14.15" customHeight="1" x14ac:dyDescent="0.25">
      <c r="A276" s="82"/>
      <c r="B276" s="598"/>
      <c r="C276" s="599"/>
      <c r="D276" s="599"/>
      <c r="E276" s="600"/>
      <c r="F276" s="263"/>
      <c r="G276" s="579" t="s">
        <v>359</v>
      </c>
      <c r="H276" s="579"/>
      <c r="I276" s="579"/>
      <c r="J276" s="579" t="s">
        <v>360</v>
      </c>
      <c r="K276" s="579"/>
      <c r="L276" s="579"/>
      <c r="M276" s="582"/>
      <c r="N276" s="582"/>
      <c r="O276" s="582"/>
      <c r="P276" s="585" t="s">
        <v>361</v>
      </c>
      <c r="Q276" s="585" t="s">
        <v>362</v>
      </c>
      <c r="R276" s="83"/>
    </row>
    <row r="277" spans="1:18" x14ac:dyDescent="0.25">
      <c r="A277" s="82"/>
      <c r="B277" s="588" t="s">
        <v>363</v>
      </c>
      <c r="C277" s="589"/>
      <c r="D277" s="589"/>
      <c r="E277" s="144"/>
      <c r="F277" s="263"/>
      <c r="G277" s="583"/>
      <c r="H277" s="583"/>
      <c r="I277" s="583"/>
      <c r="J277" s="584"/>
      <c r="K277" s="584"/>
      <c r="L277" s="584"/>
      <c r="M277" s="582"/>
      <c r="N277" s="582"/>
      <c r="O277" s="582"/>
      <c r="P277" s="586"/>
      <c r="Q277" s="586"/>
      <c r="R277" s="83"/>
    </row>
    <row r="278" spans="1:18" x14ac:dyDescent="0.25">
      <c r="A278" s="82"/>
      <c r="B278" s="587" t="s">
        <v>364</v>
      </c>
      <c r="C278" s="547"/>
      <c r="D278" s="547"/>
      <c r="E278" s="547"/>
      <c r="F278" s="547"/>
      <c r="G278" s="4" t="s">
        <v>365</v>
      </c>
      <c r="H278" s="4" t="s">
        <v>366</v>
      </c>
      <c r="I278" s="4" t="s">
        <v>367</v>
      </c>
      <c r="J278" s="4" t="s">
        <v>365</v>
      </c>
      <c r="K278" s="4" t="s">
        <v>366</v>
      </c>
      <c r="L278" s="4" t="s">
        <v>367</v>
      </c>
      <c r="M278" s="4" t="s">
        <v>365</v>
      </c>
      <c r="N278" s="4" t="s">
        <v>366</v>
      </c>
      <c r="O278" s="4" t="s">
        <v>367</v>
      </c>
      <c r="P278" s="586"/>
      <c r="Q278" s="586"/>
      <c r="R278" s="83"/>
    </row>
    <row r="279" spans="1:18" x14ac:dyDescent="0.25">
      <c r="A279" s="82"/>
      <c r="B279" s="4" t="s">
        <v>368</v>
      </c>
      <c r="C279" s="4" t="s">
        <v>369</v>
      </c>
      <c r="D279" s="4" t="s">
        <v>370</v>
      </c>
      <c r="E279" s="4" t="s">
        <v>371</v>
      </c>
      <c r="F279" s="5" t="str">
        <f>IF(OR(AND(NOT(ISBLANK($C280)),$C280&lt;5),AND(NOT(ISBLANK($D280)),$D280&gt;3),AND(NOT(ISBLANK($E280)),$E280&gt;3)),"1","0")</f>
        <v>0</v>
      </c>
      <c r="G279" s="6"/>
      <c r="H279" s="6"/>
      <c r="I279" s="6"/>
      <c r="J279" s="6"/>
      <c r="K279" s="6"/>
      <c r="L279" s="6"/>
      <c r="M279" s="6"/>
      <c r="N279" s="6"/>
      <c r="O279" s="6"/>
      <c r="P279" s="6"/>
      <c r="Q279" s="6"/>
      <c r="R279" s="83"/>
    </row>
    <row r="280" spans="1:18" x14ac:dyDescent="0.25">
      <c r="A280" s="82"/>
      <c r="B280" s="7"/>
      <c r="C280" s="6"/>
      <c r="D280" s="6"/>
      <c r="E280" s="6"/>
      <c r="F280" s="205" t="s">
        <v>372</v>
      </c>
      <c r="G280" s="562">
        <f>G279+H279</f>
        <v>0</v>
      </c>
      <c r="H280" s="562"/>
      <c r="I280" s="4"/>
      <c r="J280" s="562">
        <f>J279+K279</f>
        <v>0</v>
      </c>
      <c r="K280" s="562"/>
      <c r="L280" s="4"/>
      <c r="M280" s="562">
        <f>M279+N279</f>
        <v>0</v>
      </c>
      <c r="N280" s="562"/>
      <c r="O280" s="4"/>
      <c r="P280" s="4"/>
      <c r="Q280" s="4"/>
      <c r="R280" s="83"/>
    </row>
    <row r="281" spans="1:18" x14ac:dyDescent="0.25">
      <c r="A281" s="82"/>
      <c r="B281" s="4" t="s">
        <v>373</v>
      </c>
      <c r="C281" s="4" t="s">
        <v>369</v>
      </c>
      <c r="D281" s="4" t="s">
        <v>370</v>
      </c>
      <c r="E281" s="4" t="s">
        <v>371</v>
      </c>
      <c r="F281" s="5" t="str">
        <f>IF(OR(AND(NOT(ISBLANK($C282)),$C282&lt;5),AND(NOT(ISBLANK($D282)),$D282&gt;3),AND(NOT(ISBLANK($E282)),$E282&gt;3)),"1","0")</f>
        <v>0</v>
      </c>
      <c r="G281" s="6"/>
      <c r="H281" s="6"/>
      <c r="I281" s="6"/>
      <c r="J281" s="6"/>
      <c r="K281" s="6"/>
      <c r="L281" s="6"/>
      <c r="M281" s="6"/>
      <c r="N281" s="6"/>
      <c r="O281" s="6"/>
      <c r="P281" s="6"/>
      <c r="Q281" s="6"/>
      <c r="R281" s="83"/>
    </row>
    <row r="282" spans="1:18" x14ac:dyDescent="0.25">
      <c r="A282" s="82"/>
      <c r="B282" s="7"/>
      <c r="C282" s="6"/>
      <c r="D282" s="6"/>
      <c r="E282" s="6"/>
      <c r="F282" s="8" t="s">
        <v>372</v>
      </c>
      <c r="G282" s="562">
        <f>G281+H281</f>
        <v>0</v>
      </c>
      <c r="H282" s="562"/>
      <c r="I282" s="4"/>
      <c r="J282" s="562">
        <f>J281+K281</f>
        <v>0</v>
      </c>
      <c r="K282" s="562"/>
      <c r="L282" s="4"/>
      <c r="M282" s="562">
        <f>M281+N281</f>
        <v>0</v>
      </c>
      <c r="N282" s="562"/>
      <c r="O282" s="4"/>
      <c r="P282" s="4"/>
      <c r="Q282" s="4"/>
      <c r="R282" s="83"/>
    </row>
    <row r="283" spans="1:18" x14ac:dyDescent="0.25">
      <c r="A283" s="82"/>
      <c r="B283" s="4" t="s">
        <v>374</v>
      </c>
      <c r="C283" s="4" t="s">
        <v>369</v>
      </c>
      <c r="D283" s="4" t="s">
        <v>370</v>
      </c>
      <c r="E283" s="4" t="s">
        <v>371</v>
      </c>
      <c r="F283" s="5" t="str">
        <f>IF(OR(AND(NOT(ISBLANK($C284)),$C284&lt;5),AND(NOT(ISBLANK($D284)),$D284&gt;3),AND(NOT(ISBLANK($E284)),$E284&gt;3)),"1","0")</f>
        <v>0</v>
      </c>
      <c r="G283" s="6"/>
      <c r="H283" s="6"/>
      <c r="I283" s="6"/>
      <c r="J283" s="6"/>
      <c r="K283" s="6"/>
      <c r="L283" s="6"/>
      <c r="M283" s="6"/>
      <c r="N283" s="6"/>
      <c r="O283" s="6"/>
      <c r="P283" s="6"/>
      <c r="Q283" s="6"/>
      <c r="R283" s="83"/>
    </row>
    <row r="284" spans="1:18" x14ac:dyDescent="0.25">
      <c r="A284" s="82"/>
      <c r="B284" s="7"/>
      <c r="C284" s="6"/>
      <c r="D284" s="6"/>
      <c r="E284" s="6"/>
      <c r="F284" s="8" t="s">
        <v>372</v>
      </c>
      <c r="G284" s="562">
        <f>G283+H283</f>
        <v>0</v>
      </c>
      <c r="H284" s="562"/>
      <c r="I284" s="4"/>
      <c r="J284" s="562">
        <f>J283+K283</f>
        <v>0</v>
      </c>
      <c r="K284" s="562"/>
      <c r="L284" s="4"/>
      <c r="M284" s="562">
        <f>M283+N283</f>
        <v>0</v>
      </c>
      <c r="N284" s="562"/>
      <c r="O284" s="4"/>
      <c r="P284" s="4"/>
      <c r="Q284" s="4"/>
      <c r="R284" s="83"/>
    </row>
    <row r="285" spans="1:18" x14ac:dyDescent="0.25">
      <c r="A285" s="82"/>
      <c r="B285" s="4" t="s">
        <v>375</v>
      </c>
      <c r="C285" s="4" t="s">
        <v>369</v>
      </c>
      <c r="D285" s="4" t="s">
        <v>370</v>
      </c>
      <c r="E285" s="4" t="s">
        <v>371</v>
      </c>
      <c r="F285" s="5" t="str">
        <f>IF(OR(AND(NOT(ISBLANK($C286)),$C286&lt;5),AND(NOT(ISBLANK($D286)),$D286&gt;3),AND(NOT(ISBLANK($E286)),$E286&gt;3)),"1","0")</f>
        <v>0</v>
      </c>
      <c r="G285" s="6"/>
      <c r="H285" s="6"/>
      <c r="I285" s="6"/>
      <c r="J285" s="6"/>
      <c r="K285" s="6"/>
      <c r="L285" s="6"/>
      <c r="M285" s="6"/>
      <c r="N285" s="6"/>
      <c r="O285" s="6"/>
      <c r="P285" s="6"/>
      <c r="Q285" s="6"/>
      <c r="R285" s="83"/>
    </row>
    <row r="286" spans="1:18" x14ac:dyDescent="0.25">
      <c r="A286" s="82"/>
      <c r="B286" s="7"/>
      <c r="C286" s="6"/>
      <c r="D286" s="6"/>
      <c r="E286" s="6"/>
      <c r="F286" s="8" t="s">
        <v>372</v>
      </c>
      <c r="G286" s="562">
        <f>G285+H285</f>
        <v>0</v>
      </c>
      <c r="H286" s="562"/>
      <c r="I286" s="4"/>
      <c r="J286" s="562">
        <f>J285+K285</f>
        <v>0</v>
      </c>
      <c r="K286" s="562"/>
      <c r="L286" s="4"/>
      <c r="M286" s="562">
        <f>M285+N285</f>
        <v>0</v>
      </c>
      <c r="N286" s="562"/>
      <c r="O286" s="4"/>
      <c r="P286" s="4"/>
      <c r="Q286" s="4"/>
      <c r="R286" s="83"/>
    </row>
    <row r="287" spans="1:18" x14ac:dyDescent="0.25">
      <c r="A287" s="82"/>
      <c r="B287" s="4" t="s">
        <v>376</v>
      </c>
      <c r="C287" s="4" t="s">
        <v>369</v>
      </c>
      <c r="D287" s="4" t="s">
        <v>370</v>
      </c>
      <c r="E287" s="4" t="s">
        <v>371</v>
      </c>
      <c r="F287" s="5" t="str">
        <f>IF(OR(AND(NOT(ISBLANK($C288)),$C288&lt;5),AND(NOT(ISBLANK($D288)),$D288&gt;3),AND(NOT(ISBLANK($E288)),$E288&gt;3)),"1","0")</f>
        <v>0</v>
      </c>
      <c r="G287" s="6"/>
      <c r="H287" s="6"/>
      <c r="I287" s="6"/>
      <c r="J287" s="6"/>
      <c r="K287" s="6"/>
      <c r="L287" s="6"/>
      <c r="M287" s="6"/>
      <c r="N287" s="6"/>
      <c r="O287" s="6"/>
      <c r="P287" s="6"/>
      <c r="Q287" s="6"/>
      <c r="R287" s="83"/>
    </row>
    <row r="288" spans="1:18" x14ac:dyDescent="0.25">
      <c r="A288" s="82"/>
      <c r="B288" s="7"/>
      <c r="C288" s="6"/>
      <c r="D288" s="6"/>
      <c r="E288" s="6"/>
      <c r="F288" s="8" t="s">
        <v>372</v>
      </c>
      <c r="G288" s="562">
        <f>G287+H287</f>
        <v>0</v>
      </c>
      <c r="H288" s="562"/>
      <c r="I288" s="4"/>
      <c r="J288" s="562">
        <f>J287+K287</f>
        <v>0</v>
      </c>
      <c r="K288" s="562"/>
      <c r="L288" s="4"/>
      <c r="M288" s="562">
        <f>M287+N287</f>
        <v>0</v>
      </c>
      <c r="N288" s="562"/>
      <c r="O288" s="4"/>
      <c r="P288" s="4"/>
      <c r="Q288" s="4"/>
      <c r="R288" s="83"/>
    </row>
    <row r="289" spans="1:18" x14ac:dyDescent="0.25">
      <c r="A289" s="82"/>
      <c r="B289" s="4" t="s">
        <v>377</v>
      </c>
      <c r="C289" s="4" t="s">
        <v>369</v>
      </c>
      <c r="D289" s="4" t="s">
        <v>370</v>
      </c>
      <c r="E289" s="4" t="s">
        <v>371</v>
      </c>
      <c r="F289" s="5" t="str">
        <f>IF(OR(AND(NOT(ISBLANK($C290)),$C290&lt;5),AND(NOT(ISBLANK($D290)),$D290&gt;3),AND(NOT(ISBLANK($E290)),$E290&gt;3)),"1","0")</f>
        <v>0</v>
      </c>
      <c r="G289" s="6"/>
      <c r="H289" s="6"/>
      <c r="I289" s="6"/>
      <c r="J289" s="6"/>
      <c r="K289" s="6"/>
      <c r="L289" s="6"/>
      <c r="M289" s="6"/>
      <c r="N289" s="6"/>
      <c r="O289" s="6"/>
      <c r="P289" s="6"/>
      <c r="Q289" s="6"/>
      <c r="R289" s="83"/>
    </row>
    <row r="290" spans="1:18" x14ac:dyDescent="0.25">
      <c r="A290" s="82"/>
      <c r="B290" s="7"/>
      <c r="C290" s="6"/>
      <c r="D290" s="6"/>
      <c r="E290" s="6"/>
      <c r="F290" s="8" t="s">
        <v>372</v>
      </c>
      <c r="G290" s="562">
        <f>G289+H289</f>
        <v>0</v>
      </c>
      <c r="H290" s="562"/>
      <c r="I290" s="4"/>
      <c r="J290" s="562">
        <f>J289+K289</f>
        <v>0</v>
      </c>
      <c r="K290" s="562"/>
      <c r="L290" s="4"/>
      <c r="M290" s="562">
        <f>M289+N289</f>
        <v>0</v>
      </c>
      <c r="N290" s="562"/>
      <c r="O290" s="4"/>
      <c r="P290" s="4"/>
      <c r="Q290" s="4"/>
      <c r="R290" s="83"/>
    </row>
    <row r="291" spans="1:18" x14ac:dyDescent="0.25">
      <c r="A291" s="82"/>
      <c r="B291" s="4" t="s">
        <v>378</v>
      </c>
      <c r="C291" s="4" t="s">
        <v>369</v>
      </c>
      <c r="D291" s="4" t="s">
        <v>370</v>
      </c>
      <c r="E291" s="4" t="s">
        <v>371</v>
      </c>
      <c r="F291" s="5" t="str">
        <f>IF(OR(AND(NOT(ISBLANK($C292)),$C292&lt;5),AND(NOT(ISBLANK($D292)),$D292&gt;3),AND(NOT(ISBLANK($E292)),$E292&gt;3)),"1","0")</f>
        <v>0</v>
      </c>
      <c r="G291" s="6"/>
      <c r="H291" s="6"/>
      <c r="I291" s="6"/>
      <c r="J291" s="6"/>
      <c r="K291" s="6"/>
      <c r="L291" s="6"/>
      <c r="M291" s="6"/>
      <c r="N291" s="6"/>
      <c r="O291" s="6"/>
      <c r="P291" s="6"/>
      <c r="Q291" s="6"/>
      <c r="R291" s="83"/>
    </row>
    <row r="292" spans="1:18" x14ac:dyDescent="0.25">
      <c r="A292" s="82"/>
      <c r="B292" s="7"/>
      <c r="C292" s="6"/>
      <c r="D292" s="6"/>
      <c r="E292" s="6"/>
      <c r="F292" s="8" t="s">
        <v>372</v>
      </c>
      <c r="G292" s="562">
        <f>G291+H291</f>
        <v>0</v>
      </c>
      <c r="H292" s="562"/>
      <c r="I292" s="4"/>
      <c r="J292" s="562">
        <f>J291+K291</f>
        <v>0</v>
      </c>
      <c r="K292" s="562"/>
      <c r="L292" s="4"/>
      <c r="M292" s="562">
        <f>M291+N291</f>
        <v>0</v>
      </c>
      <c r="N292" s="562"/>
      <c r="O292" s="4"/>
      <c r="P292" s="4"/>
      <c r="Q292" s="4"/>
      <c r="R292" s="83"/>
    </row>
    <row r="293" spans="1:18" x14ac:dyDescent="0.25">
      <c r="A293" s="82"/>
      <c r="B293" s="4" t="s">
        <v>379</v>
      </c>
      <c r="C293" s="4" t="s">
        <v>369</v>
      </c>
      <c r="D293" s="4" t="s">
        <v>370</v>
      </c>
      <c r="E293" s="4" t="s">
        <v>371</v>
      </c>
      <c r="F293" s="5" t="str">
        <f>IF(OR(AND(NOT(ISBLANK($C294)),$C294&lt;5),AND(NOT(ISBLANK($D294)),$D294&gt;3),AND(NOT(ISBLANK($E294)),$E294&gt;3)),"1","0")</f>
        <v>0</v>
      </c>
      <c r="G293" s="6"/>
      <c r="H293" s="6"/>
      <c r="I293" s="6"/>
      <c r="J293" s="6"/>
      <c r="K293" s="6"/>
      <c r="L293" s="6"/>
      <c r="M293" s="6"/>
      <c r="N293" s="6"/>
      <c r="O293" s="6"/>
      <c r="P293" s="6"/>
      <c r="Q293" s="6"/>
      <c r="R293" s="83"/>
    </row>
    <row r="294" spans="1:18" x14ac:dyDescent="0.25">
      <c r="A294" s="82"/>
      <c r="B294" s="7"/>
      <c r="C294" s="6"/>
      <c r="D294" s="6"/>
      <c r="E294" s="6"/>
      <c r="F294" s="8" t="s">
        <v>372</v>
      </c>
      <c r="G294" s="562">
        <f>G293+H293</f>
        <v>0</v>
      </c>
      <c r="H294" s="562"/>
      <c r="I294" s="4"/>
      <c r="J294" s="562">
        <f>J293+K293</f>
        <v>0</v>
      </c>
      <c r="K294" s="562"/>
      <c r="L294" s="4"/>
      <c r="M294" s="562">
        <f>M293+N293</f>
        <v>0</v>
      </c>
      <c r="N294" s="562"/>
      <c r="O294" s="4"/>
      <c r="P294" s="4"/>
      <c r="Q294" s="4"/>
      <c r="R294" s="83"/>
    </row>
    <row r="295" spans="1:18" x14ac:dyDescent="0.25">
      <c r="A295" s="82"/>
      <c r="B295" s="546" t="s">
        <v>380</v>
      </c>
      <c r="C295" s="547"/>
      <c r="D295" s="547"/>
      <c r="E295" s="548"/>
      <c r="F295" s="548"/>
      <c r="G295" s="548"/>
      <c r="H295" s="548"/>
      <c r="I295" s="548"/>
      <c r="J295" s="10">
        <f>MAX(G280,J280,M280,G282,J282,M282,G284,J284,M284,G286,J286,M286,G288,J288,M288,G290,J290,M290,G292,J292,M292,G294,J294,M294)</f>
        <v>0</v>
      </c>
      <c r="K295" s="549"/>
      <c r="L295" s="550"/>
      <c r="M295" s="550"/>
      <c r="N295" s="550"/>
      <c r="O295" s="550"/>
      <c r="P295" s="550"/>
      <c r="Q295" s="550"/>
      <c r="R295" s="83"/>
    </row>
    <row r="296" spans="1:18" x14ac:dyDescent="0.25">
      <c r="A296" s="82"/>
      <c r="B296" s="551" t="s">
        <v>381</v>
      </c>
      <c r="C296" s="551"/>
      <c r="D296" s="552"/>
      <c r="E296" s="553"/>
      <c r="F296" s="554"/>
      <c r="G296" s="554"/>
      <c r="H296" s="554"/>
      <c r="I296" s="554"/>
      <c r="J296" s="554"/>
      <c r="K296" s="554"/>
      <c r="L296" s="554"/>
      <c r="M296" s="554"/>
      <c r="N296" s="554"/>
      <c r="O296" s="554"/>
      <c r="P296" s="554"/>
      <c r="Q296" s="555"/>
      <c r="R296" s="83"/>
    </row>
    <row r="297" spans="1:18" x14ac:dyDescent="0.25">
      <c r="A297" s="82"/>
      <c r="B297" s="111" t="s">
        <v>382</v>
      </c>
      <c r="C297" s="112">
        <f>F279+F281+F283+F285+F287+F289+F291+F293</f>
        <v>0</v>
      </c>
      <c r="D297" s="9"/>
      <c r="E297" s="556"/>
      <c r="F297" s="557"/>
      <c r="G297" s="557"/>
      <c r="H297" s="557"/>
      <c r="I297" s="557"/>
      <c r="J297" s="557"/>
      <c r="K297" s="557"/>
      <c r="L297" s="557"/>
      <c r="M297" s="557"/>
      <c r="N297" s="557"/>
      <c r="O297" s="557"/>
      <c r="P297" s="557"/>
      <c r="Q297" s="558"/>
      <c r="R297" s="83"/>
    </row>
    <row r="298" spans="1:18" x14ac:dyDescent="0.25">
      <c r="A298" s="82"/>
      <c r="B298" s="111" t="s">
        <v>383</v>
      </c>
      <c r="C298" s="112" t="str">
        <f>IF(AND(NOT(ISBLANK(G277)),OR(G277="&lt; 50,000 cp",G277="50,000 - 499,999 cp")),"1","0")</f>
        <v>0</v>
      </c>
      <c r="D298" s="9"/>
      <c r="E298" s="556"/>
      <c r="F298" s="557"/>
      <c r="G298" s="557"/>
      <c r="H298" s="557"/>
      <c r="I298" s="557"/>
      <c r="J298" s="557"/>
      <c r="K298" s="557"/>
      <c r="L298" s="557"/>
      <c r="M298" s="557"/>
      <c r="N298" s="557"/>
      <c r="O298" s="557"/>
      <c r="P298" s="557"/>
      <c r="Q298" s="558"/>
      <c r="R298" s="83"/>
    </row>
    <row r="299" spans="1:18" x14ac:dyDescent="0.25">
      <c r="A299" s="82"/>
      <c r="B299" s="111" t="s">
        <v>384</v>
      </c>
      <c r="C299" s="111">
        <f>C297+C298</f>
        <v>0</v>
      </c>
      <c r="D299" s="9"/>
      <c r="E299" s="559"/>
      <c r="F299" s="560"/>
      <c r="G299" s="560"/>
      <c r="H299" s="560"/>
      <c r="I299" s="560"/>
      <c r="J299" s="560"/>
      <c r="K299" s="560"/>
      <c r="L299" s="560"/>
      <c r="M299" s="560"/>
      <c r="N299" s="560"/>
      <c r="O299" s="560"/>
      <c r="P299" s="560"/>
      <c r="Q299" s="561"/>
      <c r="R299" s="83"/>
    </row>
    <row r="300" spans="1:18" x14ac:dyDescent="0.25">
      <c r="A300" s="82"/>
      <c r="B300" s="113" t="s">
        <v>385</v>
      </c>
      <c r="C300" s="113">
        <f>$F$4</f>
        <v>0</v>
      </c>
      <c r="R300" s="83"/>
    </row>
    <row r="301" spans="1:18" x14ac:dyDescent="0.25">
      <c r="A301" s="82"/>
      <c r="R301" s="83"/>
    </row>
    <row r="302" spans="1:18" x14ac:dyDescent="0.25">
      <c r="A302" s="82"/>
      <c r="R302" s="83"/>
    </row>
    <row r="303" spans="1:18" x14ac:dyDescent="0.25">
      <c r="A303" s="82"/>
      <c r="B303" s="590" t="str">
        <f>+Ecologist&amp;": "&amp;+Site_name</f>
        <v xml:space="preserve">: </v>
      </c>
      <c r="C303" s="591"/>
      <c r="D303" s="591"/>
      <c r="E303" s="591"/>
      <c r="F303" s="591"/>
      <c r="G303" s="591"/>
      <c r="H303" s="591"/>
      <c r="I303" s="591"/>
      <c r="J303" s="591"/>
      <c r="K303" s="592"/>
      <c r="L303" s="592"/>
      <c r="M303" s="592"/>
      <c r="N303" s="592"/>
      <c r="O303" s="592"/>
      <c r="P303" s="592"/>
      <c r="Q303" s="593"/>
      <c r="R303" s="83"/>
    </row>
    <row r="304" spans="1:18" ht="14.15" customHeight="1" x14ac:dyDescent="0.25">
      <c r="A304" s="82"/>
      <c r="B304" s="594" t="s">
        <v>403</v>
      </c>
      <c r="C304" s="594"/>
      <c r="D304" s="594"/>
      <c r="E304" s="594"/>
      <c r="F304" s="594"/>
      <c r="G304" s="594"/>
      <c r="H304" s="594"/>
      <c r="I304" s="594"/>
      <c r="J304" s="594"/>
      <c r="K304" s="285" t="s">
        <v>387</v>
      </c>
      <c r="L304" s="235"/>
      <c r="M304" s="235"/>
      <c r="N304" s="235"/>
      <c r="O304" s="235"/>
      <c r="P304" s="235"/>
      <c r="Q304" s="235"/>
      <c r="R304" s="83"/>
    </row>
    <row r="305" spans="1:18" x14ac:dyDescent="0.25">
      <c r="A305" s="82"/>
      <c r="B305" s="245"/>
      <c r="C305" s="271"/>
      <c r="D305" s="271"/>
      <c r="E305" s="271"/>
      <c r="F305" s="271"/>
      <c r="G305" s="271"/>
      <c r="H305" s="271"/>
      <c r="I305" s="271"/>
      <c r="J305" s="271"/>
      <c r="K305" s="271"/>
      <c r="L305" s="271"/>
      <c r="M305" s="271"/>
      <c r="N305" s="271"/>
      <c r="O305" s="271"/>
      <c r="P305" s="271"/>
      <c r="Q305" s="271"/>
      <c r="R305" s="83"/>
    </row>
    <row r="306" spans="1:18" x14ac:dyDescent="0.25">
      <c r="A306" s="82"/>
      <c r="B306" s="271"/>
      <c r="C306" s="271"/>
      <c r="D306" s="271"/>
      <c r="E306" s="271"/>
      <c r="F306" s="271"/>
      <c r="G306" s="271"/>
      <c r="H306" s="271"/>
      <c r="I306" s="271"/>
      <c r="J306" s="271"/>
      <c r="K306" s="271"/>
      <c r="L306" s="271"/>
      <c r="M306" s="271"/>
      <c r="N306" s="271"/>
      <c r="O306" s="271"/>
      <c r="P306" s="271"/>
      <c r="Q306" s="271"/>
      <c r="R306" s="83"/>
    </row>
    <row r="307" spans="1:18" x14ac:dyDescent="0.25">
      <c r="A307" s="82"/>
      <c r="B307" s="271"/>
      <c r="C307" s="271"/>
      <c r="D307" s="271"/>
      <c r="E307" s="271"/>
      <c r="F307" s="271"/>
      <c r="G307" s="271"/>
      <c r="H307" s="271"/>
      <c r="I307" s="271"/>
      <c r="J307" s="271"/>
      <c r="K307" s="271"/>
      <c r="L307" s="271"/>
      <c r="M307" s="271"/>
      <c r="N307" s="271"/>
      <c r="O307" s="271"/>
      <c r="P307" s="271"/>
      <c r="Q307" s="271"/>
      <c r="R307" s="83"/>
    </row>
    <row r="308" spans="1:18" ht="14.15" customHeight="1" x14ac:dyDescent="0.25">
      <c r="A308" s="82"/>
      <c r="B308" s="595" t="s">
        <v>404</v>
      </c>
      <c r="C308" s="596"/>
      <c r="D308" s="596"/>
      <c r="E308" s="597"/>
      <c r="F308" s="579" t="s">
        <v>320</v>
      </c>
      <c r="G308" s="578" t="s">
        <v>354</v>
      </c>
      <c r="H308" s="578"/>
      <c r="I308" s="578"/>
      <c r="J308" s="578" t="s">
        <v>355</v>
      </c>
      <c r="K308" s="578"/>
      <c r="L308" s="578"/>
      <c r="M308" s="580" t="s">
        <v>356</v>
      </c>
      <c r="N308" s="581"/>
      <c r="O308" s="581"/>
      <c r="P308" s="2" t="s">
        <v>357</v>
      </c>
      <c r="Q308" s="3" t="s">
        <v>358</v>
      </c>
      <c r="R308" s="83"/>
    </row>
    <row r="309" spans="1:18" ht="14.15" customHeight="1" x14ac:dyDescent="0.25">
      <c r="A309" s="82"/>
      <c r="B309" s="598"/>
      <c r="C309" s="599"/>
      <c r="D309" s="599"/>
      <c r="E309" s="600"/>
      <c r="F309" s="263"/>
      <c r="G309" s="579" t="s">
        <v>359</v>
      </c>
      <c r="H309" s="579"/>
      <c r="I309" s="579"/>
      <c r="J309" s="579" t="s">
        <v>360</v>
      </c>
      <c r="K309" s="579"/>
      <c r="L309" s="579"/>
      <c r="M309" s="582"/>
      <c r="N309" s="582"/>
      <c r="O309" s="582"/>
      <c r="P309" s="585" t="s">
        <v>361</v>
      </c>
      <c r="Q309" s="585" t="s">
        <v>362</v>
      </c>
      <c r="R309" s="83"/>
    </row>
    <row r="310" spans="1:18" x14ac:dyDescent="0.25">
      <c r="A310" s="82"/>
      <c r="B310" s="588" t="s">
        <v>363</v>
      </c>
      <c r="C310" s="589"/>
      <c r="D310" s="589"/>
      <c r="E310" s="144"/>
      <c r="F310" s="263"/>
      <c r="G310" s="583"/>
      <c r="H310" s="583"/>
      <c r="I310" s="583"/>
      <c r="J310" s="584"/>
      <c r="K310" s="584"/>
      <c r="L310" s="584"/>
      <c r="M310" s="582"/>
      <c r="N310" s="582"/>
      <c r="O310" s="582"/>
      <c r="P310" s="586"/>
      <c r="Q310" s="586"/>
      <c r="R310" s="83"/>
    </row>
    <row r="311" spans="1:18" x14ac:dyDescent="0.25">
      <c r="A311" s="82"/>
      <c r="B311" s="587" t="s">
        <v>364</v>
      </c>
      <c r="C311" s="547"/>
      <c r="D311" s="547"/>
      <c r="E311" s="547"/>
      <c r="F311" s="547"/>
      <c r="G311" s="4" t="s">
        <v>365</v>
      </c>
      <c r="H311" s="4" t="s">
        <v>366</v>
      </c>
      <c r="I311" s="4" t="s">
        <v>367</v>
      </c>
      <c r="J311" s="4" t="s">
        <v>365</v>
      </c>
      <c r="K311" s="4" t="s">
        <v>366</v>
      </c>
      <c r="L311" s="4" t="s">
        <v>367</v>
      </c>
      <c r="M311" s="4" t="s">
        <v>365</v>
      </c>
      <c r="N311" s="4" t="s">
        <v>366</v>
      </c>
      <c r="O311" s="4" t="s">
        <v>367</v>
      </c>
      <c r="P311" s="586"/>
      <c r="Q311" s="586"/>
      <c r="R311" s="83"/>
    </row>
    <row r="312" spans="1:18" x14ac:dyDescent="0.25">
      <c r="A312" s="82"/>
      <c r="B312" s="4" t="s">
        <v>368</v>
      </c>
      <c r="C312" s="4" t="s">
        <v>369</v>
      </c>
      <c r="D312" s="4" t="s">
        <v>370</v>
      </c>
      <c r="E312" s="4" t="s">
        <v>371</v>
      </c>
      <c r="F312" s="5" t="str">
        <f>IF(OR(AND(NOT(ISBLANK($C313)),$C313&lt;5),AND(NOT(ISBLANK($D313)),$D313&gt;3),AND(NOT(ISBLANK($E313)),$E313&gt;3)),"1","0")</f>
        <v>0</v>
      </c>
      <c r="G312" s="6"/>
      <c r="H312" s="6"/>
      <c r="I312" s="6"/>
      <c r="J312" s="6"/>
      <c r="K312" s="6"/>
      <c r="L312" s="6"/>
      <c r="M312" s="6"/>
      <c r="N312" s="6"/>
      <c r="O312" s="6"/>
      <c r="P312" s="6"/>
      <c r="Q312" s="6"/>
      <c r="R312" s="83"/>
    </row>
    <row r="313" spans="1:18" x14ac:dyDescent="0.25">
      <c r="A313" s="82"/>
      <c r="B313" s="7"/>
      <c r="C313" s="6"/>
      <c r="D313" s="6"/>
      <c r="E313" s="6"/>
      <c r="F313" s="205" t="s">
        <v>372</v>
      </c>
      <c r="G313" s="562">
        <f>G312+H312</f>
        <v>0</v>
      </c>
      <c r="H313" s="562"/>
      <c r="I313" s="4"/>
      <c r="J313" s="562">
        <f>J312+K312</f>
        <v>0</v>
      </c>
      <c r="K313" s="562"/>
      <c r="L313" s="4"/>
      <c r="M313" s="562">
        <f>M312+N312</f>
        <v>0</v>
      </c>
      <c r="N313" s="562"/>
      <c r="O313" s="4"/>
      <c r="P313" s="4"/>
      <c r="Q313" s="4"/>
      <c r="R313" s="83"/>
    </row>
    <row r="314" spans="1:18" x14ac:dyDescent="0.25">
      <c r="A314" s="82"/>
      <c r="B314" s="4" t="s">
        <v>373</v>
      </c>
      <c r="C314" s="4" t="s">
        <v>369</v>
      </c>
      <c r="D314" s="4" t="s">
        <v>370</v>
      </c>
      <c r="E314" s="4" t="s">
        <v>371</v>
      </c>
      <c r="F314" s="5" t="str">
        <f>IF(OR(AND(NOT(ISBLANK($C315)),$C315&lt;5),AND(NOT(ISBLANK($D315)),$D315&gt;3),AND(NOT(ISBLANK($E315)),$E315&gt;3)),"1","0")</f>
        <v>0</v>
      </c>
      <c r="G314" s="6"/>
      <c r="H314" s="6"/>
      <c r="I314" s="6"/>
      <c r="J314" s="6"/>
      <c r="K314" s="6"/>
      <c r="L314" s="6"/>
      <c r="M314" s="6"/>
      <c r="N314" s="6"/>
      <c r="O314" s="6"/>
      <c r="P314" s="6"/>
      <c r="Q314" s="6"/>
      <c r="R314" s="83"/>
    </row>
    <row r="315" spans="1:18" x14ac:dyDescent="0.25">
      <c r="A315" s="82"/>
      <c r="B315" s="7"/>
      <c r="C315" s="6"/>
      <c r="D315" s="6"/>
      <c r="E315" s="6"/>
      <c r="F315" s="8" t="s">
        <v>372</v>
      </c>
      <c r="G315" s="562">
        <f>G314+H314</f>
        <v>0</v>
      </c>
      <c r="H315" s="562"/>
      <c r="I315" s="4"/>
      <c r="J315" s="562">
        <f>J314+K314</f>
        <v>0</v>
      </c>
      <c r="K315" s="562"/>
      <c r="L315" s="4"/>
      <c r="M315" s="562">
        <f>M314+N314</f>
        <v>0</v>
      </c>
      <c r="N315" s="562"/>
      <c r="O315" s="4"/>
      <c r="P315" s="4"/>
      <c r="Q315" s="4"/>
      <c r="R315" s="83"/>
    </row>
    <row r="316" spans="1:18" x14ac:dyDescent="0.25">
      <c r="A316" s="82"/>
      <c r="B316" s="4" t="s">
        <v>374</v>
      </c>
      <c r="C316" s="4" t="s">
        <v>369</v>
      </c>
      <c r="D316" s="4" t="s">
        <v>370</v>
      </c>
      <c r="E316" s="4" t="s">
        <v>371</v>
      </c>
      <c r="F316" s="5" t="str">
        <f>IF(OR(AND(NOT(ISBLANK($C317)),$C317&lt;5),AND(NOT(ISBLANK($D317)),$D317&gt;3),AND(NOT(ISBLANK($E317)),$E317&gt;3)),"1","0")</f>
        <v>0</v>
      </c>
      <c r="G316" s="6"/>
      <c r="H316" s="6"/>
      <c r="I316" s="6"/>
      <c r="J316" s="6"/>
      <c r="K316" s="6"/>
      <c r="L316" s="6"/>
      <c r="M316" s="6"/>
      <c r="N316" s="6"/>
      <c r="O316" s="6"/>
      <c r="P316" s="6"/>
      <c r="Q316" s="6"/>
      <c r="R316" s="83"/>
    </row>
    <row r="317" spans="1:18" x14ac:dyDescent="0.25">
      <c r="A317" s="82"/>
      <c r="B317" s="7"/>
      <c r="C317" s="6"/>
      <c r="D317" s="6"/>
      <c r="E317" s="6"/>
      <c r="F317" s="8" t="s">
        <v>372</v>
      </c>
      <c r="G317" s="562">
        <f>G316+H316</f>
        <v>0</v>
      </c>
      <c r="H317" s="562"/>
      <c r="I317" s="4"/>
      <c r="J317" s="562">
        <f>J316+K316</f>
        <v>0</v>
      </c>
      <c r="K317" s="562"/>
      <c r="L317" s="4"/>
      <c r="M317" s="562">
        <f>M316+N316</f>
        <v>0</v>
      </c>
      <c r="N317" s="562"/>
      <c r="O317" s="4"/>
      <c r="P317" s="4"/>
      <c r="Q317" s="4"/>
      <c r="R317" s="83"/>
    </row>
    <row r="318" spans="1:18" x14ac:dyDescent="0.25">
      <c r="A318" s="82"/>
      <c r="B318" s="4" t="s">
        <v>375</v>
      </c>
      <c r="C318" s="4" t="s">
        <v>369</v>
      </c>
      <c r="D318" s="4" t="s">
        <v>370</v>
      </c>
      <c r="E318" s="4" t="s">
        <v>371</v>
      </c>
      <c r="F318" s="5" t="str">
        <f>IF(OR(AND(NOT(ISBLANK($C319)),$C319&lt;5),AND(NOT(ISBLANK($D319)),$D319&gt;3),AND(NOT(ISBLANK($E319)),$E319&gt;3)),"1","0")</f>
        <v>0</v>
      </c>
      <c r="G318" s="6"/>
      <c r="H318" s="6"/>
      <c r="I318" s="6"/>
      <c r="J318" s="6"/>
      <c r="K318" s="6"/>
      <c r="L318" s="6"/>
      <c r="M318" s="6"/>
      <c r="N318" s="6"/>
      <c r="O318" s="6"/>
      <c r="P318" s="6"/>
      <c r="Q318" s="6"/>
      <c r="R318" s="83"/>
    </row>
    <row r="319" spans="1:18" x14ac:dyDescent="0.25">
      <c r="A319" s="82"/>
      <c r="B319" s="7"/>
      <c r="C319" s="6"/>
      <c r="D319" s="6"/>
      <c r="E319" s="6"/>
      <c r="F319" s="8" t="s">
        <v>372</v>
      </c>
      <c r="G319" s="562">
        <f>G318+H318</f>
        <v>0</v>
      </c>
      <c r="H319" s="562"/>
      <c r="I319" s="4"/>
      <c r="J319" s="562">
        <f>J318+K318</f>
        <v>0</v>
      </c>
      <c r="K319" s="562"/>
      <c r="L319" s="4"/>
      <c r="M319" s="562">
        <f>M318+N318</f>
        <v>0</v>
      </c>
      <c r="N319" s="562"/>
      <c r="O319" s="4"/>
      <c r="P319" s="4"/>
      <c r="Q319" s="4"/>
      <c r="R319" s="83"/>
    </row>
    <row r="320" spans="1:18" x14ac:dyDescent="0.25">
      <c r="A320" s="82"/>
      <c r="B320" s="4" t="s">
        <v>376</v>
      </c>
      <c r="C320" s="4" t="s">
        <v>369</v>
      </c>
      <c r="D320" s="4" t="s">
        <v>370</v>
      </c>
      <c r="E320" s="4" t="s">
        <v>371</v>
      </c>
      <c r="F320" s="5" t="str">
        <f>IF(OR(AND(NOT(ISBLANK($C321)),$C321&lt;5),AND(NOT(ISBLANK($D321)),$D321&gt;3),AND(NOT(ISBLANK($E321)),$E321&gt;3)),"1","0")</f>
        <v>0</v>
      </c>
      <c r="G320" s="6"/>
      <c r="H320" s="6"/>
      <c r="I320" s="6"/>
      <c r="J320" s="6"/>
      <c r="K320" s="6"/>
      <c r="L320" s="6"/>
      <c r="M320" s="6"/>
      <c r="N320" s="6"/>
      <c r="O320" s="6"/>
      <c r="P320" s="6"/>
      <c r="Q320" s="6"/>
      <c r="R320" s="83"/>
    </row>
    <row r="321" spans="1:18" x14ac:dyDescent="0.25">
      <c r="A321" s="82"/>
      <c r="B321" s="7"/>
      <c r="C321" s="6"/>
      <c r="D321" s="6"/>
      <c r="E321" s="6"/>
      <c r="F321" s="8" t="s">
        <v>372</v>
      </c>
      <c r="G321" s="562">
        <f>G320+H320</f>
        <v>0</v>
      </c>
      <c r="H321" s="562"/>
      <c r="I321" s="4"/>
      <c r="J321" s="562">
        <f>J320+K320</f>
        <v>0</v>
      </c>
      <c r="K321" s="562"/>
      <c r="L321" s="4"/>
      <c r="M321" s="562">
        <f>M320+N320</f>
        <v>0</v>
      </c>
      <c r="N321" s="562"/>
      <c r="O321" s="4"/>
      <c r="P321" s="4"/>
      <c r="Q321" s="4"/>
      <c r="R321" s="83"/>
    </row>
    <row r="322" spans="1:18" x14ac:dyDescent="0.25">
      <c r="A322" s="82"/>
      <c r="B322" s="4" t="s">
        <v>377</v>
      </c>
      <c r="C322" s="4" t="s">
        <v>369</v>
      </c>
      <c r="D322" s="4" t="s">
        <v>370</v>
      </c>
      <c r="E322" s="4" t="s">
        <v>371</v>
      </c>
      <c r="F322" s="5" t="str">
        <f>IF(OR(AND(NOT(ISBLANK($C323)),$C323&lt;5),AND(NOT(ISBLANK($D323)),$D323&gt;3),AND(NOT(ISBLANK($E323)),$E323&gt;3)),"1","0")</f>
        <v>0</v>
      </c>
      <c r="G322" s="6"/>
      <c r="H322" s="6"/>
      <c r="I322" s="6"/>
      <c r="J322" s="6"/>
      <c r="K322" s="6"/>
      <c r="L322" s="6"/>
      <c r="M322" s="6"/>
      <c r="N322" s="6"/>
      <c r="O322" s="6"/>
      <c r="P322" s="6"/>
      <c r="Q322" s="6"/>
      <c r="R322" s="83"/>
    </row>
    <row r="323" spans="1:18" x14ac:dyDescent="0.25">
      <c r="A323" s="82"/>
      <c r="B323" s="7"/>
      <c r="C323" s="6"/>
      <c r="D323" s="6"/>
      <c r="E323" s="6"/>
      <c r="F323" s="8" t="s">
        <v>372</v>
      </c>
      <c r="G323" s="562">
        <f>G322+H322</f>
        <v>0</v>
      </c>
      <c r="H323" s="562"/>
      <c r="I323" s="4"/>
      <c r="J323" s="562">
        <f>J322+K322</f>
        <v>0</v>
      </c>
      <c r="K323" s="562"/>
      <c r="L323" s="4"/>
      <c r="M323" s="562">
        <f>M322+N322</f>
        <v>0</v>
      </c>
      <c r="N323" s="562"/>
      <c r="O323" s="4"/>
      <c r="P323" s="4"/>
      <c r="Q323" s="4"/>
      <c r="R323" s="83"/>
    </row>
    <row r="324" spans="1:18" x14ac:dyDescent="0.25">
      <c r="A324" s="82"/>
      <c r="B324" s="4" t="s">
        <v>378</v>
      </c>
      <c r="C324" s="4" t="s">
        <v>369</v>
      </c>
      <c r="D324" s="4" t="s">
        <v>370</v>
      </c>
      <c r="E324" s="4" t="s">
        <v>371</v>
      </c>
      <c r="F324" s="5" t="str">
        <f>IF(OR(AND(NOT(ISBLANK($C325)),$C325&lt;5),AND(NOT(ISBLANK($D325)),$D325&gt;3),AND(NOT(ISBLANK($E325)),$E325&gt;3)),"1","0")</f>
        <v>0</v>
      </c>
      <c r="G324" s="6"/>
      <c r="H324" s="6"/>
      <c r="I324" s="6"/>
      <c r="J324" s="6"/>
      <c r="K324" s="6"/>
      <c r="L324" s="6"/>
      <c r="M324" s="6"/>
      <c r="N324" s="6"/>
      <c r="O324" s="6"/>
      <c r="P324" s="6"/>
      <c r="Q324" s="6"/>
      <c r="R324" s="83"/>
    </row>
    <row r="325" spans="1:18" x14ac:dyDescent="0.25">
      <c r="A325" s="82"/>
      <c r="B325" s="7"/>
      <c r="C325" s="6"/>
      <c r="D325" s="6"/>
      <c r="E325" s="6"/>
      <c r="F325" s="8" t="s">
        <v>372</v>
      </c>
      <c r="G325" s="562">
        <f>G324+H324</f>
        <v>0</v>
      </c>
      <c r="H325" s="562"/>
      <c r="I325" s="4"/>
      <c r="J325" s="562">
        <f>J324+K324</f>
        <v>0</v>
      </c>
      <c r="K325" s="562"/>
      <c r="L325" s="4"/>
      <c r="M325" s="562">
        <f>M324+N324</f>
        <v>0</v>
      </c>
      <c r="N325" s="562"/>
      <c r="O325" s="4"/>
      <c r="P325" s="4"/>
      <c r="Q325" s="4"/>
      <c r="R325" s="83"/>
    </row>
    <row r="326" spans="1:18" x14ac:dyDescent="0.25">
      <c r="A326" s="82"/>
      <c r="B326" s="4" t="s">
        <v>379</v>
      </c>
      <c r="C326" s="4" t="s">
        <v>369</v>
      </c>
      <c r="D326" s="4" t="s">
        <v>370</v>
      </c>
      <c r="E326" s="4" t="s">
        <v>371</v>
      </c>
      <c r="F326" s="5" t="str">
        <f>IF(OR(AND(NOT(ISBLANK($C327)),$C327&lt;5),AND(NOT(ISBLANK($D327)),$D327&gt;3),AND(NOT(ISBLANK($E327)),$E327&gt;3)),"1","0")</f>
        <v>0</v>
      </c>
      <c r="G326" s="6"/>
      <c r="H326" s="6"/>
      <c r="I326" s="6"/>
      <c r="J326" s="6"/>
      <c r="K326" s="6"/>
      <c r="L326" s="6"/>
      <c r="M326" s="6"/>
      <c r="N326" s="6"/>
      <c r="O326" s="6"/>
      <c r="P326" s="6"/>
      <c r="Q326" s="6"/>
      <c r="R326" s="83"/>
    </row>
    <row r="327" spans="1:18" x14ac:dyDescent="0.25">
      <c r="A327" s="82"/>
      <c r="B327" s="7"/>
      <c r="C327" s="6"/>
      <c r="D327" s="6"/>
      <c r="E327" s="6"/>
      <c r="F327" s="8" t="s">
        <v>372</v>
      </c>
      <c r="G327" s="562">
        <f>G326+H326</f>
        <v>0</v>
      </c>
      <c r="H327" s="562"/>
      <c r="I327" s="4"/>
      <c r="J327" s="562">
        <f>J326+K326</f>
        <v>0</v>
      </c>
      <c r="K327" s="562"/>
      <c r="L327" s="4"/>
      <c r="M327" s="562">
        <f>M326+N326</f>
        <v>0</v>
      </c>
      <c r="N327" s="562"/>
      <c r="O327" s="4"/>
      <c r="P327" s="4"/>
      <c r="Q327" s="4"/>
      <c r="R327" s="83"/>
    </row>
    <row r="328" spans="1:18" x14ac:dyDescent="0.25">
      <c r="A328" s="82"/>
      <c r="B328" s="546" t="s">
        <v>380</v>
      </c>
      <c r="C328" s="547"/>
      <c r="D328" s="547"/>
      <c r="E328" s="548"/>
      <c r="F328" s="548"/>
      <c r="G328" s="548"/>
      <c r="H328" s="548"/>
      <c r="I328" s="548"/>
      <c r="J328" s="10">
        <f>MAX(G313,J313,M313,G315,J315,M315,G317,J317,M317,G319,J319,M319,G321,J321,M321,G323,J323,M323,G325,J325,M325,G327,J327,M327)</f>
        <v>0</v>
      </c>
      <c r="K328" s="549"/>
      <c r="L328" s="550"/>
      <c r="M328" s="550"/>
      <c r="N328" s="550"/>
      <c r="O328" s="550"/>
      <c r="P328" s="550"/>
      <c r="Q328" s="550"/>
      <c r="R328" s="83"/>
    </row>
    <row r="329" spans="1:18" x14ac:dyDescent="0.25">
      <c r="A329" s="82"/>
      <c r="B329" s="551" t="s">
        <v>381</v>
      </c>
      <c r="C329" s="551"/>
      <c r="D329" s="552"/>
      <c r="E329" s="553"/>
      <c r="F329" s="554"/>
      <c r="G329" s="554"/>
      <c r="H329" s="554"/>
      <c r="I329" s="554"/>
      <c r="J329" s="554"/>
      <c r="K329" s="554"/>
      <c r="L329" s="554"/>
      <c r="M329" s="554"/>
      <c r="N329" s="554"/>
      <c r="O329" s="554"/>
      <c r="P329" s="554"/>
      <c r="Q329" s="555"/>
      <c r="R329" s="83"/>
    </row>
    <row r="330" spans="1:18" x14ac:dyDescent="0.25">
      <c r="A330" s="82"/>
      <c r="B330" s="111" t="s">
        <v>382</v>
      </c>
      <c r="C330" s="112">
        <f>F312+F314+F316+F318+F320+F322+F324+F326</f>
        <v>0</v>
      </c>
      <c r="D330" s="9"/>
      <c r="E330" s="556"/>
      <c r="F330" s="557"/>
      <c r="G330" s="557"/>
      <c r="H330" s="557"/>
      <c r="I330" s="557"/>
      <c r="J330" s="557"/>
      <c r="K330" s="557"/>
      <c r="L330" s="557"/>
      <c r="M330" s="557"/>
      <c r="N330" s="557"/>
      <c r="O330" s="557"/>
      <c r="P330" s="557"/>
      <c r="Q330" s="558"/>
      <c r="R330" s="83"/>
    </row>
    <row r="331" spans="1:18" x14ac:dyDescent="0.25">
      <c r="A331" s="82"/>
      <c r="B331" s="111" t="s">
        <v>383</v>
      </c>
      <c r="C331" s="112" t="str">
        <f>IF(AND(NOT(ISBLANK(G310)),OR(G310="&lt; 50,000 cp",G310="50,000 - 499,999 cp")),"1","0")</f>
        <v>0</v>
      </c>
      <c r="D331" s="9"/>
      <c r="E331" s="556"/>
      <c r="F331" s="557"/>
      <c r="G331" s="557"/>
      <c r="H331" s="557"/>
      <c r="I331" s="557"/>
      <c r="J331" s="557"/>
      <c r="K331" s="557"/>
      <c r="L331" s="557"/>
      <c r="M331" s="557"/>
      <c r="N331" s="557"/>
      <c r="O331" s="557"/>
      <c r="P331" s="557"/>
      <c r="Q331" s="558"/>
      <c r="R331" s="83"/>
    </row>
    <row r="332" spans="1:18" x14ac:dyDescent="0.25">
      <c r="A332" s="82"/>
      <c r="B332" s="111" t="s">
        <v>384</v>
      </c>
      <c r="C332" s="111">
        <f>C330+C331</f>
        <v>0</v>
      </c>
      <c r="D332" s="9"/>
      <c r="E332" s="559"/>
      <c r="F332" s="560"/>
      <c r="G332" s="560"/>
      <c r="H332" s="560"/>
      <c r="I332" s="560"/>
      <c r="J332" s="560"/>
      <c r="K332" s="560"/>
      <c r="L332" s="560"/>
      <c r="M332" s="560"/>
      <c r="N332" s="560"/>
      <c r="O332" s="560"/>
      <c r="P332" s="560"/>
      <c r="Q332" s="561"/>
      <c r="R332" s="83"/>
    </row>
    <row r="333" spans="1:18" x14ac:dyDescent="0.25">
      <c r="A333" s="82"/>
      <c r="B333" s="113" t="s">
        <v>385</v>
      </c>
      <c r="C333" s="113">
        <f>$F$4</f>
        <v>0</v>
      </c>
      <c r="R333" s="83"/>
    </row>
    <row r="334" spans="1:18" x14ac:dyDescent="0.25">
      <c r="A334" s="82"/>
      <c r="R334" s="83"/>
    </row>
    <row r="335" spans="1:18" x14ac:dyDescent="0.25">
      <c r="A335" s="82"/>
      <c r="R335" s="83"/>
    </row>
    <row r="336" spans="1:18" ht="13" x14ac:dyDescent="0.25">
      <c r="A336" s="82"/>
      <c r="B336" s="573" t="str">
        <f>+Ecologist&amp;": "&amp;+Site_name</f>
        <v xml:space="preserve">: </v>
      </c>
      <c r="C336" s="574"/>
      <c r="D336" s="574"/>
      <c r="E336" s="574"/>
      <c r="F336" s="574"/>
      <c r="G336" s="574"/>
      <c r="H336" s="574"/>
      <c r="I336" s="574"/>
      <c r="J336" s="574"/>
      <c r="K336" s="575"/>
      <c r="L336" s="575"/>
      <c r="M336" s="575"/>
      <c r="N336" s="575"/>
      <c r="O336" s="576"/>
      <c r="R336" s="83"/>
    </row>
    <row r="337" spans="1:18" ht="12.75" customHeight="1" x14ac:dyDescent="0.25">
      <c r="A337" s="82"/>
      <c r="B337" s="292" t="s">
        <v>405</v>
      </c>
      <c r="C337" s="271"/>
      <c r="D337" s="271"/>
      <c r="E337" s="271"/>
      <c r="F337" s="271"/>
      <c r="G337" s="271"/>
      <c r="H337" s="271"/>
      <c r="I337" s="271"/>
      <c r="J337" s="577"/>
      <c r="K337" s="271"/>
      <c r="L337" s="271"/>
      <c r="M337" s="271"/>
      <c r="N337" s="271"/>
      <c r="O337" s="271"/>
      <c r="R337" s="83"/>
    </row>
    <row r="338" spans="1:18" x14ac:dyDescent="0.25">
      <c r="A338" s="82"/>
      <c r="B338" s="572"/>
      <c r="C338" s="572"/>
      <c r="D338" s="572"/>
      <c r="E338" s="572"/>
      <c r="F338" s="572"/>
      <c r="G338" s="572"/>
      <c r="H338" s="572"/>
      <c r="I338" s="572"/>
      <c r="J338" s="572"/>
      <c r="K338" s="572"/>
      <c r="L338" s="572"/>
      <c r="M338" s="572"/>
      <c r="N338" s="572"/>
      <c r="O338" s="572"/>
      <c r="R338" s="83"/>
    </row>
    <row r="339" spans="1:18" ht="27.75" customHeight="1" x14ac:dyDescent="0.25">
      <c r="A339" s="82"/>
      <c r="B339" s="299" t="s">
        <v>406</v>
      </c>
      <c r="C339" s="299"/>
      <c r="D339" s="299"/>
      <c r="E339" s="299"/>
      <c r="F339" s="299"/>
      <c r="G339" s="299"/>
      <c r="H339" s="299"/>
      <c r="I339" s="299"/>
      <c r="J339" s="299"/>
      <c r="K339" s="299"/>
      <c r="L339" s="299"/>
      <c r="M339" s="299"/>
      <c r="R339" s="83"/>
    </row>
    <row r="340" spans="1:18" x14ac:dyDescent="0.25">
      <c r="A340" s="82"/>
      <c r="B340" s="174"/>
      <c r="C340" s="174"/>
      <c r="D340" s="174"/>
      <c r="E340" s="174"/>
      <c r="F340" s="174"/>
      <c r="G340" s="174"/>
      <c r="H340" s="174"/>
      <c r="I340" s="174"/>
      <c r="J340" s="174"/>
      <c r="K340" s="174"/>
      <c r="L340" s="174"/>
      <c r="M340" s="174"/>
      <c r="R340" s="83"/>
    </row>
    <row r="341" spans="1:18" x14ac:dyDescent="0.25">
      <c r="A341" s="82"/>
      <c r="B341" s="299" t="s">
        <v>407</v>
      </c>
      <c r="C341" s="299"/>
      <c r="D341" s="299"/>
      <c r="E341" s="299"/>
      <c r="F341" s="299"/>
      <c r="G341" s="299"/>
      <c r="H341" s="299"/>
      <c r="I341" s="299"/>
      <c r="J341" s="299"/>
      <c r="K341" s="299"/>
      <c r="L341" s="299"/>
      <c r="M341" s="299"/>
      <c r="R341" s="83"/>
    </row>
    <row r="342" spans="1:18" ht="13.5" customHeight="1" x14ac:dyDescent="0.25">
      <c r="A342" s="82"/>
      <c r="B342" s="299"/>
      <c r="C342" s="299"/>
      <c r="D342" s="299"/>
      <c r="E342" s="299"/>
      <c r="F342" s="299"/>
      <c r="G342" s="299"/>
      <c r="H342" s="299"/>
      <c r="I342" s="299"/>
      <c r="J342" s="299"/>
      <c r="K342" s="299"/>
      <c r="L342" s="299"/>
      <c r="M342" s="299"/>
      <c r="R342" s="83"/>
    </row>
    <row r="343" spans="1:18" ht="12.75" customHeight="1" x14ac:dyDescent="0.25">
      <c r="A343" s="82"/>
      <c r="C343" s="235"/>
      <c r="D343" s="271"/>
      <c r="E343" s="271"/>
      <c r="F343" s="271"/>
      <c r="G343" s="271"/>
      <c r="H343" s="271"/>
      <c r="I343" s="271"/>
      <c r="J343" s="271"/>
      <c r="K343" s="271"/>
      <c r="L343" s="271"/>
      <c r="M343" s="271"/>
      <c r="N343" s="271"/>
      <c r="O343" s="271"/>
      <c r="R343" s="83"/>
    </row>
    <row r="344" spans="1:18" x14ac:dyDescent="0.25">
      <c r="A344" s="82"/>
      <c r="B344" s="563"/>
      <c r="C344" s="564"/>
      <c r="D344" s="564"/>
      <c r="E344" s="564"/>
      <c r="F344" s="564"/>
      <c r="G344" s="564"/>
      <c r="H344" s="564"/>
      <c r="I344" s="564"/>
      <c r="J344" s="564"/>
      <c r="K344" s="564"/>
      <c r="L344" s="564"/>
      <c r="M344" s="564"/>
      <c r="N344" s="564"/>
      <c r="O344" s="565"/>
      <c r="R344" s="83"/>
    </row>
    <row r="345" spans="1:18" ht="12.75" customHeight="1" x14ac:dyDescent="0.25">
      <c r="A345" s="82"/>
      <c r="B345" s="566"/>
      <c r="C345" s="567"/>
      <c r="D345" s="567"/>
      <c r="E345" s="567"/>
      <c r="F345" s="567"/>
      <c r="G345" s="567"/>
      <c r="H345" s="567"/>
      <c r="I345" s="567"/>
      <c r="J345" s="567"/>
      <c r="K345" s="567"/>
      <c r="L345" s="567"/>
      <c r="M345" s="567"/>
      <c r="N345" s="567"/>
      <c r="O345" s="568"/>
      <c r="R345" s="83"/>
    </row>
    <row r="346" spans="1:18" x14ac:dyDescent="0.25">
      <c r="A346" s="82"/>
      <c r="B346" s="569"/>
      <c r="C346" s="570"/>
      <c r="D346" s="570"/>
      <c r="E346" s="570"/>
      <c r="F346" s="570"/>
      <c r="G346" s="570"/>
      <c r="H346" s="570"/>
      <c r="I346" s="570"/>
      <c r="J346" s="570"/>
      <c r="K346" s="570"/>
      <c r="L346" s="570"/>
      <c r="M346" s="570"/>
      <c r="N346" s="570"/>
      <c r="O346" s="571"/>
      <c r="R346" s="83"/>
    </row>
    <row r="347" spans="1:18" x14ac:dyDescent="0.25">
      <c r="A347" s="82"/>
      <c r="B347" s="572"/>
      <c r="C347" s="572"/>
      <c r="D347" s="572"/>
      <c r="E347" s="572"/>
      <c r="F347" s="572"/>
      <c r="G347" s="572"/>
      <c r="H347" s="572"/>
      <c r="I347" s="572"/>
      <c r="J347" s="572"/>
      <c r="K347" s="572"/>
      <c r="L347" s="572"/>
      <c r="M347" s="572"/>
      <c r="N347" s="572"/>
      <c r="O347" s="572"/>
      <c r="R347" s="83"/>
    </row>
    <row r="348" spans="1:18" x14ac:dyDescent="0.25">
      <c r="A348" s="82"/>
      <c r="R348" s="83"/>
    </row>
    <row r="349" spans="1:18" x14ac:dyDescent="0.25">
      <c r="A349" s="82"/>
      <c r="G349" s="399" t="s">
        <v>217</v>
      </c>
      <c r="H349" s="399"/>
      <c r="I349" s="399"/>
      <c r="J349" s="399"/>
      <c r="K349" s="399"/>
      <c r="L349" s="399"/>
      <c r="M349" s="399"/>
      <c r="R349" s="83"/>
    </row>
    <row r="350" spans="1:18" x14ac:dyDescent="0.25">
      <c r="A350" s="85"/>
      <c r="B350" s="86"/>
      <c r="C350" s="86"/>
      <c r="D350" s="86"/>
      <c r="E350" s="86"/>
      <c r="F350" s="86"/>
      <c r="G350" s="86"/>
      <c r="H350" s="86"/>
      <c r="I350" s="86"/>
      <c r="J350" s="86"/>
      <c r="K350" s="86"/>
      <c r="L350" s="86"/>
      <c r="M350" s="86"/>
      <c r="N350" s="86"/>
      <c r="O350" s="86"/>
      <c r="P350" s="86"/>
      <c r="Q350" s="86"/>
      <c r="R350" s="87"/>
    </row>
  </sheetData>
  <sheetProtection algorithmName="SHA-512" hashValue="ExP30Y0CjVcT7/c0f9hmQgKd2Hv64+V5Xrpj3BvWn2FwA2di0Pzg2UwYkFRKIUQtuHI3j1SwsDOM479hjs8kng==" saltValue="1k308dIbcWYezDaYzQKgxA==" spinCount="100000" sheet="1" objects="1" scenarios="1"/>
  <mergeCells count="476">
    <mergeCell ref="B31:I31"/>
    <mergeCell ref="M30:N30"/>
    <mergeCell ref="G30:H30"/>
    <mergeCell ref="M16:N16"/>
    <mergeCell ref="J18:K18"/>
    <mergeCell ref="G24:H24"/>
    <mergeCell ref="G18:H18"/>
    <mergeCell ref="G16:H16"/>
    <mergeCell ref="J30:K30"/>
    <mergeCell ref="G22:H22"/>
    <mergeCell ref="J24:K24"/>
    <mergeCell ref="M24:N24"/>
    <mergeCell ref="J22:K22"/>
    <mergeCell ref="M22:N22"/>
    <mergeCell ref="G28:H28"/>
    <mergeCell ref="J28:K28"/>
    <mergeCell ref="B1:Q1"/>
    <mergeCell ref="B2:J2"/>
    <mergeCell ref="K2:Q2"/>
    <mergeCell ref="B3:E3"/>
    <mergeCell ref="G3:Q3"/>
    <mergeCell ref="M20:N20"/>
    <mergeCell ref="J16:K16"/>
    <mergeCell ref="G20:H20"/>
    <mergeCell ref="M18:N18"/>
    <mergeCell ref="J20:K20"/>
    <mergeCell ref="G11:I11"/>
    <mergeCell ref="B11:E11"/>
    <mergeCell ref="G13:I13"/>
    <mergeCell ref="J11:L11"/>
    <mergeCell ref="B12:E12"/>
    <mergeCell ref="J12:L12"/>
    <mergeCell ref="G12:I12"/>
    <mergeCell ref="D5:Q5"/>
    <mergeCell ref="B5:C5"/>
    <mergeCell ref="B6:Q10"/>
    <mergeCell ref="B4:E4"/>
    <mergeCell ref="G4:M4"/>
    <mergeCell ref="N4:Q4"/>
    <mergeCell ref="B39:Q39"/>
    <mergeCell ref="Q12:Q14"/>
    <mergeCell ref="B14:F14"/>
    <mergeCell ref="F11:F13"/>
    <mergeCell ref="P12:P14"/>
    <mergeCell ref="B13:D13"/>
    <mergeCell ref="J13:L13"/>
    <mergeCell ref="M11:O13"/>
    <mergeCell ref="P45:P47"/>
    <mergeCell ref="B40:J40"/>
    <mergeCell ref="K40:Q40"/>
    <mergeCell ref="B32:D32"/>
    <mergeCell ref="G26:H26"/>
    <mergeCell ref="J26:K26"/>
    <mergeCell ref="B41:Q43"/>
    <mergeCell ref="E32:Q35"/>
    <mergeCell ref="M28:N28"/>
    <mergeCell ref="M26:N26"/>
    <mergeCell ref="B44:E44"/>
    <mergeCell ref="F44:F46"/>
    <mergeCell ref="G44:I44"/>
    <mergeCell ref="J44:L44"/>
    <mergeCell ref="M44:O46"/>
    <mergeCell ref="B45:E45"/>
    <mergeCell ref="B46:D46"/>
    <mergeCell ref="G46:I46"/>
    <mergeCell ref="J46:L46"/>
    <mergeCell ref="B47:F47"/>
    <mergeCell ref="G49:H49"/>
    <mergeCell ref="J49:K49"/>
    <mergeCell ref="G63:H63"/>
    <mergeCell ref="J63:K63"/>
    <mergeCell ref="M63:N63"/>
    <mergeCell ref="J57:K57"/>
    <mergeCell ref="M57:N57"/>
    <mergeCell ref="G55:H55"/>
    <mergeCell ref="J55:K55"/>
    <mergeCell ref="M55:N55"/>
    <mergeCell ref="G57:H57"/>
    <mergeCell ref="G51:H51"/>
    <mergeCell ref="J51:K51"/>
    <mergeCell ref="M51:N51"/>
    <mergeCell ref="J78:L78"/>
    <mergeCell ref="P78:P80"/>
    <mergeCell ref="Q45:Q47"/>
    <mergeCell ref="M49:N49"/>
    <mergeCell ref="G53:H53"/>
    <mergeCell ref="J53:K53"/>
    <mergeCell ref="M53:N53"/>
    <mergeCell ref="G59:H59"/>
    <mergeCell ref="J59:K59"/>
    <mergeCell ref="M59:N59"/>
    <mergeCell ref="G61:H61"/>
    <mergeCell ref="J61:K61"/>
    <mergeCell ref="M61:N61"/>
    <mergeCell ref="G45:I45"/>
    <mergeCell ref="J45:L45"/>
    <mergeCell ref="M88:N88"/>
    <mergeCell ref="G90:H90"/>
    <mergeCell ref="J90:K90"/>
    <mergeCell ref="M90:N90"/>
    <mergeCell ref="B64:I64"/>
    <mergeCell ref="K64:Q64"/>
    <mergeCell ref="B65:D65"/>
    <mergeCell ref="E65:Q68"/>
    <mergeCell ref="B72:Q72"/>
    <mergeCell ref="B73:J73"/>
    <mergeCell ref="K73:Q73"/>
    <mergeCell ref="Q78:Q80"/>
    <mergeCell ref="B79:D79"/>
    <mergeCell ref="G79:I79"/>
    <mergeCell ref="J79:L79"/>
    <mergeCell ref="B80:F80"/>
    <mergeCell ref="B74:Q76"/>
    <mergeCell ref="B77:E77"/>
    <mergeCell ref="F77:F79"/>
    <mergeCell ref="G77:I77"/>
    <mergeCell ref="J77:L77"/>
    <mergeCell ref="M77:O79"/>
    <mergeCell ref="B78:E78"/>
    <mergeCell ref="G78:I78"/>
    <mergeCell ref="G82:H82"/>
    <mergeCell ref="J82:K82"/>
    <mergeCell ref="M82:N82"/>
    <mergeCell ref="G84:H84"/>
    <mergeCell ref="J84:K84"/>
    <mergeCell ref="M84:N84"/>
    <mergeCell ref="B97:I97"/>
    <mergeCell ref="K97:Q97"/>
    <mergeCell ref="B98:D98"/>
    <mergeCell ref="E98:Q101"/>
    <mergeCell ref="G92:H92"/>
    <mergeCell ref="J92:K92"/>
    <mergeCell ref="M92:N92"/>
    <mergeCell ref="G94:H94"/>
    <mergeCell ref="J94:K94"/>
    <mergeCell ref="M94:N94"/>
    <mergeCell ref="G96:H96"/>
    <mergeCell ref="J96:K96"/>
    <mergeCell ref="M96:N96"/>
    <mergeCell ref="J86:K86"/>
    <mergeCell ref="M86:N86"/>
    <mergeCell ref="G86:H86"/>
    <mergeCell ref="G88:H88"/>
    <mergeCell ref="J88:K88"/>
    <mergeCell ref="B105:Q105"/>
    <mergeCell ref="B106:J106"/>
    <mergeCell ref="K106:Q106"/>
    <mergeCell ref="B107:Q109"/>
    <mergeCell ref="B110:E110"/>
    <mergeCell ref="F110:F112"/>
    <mergeCell ref="G110:I110"/>
    <mergeCell ref="J110:L110"/>
    <mergeCell ref="M110:O112"/>
    <mergeCell ref="B111:E111"/>
    <mergeCell ref="J123:K123"/>
    <mergeCell ref="M123:N123"/>
    <mergeCell ref="J119:K119"/>
    <mergeCell ref="M119:N119"/>
    <mergeCell ref="G111:I111"/>
    <mergeCell ref="J111:L111"/>
    <mergeCell ref="P111:P113"/>
    <mergeCell ref="Q111:Q113"/>
    <mergeCell ref="B112:D112"/>
    <mergeCell ref="G112:I112"/>
    <mergeCell ref="J112:L112"/>
    <mergeCell ref="B113:F113"/>
    <mergeCell ref="G115:H115"/>
    <mergeCell ref="J115:K115"/>
    <mergeCell ref="M115:N115"/>
    <mergeCell ref="G117:H117"/>
    <mergeCell ref="J117:K117"/>
    <mergeCell ref="M117:N117"/>
    <mergeCell ref="G119:H119"/>
    <mergeCell ref="G121:H121"/>
    <mergeCell ref="J121:K121"/>
    <mergeCell ref="M121:N121"/>
    <mergeCell ref="G123:H123"/>
    <mergeCell ref="B130:I130"/>
    <mergeCell ref="K130:Q130"/>
    <mergeCell ref="B131:D131"/>
    <mergeCell ref="E131:Q134"/>
    <mergeCell ref="G125:H125"/>
    <mergeCell ref="J125:K125"/>
    <mergeCell ref="M125:N125"/>
    <mergeCell ref="G127:H127"/>
    <mergeCell ref="J127:K127"/>
    <mergeCell ref="M127:N127"/>
    <mergeCell ref="G129:H129"/>
    <mergeCell ref="J129:K129"/>
    <mergeCell ref="M129:N129"/>
    <mergeCell ref="B138:Q138"/>
    <mergeCell ref="B139:J139"/>
    <mergeCell ref="K139:Q139"/>
    <mergeCell ref="B140:Q142"/>
    <mergeCell ref="B143:E143"/>
    <mergeCell ref="F143:F145"/>
    <mergeCell ref="G143:I143"/>
    <mergeCell ref="J143:L143"/>
    <mergeCell ref="M143:O145"/>
    <mergeCell ref="B144:E144"/>
    <mergeCell ref="J156:K156"/>
    <mergeCell ref="M156:N156"/>
    <mergeCell ref="J152:K152"/>
    <mergeCell ref="M152:N152"/>
    <mergeCell ref="G144:I144"/>
    <mergeCell ref="J144:L144"/>
    <mergeCell ref="P144:P146"/>
    <mergeCell ref="Q144:Q146"/>
    <mergeCell ref="B145:D145"/>
    <mergeCell ref="G145:I145"/>
    <mergeCell ref="J145:L145"/>
    <mergeCell ref="B146:F146"/>
    <mergeCell ref="G148:H148"/>
    <mergeCell ref="J148:K148"/>
    <mergeCell ref="M148:N148"/>
    <mergeCell ref="G150:H150"/>
    <mergeCell ref="J150:K150"/>
    <mergeCell ref="M150:N150"/>
    <mergeCell ref="G152:H152"/>
    <mergeCell ref="G154:H154"/>
    <mergeCell ref="J154:K154"/>
    <mergeCell ref="M154:N154"/>
    <mergeCell ref="G156:H156"/>
    <mergeCell ref="B163:I163"/>
    <mergeCell ref="K163:Q163"/>
    <mergeCell ref="B164:D164"/>
    <mergeCell ref="E164:Q167"/>
    <mergeCell ref="G158:H158"/>
    <mergeCell ref="J158:K158"/>
    <mergeCell ref="M158:N158"/>
    <mergeCell ref="G160:H160"/>
    <mergeCell ref="J160:K160"/>
    <mergeCell ref="M160:N160"/>
    <mergeCell ref="G162:H162"/>
    <mergeCell ref="J162:K162"/>
    <mergeCell ref="M162:N162"/>
    <mergeCell ref="B171:Q171"/>
    <mergeCell ref="B172:J172"/>
    <mergeCell ref="K172:Q172"/>
    <mergeCell ref="B173:Q175"/>
    <mergeCell ref="B176:E176"/>
    <mergeCell ref="F176:F178"/>
    <mergeCell ref="G176:I176"/>
    <mergeCell ref="J176:L176"/>
    <mergeCell ref="M176:O178"/>
    <mergeCell ref="B177:E177"/>
    <mergeCell ref="J189:K189"/>
    <mergeCell ref="M189:N189"/>
    <mergeCell ref="J185:K185"/>
    <mergeCell ref="M185:N185"/>
    <mergeCell ref="G177:I177"/>
    <mergeCell ref="J177:L177"/>
    <mergeCell ref="P177:P179"/>
    <mergeCell ref="Q177:Q179"/>
    <mergeCell ref="B178:D178"/>
    <mergeCell ref="G178:I178"/>
    <mergeCell ref="J178:L178"/>
    <mergeCell ref="B179:F179"/>
    <mergeCell ref="G181:H181"/>
    <mergeCell ref="J181:K181"/>
    <mergeCell ref="M181:N181"/>
    <mergeCell ref="G183:H183"/>
    <mergeCell ref="J183:K183"/>
    <mergeCell ref="M183:N183"/>
    <mergeCell ref="G185:H185"/>
    <mergeCell ref="G187:H187"/>
    <mergeCell ref="J187:K187"/>
    <mergeCell ref="M187:N187"/>
    <mergeCell ref="G189:H189"/>
    <mergeCell ref="B196:I196"/>
    <mergeCell ref="K196:Q196"/>
    <mergeCell ref="B197:D197"/>
    <mergeCell ref="E197:Q200"/>
    <mergeCell ref="G191:H191"/>
    <mergeCell ref="J191:K191"/>
    <mergeCell ref="M191:N191"/>
    <mergeCell ref="G193:H193"/>
    <mergeCell ref="J193:K193"/>
    <mergeCell ref="M193:N193"/>
    <mergeCell ref="G195:H195"/>
    <mergeCell ref="J195:K195"/>
    <mergeCell ref="M195:N195"/>
    <mergeCell ref="B204:Q204"/>
    <mergeCell ref="B205:J205"/>
    <mergeCell ref="K205:Q205"/>
    <mergeCell ref="B206:Q208"/>
    <mergeCell ref="B209:E209"/>
    <mergeCell ref="F209:F211"/>
    <mergeCell ref="G209:I209"/>
    <mergeCell ref="J209:L209"/>
    <mergeCell ref="M209:O211"/>
    <mergeCell ref="B210:E210"/>
    <mergeCell ref="J222:K222"/>
    <mergeCell ref="M222:N222"/>
    <mergeCell ref="J218:K218"/>
    <mergeCell ref="M218:N218"/>
    <mergeCell ref="G210:I210"/>
    <mergeCell ref="J210:L210"/>
    <mergeCell ref="P210:P212"/>
    <mergeCell ref="Q210:Q212"/>
    <mergeCell ref="B211:D211"/>
    <mergeCell ref="G211:I211"/>
    <mergeCell ref="J211:L211"/>
    <mergeCell ref="B212:F212"/>
    <mergeCell ref="G214:H214"/>
    <mergeCell ref="J214:K214"/>
    <mergeCell ref="M214:N214"/>
    <mergeCell ref="G216:H216"/>
    <mergeCell ref="J216:K216"/>
    <mergeCell ref="M216:N216"/>
    <mergeCell ref="G218:H218"/>
    <mergeCell ref="G220:H220"/>
    <mergeCell ref="J220:K220"/>
    <mergeCell ref="M220:N220"/>
    <mergeCell ref="G222:H222"/>
    <mergeCell ref="B229:I229"/>
    <mergeCell ref="K229:Q229"/>
    <mergeCell ref="B230:D230"/>
    <mergeCell ref="E230:Q233"/>
    <mergeCell ref="G224:H224"/>
    <mergeCell ref="J224:K224"/>
    <mergeCell ref="M224:N224"/>
    <mergeCell ref="G226:H226"/>
    <mergeCell ref="J226:K226"/>
    <mergeCell ref="M226:N226"/>
    <mergeCell ref="G228:H228"/>
    <mergeCell ref="J228:K228"/>
    <mergeCell ref="M228:N228"/>
    <mergeCell ref="B237:Q237"/>
    <mergeCell ref="B238:J238"/>
    <mergeCell ref="K238:Q238"/>
    <mergeCell ref="B239:Q241"/>
    <mergeCell ref="B242:E242"/>
    <mergeCell ref="F242:F244"/>
    <mergeCell ref="G242:I242"/>
    <mergeCell ref="J242:L242"/>
    <mergeCell ref="M242:O244"/>
    <mergeCell ref="B243:E243"/>
    <mergeCell ref="G243:I243"/>
    <mergeCell ref="J243:L243"/>
    <mergeCell ref="P243:P245"/>
    <mergeCell ref="Q243:Q245"/>
    <mergeCell ref="B244:D244"/>
    <mergeCell ref="G244:I244"/>
    <mergeCell ref="J244:L244"/>
    <mergeCell ref="B245:F245"/>
    <mergeCell ref="G257:H257"/>
    <mergeCell ref="J257:K257"/>
    <mergeCell ref="M257:N257"/>
    <mergeCell ref="G247:H247"/>
    <mergeCell ref="J247:K247"/>
    <mergeCell ref="M247:N247"/>
    <mergeCell ref="G249:H249"/>
    <mergeCell ref="J249:K249"/>
    <mergeCell ref="M249:N249"/>
    <mergeCell ref="G251:H251"/>
    <mergeCell ref="G253:H253"/>
    <mergeCell ref="J253:K253"/>
    <mergeCell ref="M253:N253"/>
    <mergeCell ref="G255:H255"/>
    <mergeCell ref="J255:K255"/>
    <mergeCell ref="M255:N255"/>
    <mergeCell ref="J251:K251"/>
    <mergeCell ref="M251:N251"/>
    <mergeCell ref="B270:Q270"/>
    <mergeCell ref="B271:J271"/>
    <mergeCell ref="K271:Q271"/>
    <mergeCell ref="B272:Q274"/>
    <mergeCell ref="B275:E275"/>
    <mergeCell ref="P276:P278"/>
    <mergeCell ref="G259:H259"/>
    <mergeCell ref="J259:K259"/>
    <mergeCell ref="M259:N259"/>
    <mergeCell ref="G261:H261"/>
    <mergeCell ref="J261:K261"/>
    <mergeCell ref="M261:N261"/>
    <mergeCell ref="Q276:Q278"/>
    <mergeCell ref="B277:D277"/>
    <mergeCell ref="G277:I277"/>
    <mergeCell ref="J277:L277"/>
    <mergeCell ref="B278:F278"/>
    <mergeCell ref="B262:I262"/>
    <mergeCell ref="K262:Q262"/>
    <mergeCell ref="B263:D263"/>
    <mergeCell ref="E263:Q266"/>
    <mergeCell ref="J275:L275"/>
    <mergeCell ref="F275:F277"/>
    <mergeCell ref="G275:I275"/>
    <mergeCell ref="B276:E276"/>
    <mergeCell ref="G276:I276"/>
    <mergeCell ref="G284:H284"/>
    <mergeCell ref="J284:K284"/>
    <mergeCell ref="M284:N284"/>
    <mergeCell ref="J292:K292"/>
    <mergeCell ref="M292:N292"/>
    <mergeCell ref="G294:H294"/>
    <mergeCell ref="J294:K294"/>
    <mergeCell ref="M294:N294"/>
    <mergeCell ref="G290:H290"/>
    <mergeCell ref="J290:K290"/>
    <mergeCell ref="M290:N290"/>
    <mergeCell ref="G286:H286"/>
    <mergeCell ref="G292:H292"/>
    <mergeCell ref="M282:N282"/>
    <mergeCell ref="J276:L276"/>
    <mergeCell ref="G280:H280"/>
    <mergeCell ref="J280:K280"/>
    <mergeCell ref="M280:N280"/>
    <mergeCell ref="G282:H282"/>
    <mergeCell ref="J282:K282"/>
    <mergeCell ref="M275:O277"/>
    <mergeCell ref="J286:K286"/>
    <mergeCell ref="M286:N286"/>
    <mergeCell ref="G288:H288"/>
    <mergeCell ref="J288:K288"/>
    <mergeCell ref="M288:N288"/>
    <mergeCell ref="M313:N313"/>
    <mergeCell ref="G310:I310"/>
    <mergeCell ref="J310:L310"/>
    <mergeCell ref="B295:I295"/>
    <mergeCell ref="K295:Q295"/>
    <mergeCell ref="B296:D296"/>
    <mergeCell ref="E296:Q299"/>
    <mergeCell ref="P309:P311"/>
    <mergeCell ref="Q309:Q311"/>
    <mergeCell ref="B311:F311"/>
    <mergeCell ref="F308:F310"/>
    <mergeCell ref="G308:I308"/>
    <mergeCell ref="B310:D310"/>
    <mergeCell ref="B303:Q303"/>
    <mergeCell ref="B304:J304"/>
    <mergeCell ref="K304:Q304"/>
    <mergeCell ref="B305:Q307"/>
    <mergeCell ref="B308:E308"/>
    <mergeCell ref="B309:E309"/>
    <mergeCell ref="G317:H317"/>
    <mergeCell ref="J317:K317"/>
    <mergeCell ref="M317:N317"/>
    <mergeCell ref="J308:L308"/>
    <mergeCell ref="J323:K323"/>
    <mergeCell ref="M323:N323"/>
    <mergeCell ref="G309:I309"/>
    <mergeCell ref="J309:L309"/>
    <mergeCell ref="M308:O310"/>
    <mergeCell ref="G313:H313"/>
    <mergeCell ref="G315:H315"/>
    <mergeCell ref="J315:K315"/>
    <mergeCell ref="M315:N315"/>
    <mergeCell ref="J313:K313"/>
    <mergeCell ref="G325:H325"/>
    <mergeCell ref="J325:K325"/>
    <mergeCell ref="M325:N325"/>
    <mergeCell ref="G319:H319"/>
    <mergeCell ref="J319:K319"/>
    <mergeCell ref="M319:N319"/>
    <mergeCell ref="G321:H321"/>
    <mergeCell ref="J321:K321"/>
    <mergeCell ref="M321:N321"/>
    <mergeCell ref="G323:H323"/>
    <mergeCell ref="B328:I328"/>
    <mergeCell ref="K328:Q328"/>
    <mergeCell ref="B329:D329"/>
    <mergeCell ref="E329:Q332"/>
    <mergeCell ref="G327:H327"/>
    <mergeCell ref="J327:K327"/>
    <mergeCell ref="M327:N327"/>
    <mergeCell ref="G349:M349"/>
    <mergeCell ref="C343:O343"/>
    <mergeCell ref="B344:O346"/>
    <mergeCell ref="B347:O347"/>
    <mergeCell ref="B336:O336"/>
    <mergeCell ref="B337:I337"/>
    <mergeCell ref="J337:O337"/>
    <mergeCell ref="B338:O338"/>
    <mergeCell ref="B339:M339"/>
    <mergeCell ref="B341:M342"/>
  </mergeCells>
  <phoneticPr fontId="25" type="noConversion"/>
  <conditionalFormatting sqref="B12 E13">
    <cfRule type="expression" dxfId="1727" priority="181" stopIfTrue="1">
      <formula>$F$4&gt;=1</formula>
    </cfRule>
  </conditionalFormatting>
  <conditionalFormatting sqref="B45 E46">
    <cfRule type="expression" dxfId="1726" priority="182" stopIfTrue="1">
      <formula>$F$4&gt;=2</formula>
    </cfRule>
  </conditionalFormatting>
  <conditionalFormatting sqref="B111 E112">
    <cfRule type="expression" dxfId="1725" priority="179" stopIfTrue="1">
      <formula>$F$4&gt;=4</formula>
    </cfRule>
  </conditionalFormatting>
  <conditionalFormatting sqref="B144 E145">
    <cfRule type="expression" dxfId="1724" priority="178" stopIfTrue="1">
      <formula>$F$4&gt;=5</formula>
    </cfRule>
  </conditionalFormatting>
  <conditionalFormatting sqref="B177 E178">
    <cfRule type="expression" dxfId="1723" priority="177" stopIfTrue="1">
      <formula>$F$4&gt;=6</formula>
    </cfRule>
  </conditionalFormatting>
  <conditionalFormatting sqref="B210 E211">
    <cfRule type="expression" dxfId="1722" priority="176" stopIfTrue="1">
      <formula>$F$4&gt;=7</formula>
    </cfRule>
  </conditionalFormatting>
  <conditionalFormatting sqref="B243 E244 G244 J244">
    <cfRule type="expression" dxfId="1721" priority="172" stopIfTrue="1">
      <formula>$F$4&gt;=8</formula>
    </cfRule>
  </conditionalFormatting>
  <conditionalFormatting sqref="B276 E277 G277 J277">
    <cfRule type="expression" dxfId="1720" priority="174" stopIfTrue="1">
      <formula>$F$4&gt;=9</formula>
    </cfRule>
  </conditionalFormatting>
  <conditionalFormatting sqref="B309 E310 G310 J310">
    <cfRule type="expression" dxfId="1719" priority="173" stopIfTrue="1">
      <formula>$F$4&gt;=10</formula>
    </cfRule>
  </conditionalFormatting>
  <conditionalFormatting sqref="B51:E51 G50:Q50">
    <cfRule type="expression" dxfId="1718" priority="1387" stopIfTrue="1">
      <formula>$E$46&gt;1</formula>
    </cfRule>
  </conditionalFormatting>
  <conditionalFormatting sqref="B53:E53 G52:Q52">
    <cfRule type="expression" dxfId="1717" priority="1388" stopIfTrue="1">
      <formula>$E$46&gt;2</formula>
    </cfRule>
  </conditionalFormatting>
  <conditionalFormatting sqref="B55:E55 G54:Q54">
    <cfRule type="expression" dxfId="1716" priority="1389" stopIfTrue="1">
      <formula>$E$46&gt;3</formula>
    </cfRule>
  </conditionalFormatting>
  <conditionalFormatting sqref="B57:E57 G56:Q56">
    <cfRule type="expression" dxfId="1715" priority="1390" stopIfTrue="1">
      <formula>$E$46&gt;4</formula>
    </cfRule>
  </conditionalFormatting>
  <conditionalFormatting sqref="B59:E59 G58:Q58">
    <cfRule type="expression" dxfId="1714" priority="1391" stopIfTrue="1">
      <formula>$E$46&gt;5</formula>
    </cfRule>
  </conditionalFormatting>
  <conditionalFormatting sqref="B61:E61 G60:Q60">
    <cfRule type="expression" dxfId="1713" priority="1392" stopIfTrue="1">
      <formula>$E$46&gt;6</formula>
    </cfRule>
  </conditionalFormatting>
  <conditionalFormatting sqref="B63:E63 G62:Q62">
    <cfRule type="expression" dxfId="1712" priority="1393" stopIfTrue="1">
      <formula>$E$46&gt;7</formula>
    </cfRule>
  </conditionalFormatting>
  <conditionalFormatting sqref="B78:E78 E79">
    <cfRule type="expression" dxfId="1711" priority="1335" stopIfTrue="1">
      <formula>$F$4&gt;=3</formula>
    </cfRule>
  </conditionalFormatting>
  <conditionalFormatting sqref="B84:E84 G83:Q83">
    <cfRule type="expression" dxfId="1710" priority="1328" stopIfTrue="1">
      <formula>$E$79&gt;1</formula>
    </cfRule>
  </conditionalFormatting>
  <conditionalFormatting sqref="B117:E117 G116:Q116">
    <cfRule type="expression" dxfId="1709" priority="1269" stopIfTrue="1">
      <formula>$E$112&gt;1</formula>
    </cfRule>
  </conditionalFormatting>
  <conditionalFormatting sqref="B119:E119 G118:Q118">
    <cfRule type="expression" dxfId="1708" priority="1270" stopIfTrue="1">
      <formula>$E$112&gt;2</formula>
    </cfRule>
  </conditionalFormatting>
  <conditionalFormatting sqref="B121:E121 G120:Q120">
    <cfRule type="expression" dxfId="1707" priority="1271" stopIfTrue="1">
      <formula>$E$112&gt;3</formula>
    </cfRule>
  </conditionalFormatting>
  <conditionalFormatting sqref="B123:E123 G122:Q122">
    <cfRule type="expression" dxfId="1706" priority="1272" stopIfTrue="1">
      <formula>$E$112&gt;4</formula>
    </cfRule>
  </conditionalFormatting>
  <conditionalFormatting sqref="B125:E125 G124:Q124">
    <cfRule type="expression" dxfId="1705" priority="1273" stopIfTrue="1">
      <formula>$E$112&gt;5</formula>
    </cfRule>
  </conditionalFormatting>
  <conditionalFormatting sqref="B127:E127 G126:Q126">
    <cfRule type="expression" dxfId="1704" priority="1274" stopIfTrue="1">
      <formula>$E$112&gt;6</formula>
    </cfRule>
  </conditionalFormatting>
  <conditionalFormatting sqref="B129:E129 G128:Q128">
    <cfRule type="expression" dxfId="1703" priority="1275" stopIfTrue="1">
      <formula>$E$112&gt;7</formula>
    </cfRule>
  </conditionalFormatting>
  <conditionalFormatting sqref="B150:E150 G149:Q149">
    <cfRule type="expression" dxfId="1702" priority="1210" stopIfTrue="1">
      <formula>$E$145&gt;1</formula>
    </cfRule>
  </conditionalFormatting>
  <conditionalFormatting sqref="B152:E152 G151:Q151">
    <cfRule type="expression" dxfId="1701" priority="1211" stopIfTrue="1">
      <formula>$E$145&gt;2</formula>
    </cfRule>
  </conditionalFormatting>
  <conditionalFormatting sqref="B154:E154 G153:Q153">
    <cfRule type="expression" dxfId="1700" priority="1212" stopIfTrue="1">
      <formula>$E$145&gt;3</formula>
    </cfRule>
  </conditionalFormatting>
  <conditionalFormatting sqref="B156:E156 G155:Q155">
    <cfRule type="expression" dxfId="1699" priority="1213" stopIfTrue="1">
      <formula>$E$145&gt;4</formula>
    </cfRule>
  </conditionalFormatting>
  <conditionalFormatting sqref="B158:E158 G157:Q157">
    <cfRule type="expression" dxfId="1698" priority="1214" stopIfTrue="1">
      <formula>$E$145&gt;5</formula>
    </cfRule>
  </conditionalFormatting>
  <conditionalFormatting sqref="B160:E160 G159:Q159">
    <cfRule type="expression" dxfId="1697" priority="1215" stopIfTrue="1">
      <formula>$E$145&gt;6</formula>
    </cfRule>
  </conditionalFormatting>
  <conditionalFormatting sqref="B162:E162 G161:Q161">
    <cfRule type="expression" dxfId="1696" priority="1216" stopIfTrue="1">
      <formula>$E$145&gt;7</formula>
    </cfRule>
  </conditionalFormatting>
  <conditionalFormatting sqref="B183:E183 G182:Q182">
    <cfRule type="expression" dxfId="1695" priority="1151" stopIfTrue="1">
      <formula>$E$178&gt;=2</formula>
    </cfRule>
  </conditionalFormatting>
  <conditionalFormatting sqref="B185:E185 G184:Q184">
    <cfRule type="expression" dxfId="1694" priority="1152" stopIfTrue="1">
      <formula>$E$178&gt;=3</formula>
    </cfRule>
  </conditionalFormatting>
  <conditionalFormatting sqref="B187:E187 G186:Q186">
    <cfRule type="expression" dxfId="1693" priority="1153" stopIfTrue="1">
      <formula>$E$178&gt;=4</formula>
    </cfRule>
  </conditionalFormatting>
  <conditionalFormatting sqref="B189:E189 G188:Q188">
    <cfRule type="expression" dxfId="1692" priority="1154" stopIfTrue="1">
      <formula>$E$178&gt;=5</formula>
    </cfRule>
  </conditionalFormatting>
  <conditionalFormatting sqref="B191:E191 G190:Q190">
    <cfRule type="expression" dxfId="1691" priority="1155" stopIfTrue="1">
      <formula>$E$178&gt;=6</formula>
    </cfRule>
  </conditionalFormatting>
  <conditionalFormatting sqref="B193:E193 G192:Q192">
    <cfRule type="expression" dxfId="1690" priority="1156" stopIfTrue="1">
      <formula>$E$178&gt;=7</formula>
    </cfRule>
  </conditionalFormatting>
  <conditionalFormatting sqref="B195:E195 G194:Q194">
    <cfRule type="expression" dxfId="1689" priority="1157" stopIfTrue="1">
      <formula>$E$178&gt;=8</formula>
    </cfRule>
  </conditionalFormatting>
  <conditionalFormatting sqref="B216:E216 G215:Q215">
    <cfRule type="expression" dxfId="1688" priority="565" stopIfTrue="1">
      <formula>$E$211&gt;=2</formula>
    </cfRule>
  </conditionalFormatting>
  <conditionalFormatting sqref="B218:E218 G217:Q217">
    <cfRule type="expression" dxfId="1687" priority="566" stopIfTrue="1">
      <formula>$E$211&gt;=3</formula>
    </cfRule>
  </conditionalFormatting>
  <conditionalFormatting sqref="B220:E220 G219:Q219">
    <cfRule type="expression" dxfId="1686" priority="567" stopIfTrue="1">
      <formula>$E$211&gt;=4</formula>
    </cfRule>
  </conditionalFormatting>
  <conditionalFormatting sqref="B222:E222 G221:Q221">
    <cfRule type="expression" dxfId="1685" priority="568" stopIfTrue="1">
      <formula>$E$211&gt;=5</formula>
    </cfRule>
  </conditionalFormatting>
  <conditionalFormatting sqref="B224:E224 G223:Q223">
    <cfRule type="expression" dxfId="1684" priority="569" stopIfTrue="1">
      <formula>$E$211&gt;=6</formula>
    </cfRule>
  </conditionalFormatting>
  <conditionalFormatting sqref="B226:E226 G225:Q225">
    <cfRule type="expression" dxfId="1683" priority="570" stopIfTrue="1">
      <formula>$E$211&gt;=7</formula>
    </cfRule>
  </conditionalFormatting>
  <conditionalFormatting sqref="B228:E228 G227:O227">
    <cfRule type="expression" dxfId="1682" priority="571" stopIfTrue="1">
      <formula>$E$211&gt;=8</formula>
    </cfRule>
  </conditionalFormatting>
  <conditionalFormatting sqref="B249:E249 G248:Q248">
    <cfRule type="expression" dxfId="1681" priority="365" stopIfTrue="1">
      <formula>$E$244&gt;=2</formula>
    </cfRule>
  </conditionalFormatting>
  <conditionalFormatting sqref="B251:E251 G250:Q250">
    <cfRule type="expression" dxfId="1680" priority="366" stopIfTrue="1">
      <formula>$E$244&gt;=3</formula>
    </cfRule>
  </conditionalFormatting>
  <conditionalFormatting sqref="B253:E253 G252:Q252">
    <cfRule type="expression" dxfId="1679" priority="367" stopIfTrue="1">
      <formula>$E$244&gt;=4</formula>
    </cfRule>
  </conditionalFormatting>
  <conditionalFormatting sqref="B255:E255 G254:Q254">
    <cfRule type="expression" dxfId="1678" priority="368" stopIfTrue="1">
      <formula>$E$244&gt;=5</formula>
    </cfRule>
  </conditionalFormatting>
  <conditionalFormatting sqref="B257:E257 G256:Q256">
    <cfRule type="expression" dxfId="1677" priority="369" stopIfTrue="1">
      <formula>$E$244&gt;=6</formula>
    </cfRule>
  </conditionalFormatting>
  <conditionalFormatting sqref="B259:E259 G258:Q258">
    <cfRule type="expression" dxfId="1676" priority="370" stopIfTrue="1">
      <formula>$E$244&gt;=7</formula>
    </cfRule>
  </conditionalFormatting>
  <conditionalFormatting sqref="B261:E261 G260:Q260">
    <cfRule type="expression" dxfId="1675" priority="371" stopIfTrue="1">
      <formula>$E$244&gt;=8</formula>
    </cfRule>
  </conditionalFormatting>
  <conditionalFormatting sqref="B282:E282 G281:Q281">
    <cfRule type="expression" dxfId="1674" priority="325" stopIfTrue="1">
      <formula>$E$277&gt;=2</formula>
    </cfRule>
  </conditionalFormatting>
  <conditionalFormatting sqref="B284:E284 G283:Q283">
    <cfRule type="expression" dxfId="1673" priority="326" stopIfTrue="1">
      <formula>$E$277&gt;=3</formula>
    </cfRule>
  </conditionalFormatting>
  <conditionalFormatting sqref="B286:E286 G285:Q285">
    <cfRule type="expression" dxfId="1672" priority="327" stopIfTrue="1">
      <formula>$E$277&gt;=4</formula>
    </cfRule>
  </conditionalFormatting>
  <conditionalFormatting sqref="B288:E288 G287:Q287">
    <cfRule type="expression" dxfId="1671" priority="328" stopIfTrue="1">
      <formula>$E$277&gt;=5</formula>
    </cfRule>
  </conditionalFormatting>
  <conditionalFormatting sqref="B290:E290 G289:Q289">
    <cfRule type="expression" dxfId="1670" priority="329" stopIfTrue="1">
      <formula>$E$277&gt;=6</formula>
    </cfRule>
  </conditionalFormatting>
  <conditionalFormatting sqref="B292:E292 G291:Q291">
    <cfRule type="expression" dxfId="1669" priority="330" stopIfTrue="1">
      <formula>$E$277&gt;=7</formula>
    </cfRule>
  </conditionalFormatting>
  <conditionalFormatting sqref="B294:E294 G293:Q293">
    <cfRule type="expression" dxfId="1668" priority="331" stopIfTrue="1">
      <formula>$E$277&gt;=8</formula>
    </cfRule>
  </conditionalFormatting>
  <conditionalFormatting sqref="B315:E315 G314:Q314">
    <cfRule type="expression" dxfId="1667" priority="285" stopIfTrue="1">
      <formula>$E$310&gt;=2</formula>
    </cfRule>
  </conditionalFormatting>
  <conditionalFormatting sqref="B317:E317 G316:Q316">
    <cfRule type="expression" dxfId="1666" priority="286" stopIfTrue="1">
      <formula>$E$310&gt;=3</formula>
    </cfRule>
  </conditionalFormatting>
  <conditionalFormatting sqref="B319:E319 G318:Q318">
    <cfRule type="expression" dxfId="1665" priority="287" stopIfTrue="1">
      <formula>$E$310&gt;=4</formula>
    </cfRule>
  </conditionalFormatting>
  <conditionalFormatting sqref="B321:E321 G320:Q320">
    <cfRule type="expression" dxfId="1664" priority="288" stopIfTrue="1">
      <formula>$E$310&gt;=5</formula>
    </cfRule>
  </conditionalFormatting>
  <conditionalFormatting sqref="B323:E323 G322:Q322">
    <cfRule type="expression" dxfId="1663" priority="289" stopIfTrue="1">
      <formula>$E$310&gt;=6</formula>
    </cfRule>
  </conditionalFormatting>
  <conditionalFormatting sqref="B325:E325 G324:Q324">
    <cfRule type="expression" dxfId="1662" priority="290" stopIfTrue="1">
      <formula>$E$310&gt;=7</formula>
    </cfRule>
  </conditionalFormatting>
  <conditionalFormatting sqref="B327:E327 G326:Q326">
    <cfRule type="expression" dxfId="1661" priority="291" stopIfTrue="1">
      <formula>$E$310&gt;=8</formula>
    </cfRule>
  </conditionalFormatting>
  <conditionalFormatting sqref="B344:O347">
    <cfRule type="expression" dxfId="1660" priority="854" stopIfTrue="1">
      <formula>$N$6="yes"</formula>
    </cfRule>
  </conditionalFormatting>
  <conditionalFormatting sqref="C16">
    <cfRule type="expression" dxfId="1659" priority="1546" stopIfTrue="1">
      <formula>IF(AND(NOT(ISBLANK($C$16)),$C$16&lt;5),TRUE(),FALSE())</formula>
    </cfRule>
    <cfRule type="expression" dxfId="1658" priority="1547" stopIfTrue="1">
      <formula>$E$13&gt;0</formula>
    </cfRule>
  </conditionalFormatting>
  <conditionalFormatting sqref="C18">
    <cfRule type="expression" dxfId="1657" priority="1588" stopIfTrue="1">
      <formula>IF(AND(NOT(ISBLANK($C$18)),$C$18&lt;5),TRUE(),FALSE())</formula>
    </cfRule>
    <cfRule type="expression" dxfId="1656" priority="1589" stopIfTrue="1">
      <formula>$E$13&gt;1</formula>
    </cfRule>
  </conditionalFormatting>
  <conditionalFormatting sqref="C20">
    <cfRule type="expression" dxfId="1655" priority="1548" stopIfTrue="1">
      <formula>IF(AND(NOT(ISBLANK($C$20)),$C$20&lt;5),TRUE(),FALSE())</formula>
    </cfRule>
    <cfRule type="expression" dxfId="1654" priority="1549" stopIfTrue="1">
      <formula>$E$13&gt;2</formula>
    </cfRule>
  </conditionalFormatting>
  <conditionalFormatting sqref="C22">
    <cfRule type="expression" dxfId="1653" priority="1550" stopIfTrue="1">
      <formula>IF(AND(NOT(ISBLANK($C$22)),$C$22&lt;5),TRUE(),FALSE())</formula>
    </cfRule>
    <cfRule type="expression" dxfId="1652" priority="1551" stopIfTrue="1">
      <formula>$E$13&gt;3</formula>
    </cfRule>
  </conditionalFormatting>
  <conditionalFormatting sqref="C24">
    <cfRule type="expression" dxfId="1651" priority="1552" stopIfTrue="1">
      <formula>IF(AND(NOT(ISBLANK($C$24)),$C$24&lt;5),TRUE(),FALSE())</formula>
    </cfRule>
    <cfRule type="expression" dxfId="1650" priority="1553" stopIfTrue="1">
      <formula>$E$13&gt;4</formula>
    </cfRule>
  </conditionalFormatting>
  <conditionalFormatting sqref="C26">
    <cfRule type="expression" dxfId="1649" priority="1554" stopIfTrue="1">
      <formula>IF(AND(NOT(ISBLANK($C$26)),$C$26&lt;5),TRUE(),FALSE())</formula>
    </cfRule>
    <cfRule type="expression" dxfId="1648" priority="1555" stopIfTrue="1">
      <formula>$E$13&gt;5</formula>
    </cfRule>
  </conditionalFormatting>
  <conditionalFormatting sqref="C28">
    <cfRule type="expression" dxfId="1647" priority="1556" stopIfTrue="1">
      <formula>IF(AND(NOT(ISBLANK($C$28)),$C$28&lt;5),TRUE(),FALSE())</formula>
    </cfRule>
    <cfRule type="expression" dxfId="1646" priority="1557" stopIfTrue="1">
      <formula>$E$13&gt;6</formula>
    </cfRule>
  </conditionalFormatting>
  <conditionalFormatting sqref="C30">
    <cfRule type="expression" dxfId="1645" priority="1558" stopIfTrue="1">
      <formula>IF(AND(NOT(ISBLANK($C$30)),$C$30&lt;5),TRUE(),FALSE())</formula>
    </cfRule>
    <cfRule type="expression" dxfId="1644" priority="1559" stopIfTrue="1">
      <formula>$E$13&gt;7</formula>
    </cfRule>
  </conditionalFormatting>
  <conditionalFormatting sqref="C49">
    <cfRule type="expression" dxfId="1643" priority="1397" stopIfTrue="1">
      <formula>IF(AND(NOT(ISBLANK($C49)),$C49&lt;5),TRUE(),FALSE())</formula>
    </cfRule>
    <cfRule type="expression" dxfId="1642" priority="1398" stopIfTrue="1">
      <formula>$E$46&gt;0</formula>
    </cfRule>
  </conditionalFormatting>
  <conditionalFormatting sqref="C51">
    <cfRule type="expression" dxfId="1641" priority="816" stopIfTrue="1">
      <formula>IF(AND(NOT(ISBLANK($C51)),$C51&lt;5),TRUE(),FALSE())</formula>
    </cfRule>
  </conditionalFormatting>
  <conditionalFormatting sqref="C53">
    <cfRule type="expression" dxfId="1640" priority="809" stopIfTrue="1">
      <formula>IF(AND(NOT(ISBLANK($C53)),$C53&lt;5),TRUE(),FALSE())</formula>
    </cfRule>
  </conditionalFormatting>
  <conditionalFormatting sqref="C55">
    <cfRule type="expression" dxfId="1639" priority="802" stopIfTrue="1">
      <formula>IF(AND(NOT(ISBLANK($C55)),$C55&lt;5),TRUE(),FALSE())</formula>
    </cfRule>
  </conditionalFormatting>
  <conditionalFormatting sqref="C57">
    <cfRule type="expression" dxfId="1638" priority="795" stopIfTrue="1">
      <formula>IF(AND(NOT(ISBLANK($C57)),$C57&lt;5),TRUE(),FALSE())</formula>
    </cfRule>
  </conditionalFormatting>
  <conditionalFormatting sqref="C59">
    <cfRule type="expression" dxfId="1637" priority="788" stopIfTrue="1">
      <formula>IF(AND(NOT(ISBLANK($C59)),$C59&lt;5),TRUE(),FALSE())</formula>
    </cfRule>
  </conditionalFormatting>
  <conditionalFormatting sqref="C61">
    <cfRule type="expression" dxfId="1636" priority="781" stopIfTrue="1">
      <formula>IF(AND(NOT(ISBLANK($C61)),$C61&lt;5),TRUE(),FALSE())</formula>
    </cfRule>
  </conditionalFormatting>
  <conditionalFormatting sqref="C63">
    <cfRule type="expression" dxfId="1635" priority="767" stopIfTrue="1">
      <formula>IF(AND(NOT(ISBLANK($C63)),$C63&lt;5),TRUE(),FALSE())</formula>
    </cfRule>
  </conditionalFormatting>
  <conditionalFormatting sqref="C82">
    <cfRule type="expression" dxfId="1634" priority="1338" stopIfTrue="1">
      <formula>IF(AND(NOT(ISBLANK($C82)),$C82&lt;5),TRUE(),FALSE())</formula>
    </cfRule>
    <cfRule type="expression" dxfId="1633" priority="1339" stopIfTrue="1">
      <formula>$E$79&gt;0</formula>
    </cfRule>
  </conditionalFormatting>
  <conditionalFormatting sqref="C84">
    <cfRule type="expression" dxfId="1632" priority="760" stopIfTrue="1">
      <formula>IF(AND(NOT(ISBLANK($C84)),$C84&lt;5),TRUE(),FALSE())</formula>
    </cfRule>
  </conditionalFormatting>
  <conditionalFormatting sqref="C86">
    <cfRule type="expression" dxfId="1631" priority="753" stopIfTrue="1">
      <formula>IF(AND(NOT(ISBLANK($C86)),$C86&lt;5),TRUE(),FALSE())</formula>
    </cfRule>
  </conditionalFormatting>
  <conditionalFormatting sqref="C88">
    <cfRule type="expression" dxfId="1630" priority="746" stopIfTrue="1">
      <formula>IF(AND(NOT(ISBLANK($C88)),$C88&lt;5),TRUE(),FALSE())</formula>
    </cfRule>
  </conditionalFormatting>
  <conditionalFormatting sqref="C90">
    <cfRule type="expression" dxfId="1629" priority="739" stopIfTrue="1">
      <formula>IF(AND(NOT(ISBLANK($C90)),$C90&lt;5),TRUE(),FALSE())</formula>
    </cfRule>
  </conditionalFormatting>
  <conditionalFormatting sqref="C92">
    <cfRule type="expression" dxfId="1628" priority="732" stopIfTrue="1">
      <formula>IF(AND(NOT(ISBLANK($C92)),$C92&lt;5),TRUE(),FALSE())</formula>
    </cfRule>
  </conditionalFormatting>
  <conditionalFormatting sqref="C94">
    <cfRule type="expression" dxfId="1627" priority="725" stopIfTrue="1">
      <formula>IF(AND(NOT(ISBLANK($C94)),$C94&lt;5),TRUE(),FALSE())</formula>
    </cfRule>
  </conditionalFormatting>
  <conditionalFormatting sqref="C96">
    <cfRule type="expression" dxfId="1626" priority="711" stopIfTrue="1">
      <formula>IF(AND(NOT(ISBLANK($C96)),$C96&lt;5),TRUE(),FALSE())</formula>
    </cfRule>
  </conditionalFormatting>
  <conditionalFormatting sqref="C115">
    <cfRule type="expression" dxfId="1625" priority="1279" stopIfTrue="1">
      <formula>IF(AND(NOT(ISBLANK($C115)),$C115&lt;5),TRUE(),FALSE())</formula>
    </cfRule>
    <cfRule type="expression" dxfId="1624" priority="1280" stopIfTrue="1">
      <formula>$E$112&gt;0</formula>
    </cfRule>
  </conditionalFormatting>
  <conditionalFormatting sqref="C117">
    <cfRule type="expression" dxfId="1623" priority="696" stopIfTrue="1">
      <formula>IF(AND(NOT(ISBLANK($C117)),$C117&lt;5),TRUE(),FALSE())</formula>
    </cfRule>
  </conditionalFormatting>
  <conditionalFormatting sqref="C119">
    <cfRule type="expression" dxfId="1622" priority="689" stopIfTrue="1">
      <formula>IF(AND(NOT(ISBLANK($C119)),$C119&lt;5),TRUE(),FALSE())</formula>
    </cfRule>
  </conditionalFormatting>
  <conditionalFormatting sqref="C121">
    <cfRule type="expression" dxfId="1621" priority="682" stopIfTrue="1">
      <formula>IF(AND(NOT(ISBLANK($C121)),$C121&lt;5),TRUE(),FALSE())</formula>
    </cfRule>
  </conditionalFormatting>
  <conditionalFormatting sqref="C123">
    <cfRule type="expression" dxfId="1620" priority="675" stopIfTrue="1">
      <formula>IF(AND(NOT(ISBLANK($C123)),$C123&lt;5),TRUE(),FALSE())</formula>
    </cfRule>
  </conditionalFormatting>
  <conditionalFormatting sqref="C125">
    <cfRule type="expression" dxfId="1619" priority="668" stopIfTrue="1">
      <formula>IF(AND(NOT(ISBLANK($C125)),$C125&lt;5),TRUE(),FALSE())</formula>
    </cfRule>
  </conditionalFormatting>
  <conditionalFormatting sqref="C127">
    <cfRule type="expression" dxfId="1618" priority="661" stopIfTrue="1">
      <formula>IF(AND(NOT(ISBLANK($C127)),$C127&lt;5),TRUE(),FALSE())</formula>
    </cfRule>
  </conditionalFormatting>
  <conditionalFormatting sqref="C129">
    <cfRule type="expression" dxfId="1617" priority="654" stopIfTrue="1">
      <formula>IF(AND(NOT(ISBLANK($C129)),$C129&lt;5),TRUE(),FALSE())</formula>
    </cfRule>
  </conditionalFormatting>
  <conditionalFormatting sqref="C148">
    <cfRule type="expression" dxfId="1616" priority="1220" stopIfTrue="1">
      <formula>IF(AND(NOT(ISBLANK($C148)),$C148&lt;5),TRUE(),FALSE())</formula>
    </cfRule>
    <cfRule type="expression" dxfId="1615" priority="1221" stopIfTrue="1">
      <formula>$E$145&gt;0</formula>
    </cfRule>
  </conditionalFormatting>
  <conditionalFormatting sqref="C150">
    <cfRule type="expression" dxfId="1614" priority="647" stopIfTrue="1">
      <formula>IF(AND(NOT(ISBLANK($C150)),$C150&lt;5),TRUE(),FALSE())</formula>
    </cfRule>
  </conditionalFormatting>
  <conditionalFormatting sqref="C152">
    <cfRule type="expression" dxfId="1613" priority="640" stopIfTrue="1">
      <formula>IF(AND(NOT(ISBLANK($C152)),$C152&lt;5),TRUE(),FALSE())</formula>
    </cfRule>
  </conditionalFormatting>
  <conditionalFormatting sqref="C154">
    <cfRule type="expression" dxfId="1612" priority="633" stopIfTrue="1">
      <formula>IF(AND(NOT(ISBLANK($C154)),$C154&lt;5),TRUE(),FALSE())</formula>
    </cfRule>
  </conditionalFormatting>
  <conditionalFormatting sqref="C156">
    <cfRule type="expression" dxfId="1611" priority="626" stopIfTrue="1">
      <formula>IF(AND(NOT(ISBLANK($C156)),$C156&lt;5),TRUE(),FALSE())</formula>
    </cfRule>
  </conditionalFormatting>
  <conditionalFormatting sqref="C158">
    <cfRule type="expression" dxfId="1610" priority="619" stopIfTrue="1">
      <formula>IF(AND(NOT(ISBLANK($C158)),$C158&lt;5),TRUE(),FALSE())</formula>
    </cfRule>
  </conditionalFormatting>
  <conditionalFormatting sqref="C160">
    <cfRule type="expression" dxfId="1609" priority="612" stopIfTrue="1">
      <formula>IF(AND(NOT(ISBLANK($C160)),$C160&lt;5),TRUE(),FALSE())</formula>
    </cfRule>
  </conditionalFormatting>
  <conditionalFormatting sqref="C162">
    <cfRule type="expression" dxfId="1608" priority="605" stopIfTrue="1">
      <formula>IF(AND(NOT(ISBLANK($C162)),$C162&lt;5),TRUE(),FALSE())</formula>
    </cfRule>
  </conditionalFormatting>
  <conditionalFormatting sqref="C181">
    <cfRule type="expression" dxfId="1607" priority="1161" stopIfTrue="1">
      <formula>IF(AND(NOT(ISBLANK($C181)),$C181&lt;5),TRUE(),FALSE())</formula>
    </cfRule>
  </conditionalFormatting>
  <conditionalFormatting sqref="C183">
    <cfRule type="expression" dxfId="1606" priority="600" stopIfTrue="1">
      <formula>IF(AND(NOT(ISBLANK($C183)),$C183&lt;5),TRUE(),FALSE())</formula>
    </cfRule>
  </conditionalFormatting>
  <conditionalFormatting sqref="C185">
    <cfRule type="expression" dxfId="1605" priority="596" stopIfTrue="1">
      <formula>IF(AND(NOT(ISBLANK($C185)),$C185&lt;5),TRUE(),FALSE())</formula>
    </cfRule>
  </conditionalFormatting>
  <conditionalFormatting sqref="C187">
    <cfRule type="expression" dxfId="1604" priority="592" stopIfTrue="1">
      <formula>IF(AND(NOT(ISBLANK($C187)),$C187&lt;5),TRUE(),FALSE())</formula>
    </cfRule>
  </conditionalFormatting>
  <conditionalFormatting sqref="C189">
    <cfRule type="expression" dxfId="1603" priority="588" stopIfTrue="1">
      <formula>IF(AND(NOT(ISBLANK($C189)),$C189&lt;5),TRUE(),FALSE())</formula>
    </cfRule>
  </conditionalFormatting>
  <conditionalFormatting sqref="C191">
    <cfRule type="expression" dxfId="1602" priority="584" stopIfTrue="1">
      <formula>IF(AND(NOT(ISBLANK($C191)),$C191&lt;5),TRUE(),FALSE())</formula>
    </cfRule>
  </conditionalFormatting>
  <conditionalFormatting sqref="C193">
    <cfRule type="expression" dxfId="1601" priority="580" stopIfTrue="1">
      <formula>IF(AND(NOT(ISBLANK($C193)),$C193&lt;5),TRUE(),FALSE())</formula>
    </cfRule>
  </conditionalFormatting>
  <conditionalFormatting sqref="C195">
    <cfRule type="expression" dxfId="1600" priority="576" stopIfTrue="1">
      <formula>IF(AND(NOT(ISBLANK($C195)),$C195&lt;5),TRUE(),FALSE())</formula>
    </cfRule>
  </conditionalFormatting>
  <conditionalFormatting sqref="C214">
    <cfRule type="expression" dxfId="1599" priority="572" stopIfTrue="1">
      <formula>IF(AND(NOT(ISBLANK($C214)),$C214&lt;5),TRUE(),FALSE())</formula>
    </cfRule>
  </conditionalFormatting>
  <conditionalFormatting sqref="C216">
    <cfRule type="expression" dxfId="1598" priority="561" stopIfTrue="1">
      <formula>IF(AND(NOT(ISBLANK($C216)),$C216&lt;5),TRUE(),FALSE())</formula>
    </cfRule>
  </conditionalFormatting>
  <conditionalFormatting sqref="C218">
    <cfRule type="expression" dxfId="1597" priority="558" stopIfTrue="1">
      <formula>IF(AND(NOT(ISBLANK($C218)),$C218&lt;5),TRUE(),FALSE())</formula>
    </cfRule>
  </conditionalFormatting>
  <conditionalFormatting sqref="C220">
    <cfRule type="expression" dxfId="1596" priority="555" stopIfTrue="1">
      <formula>IF(AND(NOT(ISBLANK($C220)),$C220&lt;5),TRUE(),FALSE())</formula>
    </cfRule>
  </conditionalFormatting>
  <conditionalFormatting sqref="C222">
    <cfRule type="expression" dxfId="1595" priority="552" stopIfTrue="1">
      <formula>IF(AND(NOT(ISBLANK($C222)),$C222&lt;5),TRUE(),FALSE())</formula>
    </cfRule>
  </conditionalFormatting>
  <conditionalFormatting sqref="C224">
    <cfRule type="expression" dxfId="1594" priority="549" stopIfTrue="1">
      <formula>IF(AND(NOT(ISBLANK($C224)),$C224&lt;5),TRUE(),FALSE())</formula>
    </cfRule>
  </conditionalFormatting>
  <conditionalFormatting sqref="C226">
    <cfRule type="expression" dxfId="1593" priority="546" stopIfTrue="1">
      <formula>IF(AND(NOT(ISBLANK($C226)),$C226&lt;5),TRUE(),FALSE())</formula>
    </cfRule>
  </conditionalFormatting>
  <conditionalFormatting sqref="C228">
    <cfRule type="expression" dxfId="1592" priority="543" stopIfTrue="1">
      <formula>IF(AND(NOT(ISBLANK($C228)),$C228&lt;5),TRUE(),FALSE())</formula>
    </cfRule>
  </conditionalFormatting>
  <conditionalFormatting sqref="C247">
    <cfRule type="expression" dxfId="1591" priority="372" stopIfTrue="1">
      <formula>IF(AND(NOT(ISBLANK($C247)),$C247&lt;5),TRUE(),FALSE())</formula>
    </cfRule>
  </conditionalFormatting>
  <conditionalFormatting sqref="C249">
    <cfRule type="expression" dxfId="1590" priority="361" stopIfTrue="1">
      <formula>IF(AND(NOT(ISBLANK($C249)),$C249&lt;5),TRUE(),FALSE())</formula>
    </cfRule>
  </conditionalFormatting>
  <conditionalFormatting sqref="C251">
    <cfRule type="expression" dxfId="1589" priority="358" stopIfTrue="1">
      <formula>IF(AND(NOT(ISBLANK($C251)),$C251&lt;5),TRUE(),FALSE())</formula>
    </cfRule>
  </conditionalFormatting>
  <conditionalFormatting sqref="C253">
    <cfRule type="expression" dxfId="1588" priority="355" stopIfTrue="1">
      <formula>IF(AND(NOT(ISBLANK($C253)),$C253&lt;5),TRUE(),FALSE())</formula>
    </cfRule>
  </conditionalFormatting>
  <conditionalFormatting sqref="C255">
    <cfRule type="expression" dxfId="1587" priority="352" stopIfTrue="1">
      <formula>IF(AND(NOT(ISBLANK($C255)),$C255&lt;5),TRUE(),FALSE())</formula>
    </cfRule>
  </conditionalFormatting>
  <conditionalFormatting sqref="C257">
    <cfRule type="expression" dxfId="1586" priority="349" stopIfTrue="1">
      <formula>IF(AND(NOT(ISBLANK($C257)),$C257&lt;5),TRUE(),FALSE())</formula>
    </cfRule>
  </conditionalFormatting>
  <conditionalFormatting sqref="C259">
    <cfRule type="expression" dxfId="1585" priority="346" stopIfTrue="1">
      <formula>IF(AND(NOT(ISBLANK($C259)),$C259&lt;5),TRUE(),FALSE())</formula>
    </cfRule>
  </conditionalFormatting>
  <conditionalFormatting sqref="C261">
    <cfRule type="expression" dxfId="1584" priority="343" stopIfTrue="1">
      <formula>IF(AND(NOT(ISBLANK($C261)),$C261&lt;5),TRUE(),FALSE())</formula>
    </cfRule>
  </conditionalFormatting>
  <conditionalFormatting sqref="C280">
    <cfRule type="expression" dxfId="1583" priority="332" stopIfTrue="1">
      <formula>IF(AND(NOT(ISBLANK($C280)),$C280&lt;5),TRUE(),FALSE())</formula>
    </cfRule>
  </conditionalFormatting>
  <conditionalFormatting sqref="C282">
    <cfRule type="expression" dxfId="1582" priority="321" stopIfTrue="1">
      <formula>IF(AND(NOT(ISBLANK($C282)),$C282&lt;5),TRUE(),FALSE())</formula>
    </cfRule>
  </conditionalFormatting>
  <conditionalFormatting sqref="C284">
    <cfRule type="expression" dxfId="1581" priority="318" stopIfTrue="1">
      <formula>IF(AND(NOT(ISBLANK($C284)),$C284&lt;5),TRUE(),FALSE())</formula>
    </cfRule>
  </conditionalFormatting>
  <conditionalFormatting sqref="C286">
    <cfRule type="expression" dxfId="1580" priority="315" stopIfTrue="1">
      <formula>IF(AND(NOT(ISBLANK($C286)),$C286&lt;5),TRUE(),FALSE())</formula>
    </cfRule>
  </conditionalFormatting>
  <conditionalFormatting sqref="C288">
    <cfRule type="expression" dxfId="1579" priority="312" stopIfTrue="1">
      <formula>IF(AND(NOT(ISBLANK($C288)),$C288&lt;5),TRUE(),FALSE())</formula>
    </cfRule>
  </conditionalFormatting>
  <conditionalFormatting sqref="C290">
    <cfRule type="expression" dxfId="1578" priority="309" stopIfTrue="1">
      <formula>IF(AND(NOT(ISBLANK($C290)),$C290&lt;5),TRUE(),FALSE())</formula>
    </cfRule>
  </conditionalFormatting>
  <conditionalFormatting sqref="C292">
    <cfRule type="expression" dxfId="1577" priority="306" stopIfTrue="1">
      <formula>IF(AND(NOT(ISBLANK($C292)),$C292&lt;5),TRUE(),FALSE())</formula>
    </cfRule>
  </conditionalFormatting>
  <conditionalFormatting sqref="C294">
    <cfRule type="expression" dxfId="1576" priority="303" stopIfTrue="1">
      <formula>IF(AND(NOT(ISBLANK($C294)),$C294&lt;5),TRUE(),FALSE())</formula>
    </cfRule>
  </conditionalFormatting>
  <conditionalFormatting sqref="C313">
    <cfRule type="expression" dxfId="1575" priority="292" stopIfTrue="1">
      <formula>IF(AND(NOT(ISBLANK($C313)),$C313&lt;5),TRUE(),FALSE())</formula>
    </cfRule>
  </conditionalFormatting>
  <conditionalFormatting sqref="C315">
    <cfRule type="expression" dxfId="1574" priority="281" stopIfTrue="1">
      <formula>IF(AND(NOT(ISBLANK($C315)),$C315&lt;5),TRUE(),FALSE())</formula>
    </cfRule>
  </conditionalFormatting>
  <conditionalFormatting sqref="C317">
    <cfRule type="expression" dxfId="1573" priority="278" stopIfTrue="1">
      <formula>IF(AND(NOT(ISBLANK($C317)),$C317&lt;5),TRUE(),FALSE())</formula>
    </cfRule>
  </conditionalFormatting>
  <conditionalFormatting sqref="C319">
    <cfRule type="expression" dxfId="1572" priority="275" stopIfTrue="1">
      <formula>IF(AND(NOT(ISBLANK($C319)),$C319&lt;5),TRUE(),FALSE())</formula>
    </cfRule>
  </conditionalFormatting>
  <conditionalFormatting sqref="C321">
    <cfRule type="expression" dxfId="1571" priority="272" stopIfTrue="1">
      <formula>IF(AND(NOT(ISBLANK($C321)),$C321&lt;5),TRUE(),FALSE())</formula>
    </cfRule>
  </conditionalFormatting>
  <conditionalFormatting sqref="C323">
    <cfRule type="expression" dxfId="1570" priority="269" stopIfTrue="1">
      <formula>IF(AND(NOT(ISBLANK($C323)),$C323&lt;5),TRUE(),FALSE())</formula>
    </cfRule>
  </conditionalFormatting>
  <conditionalFormatting sqref="C325">
    <cfRule type="expression" dxfId="1569" priority="266" stopIfTrue="1">
      <formula>IF(AND(NOT(ISBLANK($C325)),$C325&lt;5),TRUE(),FALSE())</formula>
    </cfRule>
  </conditionalFormatting>
  <conditionalFormatting sqref="C327">
    <cfRule type="expression" dxfId="1568" priority="263" stopIfTrue="1">
      <formula>IF(AND(NOT(ISBLANK($C327)),$C327&lt;5),TRUE(),FALSE())</formula>
    </cfRule>
  </conditionalFormatting>
  <conditionalFormatting sqref="D16">
    <cfRule type="expression" dxfId="1567" priority="1560" stopIfTrue="1">
      <formula>IF(AND(NOT(ISBLANK($D$16)),$D$16&gt;=4),TRUE(),FALSE())</formula>
    </cfRule>
    <cfRule type="expression" dxfId="1566" priority="1561" stopIfTrue="1">
      <formula>$E$13&gt;0</formula>
    </cfRule>
  </conditionalFormatting>
  <conditionalFormatting sqref="D18">
    <cfRule type="expression" dxfId="1565" priority="1590" stopIfTrue="1">
      <formula>IF(AND(NOT(ISBLANK($D$18)),$D$18&gt;=4),TRUE(),FALSE())</formula>
    </cfRule>
    <cfRule type="expression" dxfId="1564" priority="1591" stopIfTrue="1">
      <formula>$E$13&gt;1</formula>
    </cfRule>
  </conditionalFormatting>
  <conditionalFormatting sqref="D20">
    <cfRule type="expression" dxfId="1563" priority="1562" stopIfTrue="1">
      <formula>IF(AND(NOT(ISBLANK($D$20)),$D$20&gt;=4),TRUE(),FALSE())</formula>
    </cfRule>
    <cfRule type="expression" dxfId="1562" priority="1563" stopIfTrue="1">
      <formula>$E$13&gt;2</formula>
    </cfRule>
  </conditionalFormatting>
  <conditionalFormatting sqref="D24">
    <cfRule type="expression" dxfId="1561" priority="1564" stopIfTrue="1">
      <formula>IF(AND(NOT(ISBLANK($D$24)),$D$24&gt;=4),TRUE(),FALSE())</formula>
    </cfRule>
    <cfRule type="expression" dxfId="1560" priority="1565" stopIfTrue="1">
      <formula>$E$13&gt;4</formula>
    </cfRule>
  </conditionalFormatting>
  <conditionalFormatting sqref="D26">
    <cfRule type="expression" dxfId="1559" priority="1566" stopIfTrue="1">
      <formula>IF(AND(NOT(ISBLANK($D$26)),$D$26&gt;=4),TRUE(),FALSE())</formula>
    </cfRule>
    <cfRule type="expression" dxfId="1558" priority="1567" stopIfTrue="1">
      <formula>$E$13&gt;5</formula>
    </cfRule>
  </conditionalFormatting>
  <conditionalFormatting sqref="D28">
    <cfRule type="expression" dxfId="1557" priority="1568" stopIfTrue="1">
      <formula>IF(AND(NOT(ISBLANK($D$28)),$D$28&gt;=4),TRUE(),FALSE())</formula>
    </cfRule>
    <cfRule type="expression" dxfId="1556" priority="1569" stopIfTrue="1">
      <formula>$E$13&gt;6</formula>
    </cfRule>
  </conditionalFormatting>
  <conditionalFormatting sqref="D30">
    <cfRule type="expression" dxfId="1555" priority="1570" stopIfTrue="1">
      <formula>IF(AND(NOT(ISBLANK($D$30)),$D$30&gt;=4),TRUE(),FALSE())</formula>
    </cfRule>
    <cfRule type="expression" dxfId="1554" priority="1571" stopIfTrue="1">
      <formula>$E$13&gt;7</formula>
    </cfRule>
  </conditionalFormatting>
  <conditionalFormatting sqref="D49">
    <cfRule type="expression" dxfId="1553" priority="1413" stopIfTrue="1">
      <formula>IF(AND(NOT(ISBLANK($D49)),$D49&gt;=4),TRUE(),FALSE())</formula>
    </cfRule>
    <cfRule type="expression" dxfId="1552" priority="1414" stopIfTrue="1">
      <formula>$E$46&gt;0</formula>
    </cfRule>
  </conditionalFormatting>
  <conditionalFormatting sqref="D51">
    <cfRule type="expression" dxfId="1551" priority="818" stopIfTrue="1">
      <formula>IF(AND(NOT(ISBLANK($D51)),$D51&gt;=4),TRUE(),FALSE())</formula>
    </cfRule>
  </conditionalFormatting>
  <conditionalFormatting sqref="D53">
    <cfRule type="expression" dxfId="1550" priority="811" stopIfTrue="1">
      <formula>IF(AND(NOT(ISBLANK($D53)),$D53&gt;=4),TRUE(),FALSE())</formula>
    </cfRule>
  </conditionalFormatting>
  <conditionalFormatting sqref="D55">
    <cfRule type="expression" dxfId="1549" priority="804" stopIfTrue="1">
      <formula>IF(AND(NOT(ISBLANK($D55)),$D55&gt;=4),TRUE(),FALSE())</formula>
    </cfRule>
  </conditionalFormatting>
  <conditionalFormatting sqref="D57">
    <cfRule type="expression" dxfId="1548" priority="797" stopIfTrue="1">
      <formula>IF(AND(NOT(ISBLANK($D57)),$D57&gt;=4),TRUE(),FALSE())</formula>
    </cfRule>
  </conditionalFormatting>
  <conditionalFormatting sqref="D59">
    <cfRule type="expression" dxfId="1547" priority="790" stopIfTrue="1">
      <formula>IF(AND(NOT(ISBLANK($D59)),$D59&gt;=4),TRUE(),FALSE())</formula>
    </cfRule>
  </conditionalFormatting>
  <conditionalFormatting sqref="D61">
    <cfRule type="expression" dxfId="1546" priority="783" stopIfTrue="1">
      <formula>IF(AND(NOT(ISBLANK($D61)),$D61&gt;=4),TRUE(),FALSE())</formula>
    </cfRule>
  </conditionalFormatting>
  <conditionalFormatting sqref="D63">
    <cfRule type="expression" dxfId="1545" priority="769" stopIfTrue="1">
      <formula>IF(AND(NOT(ISBLANK($D63)),$D63&gt;=4),TRUE(),FALSE())</formula>
    </cfRule>
  </conditionalFormatting>
  <conditionalFormatting sqref="D82">
    <cfRule type="expression" dxfId="1544" priority="1354" stopIfTrue="1">
      <formula>IF(AND(NOT(ISBLANK($D82)),$D82&gt;=4),TRUE(),FALSE())</formula>
    </cfRule>
    <cfRule type="expression" dxfId="1543" priority="1355" stopIfTrue="1">
      <formula>$E$79&gt;0</formula>
    </cfRule>
  </conditionalFormatting>
  <conditionalFormatting sqref="D84">
    <cfRule type="expression" dxfId="1542" priority="762" stopIfTrue="1">
      <formula>IF(AND(NOT(ISBLANK($D84)),$D84&gt;=4),TRUE(),FALSE())</formula>
    </cfRule>
  </conditionalFormatting>
  <conditionalFormatting sqref="D86">
    <cfRule type="expression" dxfId="1541" priority="755" stopIfTrue="1">
      <formula>IF(AND(NOT(ISBLANK($D86)),$D86&gt;=4),TRUE(),FALSE())</formula>
    </cfRule>
  </conditionalFormatting>
  <conditionalFormatting sqref="D88">
    <cfRule type="expression" dxfId="1540" priority="748" stopIfTrue="1">
      <formula>IF(AND(NOT(ISBLANK($D88)),$D88&gt;=4),TRUE(),FALSE())</formula>
    </cfRule>
  </conditionalFormatting>
  <conditionalFormatting sqref="D90">
    <cfRule type="expression" dxfId="1539" priority="741" stopIfTrue="1">
      <formula>IF(AND(NOT(ISBLANK($D90)),$D90&gt;=4),TRUE(),FALSE())</formula>
    </cfRule>
  </conditionalFormatting>
  <conditionalFormatting sqref="D92">
    <cfRule type="expression" dxfId="1538" priority="734" stopIfTrue="1">
      <formula>IF(AND(NOT(ISBLANK($D92)),$D92&gt;=4),TRUE(),FALSE())</formula>
    </cfRule>
  </conditionalFormatting>
  <conditionalFormatting sqref="D94">
    <cfRule type="expression" dxfId="1537" priority="727" stopIfTrue="1">
      <formula>IF(AND(NOT(ISBLANK($D94)),$D94&gt;=4),TRUE(),FALSE())</formula>
    </cfRule>
  </conditionalFormatting>
  <conditionalFormatting sqref="D96">
    <cfRule type="expression" dxfId="1536" priority="713" stopIfTrue="1">
      <formula>IF(AND(NOT(ISBLANK($D96)),$D96&gt;=4),TRUE(),FALSE())</formula>
    </cfRule>
  </conditionalFormatting>
  <conditionalFormatting sqref="D115">
    <cfRule type="expression" dxfId="1535" priority="1295" stopIfTrue="1">
      <formula>IF(AND(NOT(ISBLANK($D115)),$D115&gt;=4),TRUE(),FALSE())</formula>
    </cfRule>
    <cfRule type="expression" dxfId="1534" priority="1296" stopIfTrue="1">
      <formula>$E$112&gt;0</formula>
    </cfRule>
  </conditionalFormatting>
  <conditionalFormatting sqref="D117">
    <cfRule type="expression" dxfId="1533" priority="698" stopIfTrue="1">
      <formula>IF(AND(NOT(ISBLANK($D117)),$D117&gt;=4),TRUE(),FALSE())</formula>
    </cfRule>
  </conditionalFormatting>
  <conditionalFormatting sqref="D119">
    <cfRule type="expression" dxfId="1532" priority="691" stopIfTrue="1">
      <formula>IF(AND(NOT(ISBLANK($D119)),$D119&gt;=4),TRUE(),FALSE())</formula>
    </cfRule>
  </conditionalFormatting>
  <conditionalFormatting sqref="D121">
    <cfRule type="expression" dxfId="1531" priority="684" stopIfTrue="1">
      <formula>IF(AND(NOT(ISBLANK($D121)),$D121&gt;=4),TRUE(),FALSE())</formula>
    </cfRule>
  </conditionalFormatting>
  <conditionalFormatting sqref="D123">
    <cfRule type="expression" dxfId="1530" priority="677" stopIfTrue="1">
      <formula>IF(AND(NOT(ISBLANK($D123)),$D123&gt;=4),TRUE(),FALSE())</formula>
    </cfRule>
  </conditionalFormatting>
  <conditionalFormatting sqref="D125">
    <cfRule type="expression" dxfId="1529" priority="670" stopIfTrue="1">
      <formula>IF(AND(NOT(ISBLANK($D125)),$D125&gt;=4),TRUE(),FALSE())</formula>
    </cfRule>
  </conditionalFormatting>
  <conditionalFormatting sqref="D127">
    <cfRule type="expression" dxfId="1528" priority="663" stopIfTrue="1">
      <formula>IF(AND(NOT(ISBLANK($D127)),$D127&gt;=4),TRUE(),FALSE())</formula>
    </cfRule>
  </conditionalFormatting>
  <conditionalFormatting sqref="D129">
    <cfRule type="expression" dxfId="1527" priority="656" stopIfTrue="1">
      <formula>IF(AND(NOT(ISBLANK($D129)),$D129&gt;=4),TRUE(),FALSE())</formula>
    </cfRule>
  </conditionalFormatting>
  <conditionalFormatting sqref="D148">
    <cfRule type="expression" dxfId="1526" priority="1236" stopIfTrue="1">
      <formula>IF(AND(NOT(ISBLANK($D148)),$D148&gt;=4),TRUE(),FALSE())</formula>
    </cfRule>
    <cfRule type="expression" dxfId="1525" priority="1237" stopIfTrue="1">
      <formula>$E$145&gt;0</formula>
    </cfRule>
  </conditionalFormatting>
  <conditionalFormatting sqref="D150">
    <cfRule type="expression" dxfId="1524" priority="649" stopIfTrue="1">
      <formula>IF(AND(NOT(ISBLANK($D150)),$D150&gt;=4),TRUE(),FALSE())</formula>
    </cfRule>
  </conditionalFormatting>
  <conditionalFormatting sqref="D152">
    <cfRule type="expression" dxfId="1523" priority="642" stopIfTrue="1">
      <formula>IF(AND(NOT(ISBLANK($D152)),$D152&gt;=4),TRUE(),FALSE())</formula>
    </cfRule>
  </conditionalFormatting>
  <conditionalFormatting sqref="D154">
    <cfRule type="expression" dxfId="1522" priority="635" stopIfTrue="1">
      <formula>IF(AND(NOT(ISBLANK($D154)),$D154&gt;=4),TRUE(),FALSE())</formula>
    </cfRule>
  </conditionalFormatting>
  <conditionalFormatting sqref="D156">
    <cfRule type="expression" dxfId="1521" priority="628" stopIfTrue="1">
      <formula>IF(AND(NOT(ISBLANK($D156)),$D156&gt;=4),TRUE(),FALSE())</formula>
    </cfRule>
  </conditionalFormatting>
  <conditionalFormatting sqref="D158">
    <cfRule type="expression" dxfId="1520" priority="621" stopIfTrue="1">
      <formula>IF(AND(NOT(ISBLANK($D158)),$D158&gt;=4),TRUE(),FALSE())</formula>
    </cfRule>
  </conditionalFormatting>
  <conditionalFormatting sqref="D160">
    <cfRule type="expression" dxfId="1519" priority="614" stopIfTrue="1">
      <formula>IF(AND(NOT(ISBLANK($D160)),$D160&gt;=4),TRUE(),FALSE())</formula>
    </cfRule>
  </conditionalFormatting>
  <conditionalFormatting sqref="D162">
    <cfRule type="expression" dxfId="1518" priority="607" stopIfTrue="1">
      <formula>IF(AND(NOT(ISBLANK($D162)),$D162&gt;=4),TRUE(),FALSE())</formula>
    </cfRule>
  </conditionalFormatting>
  <conditionalFormatting sqref="D181">
    <cfRule type="expression" dxfId="1517" priority="1177" stopIfTrue="1">
      <formula>IF(AND(NOT(ISBLANK($D181)),$D181&gt;=4),TRUE(),FALSE())</formula>
    </cfRule>
  </conditionalFormatting>
  <conditionalFormatting sqref="D183">
    <cfRule type="expression" dxfId="1516" priority="601" stopIfTrue="1">
      <formula>IF(AND(NOT(ISBLANK($D183)),$D183&gt;=4),TRUE(),FALSE())</formula>
    </cfRule>
  </conditionalFormatting>
  <conditionalFormatting sqref="D185">
    <cfRule type="expression" dxfId="1515" priority="597" stopIfTrue="1">
      <formula>IF(AND(NOT(ISBLANK($D185)),$D185&gt;=4),TRUE(),FALSE())</formula>
    </cfRule>
  </conditionalFormatting>
  <conditionalFormatting sqref="D187">
    <cfRule type="expression" dxfId="1514" priority="593" stopIfTrue="1">
      <formula>IF(AND(NOT(ISBLANK($D187)),$D187&gt;=4),TRUE(),FALSE())</formula>
    </cfRule>
  </conditionalFormatting>
  <conditionalFormatting sqref="D189">
    <cfRule type="expression" dxfId="1513" priority="589" stopIfTrue="1">
      <formula>IF(AND(NOT(ISBLANK($D189)),$D189&gt;=4),TRUE(),FALSE())</formula>
    </cfRule>
  </conditionalFormatting>
  <conditionalFormatting sqref="D191">
    <cfRule type="expression" dxfId="1512" priority="585" stopIfTrue="1">
      <formula>IF(AND(NOT(ISBLANK($D191)),$D191&gt;=4),TRUE(),FALSE())</formula>
    </cfRule>
  </conditionalFormatting>
  <conditionalFormatting sqref="D193">
    <cfRule type="expression" dxfId="1511" priority="581" stopIfTrue="1">
      <formula>IF(AND(NOT(ISBLANK($D193)),$D193&gt;=4),TRUE(),FALSE())</formula>
    </cfRule>
  </conditionalFormatting>
  <conditionalFormatting sqref="D195">
    <cfRule type="expression" dxfId="1510" priority="577" stopIfTrue="1">
      <formula>IF(AND(NOT(ISBLANK($D195)),$D195&gt;=4),TRUE(),FALSE())</formula>
    </cfRule>
  </conditionalFormatting>
  <conditionalFormatting sqref="D214">
    <cfRule type="expression" dxfId="1509" priority="573" stopIfTrue="1">
      <formula>IF(AND(NOT(ISBLANK($D214)),$D214&gt;=4),TRUE(),FALSE())</formula>
    </cfRule>
  </conditionalFormatting>
  <conditionalFormatting sqref="D216">
    <cfRule type="expression" dxfId="1508" priority="562" stopIfTrue="1">
      <formula>IF(AND(NOT(ISBLANK($D216)),$D216&gt;=4),TRUE(),FALSE())</formula>
    </cfRule>
  </conditionalFormatting>
  <conditionalFormatting sqref="D218">
    <cfRule type="expression" dxfId="1507" priority="559" stopIfTrue="1">
      <formula>IF(AND(NOT(ISBLANK($D218)),$D218&gt;=4),TRUE(),FALSE())</formula>
    </cfRule>
  </conditionalFormatting>
  <conditionalFormatting sqref="D220">
    <cfRule type="expression" dxfId="1506" priority="556" stopIfTrue="1">
      <formula>IF(AND(NOT(ISBLANK($D220)),$D220&gt;=4),TRUE(),FALSE())</formula>
    </cfRule>
  </conditionalFormatting>
  <conditionalFormatting sqref="D222">
    <cfRule type="expression" dxfId="1505" priority="553" stopIfTrue="1">
      <formula>IF(AND(NOT(ISBLANK($D222)),$D222&gt;=4),TRUE(),FALSE())</formula>
    </cfRule>
  </conditionalFormatting>
  <conditionalFormatting sqref="D224">
    <cfRule type="expression" dxfId="1504" priority="550" stopIfTrue="1">
      <formula>IF(AND(NOT(ISBLANK($D224)),$D224&gt;=4),TRUE(),FALSE())</formula>
    </cfRule>
  </conditionalFormatting>
  <conditionalFormatting sqref="D226">
    <cfRule type="expression" dxfId="1503" priority="547" stopIfTrue="1">
      <formula>IF(AND(NOT(ISBLANK($D226)),$D226&gt;=4),TRUE(),FALSE())</formula>
    </cfRule>
  </conditionalFormatting>
  <conditionalFormatting sqref="D228">
    <cfRule type="expression" dxfId="1502" priority="544" stopIfTrue="1">
      <formula>IF(AND(NOT(ISBLANK($D228)),$D228&gt;=4),TRUE(),FALSE())</formula>
    </cfRule>
  </conditionalFormatting>
  <conditionalFormatting sqref="D247">
    <cfRule type="expression" dxfId="1501" priority="373" stopIfTrue="1">
      <formula>IF(AND(NOT(ISBLANK($D247)),$D247&gt;=4),TRUE(),FALSE())</formula>
    </cfRule>
  </conditionalFormatting>
  <conditionalFormatting sqref="D249">
    <cfRule type="expression" dxfId="1500" priority="362" stopIfTrue="1">
      <formula>IF(AND(NOT(ISBLANK($D249)),$D249&gt;=4),TRUE(),FALSE())</formula>
    </cfRule>
  </conditionalFormatting>
  <conditionalFormatting sqref="D251">
    <cfRule type="expression" dxfId="1499" priority="359" stopIfTrue="1">
      <formula>IF(AND(NOT(ISBLANK($D251)),$D251&gt;=4),TRUE(),FALSE())</formula>
    </cfRule>
  </conditionalFormatting>
  <conditionalFormatting sqref="D253">
    <cfRule type="expression" dxfId="1498" priority="356" stopIfTrue="1">
      <formula>IF(AND(NOT(ISBLANK($D253)),$D253&gt;=4),TRUE(),FALSE())</formula>
    </cfRule>
  </conditionalFormatting>
  <conditionalFormatting sqref="D255">
    <cfRule type="expression" dxfId="1497" priority="353" stopIfTrue="1">
      <formula>IF(AND(NOT(ISBLANK($D255)),$D255&gt;=4),TRUE(),FALSE())</formula>
    </cfRule>
  </conditionalFormatting>
  <conditionalFormatting sqref="D257">
    <cfRule type="expression" dxfId="1496" priority="350" stopIfTrue="1">
      <formula>IF(AND(NOT(ISBLANK($D257)),$D257&gt;=4),TRUE(),FALSE())</formula>
    </cfRule>
  </conditionalFormatting>
  <conditionalFormatting sqref="D259">
    <cfRule type="expression" dxfId="1495" priority="347" stopIfTrue="1">
      <formula>IF(AND(NOT(ISBLANK($D259)),$D259&gt;=4),TRUE(),FALSE())</formula>
    </cfRule>
  </conditionalFormatting>
  <conditionalFormatting sqref="D261">
    <cfRule type="expression" dxfId="1494" priority="344" stopIfTrue="1">
      <formula>IF(AND(NOT(ISBLANK($D261)),$D261&gt;=4),TRUE(),FALSE())</formula>
    </cfRule>
  </conditionalFormatting>
  <conditionalFormatting sqref="D280">
    <cfRule type="expression" dxfId="1493" priority="333" stopIfTrue="1">
      <formula>IF(AND(NOT(ISBLANK($D280)),$D280&gt;=4),TRUE(),FALSE())</formula>
    </cfRule>
  </conditionalFormatting>
  <conditionalFormatting sqref="D282">
    <cfRule type="expression" dxfId="1492" priority="322" stopIfTrue="1">
      <formula>IF(AND(NOT(ISBLANK($D282)),$D282&gt;=4),TRUE(),FALSE())</formula>
    </cfRule>
  </conditionalFormatting>
  <conditionalFormatting sqref="D284">
    <cfRule type="expression" dxfId="1491" priority="319" stopIfTrue="1">
      <formula>IF(AND(NOT(ISBLANK($D284)),$D284&gt;=4),TRUE(),FALSE())</formula>
    </cfRule>
  </conditionalFormatting>
  <conditionalFormatting sqref="D286">
    <cfRule type="expression" dxfId="1490" priority="316" stopIfTrue="1">
      <formula>IF(AND(NOT(ISBLANK($D286)),$D286&gt;=4),TRUE(),FALSE())</formula>
    </cfRule>
  </conditionalFormatting>
  <conditionalFormatting sqref="D288">
    <cfRule type="expression" dxfId="1489" priority="313" stopIfTrue="1">
      <formula>IF(AND(NOT(ISBLANK($D288)),$D288&gt;=4),TRUE(),FALSE())</formula>
    </cfRule>
  </conditionalFormatting>
  <conditionalFormatting sqref="D290">
    <cfRule type="expression" dxfId="1488" priority="310" stopIfTrue="1">
      <formula>IF(AND(NOT(ISBLANK($D290)),$D290&gt;=4),TRUE(),FALSE())</formula>
    </cfRule>
  </conditionalFormatting>
  <conditionalFormatting sqref="D292">
    <cfRule type="expression" dxfId="1487" priority="307" stopIfTrue="1">
      <formula>IF(AND(NOT(ISBLANK($D292)),$D292&gt;=4),TRUE(),FALSE())</formula>
    </cfRule>
  </conditionalFormatting>
  <conditionalFormatting sqref="D294">
    <cfRule type="expression" dxfId="1486" priority="304" stopIfTrue="1">
      <formula>IF(AND(NOT(ISBLANK($D294)),$D294&gt;=4),TRUE(),FALSE())</formula>
    </cfRule>
  </conditionalFormatting>
  <conditionalFormatting sqref="D313">
    <cfRule type="expression" dxfId="1485" priority="293" stopIfTrue="1">
      <formula>IF(AND(NOT(ISBLANK($D313)),$D313&gt;=4),TRUE(),FALSE())</formula>
    </cfRule>
  </conditionalFormatting>
  <conditionalFormatting sqref="D315">
    <cfRule type="expression" dxfId="1484" priority="282" stopIfTrue="1">
      <formula>IF(AND(NOT(ISBLANK($D315)),$D315&gt;=4),TRUE(),FALSE())</formula>
    </cfRule>
  </conditionalFormatting>
  <conditionalFormatting sqref="D317">
    <cfRule type="expression" dxfId="1483" priority="279" stopIfTrue="1">
      <formula>IF(AND(NOT(ISBLANK($D317)),$D317&gt;=4),TRUE(),FALSE())</formula>
    </cfRule>
  </conditionalFormatting>
  <conditionalFormatting sqref="D319">
    <cfRule type="expression" dxfId="1482" priority="276" stopIfTrue="1">
      <formula>IF(AND(NOT(ISBLANK($D319)),$D319&gt;=4),TRUE(),FALSE())</formula>
    </cfRule>
  </conditionalFormatting>
  <conditionalFormatting sqref="D321">
    <cfRule type="expression" dxfId="1481" priority="273" stopIfTrue="1">
      <formula>IF(AND(NOT(ISBLANK($D321)),$D321&gt;=4),TRUE(),FALSE())</formula>
    </cfRule>
  </conditionalFormatting>
  <conditionalFormatting sqref="D323">
    <cfRule type="expression" dxfId="1480" priority="270" stopIfTrue="1">
      <formula>IF(AND(NOT(ISBLANK($D323)),$D323&gt;=4),TRUE(),FALSE())</formula>
    </cfRule>
  </conditionalFormatting>
  <conditionalFormatting sqref="D325">
    <cfRule type="expression" dxfId="1479" priority="267" stopIfTrue="1">
      <formula>IF(AND(NOT(ISBLANK($D325)),$D325&gt;=4),TRUE(),FALSE())</formula>
    </cfRule>
  </conditionalFormatting>
  <conditionalFormatting sqref="D327">
    <cfRule type="expression" dxfId="1478" priority="264" stopIfTrue="1">
      <formula>IF(AND(NOT(ISBLANK($D327)),$D327&gt;=4),TRUE(),FALSE())</formula>
    </cfRule>
  </conditionalFormatting>
  <conditionalFormatting sqref="E16">
    <cfRule type="expression" dxfId="1477" priority="1572" stopIfTrue="1">
      <formula>IF(AND(NOT(ISBLANK($E$16)),$E$16&gt;=4),TRUE(),FALSE())</formula>
    </cfRule>
    <cfRule type="expression" dxfId="1476" priority="1573" stopIfTrue="1">
      <formula>$E$13&gt;0</formula>
    </cfRule>
  </conditionalFormatting>
  <conditionalFormatting sqref="E18">
    <cfRule type="expression" dxfId="1475" priority="1574" stopIfTrue="1">
      <formula>IF(AND(NOT(ISBLANK($E$18)),$E$18&gt;=4),TRUE(),FALSE())</formula>
    </cfRule>
    <cfRule type="expression" dxfId="1474" priority="1575" stopIfTrue="1">
      <formula>$E$13&gt;1</formula>
    </cfRule>
  </conditionalFormatting>
  <conditionalFormatting sqref="E20">
    <cfRule type="expression" dxfId="1473" priority="1576" stopIfTrue="1">
      <formula>IF(AND(NOT(ISBLANK($E$20)),$E$20&gt;=4),TRUE(),FALSE())</formula>
    </cfRule>
    <cfRule type="expression" dxfId="1472" priority="1577" stopIfTrue="1">
      <formula>$E$13&gt;2</formula>
    </cfRule>
  </conditionalFormatting>
  <conditionalFormatting sqref="E22">
    <cfRule type="expression" dxfId="1471" priority="1578" stopIfTrue="1">
      <formula>IF(AND(NOT(ISBLANK($E$22)),$E$22&gt;=4),TRUE(),FALSE())</formula>
    </cfRule>
    <cfRule type="expression" dxfId="1470" priority="1579" stopIfTrue="1">
      <formula>$E$13&gt;3</formula>
    </cfRule>
  </conditionalFormatting>
  <conditionalFormatting sqref="E24">
    <cfRule type="expression" dxfId="1469" priority="1580" stopIfTrue="1">
      <formula>IF(AND(NOT(ISBLANK($E$24)),$E$24&gt;=4),TRUE(),FALSE())</formula>
    </cfRule>
    <cfRule type="expression" dxfId="1468" priority="1581" stopIfTrue="1">
      <formula>$E$13&gt;4</formula>
    </cfRule>
  </conditionalFormatting>
  <conditionalFormatting sqref="E26">
    <cfRule type="expression" dxfId="1467" priority="1582" stopIfTrue="1">
      <formula>IF(AND(NOT(ISBLANK($E$26)),$E$26&gt;=4),TRUE(),FALSE())</formula>
    </cfRule>
    <cfRule type="expression" dxfId="1466" priority="1583" stopIfTrue="1">
      <formula>$E$13&gt;5</formula>
    </cfRule>
  </conditionalFormatting>
  <conditionalFormatting sqref="E28">
    <cfRule type="expression" dxfId="1465" priority="1584" stopIfTrue="1">
      <formula>IF(AND(NOT(ISBLANK($E$28)),$E$28&gt;=4),TRUE(),FALSE())</formula>
    </cfRule>
    <cfRule type="expression" dxfId="1464" priority="1585" stopIfTrue="1">
      <formula>$E$13&gt;6</formula>
    </cfRule>
  </conditionalFormatting>
  <conditionalFormatting sqref="E30">
    <cfRule type="expression" dxfId="1463" priority="1586" stopIfTrue="1">
      <formula>IF(AND(NOT(ISBLANK($E$30)),$E$30&gt;=4),TRUE(),FALSE())</formula>
    </cfRule>
    <cfRule type="expression" dxfId="1462" priority="1587" stopIfTrue="1">
      <formula>$E$13&gt;7</formula>
    </cfRule>
  </conditionalFormatting>
  <conditionalFormatting sqref="E49">
    <cfRule type="expression" dxfId="1461" priority="1429" stopIfTrue="1">
      <formula>IF(AND(NOT(ISBLANK($E49)),$E49&gt;=4),TRUE(),FALSE())</formula>
    </cfRule>
    <cfRule type="expression" dxfId="1460" priority="1430" stopIfTrue="1">
      <formula>$E$46</formula>
    </cfRule>
  </conditionalFormatting>
  <conditionalFormatting sqref="E51">
    <cfRule type="expression" dxfId="1459" priority="820" stopIfTrue="1">
      <formula>IF(AND(NOT(ISBLANK($E51)),$E51&gt;=4),TRUE(),FALSE())</formula>
    </cfRule>
  </conditionalFormatting>
  <conditionalFormatting sqref="E53">
    <cfRule type="expression" dxfId="1458" priority="813" stopIfTrue="1">
      <formula>IF(AND(NOT(ISBLANK($E53)),$E53&gt;=4),TRUE(),FALSE())</formula>
    </cfRule>
  </conditionalFormatting>
  <conditionalFormatting sqref="E55">
    <cfRule type="expression" dxfId="1457" priority="806" stopIfTrue="1">
      <formula>IF(AND(NOT(ISBLANK($E55)),$E55&gt;=4),TRUE(),FALSE())</formula>
    </cfRule>
  </conditionalFormatting>
  <conditionalFormatting sqref="E57">
    <cfRule type="expression" dxfId="1456" priority="799" stopIfTrue="1">
      <formula>IF(AND(NOT(ISBLANK($E57)),$E57&gt;=4),TRUE(),FALSE())</formula>
    </cfRule>
  </conditionalFormatting>
  <conditionalFormatting sqref="E59">
    <cfRule type="expression" dxfId="1455" priority="792" stopIfTrue="1">
      <formula>IF(AND(NOT(ISBLANK($E59)),$E59&gt;=4),TRUE(),FALSE())</formula>
    </cfRule>
  </conditionalFormatting>
  <conditionalFormatting sqref="E61">
    <cfRule type="expression" dxfId="1454" priority="785" stopIfTrue="1">
      <formula>IF(AND(NOT(ISBLANK($E61)),$E61&gt;=4),TRUE(),FALSE())</formula>
    </cfRule>
  </conditionalFormatting>
  <conditionalFormatting sqref="E63">
    <cfRule type="expression" dxfId="1453" priority="771" stopIfTrue="1">
      <formula>IF(AND(NOT(ISBLANK($E63)),$E63&gt;=4),TRUE(),FALSE())</formula>
    </cfRule>
  </conditionalFormatting>
  <conditionalFormatting sqref="E82">
    <cfRule type="expression" dxfId="1452" priority="1370" stopIfTrue="1">
      <formula>IF(AND(NOT(ISBLANK($E82)),$E82&gt;=4),TRUE(),FALSE())</formula>
    </cfRule>
    <cfRule type="expression" dxfId="1451" priority="1371" stopIfTrue="1">
      <formula>$E$79&gt;0</formula>
    </cfRule>
  </conditionalFormatting>
  <conditionalFormatting sqref="E84">
    <cfRule type="expression" dxfId="1450" priority="764" stopIfTrue="1">
      <formula>IF(AND(NOT(ISBLANK($E84)),$E84&gt;=4),TRUE(),FALSE())</formula>
    </cfRule>
  </conditionalFormatting>
  <conditionalFormatting sqref="E86">
    <cfRule type="expression" dxfId="1449" priority="757" stopIfTrue="1">
      <formula>IF(AND(NOT(ISBLANK($E86)),$E86&gt;=4),TRUE(),FALSE())</formula>
    </cfRule>
  </conditionalFormatting>
  <conditionalFormatting sqref="E88">
    <cfRule type="expression" dxfId="1448" priority="750" stopIfTrue="1">
      <formula>IF(AND(NOT(ISBLANK($E88)),$E88&gt;=4),TRUE(),FALSE())</formula>
    </cfRule>
  </conditionalFormatting>
  <conditionalFormatting sqref="E90">
    <cfRule type="expression" dxfId="1447" priority="743" stopIfTrue="1">
      <formula>IF(AND(NOT(ISBLANK($E90)),$E90&gt;=4),TRUE(),FALSE())</formula>
    </cfRule>
  </conditionalFormatting>
  <conditionalFormatting sqref="E92">
    <cfRule type="expression" dxfId="1446" priority="736" stopIfTrue="1">
      <formula>IF(AND(NOT(ISBLANK($E92)),$E92&gt;=4),TRUE(),FALSE())</formula>
    </cfRule>
  </conditionalFormatting>
  <conditionalFormatting sqref="E94">
    <cfRule type="expression" dxfId="1445" priority="729" stopIfTrue="1">
      <formula>IF(AND(NOT(ISBLANK($E94)),$E94&gt;=4),TRUE(),FALSE())</formula>
    </cfRule>
  </conditionalFormatting>
  <conditionalFormatting sqref="E96">
    <cfRule type="expression" dxfId="1444" priority="715" stopIfTrue="1">
      <formula>IF(AND(NOT(ISBLANK($E96)),$E96&gt;=4),TRUE(),FALSE())</formula>
    </cfRule>
  </conditionalFormatting>
  <conditionalFormatting sqref="E115">
    <cfRule type="expression" dxfId="1443" priority="1311" stopIfTrue="1">
      <formula>IF(AND(NOT(ISBLANK($E115)),$E115&gt;=4),TRUE(),FALSE())</formula>
    </cfRule>
    <cfRule type="expression" dxfId="1442" priority="1312" stopIfTrue="1">
      <formula>$E$112&gt;0</formula>
    </cfRule>
  </conditionalFormatting>
  <conditionalFormatting sqref="E117">
    <cfRule type="expression" dxfId="1441" priority="700" stopIfTrue="1">
      <formula>IF(AND(NOT(ISBLANK($E117)),$E117&gt;=4),TRUE(),FALSE())</formula>
    </cfRule>
  </conditionalFormatting>
  <conditionalFormatting sqref="E119">
    <cfRule type="expression" dxfId="1440" priority="693" stopIfTrue="1">
      <formula>IF(AND(NOT(ISBLANK($E119)),$E119&gt;=4),TRUE(),FALSE())</formula>
    </cfRule>
  </conditionalFormatting>
  <conditionalFormatting sqref="E121">
    <cfRule type="expression" dxfId="1439" priority="686" stopIfTrue="1">
      <formula>IF(AND(NOT(ISBLANK($E121)),$E121&gt;=4),TRUE(),FALSE())</formula>
    </cfRule>
  </conditionalFormatting>
  <conditionalFormatting sqref="E123">
    <cfRule type="expression" dxfId="1438" priority="679" stopIfTrue="1">
      <formula>IF(AND(NOT(ISBLANK($E123)),$E123&gt;=4),TRUE(),FALSE())</formula>
    </cfRule>
  </conditionalFormatting>
  <conditionalFormatting sqref="E125">
    <cfRule type="expression" dxfId="1437" priority="672" stopIfTrue="1">
      <formula>IF(AND(NOT(ISBLANK($E125)),$E125&gt;=4),TRUE(),FALSE())</formula>
    </cfRule>
  </conditionalFormatting>
  <conditionalFormatting sqref="E127">
    <cfRule type="expression" dxfId="1436" priority="665" stopIfTrue="1">
      <formula>IF(AND(NOT(ISBLANK($E127)),$E127&gt;=4),TRUE(),FALSE())</formula>
    </cfRule>
  </conditionalFormatting>
  <conditionalFormatting sqref="E129">
    <cfRule type="expression" dxfId="1435" priority="658" stopIfTrue="1">
      <formula>IF(AND(NOT(ISBLANK($E129)),$E129&gt;=4),TRUE(),FALSE())</formula>
    </cfRule>
  </conditionalFormatting>
  <conditionalFormatting sqref="E148">
    <cfRule type="expression" dxfId="1434" priority="1252" stopIfTrue="1">
      <formula>IF(AND(NOT(ISBLANK($E148)),$E148&gt;=4),TRUE(),FALSE())</formula>
    </cfRule>
    <cfRule type="expression" dxfId="1433" priority="1253" stopIfTrue="1">
      <formula>$E$145&gt;0</formula>
    </cfRule>
  </conditionalFormatting>
  <conditionalFormatting sqref="E150">
    <cfRule type="expression" dxfId="1432" priority="651" stopIfTrue="1">
      <formula>IF(AND(NOT(ISBLANK($E150)),$E150&gt;=4),TRUE(),FALSE())</formula>
    </cfRule>
  </conditionalFormatting>
  <conditionalFormatting sqref="E152">
    <cfRule type="expression" dxfId="1431" priority="644" stopIfTrue="1">
      <formula>IF(AND(NOT(ISBLANK($E152)),$E152&gt;=4),TRUE(),FALSE())</formula>
    </cfRule>
  </conditionalFormatting>
  <conditionalFormatting sqref="E154">
    <cfRule type="expression" dxfId="1430" priority="637" stopIfTrue="1">
      <formula>IF(AND(NOT(ISBLANK($E154)),$E154&gt;=4),TRUE(),FALSE())</formula>
    </cfRule>
  </conditionalFormatting>
  <conditionalFormatting sqref="E156">
    <cfRule type="expression" dxfId="1429" priority="630" stopIfTrue="1">
      <formula>IF(AND(NOT(ISBLANK($E156)),$E156&gt;=4),TRUE(),FALSE())</formula>
    </cfRule>
  </conditionalFormatting>
  <conditionalFormatting sqref="E158">
    <cfRule type="expression" dxfId="1428" priority="623" stopIfTrue="1">
      <formula>IF(AND(NOT(ISBLANK($E158)),$E158&gt;=4),TRUE(),FALSE())</formula>
    </cfRule>
  </conditionalFormatting>
  <conditionalFormatting sqref="E160">
    <cfRule type="expression" dxfId="1427" priority="616" stopIfTrue="1">
      <formula>IF(AND(NOT(ISBLANK($E160)),$E160&gt;=4),TRUE(),FALSE())</formula>
    </cfRule>
  </conditionalFormatting>
  <conditionalFormatting sqref="E162">
    <cfRule type="expression" dxfId="1426" priority="609" stopIfTrue="1">
      <formula>IF(AND(NOT(ISBLANK($E162)),$E162&gt;=4),TRUE(),FALSE())</formula>
    </cfRule>
  </conditionalFormatting>
  <conditionalFormatting sqref="E181">
    <cfRule type="expression" dxfId="1425" priority="1193" stopIfTrue="1">
      <formula>IF(AND(NOT(ISBLANK($E181)),$E181&gt;=4),TRUE(),FALSE())</formula>
    </cfRule>
  </conditionalFormatting>
  <conditionalFormatting sqref="E183">
    <cfRule type="expression" dxfId="1424" priority="602" stopIfTrue="1">
      <formula>IF(AND(NOT(ISBLANK($E183)),$E183&gt;=4),TRUE(),FALSE())</formula>
    </cfRule>
  </conditionalFormatting>
  <conditionalFormatting sqref="E185">
    <cfRule type="expression" dxfId="1423" priority="598" stopIfTrue="1">
      <formula>IF(AND(NOT(ISBLANK($E185)),$E185&gt;=4),TRUE(),FALSE())</formula>
    </cfRule>
  </conditionalFormatting>
  <conditionalFormatting sqref="E187">
    <cfRule type="expression" dxfId="1422" priority="594" stopIfTrue="1">
      <formula>IF(AND(NOT(ISBLANK($E187)),$E187&gt;=4),TRUE(),FALSE())</formula>
    </cfRule>
  </conditionalFormatting>
  <conditionalFormatting sqref="E189">
    <cfRule type="expression" dxfId="1421" priority="590" stopIfTrue="1">
      <formula>IF(AND(NOT(ISBLANK($E189)),$E189&gt;=4),TRUE(),FALSE())</formula>
    </cfRule>
  </conditionalFormatting>
  <conditionalFormatting sqref="E191">
    <cfRule type="expression" dxfId="1420" priority="586" stopIfTrue="1">
      <formula>IF(AND(NOT(ISBLANK($E191)),$E191&gt;=4),TRUE(),FALSE())</formula>
    </cfRule>
  </conditionalFormatting>
  <conditionalFormatting sqref="E193">
    <cfRule type="expression" dxfId="1419" priority="582" stopIfTrue="1">
      <formula>IF(AND(NOT(ISBLANK($E193)),$E193&gt;=4),TRUE(),FALSE())</formula>
    </cfRule>
  </conditionalFormatting>
  <conditionalFormatting sqref="E195">
    <cfRule type="expression" dxfId="1418" priority="578" stopIfTrue="1">
      <formula>IF(AND(NOT(ISBLANK($E195)),$E195&gt;=4),TRUE(),FALSE())</formula>
    </cfRule>
  </conditionalFormatting>
  <conditionalFormatting sqref="E214">
    <cfRule type="expression" dxfId="1417" priority="574" stopIfTrue="1">
      <formula>IF(AND(NOT(ISBLANK($E214)),$E214&gt;=4),TRUE(),FALSE())</formula>
    </cfRule>
  </conditionalFormatting>
  <conditionalFormatting sqref="E216">
    <cfRule type="expression" dxfId="1416" priority="563" stopIfTrue="1">
      <formula>IF(AND(NOT(ISBLANK($E216)),$E216&gt;=4),TRUE(),FALSE())</formula>
    </cfRule>
  </conditionalFormatting>
  <conditionalFormatting sqref="E218">
    <cfRule type="expression" dxfId="1415" priority="560" stopIfTrue="1">
      <formula>IF(AND(NOT(ISBLANK($E218)),$E218&gt;=4),TRUE(),FALSE())</formula>
    </cfRule>
  </conditionalFormatting>
  <conditionalFormatting sqref="E220">
    <cfRule type="expression" dxfId="1414" priority="557" stopIfTrue="1">
      <formula>IF(AND(NOT(ISBLANK($E220)),$E220&gt;=4),TRUE(),FALSE())</formula>
    </cfRule>
  </conditionalFormatting>
  <conditionalFormatting sqref="E222">
    <cfRule type="expression" dxfId="1413" priority="554" stopIfTrue="1">
      <formula>IF(AND(NOT(ISBLANK($E222)),$E222&gt;=4),TRUE(),FALSE())</formula>
    </cfRule>
  </conditionalFormatting>
  <conditionalFormatting sqref="E224">
    <cfRule type="expression" dxfId="1412" priority="551" stopIfTrue="1">
      <formula>IF(AND(NOT(ISBLANK($E224)),$E224&gt;=4),TRUE(),FALSE())</formula>
    </cfRule>
  </conditionalFormatting>
  <conditionalFormatting sqref="E226">
    <cfRule type="expression" dxfId="1411" priority="548" stopIfTrue="1">
      <formula>IF(AND(NOT(ISBLANK($E226)),$E226&gt;=4),TRUE(),FALSE())</formula>
    </cfRule>
  </conditionalFormatting>
  <conditionalFormatting sqref="E228">
    <cfRule type="expression" dxfId="1410" priority="545" stopIfTrue="1">
      <formula>IF(AND(NOT(ISBLANK($E228)),$E228&gt;=4),TRUE(),FALSE())</formula>
    </cfRule>
  </conditionalFormatting>
  <conditionalFormatting sqref="E247">
    <cfRule type="expression" dxfId="1409" priority="374" stopIfTrue="1">
      <formula>IF(AND(NOT(ISBLANK($E247)),$E247&gt;=4),TRUE(),FALSE())</formula>
    </cfRule>
  </conditionalFormatting>
  <conditionalFormatting sqref="E249">
    <cfRule type="expression" dxfId="1408" priority="363" stopIfTrue="1">
      <formula>IF(AND(NOT(ISBLANK($E249)),$E249&gt;=4),TRUE(),FALSE())</formula>
    </cfRule>
  </conditionalFormatting>
  <conditionalFormatting sqref="E251">
    <cfRule type="expression" dxfId="1407" priority="360" stopIfTrue="1">
      <formula>IF(AND(NOT(ISBLANK($E251)),$E251&gt;=4),TRUE(),FALSE())</formula>
    </cfRule>
  </conditionalFormatting>
  <conditionalFormatting sqref="E253">
    <cfRule type="expression" dxfId="1406" priority="357" stopIfTrue="1">
      <formula>IF(AND(NOT(ISBLANK($E253)),$E253&gt;=4),TRUE(),FALSE())</formula>
    </cfRule>
  </conditionalFormatting>
  <conditionalFormatting sqref="E255">
    <cfRule type="expression" dxfId="1405" priority="354" stopIfTrue="1">
      <formula>IF(AND(NOT(ISBLANK($E255)),$E255&gt;=4),TRUE(),FALSE())</formula>
    </cfRule>
  </conditionalFormatting>
  <conditionalFormatting sqref="E257">
    <cfRule type="expression" dxfId="1404" priority="351" stopIfTrue="1">
      <formula>IF(AND(NOT(ISBLANK($E257)),$E257&gt;=4),TRUE(),FALSE())</formula>
    </cfRule>
  </conditionalFormatting>
  <conditionalFormatting sqref="E259">
    <cfRule type="expression" dxfId="1403" priority="348" stopIfTrue="1">
      <formula>IF(AND(NOT(ISBLANK($E259)),$E259&gt;=4),TRUE(),FALSE())</formula>
    </cfRule>
  </conditionalFormatting>
  <conditionalFormatting sqref="E261">
    <cfRule type="expression" dxfId="1402" priority="345" stopIfTrue="1">
      <formula>IF(AND(NOT(ISBLANK($E261)),$E261&gt;=4),TRUE(),FALSE())</formula>
    </cfRule>
  </conditionalFormatting>
  <conditionalFormatting sqref="E280">
    <cfRule type="expression" dxfId="1401" priority="334" stopIfTrue="1">
      <formula>IF(AND(NOT(ISBLANK($E280)),$E280&gt;=4),TRUE(),FALSE())</formula>
    </cfRule>
  </conditionalFormatting>
  <conditionalFormatting sqref="E282">
    <cfRule type="expression" dxfId="1400" priority="323" stopIfTrue="1">
      <formula>IF(AND(NOT(ISBLANK($E282)),$E282&gt;=4),TRUE(),FALSE())</formula>
    </cfRule>
  </conditionalFormatting>
  <conditionalFormatting sqref="E284">
    <cfRule type="expression" dxfId="1399" priority="320" stopIfTrue="1">
      <formula>IF(AND(NOT(ISBLANK($E284)),$E284&gt;=4),TRUE(),FALSE())</formula>
    </cfRule>
  </conditionalFormatting>
  <conditionalFormatting sqref="E286">
    <cfRule type="expression" dxfId="1398" priority="317" stopIfTrue="1">
      <formula>IF(AND(NOT(ISBLANK($E286)),$E286&gt;=4),TRUE(),FALSE())</formula>
    </cfRule>
  </conditionalFormatting>
  <conditionalFormatting sqref="E288">
    <cfRule type="expression" dxfId="1397" priority="314" stopIfTrue="1">
      <formula>IF(AND(NOT(ISBLANK($E288)),$E288&gt;=4),TRUE(),FALSE())</formula>
    </cfRule>
  </conditionalFormatting>
  <conditionalFormatting sqref="E290">
    <cfRule type="expression" dxfId="1396" priority="311" stopIfTrue="1">
      <formula>IF(AND(NOT(ISBLANK($E290)),$E290&gt;=4),TRUE(),FALSE())</formula>
    </cfRule>
  </conditionalFormatting>
  <conditionalFormatting sqref="E292">
    <cfRule type="expression" dxfId="1395" priority="308" stopIfTrue="1">
      <formula>IF(AND(NOT(ISBLANK($E292)),$E292&gt;=4),TRUE(),FALSE())</formula>
    </cfRule>
  </conditionalFormatting>
  <conditionalFormatting sqref="E294">
    <cfRule type="expression" dxfId="1394" priority="305" stopIfTrue="1">
      <formula>IF(AND(NOT(ISBLANK($E294)),$E294&gt;=4),TRUE(),FALSE())</formula>
    </cfRule>
  </conditionalFormatting>
  <conditionalFormatting sqref="E313">
    <cfRule type="expression" dxfId="1393" priority="294" stopIfTrue="1">
      <formula>IF(AND(NOT(ISBLANK($E313)),$E313&gt;=4),TRUE(),FALSE())</formula>
    </cfRule>
  </conditionalFormatting>
  <conditionalFormatting sqref="E315">
    <cfRule type="expression" dxfId="1392" priority="283" stopIfTrue="1">
      <formula>IF(AND(NOT(ISBLANK($E315)),$E315&gt;=4),TRUE(),FALSE())</formula>
    </cfRule>
  </conditionalFormatting>
  <conditionalFormatting sqref="E317">
    <cfRule type="expression" dxfId="1391" priority="280" stopIfTrue="1">
      <formula>IF(AND(NOT(ISBLANK($E317)),$E317&gt;=4),TRUE(),FALSE())</formula>
    </cfRule>
  </conditionalFormatting>
  <conditionalFormatting sqref="E319">
    <cfRule type="expression" dxfId="1390" priority="277" stopIfTrue="1">
      <formula>IF(AND(NOT(ISBLANK($E319)),$E319&gt;=4),TRUE(),FALSE())</formula>
    </cfRule>
  </conditionalFormatting>
  <conditionalFormatting sqref="E321">
    <cfRule type="expression" dxfId="1389" priority="274" stopIfTrue="1">
      <formula>IF(AND(NOT(ISBLANK($E321)),$E321&gt;=4),TRUE(),FALSE())</formula>
    </cfRule>
  </conditionalFormatting>
  <conditionalFormatting sqref="E323">
    <cfRule type="expression" dxfId="1388" priority="271" stopIfTrue="1">
      <formula>IF(AND(NOT(ISBLANK($E323)),$E323&gt;=4),TRUE(),FALSE())</formula>
    </cfRule>
  </conditionalFormatting>
  <conditionalFormatting sqref="E325">
    <cfRule type="expression" dxfId="1387" priority="268" stopIfTrue="1">
      <formula>IF(AND(NOT(ISBLANK($E325)),$E325&gt;=4),TRUE(),FALSE())</formula>
    </cfRule>
  </conditionalFormatting>
  <conditionalFormatting sqref="E327">
    <cfRule type="expression" dxfId="1386" priority="265" stopIfTrue="1">
      <formula>IF(AND(NOT(ISBLANK($E327)),$E327&gt;=4),TRUE(),FALSE())</formula>
    </cfRule>
  </conditionalFormatting>
  <conditionalFormatting sqref="F4 D5">
    <cfRule type="expression" dxfId="1385" priority="171">
      <formula>$F$3="Yes"</formula>
    </cfRule>
  </conditionalFormatting>
  <conditionalFormatting sqref="G13 J13">
    <cfRule type="expression" dxfId="1384" priority="180" stopIfTrue="1">
      <formula>$F$4&gt;=1</formula>
    </cfRule>
  </conditionalFormatting>
  <conditionalFormatting sqref="G46:L46">
    <cfRule type="expression" dxfId="1383" priority="1395" stopIfTrue="1">
      <formula>$F$4&gt;=2</formula>
    </cfRule>
  </conditionalFormatting>
  <conditionalFormatting sqref="G79:L79">
    <cfRule type="expression" dxfId="1382" priority="1336" stopIfTrue="1">
      <formula>$F$4&gt;=3</formula>
    </cfRule>
  </conditionalFormatting>
  <conditionalFormatting sqref="G112:L112">
    <cfRule type="expression" dxfId="1381" priority="1277" stopIfTrue="1">
      <formula>$F$4&gt;=4</formula>
    </cfRule>
  </conditionalFormatting>
  <conditionalFormatting sqref="G145:L145">
    <cfRule type="expression" dxfId="1380" priority="1218" stopIfTrue="1">
      <formula>$F$4&gt;=5</formula>
    </cfRule>
  </conditionalFormatting>
  <conditionalFormatting sqref="G178:L178">
    <cfRule type="expression" dxfId="1379" priority="1159" stopIfTrue="1">
      <formula>$F$4&gt;=6</formula>
    </cfRule>
  </conditionalFormatting>
  <conditionalFormatting sqref="G211:L211">
    <cfRule type="expression" dxfId="1378" priority="1100" stopIfTrue="1">
      <formula>$F$4&gt;=7</formula>
    </cfRule>
  </conditionalFormatting>
  <conditionalFormatting sqref="G215:O215">
    <cfRule type="expression" dxfId="1377" priority="1092" stopIfTrue="1">
      <formula>$E$8&gt;1</formula>
    </cfRule>
  </conditionalFormatting>
  <conditionalFormatting sqref="G217:O217">
    <cfRule type="expression" dxfId="1376" priority="1093" stopIfTrue="1">
      <formula>$E$8&gt;2</formula>
    </cfRule>
  </conditionalFormatting>
  <conditionalFormatting sqref="G219:O219 Q219">
    <cfRule type="expression" dxfId="1375" priority="1094" stopIfTrue="1">
      <formula>$E$8&gt;3</formula>
    </cfRule>
  </conditionalFormatting>
  <conditionalFormatting sqref="G221:O221 Q221">
    <cfRule type="expression" dxfId="1374" priority="1095" stopIfTrue="1">
      <formula>$E$8&gt;4</formula>
    </cfRule>
  </conditionalFormatting>
  <conditionalFormatting sqref="G223:O223 Q223">
    <cfRule type="expression" dxfId="1373" priority="1096" stopIfTrue="1">
      <formula>$E$8&gt;5</formula>
    </cfRule>
  </conditionalFormatting>
  <conditionalFormatting sqref="G225:O225 Q225">
    <cfRule type="expression" dxfId="1372" priority="1097" stopIfTrue="1">
      <formula>$E$8&gt;6</formula>
    </cfRule>
  </conditionalFormatting>
  <conditionalFormatting sqref="G227:O227 Q227">
    <cfRule type="expression" dxfId="1371" priority="1098" stopIfTrue="1">
      <formula>$E$8&gt;7</formula>
    </cfRule>
  </conditionalFormatting>
  <conditionalFormatting sqref="G15:Q15 B16">
    <cfRule type="expression" dxfId="1370" priority="1526" stopIfTrue="1">
      <formula>$E$13&gt;0</formula>
    </cfRule>
  </conditionalFormatting>
  <conditionalFormatting sqref="G17:Q17 B18">
    <cfRule type="expression" dxfId="1369" priority="1527" stopIfTrue="1">
      <formula>$E$13&gt;1</formula>
    </cfRule>
  </conditionalFormatting>
  <conditionalFormatting sqref="G19:Q19 B20">
    <cfRule type="expression" dxfId="1368" priority="1528" stopIfTrue="1">
      <formula>$E$13&gt;2</formula>
    </cfRule>
  </conditionalFormatting>
  <conditionalFormatting sqref="G21:Q21 B22 D22">
    <cfRule type="expression" dxfId="1367" priority="1529" stopIfTrue="1">
      <formula>$E$13&gt;3</formula>
    </cfRule>
  </conditionalFormatting>
  <conditionalFormatting sqref="G23:Q23 B24 D24">
    <cfRule type="expression" dxfId="1366" priority="1530" stopIfTrue="1">
      <formula>$E$13&gt;4</formula>
    </cfRule>
  </conditionalFormatting>
  <conditionalFormatting sqref="G25:Q25 B26">
    <cfRule type="expression" dxfId="1365" priority="1531" stopIfTrue="1">
      <formula>$E$13&gt;5</formula>
    </cfRule>
  </conditionalFormatting>
  <conditionalFormatting sqref="G27:Q27 B28">
    <cfRule type="expression" dxfId="1364" priority="1532" stopIfTrue="1">
      <formula>$E$13&gt;6</formula>
    </cfRule>
  </conditionalFormatting>
  <conditionalFormatting sqref="G29:Q29 B30">
    <cfRule type="expression" dxfId="1363" priority="1533" stopIfTrue="1">
      <formula>$E$13&gt;7</formula>
    </cfRule>
  </conditionalFormatting>
  <conditionalFormatting sqref="G48:Q48 B49">
    <cfRule type="expression" dxfId="1362" priority="1386" stopIfTrue="1">
      <formula>$E$46</formula>
    </cfRule>
  </conditionalFormatting>
  <conditionalFormatting sqref="G81:Q81 B82">
    <cfRule type="expression" dxfId="1361" priority="1327" stopIfTrue="1">
      <formula>$E$79&gt;0</formula>
    </cfRule>
  </conditionalFormatting>
  <conditionalFormatting sqref="G85:Q85 B86:E86">
    <cfRule type="expression" dxfId="1360" priority="709" stopIfTrue="1">
      <formula>$E$79&gt;2</formula>
    </cfRule>
  </conditionalFormatting>
  <conditionalFormatting sqref="G87:Q87 B88:E88">
    <cfRule type="expression" dxfId="1359" priority="708" stopIfTrue="1">
      <formula>$E$79&gt;3</formula>
    </cfRule>
  </conditionalFormatting>
  <conditionalFormatting sqref="G89:Q89 B90:E90">
    <cfRule type="expression" dxfId="1358" priority="707" stopIfTrue="1">
      <formula>$E$79&gt;4</formula>
    </cfRule>
  </conditionalFormatting>
  <conditionalFormatting sqref="G91:Q91 B92:E92">
    <cfRule type="expression" dxfId="1357" priority="706" stopIfTrue="1">
      <formula>$E$79&gt;5</formula>
    </cfRule>
  </conditionalFormatting>
  <conditionalFormatting sqref="G93:Q93 B94:E94">
    <cfRule type="expression" dxfId="1356" priority="705" stopIfTrue="1">
      <formula>$E$79&gt;6</formula>
    </cfRule>
  </conditionalFormatting>
  <conditionalFormatting sqref="G95:Q95 B96:E96">
    <cfRule type="expression" dxfId="1355" priority="703" stopIfTrue="1">
      <formula>$E$79&gt;7</formula>
    </cfRule>
  </conditionalFormatting>
  <conditionalFormatting sqref="G114:Q114 B115">
    <cfRule type="expression" dxfId="1354" priority="1268" stopIfTrue="1">
      <formula>$E$112&gt;0</formula>
    </cfRule>
  </conditionalFormatting>
  <conditionalFormatting sqref="G147:Q147 B148">
    <cfRule type="expression" dxfId="1353" priority="1209" stopIfTrue="1">
      <formula>$E$145&gt;0</formula>
    </cfRule>
  </conditionalFormatting>
  <conditionalFormatting sqref="G180:Q180 B181:E181">
    <cfRule type="expression" dxfId="1352" priority="1150" stopIfTrue="1">
      <formula>$E$178&gt;0</formula>
    </cfRule>
  </conditionalFormatting>
  <conditionalFormatting sqref="G213:Q213 B214:E214">
    <cfRule type="expression" dxfId="1351" priority="564" stopIfTrue="1">
      <formula>$E$211&gt;0</formula>
    </cfRule>
  </conditionalFormatting>
  <conditionalFormatting sqref="G213:Q213">
    <cfRule type="expression" dxfId="1350" priority="1091" stopIfTrue="1">
      <formula>$E$8&gt;0</formula>
    </cfRule>
  </conditionalFormatting>
  <conditionalFormatting sqref="G246:Q246 B247:E247">
    <cfRule type="expression" dxfId="1349" priority="364" stopIfTrue="1">
      <formula>$E$244&gt;0</formula>
    </cfRule>
  </conditionalFormatting>
  <conditionalFormatting sqref="G279:Q279 B280:E280">
    <cfRule type="expression" dxfId="1348" priority="324" stopIfTrue="1">
      <formula>$E$277&gt;0</formula>
    </cfRule>
  </conditionalFormatting>
  <conditionalFormatting sqref="G312:Q312 B313:E313">
    <cfRule type="expression" dxfId="1347" priority="284" stopIfTrue="1">
      <formula>$E$310&gt;0</formula>
    </cfRule>
  </conditionalFormatting>
  <conditionalFormatting sqref="P15">
    <cfRule type="expression" dxfId="1346" priority="13" stopIfTrue="1">
      <formula>$E$310&gt;0</formula>
    </cfRule>
    <cfRule type="expression" dxfId="1345" priority="15" stopIfTrue="1">
      <formula>$E$8&gt;0</formula>
    </cfRule>
  </conditionalFormatting>
  <conditionalFormatting sqref="P17">
    <cfRule type="expression" dxfId="1344" priority="14" stopIfTrue="1">
      <formula>$E$310&gt;=2</formula>
    </cfRule>
    <cfRule type="expression" dxfId="1343" priority="16" stopIfTrue="1">
      <formula>$E$8&gt;1</formula>
    </cfRule>
  </conditionalFormatting>
  <conditionalFormatting sqref="P19">
    <cfRule type="expression" dxfId="1342" priority="11" stopIfTrue="1">
      <formula>$E$310&gt;=2</formula>
    </cfRule>
    <cfRule type="expression" dxfId="1341" priority="12" stopIfTrue="1">
      <formula>$E$8&gt;1</formula>
    </cfRule>
  </conditionalFormatting>
  <conditionalFormatting sqref="P21">
    <cfRule type="expression" dxfId="1340" priority="9" stopIfTrue="1">
      <formula>$E$310&gt;=2</formula>
    </cfRule>
    <cfRule type="expression" dxfId="1339" priority="10" stopIfTrue="1">
      <formula>$E$8&gt;1</formula>
    </cfRule>
  </conditionalFormatting>
  <conditionalFormatting sqref="P23">
    <cfRule type="expression" dxfId="1338" priority="7" stopIfTrue="1">
      <formula>$E$310&gt;=2</formula>
    </cfRule>
    <cfRule type="expression" dxfId="1337" priority="8" stopIfTrue="1">
      <formula>$E$8&gt;1</formula>
    </cfRule>
  </conditionalFormatting>
  <conditionalFormatting sqref="P25">
    <cfRule type="expression" dxfId="1336" priority="5" stopIfTrue="1">
      <formula>$E$310&gt;=2</formula>
    </cfRule>
    <cfRule type="expression" dxfId="1335" priority="6" stopIfTrue="1">
      <formula>$E$8&gt;1</formula>
    </cfRule>
  </conditionalFormatting>
  <conditionalFormatting sqref="P27">
    <cfRule type="expression" dxfId="1334" priority="3" stopIfTrue="1">
      <formula>$E$310&gt;=2</formula>
    </cfRule>
    <cfRule type="expression" dxfId="1333" priority="4" stopIfTrue="1">
      <formula>$E$8&gt;1</formula>
    </cfRule>
  </conditionalFormatting>
  <conditionalFormatting sqref="P29">
    <cfRule type="expression" dxfId="1332" priority="1" stopIfTrue="1">
      <formula>$E$310&gt;=2</formula>
    </cfRule>
    <cfRule type="expression" dxfId="1331" priority="2" stopIfTrue="1">
      <formula>$E$8&gt;1</formula>
    </cfRule>
  </conditionalFormatting>
  <conditionalFormatting sqref="P48">
    <cfRule type="expression" dxfId="1330" priority="29" stopIfTrue="1">
      <formula>$E$310&gt;0</formula>
    </cfRule>
    <cfRule type="expression" dxfId="1329" priority="31" stopIfTrue="1">
      <formula>$E$8&gt;0</formula>
    </cfRule>
  </conditionalFormatting>
  <conditionalFormatting sqref="P50">
    <cfRule type="expression" dxfId="1328" priority="30" stopIfTrue="1">
      <formula>$E$310&gt;=2</formula>
    </cfRule>
    <cfRule type="expression" dxfId="1327" priority="32" stopIfTrue="1">
      <formula>$E$8&gt;1</formula>
    </cfRule>
  </conditionalFormatting>
  <conditionalFormatting sqref="P52">
    <cfRule type="expression" dxfId="1326" priority="27" stopIfTrue="1">
      <formula>$E$310&gt;=2</formula>
    </cfRule>
    <cfRule type="expression" dxfId="1325" priority="28" stopIfTrue="1">
      <formula>$E$8&gt;1</formula>
    </cfRule>
  </conditionalFormatting>
  <conditionalFormatting sqref="P54">
    <cfRule type="expression" dxfId="1324" priority="25" stopIfTrue="1">
      <formula>$E$310&gt;=2</formula>
    </cfRule>
    <cfRule type="expression" dxfId="1323" priority="26" stopIfTrue="1">
      <formula>$E$8&gt;1</formula>
    </cfRule>
  </conditionalFormatting>
  <conditionalFormatting sqref="P56">
    <cfRule type="expression" dxfId="1322" priority="23" stopIfTrue="1">
      <formula>$E$310&gt;=2</formula>
    </cfRule>
    <cfRule type="expression" dxfId="1321" priority="24" stopIfTrue="1">
      <formula>$E$8&gt;1</formula>
    </cfRule>
  </conditionalFormatting>
  <conditionalFormatting sqref="P58">
    <cfRule type="expression" dxfId="1320" priority="21" stopIfTrue="1">
      <formula>$E$310&gt;=2</formula>
    </cfRule>
    <cfRule type="expression" dxfId="1319" priority="22" stopIfTrue="1">
      <formula>$E$8&gt;1</formula>
    </cfRule>
  </conditionalFormatting>
  <conditionalFormatting sqref="P60">
    <cfRule type="expression" dxfId="1318" priority="19" stopIfTrue="1">
      <formula>$E$310&gt;=2</formula>
    </cfRule>
    <cfRule type="expression" dxfId="1317" priority="20" stopIfTrue="1">
      <formula>$E$8&gt;1</formula>
    </cfRule>
  </conditionalFormatting>
  <conditionalFormatting sqref="P62">
    <cfRule type="expression" dxfId="1316" priority="17" stopIfTrue="1">
      <formula>$E$310&gt;=2</formula>
    </cfRule>
    <cfRule type="expression" dxfId="1315" priority="18" stopIfTrue="1">
      <formula>$E$8&gt;1</formula>
    </cfRule>
  </conditionalFormatting>
  <conditionalFormatting sqref="P81">
    <cfRule type="expression" dxfId="1314" priority="45" stopIfTrue="1">
      <formula>$E$310&gt;0</formula>
    </cfRule>
    <cfRule type="expression" dxfId="1313" priority="47" stopIfTrue="1">
      <formula>$E$8&gt;0</formula>
    </cfRule>
  </conditionalFormatting>
  <conditionalFormatting sqref="P83">
    <cfRule type="expression" dxfId="1312" priority="46" stopIfTrue="1">
      <formula>$E$310&gt;=2</formula>
    </cfRule>
    <cfRule type="expression" dxfId="1311" priority="48" stopIfTrue="1">
      <formula>$E$8&gt;1</formula>
    </cfRule>
  </conditionalFormatting>
  <conditionalFormatting sqref="P85">
    <cfRule type="expression" dxfId="1310" priority="43" stopIfTrue="1">
      <formula>$E$310&gt;=2</formula>
    </cfRule>
    <cfRule type="expression" dxfId="1309" priority="44" stopIfTrue="1">
      <formula>$E$8&gt;1</formula>
    </cfRule>
  </conditionalFormatting>
  <conditionalFormatting sqref="P87">
    <cfRule type="expression" dxfId="1308" priority="41" stopIfTrue="1">
      <formula>$E$310&gt;=2</formula>
    </cfRule>
    <cfRule type="expression" dxfId="1307" priority="42" stopIfTrue="1">
      <formula>$E$8&gt;1</formula>
    </cfRule>
  </conditionalFormatting>
  <conditionalFormatting sqref="P89">
    <cfRule type="expression" dxfId="1306" priority="39" stopIfTrue="1">
      <formula>$E$310&gt;=2</formula>
    </cfRule>
    <cfRule type="expression" dxfId="1305" priority="40" stopIfTrue="1">
      <formula>$E$8&gt;1</formula>
    </cfRule>
  </conditionalFormatting>
  <conditionalFormatting sqref="P91">
    <cfRule type="expression" dxfId="1304" priority="37" stopIfTrue="1">
      <formula>$E$310&gt;=2</formula>
    </cfRule>
    <cfRule type="expression" dxfId="1303" priority="38" stopIfTrue="1">
      <formula>$E$8&gt;1</formula>
    </cfRule>
  </conditionalFormatting>
  <conditionalFormatting sqref="P93">
    <cfRule type="expression" dxfId="1302" priority="35" stopIfTrue="1">
      <formula>$E$310&gt;=2</formula>
    </cfRule>
    <cfRule type="expression" dxfId="1301" priority="36" stopIfTrue="1">
      <formula>$E$8&gt;1</formula>
    </cfRule>
  </conditionalFormatting>
  <conditionalFormatting sqref="P95">
    <cfRule type="expression" dxfId="1300" priority="33" stopIfTrue="1">
      <formula>$E$310&gt;=2</formula>
    </cfRule>
    <cfRule type="expression" dxfId="1299" priority="34" stopIfTrue="1">
      <formula>$E$8&gt;1</formula>
    </cfRule>
  </conditionalFormatting>
  <conditionalFormatting sqref="P114">
    <cfRule type="expression" dxfId="1298" priority="61" stopIfTrue="1">
      <formula>$E$310&gt;0</formula>
    </cfRule>
    <cfRule type="expression" dxfId="1297" priority="63" stopIfTrue="1">
      <formula>$E$8&gt;0</formula>
    </cfRule>
  </conditionalFormatting>
  <conditionalFormatting sqref="P116">
    <cfRule type="expression" dxfId="1296" priority="62" stopIfTrue="1">
      <formula>$E$310&gt;=2</formula>
    </cfRule>
    <cfRule type="expression" dxfId="1295" priority="64" stopIfTrue="1">
      <formula>$E$8&gt;1</formula>
    </cfRule>
  </conditionalFormatting>
  <conditionalFormatting sqref="P118">
    <cfRule type="expression" dxfId="1294" priority="59" stopIfTrue="1">
      <formula>$E$310&gt;=2</formula>
    </cfRule>
    <cfRule type="expression" dxfId="1293" priority="60" stopIfTrue="1">
      <formula>$E$8&gt;1</formula>
    </cfRule>
  </conditionalFormatting>
  <conditionalFormatting sqref="P120">
    <cfRule type="expression" dxfId="1292" priority="57" stopIfTrue="1">
      <formula>$E$310&gt;=2</formula>
    </cfRule>
    <cfRule type="expression" dxfId="1291" priority="58" stopIfTrue="1">
      <formula>$E$8&gt;1</formula>
    </cfRule>
  </conditionalFormatting>
  <conditionalFormatting sqref="P122">
    <cfRule type="expression" dxfId="1290" priority="55" stopIfTrue="1">
      <formula>$E$310&gt;=2</formula>
    </cfRule>
    <cfRule type="expression" dxfId="1289" priority="56" stopIfTrue="1">
      <formula>$E$8&gt;1</formula>
    </cfRule>
  </conditionalFormatting>
  <conditionalFormatting sqref="P124">
    <cfRule type="expression" dxfId="1288" priority="53" stopIfTrue="1">
      <formula>$E$310&gt;=2</formula>
    </cfRule>
    <cfRule type="expression" dxfId="1287" priority="54" stopIfTrue="1">
      <formula>$E$8&gt;1</formula>
    </cfRule>
  </conditionalFormatting>
  <conditionalFormatting sqref="P126">
    <cfRule type="expression" dxfId="1286" priority="51" stopIfTrue="1">
      <formula>$E$310&gt;=2</formula>
    </cfRule>
    <cfRule type="expression" dxfId="1285" priority="52" stopIfTrue="1">
      <formula>$E$8&gt;1</formula>
    </cfRule>
  </conditionalFormatting>
  <conditionalFormatting sqref="P128">
    <cfRule type="expression" dxfId="1284" priority="49" stopIfTrue="1">
      <formula>$E$310&gt;=2</formula>
    </cfRule>
    <cfRule type="expression" dxfId="1283" priority="50" stopIfTrue="1">
      <formula>$E$8&gt;1</formula>
    </cfRule>
  </conditionalFormatting>
  <conditionalFormatting sqref="P147">
    <cfRule type="expression" dxfId="1282" priority="77" stopIfTrue="1">
      <formula>$E$310&gt;0</formula>
    </cfRule>
    <cfRule type="expression" dxfId="1281" priority="79" stopIfTrue="1">
      <formula>$E$8&gt;0</formula>
    </cfRule>
  </conditionalFormatting>
  <conditionalFormatting sqref="P149">
    <cfRule type="expression" dxfId="1280" priority="78" stopIfTrue="1">
      <formula>$E$310&gt;=2</formula>
    </cfRule>
    <cfRule type="expression" dxfId="1279" priority="80" stopIfTrue="1">
      <formula>$E$8&gt;1</formula>
    </cfRule>
  </conditionalFormatting>
  <conditionalFormatting sqref="P151">
    <cfRule type="expression" dxfId="1278" priority="75" stopIfTrue="1">
      <formula>$E$310&gt;=2</formula>
    </cfRule>
    <cfRule type="expression" dxfId="1277" priority="76" stopIfTrue="1">
      <formula>$E$8&gt;1</formula>
    </cfRule>
  </conditionalFormatting>
  <conditionalFormatting sqref="P153">
    <cfRule type="expression" dxfId="1276" priority="73" stopIfTrue="1">
      <formula>$E$310&gt;=2</formula>
    </cfRule>
    <cfRule type="expression" dxfId="1275" priority="74" stopIfTrue="1">
      <formula>$E$8&gt;1</formula>
    </cfRule>
  </conditionalFormatting>
  <conditionalFormatting sqref="P155">
    <cfRule type="expression" dxfId="1274" priority="71" stopIfTrue="1">
      <formula>$E$310&gt;=2</formula>
    </cfRule>
    <cfRule type="expression" dxfId="1273" priority="72" stopIfTrue="1">
      <formula>$E$8&gt;1</formula>
    </cfRule>
  </conditionalFormatting>
  <conditionalFormatting sqref="P157">
    <cfRule type="expression" dxfId="1272" priority="69" stopIfTrue="1">
      <formula>$E$310&gt;=2</formula>
    </cfRule>
    <cfRule type="expression" dxfId="1271" priority="70" stopIfTrue="1">
      <formula>$E$8&gt;1</formula>
    </cfRule>
  </conditionalFormatting>
  <conditionalFormatting sqref="P159">
    <cfRule type="expression" dxfId="1270" priority="67" stopIfTrue="1">
      <formula>$E$310&gt;=2</formula>
    </cfRule>
    <cfRule type="expression" dxfId="1269" priority="68" stopIfTrue="1">
      <formula>$E$8&gt;1</formula>
    </cfRule>
  </conditionalFormatting>
  <conditionalFormatting sqref="P161">
    <cfRule type="expression" dxfId="1268" priority="65" stopIfTrue="1">
      <formula>$E$310&gt;=2</formula>
    </cfRule>
    <cfRule type="expression" dxfId="1267" priority="66" stopIfTrue="1">
      <formula>$E$8&gt;1</formula>
    </cfRule>
  </conditionalFormatting>
  <conditionalFormatting sqref="P180">
    <cfRule type="expression" dxfId="1266" priority="93" stopIfTrue="1">
      <formula>$E$310&gt;0</formula>
    </cfRule>
    <cfRule type="expression" dxfId="1265" priority="95" stopIfTrue="1">
      <formula>$E$8&gt;0</formula>
    </cfRule>
  </conditionalFormatting>
  <conditionalFormatting sqref="P182">
    <cfRule type="expression" dxfId="1264" priority="94" stopIfTrue="1">
      <formula>$E$310&gt;=2</formula>
    </cfRule>
    <cfRule type="expression" dxfId="1263" priority="96" stopIfTrue="1">
      <formula>$E$8&gt;1</formula>
    </cfRule>
  </conditionalFormatting>
  <conditionalFormatting sqref="P184">
    <cfRule type="expression" dxfId="1262" priority="91" stopIfTrue="1">
      <formula>$E$310&gt;=2</formula>
    </cfRule>
    <cfRule type="expression" dxfId="1261" priority="92" stopIfTrue="1">
      <formula>$E$8&gt;1</formula>
    </cfRule>
  </conditionalFormatting>
  <conditionalFormatting sqref="P186">
    <cfRule type="expression" dxfId="1260" priority="89" stopIfTrue="1">
      <formula>$E$310&gt;=2</formula>
    </cfRule>
    <cfRule type="expression" dxfId="1259" priority="90" stopIfTrue="1">
      <formula>$E$8&gt;1</formula>
    </cfRule>
  </conditionalFormatting>
  <conditionalFormatting sqref="P188">
    <cfRule type="expression" dxfId="1258" priority="87" stopIfTrue="1">
      <formula>$E$310&gt;=2</formula>
    </cfRule>
    <cfRule type="expression" dxfId="1257" priority="88" stopIfTrue="1">
      <formula>$E$8&gt;1</formula>
    </cfRule>
  </conditionalFormatting>
  <conditionalFormatting sqref="P190">
    <cfRule type="expression" dxfId="1256" priority="85" stopIfTrue="1">
      <formula>$E$310&gt;=2</formula>
    </cfRule>
    <cfRule type="expression" dxfId="1255" priority="86" stopIfTrue="1">
      <formula>$E$8&gt;1</formula>
    </cfRule>
  </conditionalFormatting>
  <conditionalFormatting sqref="P192">
    <cfRule type="expression" dxfId="1254" priority="83" stopIfTrue="1">
      <formula>$E$310&gt;=2</formula>
    </cfRule>
    <cfRule type="expression" dxfId="1253" priority="84" stopIfTrue="1">
      <formula>$E$8&gt;1</formula>
    </cfRule>
  </conditionalFormatting>
  <conditionalFormatting sqref="P194">
    <cfRule type="expression" dxfId="1252" priority="81" stopIfTrue="1">
      <formula>$E$310&gt;=2</formula>
    </cfRule>
    <cfRule type="expression" dxfId="1251" priority="82" stopIfTrue="1">
      <formula>$E$8&gt;1</formula>
    </cfRule>
  </conditionalFormatting>
  <conditionalFormatting sqref="P213">
    <cfRule type="expression" dxfId="1250" priority="109" stopIfTrue="1">
      <formula>$E$310&gt;0</formula>
    </cfRule>
    <cfRule type="expression" dxfId="1249" priority="111" stopIfTrue="1">
      <formula>$E$8&gt;0</formula>
    </cfRule>
  </conditionalFormatting>
  <conditionalFormatting sqref="P215">
    <cfRule type="expression" dxfId="1248" priority="110" stopIfTrue="1">
      <formula>$E$310&gt;=2</formula>
    </cfRule>
    <cfRule type="expression" dxfId="1247" priority="112" stopIfTrue="1">
      <formula>$E$8&gt;1</formula>
    </cfRule>
  </conditionalFormatting>
  <conditionalFormatting sqref="P217">
    <cfRule type="expression" dxfId="1246" priority="107" stopIfTrue="1">
      <formula>$E$310&gt;=2</formula>
    </cfRule>
    <cfRule type="expression" dxfId="1245" priority="108" stopIfTrue="1">
      <formula>$E$8&gt;1</formula>
    </cfRule>
  </conditionalFormatting>
  <conditionalFormatting sqref="P219">
    <cfRule type="expression" dxfId="1244" priority="105" stopIfTrue="1">
      <formula>$E$310&gt;=2</formula>
    </cfRule>
    <cfRule type="expression" dxfId="1243" priority="106" stopIfTrue="1">
      <formula>$E$8&gt;1</formula>
    </cfRule>
  </conditionalFormatting>
  <conditionalFormatting sqref="P221">
    <cfRule type="expression" dxfId="1242" priority="103" stopIfTrue="1">
      <formula>$E$310&gt;=2</formula>
    </cfRule>
    <cfRule type="expression" dxfId="1241" priority="104" stopIfTrue="1">
      <formula>$E$8&gt;1</formula>
    </cfRule>
  </conditionalFormatting>
  <conditionalFormatting sqref="P223">
    <cfRule type="expression" dxfId="1240" priority="101" stopIfTrue="1">
      <formula>$E$310&gt;=2</formula>
    </cfRule>
    <cfRule type="expression" dxfId="1239" priority="102" stopIfTrue="1">
      <formula>$E$8&gt;1</formula>
    </cfRule>
  </conditionalFormatting>
  <conditionalFormatting sqref="P225">
    <cfRule type="expression" dxfId="1238" priority="99" stopIfTrue="1">
      <formula>$E$310&gt;=2</formula>
    </cfRule>
    <cfRule type="expression" dxfId="1237" priority="100" stopIfTrue="1">
      <formula>$E$8&gt;1</formula>
    </cfRule>
  </conditionalFormatting>
  <conditionalFormatting sqref="P227">
    <cfRule type="expression" dxfId="1236" priority="97" stopIfTrue="1">
      <formula>$E$310&gt;=2</formula>
    </cfRule>
    <cfRule type="expression" dxfId="1235" priority="98" stopIfTrue="1">
      <formula>$E$8&gt;1</formula>
    </cfRule>
  </conditionalFormatting>
  <conditionalFormatting sqref="P246">
    <cfRule type="expression" dxfId="1234" priority="125" stopIfTrue="1">
      <formula>$E$310&gt;0</formula>
    </cfRule>
    <cfRule type="expression" dxfId="1233" priority="127" stopIfTrue="1">
      <formula>$E$8&gt;0</formula>
    </cfRule>
  </conditionalFormatting>
  <conditionalFormatting sqref="P248">
    <cfRule type="expression" dxfId="1232" priority="126" stopIfTrue="1">
      <formula>$E$310&gt;=2</formula>
    </cfRule>
    <cfRule type="expression" dxfId="1231" priority="128" stopIfTrue="1">
      <formula>$E$8&gt;1</formula>
    </cfRule>
  </conditionalFormatting>
  <conditionalFormatting sqref="P250">
    <cfRule type="expression" dxfId="1230" priority="123" stopIfTrue="1">
      <formula>$E$310&gt;=2</formula>
    </cfRule>
    <cfRule type="expression" dxfId="1229" priority="124" stopIfTrue="1">
      <formula>$E$8&gt;1</formula>
    </cfRule>
  </conditionalFormatting>
  <conditionalFormatting sqref="P252">
    <cfRule type="expression" dxfId="1228" priority="121" stopIfTrue="1">
      <formula>$E$310&gt;=2</formula>
    </cfRule>
    <cfRule type="expression" dxfId="1227" priority="122" stopIfTrue="1">
      <formula>$E$8&gt;1</formula>
    </cfRule>
  </conditionalFormatting>
  <conditionalFormatting sqref="P254">
    <cfRule type="expression" dxfId="1226" priority="119" stopIfTrue="1">
      <formula>$E$310&gt;=2</formula>
    </cfRule>
    <cfRule type="expression" dxfId="1225" priority="120" stopIfTrue="1">
      <formula>$E$8&gt;1</formula>
    </cfRule>
  </conditionalFormatting>
  <conditionalFormatting sqref="P256">
    <cfRule type="expression" dxfId="1224" priority="117" stopIfTrue="1">
      <formula>$E$310&gt;=2</formula>
    </cfRule>
    <cfRule type="expression" dxfId="1223" priority="118" stopIfTrue="1">
      <formula>$E$8&gt;1</formula>
    </cfRule>
  </conditionalFormatting>
  <conditionalFormatting sqref="P258">
    <cfRule type="expression" dxfId="1222" priority="115" stopIfTrue="1">
      <formula>$E$310&gt;=2</formula>
    </cfRule>
    <cfRule type="expression" dxfId="1221" priority="116" stopIfTrue="1">
      <formula>$E$8&gt;1</formula>
    </cfRule>
  </conditionalFormatting>
  <conditionalFormatting sqref="P260">
    <cfRule type="expression" dxfId="1220" priority="113" stopIfTrue="1">
      <formula>$E$310&gt;=2</formula>
    </cfRule>
    <cfRule type="expression" dxfId="1219" priority="114" stopIfTrue="1">
      <formula>$E$8&gt;1</formula>
    </cfRule>
  </conditionalFormatting>
  <conditionalFormatting sqref="P279">
    <cfRule type="expression" dxfId="1218" priority="141" stopIfTrue="1">
      <formula>$E$310&gt;0</formula>
    </cfRule>
    <cfRule type="expression" dxfId="1217" priority="143" stopIfTrue="1">
      <formula>$E$8&gt;0</formula>
    </cfRule>
  </conditionalFormatting>
  <conditionalFormatting sqref="P281">
    <cfRule type="expression" dxfId="1216" priority="142" stopIfTrue="1">
      <formula>$E$310&gt;=2</formula>
    </cfRule>
    <cfRule type="expression" dxfId="1215" priority="144" stopIfTrue="1">
      <formula>$E$8&gt;1</formula>
    </cfRule>
  </conditionalFormatting>
  <conditionalFormatting sqref="P283">
    <cfRule type="expression" dxfId="1214" priority="139" stopIfTrue="1">
      <formula>$E$310&gt;=2</formula>
    </cfRule>
    <cfRule type="expression" dxfId="1213" priority="140" stopIfTrue="1">
      <formula>$E$8&gt;1</formula>
    </cfRule>
  </conditionalFormatting>
  <conditionalFormatting sqref="P285">
    <cfRule type="expression" dxfId="1212" priority="137" stopIfTrue="1">
      <formula>$E$310&gt;=2</formula>
    </cfRule>
    <cfRule type="expression" dxfId="1211" priority="138" stopIfTrue="1">
      <formula>$E$8&gt;1</formula>
    </cfRule>
  </conditionalFormatting>
  <conditionalFormatting sqref="P287">
    <cfRule type="expression" dxfId="1210" priority="135" stopIfTrue="1">
      <formula>$E$310&gt;=2</formula>
    </cfRule>
    <cfRule type="expression" dxfId="1209" priority="136" stopIfTrue="1">
      <formula>$E$8&gt;1</formula>
    </cfRule>
  </conditionalFormatting>
  <conditionalFormatting sqref="P289">
    <cfRule type="expression" dxfId="1208" priority="133" stopIfTrue="1">
      <formula>$E$310&gt;=2</formula>
    </cfRule>
    <cfRule type="expression" dxfId="1207" priority="134" stopIfTrue="1">
      <formula>$E$8&gt;1</formula>
    </cfRule>
  </conditionalFormatting>
  <conditionalFormatting sqref="P291">
    <cfRule type="expression" dxfId="1206" priority="131" stopIfTrue="1">
      <formula>$E$310&gt;=2</formula>
    </cfRule>
    <cfRule type="expression" dxfId="1205" priority="132" stopIfTrue="1">
      <formula>$E$8&gt;1</formula>
    </cfRule>
  </conditionalFormatting>
  <conditionalFormatting sqref="P293">
    <cfRule type="expression" dxfId="1204" priority="129" stopIfTrue="1">
      <formula>$E$310&gt;=2</formula>
    </cfRule>
    <cfRule type="expression" dxfId="1203" priority="130" stopIfTrue="1">
      <formula>$E$8&gt;1</formula>
    </cfRule>
  </conditionalFormatting>
  <dataValidations xWindow="726" yWindow="362" count="20">
    <dataValidation type="list" allowBlank="1" showInputMessage="1" showErrorMessage="1" sqref="E13 E46 E79 E112 E145 E178 E211 E244 E277 E310" xr:uid="{00000000-0002-0000-0500-000000000000}">
      <formula1>no_of_survey_visits_to_this_pond</formula1>
    </dataValidation>
    <dataValidation type="textLength" allowBlank="1" showInputMessage="1" showErrorMessage="1" error="Text too long. Maximum 585 characters (about 93 words). Select &quot;Retry&quot; to edit your text." sqref="D33:D35 D66:D68 D99:D101 D132:D134 D165:D167 D198:D200 D231:D233 D264:D266 D297:D299 D330:D332" xr:uid="{00000000-0002-0000-0500-000001000000}">
      <formula1>0</formula1>
      <formula2>585</formula2>
    </dataValidation>
    <dataValidation type="list" allowBlank="1" showInputMessage="1" showErrorMessage="1" prompt="Select Yes/No" sqref="Q29 F3 Q27 Q25 Q23 Q21 Q19 Q17 Q48 Q62 Q60 Q58 Q56 Q54 Q52 Q50 Q81 Q95 Q93 Q91 Q89 Q87 Q85 Q83 Q114 Q128 Q126 Q124 Q122 Q120 Q118 Q116 Q147 Q161 Q159 Q157 Q155 Q153 Q151 Q149 Q180 Q194 Q192 Q190 Q188 Q186 Q184 Q182 Q213 Q227 Q225 Q223 Q221 Q219 Q217 Q215 Q246 Q260 Q258 Q256 Q254 Q252 Q250 Q248 Q279 Q293 Q291 Q289 Q287 Q285 Q283 Q281 Q326 Q312 Q324 Q322 Q320 Q318 Q316 Q314 Q15" xr:uid="{00000000-0002-0000-0500-000002000000}">
      <formula1>Yes_no</formula1>
    </dataValidation>
    <dataValidation type="list" allowBlank="1" showInputMessage="1" showErrorMessage="1" sqref="G310:I310 G46:I46 G79:I79 G112:I112 G145:I145 G178:I178 G211:I211 G244:I244 G277:I277 G13" xr:uid="{00000000-0002-0000-0500-000003000000}">
      <formula1>Torch_power</formula1>
    </dataValidation>
    <dataValidation type="list" allowBlank="1" showInputMessage="1" showErrorMessage="1" sqref="J13:L13 J46:L46 J79:L79 J112:L112 J145:L145 J178:L178 J211:L211 J244:L244 J277:L277 J310:L310" xr:uid="{00000000-0002-0000-0500-000004000000}">
      <formula1>No_bottles</formula1>
    </dataValidation>
    <dataValidation type="whole" allowBlank="1" showInputMessage="1" showErrorMessage="1" error="Enter whole number between 0 and 5000" sqref="G15:O15 G29:O29 G27:O27 G25:O25 G23:O23 G21:O21 G19:O19 G17:O17 G48:O48 G62:O62 G60:O60 G58:O58 G56:O56 G54:O54 G52:O52 G50:O50 G81:O81 G95:O95 G93:O93 G91:O91 G89:O89 G87:O87 G85:O85 G83:O83 G114:O114 G128:O128 G126:O126 G124:O124 G122:O122 G120:O120 G118:O118 G116:O116 G147:O147 G161:O161 G159:O159 G157:O157 G155:O155 G153:O153 G151:O151 G149:O149 G180:O180 G194:O194 G192:O192 G190:O190 G188:O188 G186:O186 G184:O184 G182:O182 G213:O213 G227:O227 G225:O225 G223:O223 G221:O221 G219:O219 G217:O217 G215:O215 G246:O246 G260:O260 G258:O258 G256:O256 G254:O254 G252:O252 G250:O250 G248:O248 G279:O279 G293:O293 G291:O291 G289:O289 G287:O287 G285:O285 G283:O283 G281:O281 G312:O312 G326:O326 G324:O324 G322:O322 G320:O320 G318:O318 G316:O316 G314:O314" xr:uid="{00000000-0002-0000-0500-000005000000}">
      <formula1>0</formula1>
      <formula2>5000</formula2>
    </dataValidation>
    <dataValidation type="decimal" allowBlank="1" showInputMessage="1" showErrorMessage="1" error="Enter night air temp (decimal)" prompt="Enter night air temp, in degrees C" sqref="C16 C30 C28 C26 C24 C22 C20 C18 C49 C61 C59 C57 C55 C53 C51 C63 C82 C94 C92 C90 C88 C86 C84 C96 C115 C127 C125 C123 C121 C119 C117 C129 C148 C160 C158 C156 C154 C152 C150 C162 C181 C193 C191 C189 C187 C185 C183 C195 C214 C226 C224 C222 C220 C218 C216 C228 C247 C259 C257 C255 C253 C251 C249 C261 C280 C292 C290 C288 C286 C284 C282 C294 C313 C325 C323 C321 C319 C317 C315 C327" xr:uid="{00000000-0002-0000-0500-000006000000}">
      <formula1>-10</formula1>
      <formula2>40</formula2>
    </dataValidation>
    <dataValidation type="decimal" allowBlank="1" showInputMessage="1" showErrorMessage="1" error="Enter vegetation cover score (0-5); 0 = no vegetation obscuring survey; 5 = water completely obscured by vegetation" prompt="Enter vegetation cover score (0-5); 0 = no vegetation obscuring survey; 5 = water completely obscured by vegetation" sqref="D16 D30 D28 D26 D24 D22 D20 D18 D49 D61 D59 D57 D55 D53 D51 D63 D82 D94 D92 D90 D88 D86 D84 D96 D115 D127 D125 D123 D121 D119 D117 D129 D148 D160 D158 D156 D154 D152 D150 D162 D181 D193 D191 D189 D187 D185 D183 D195 D214 D226 D224 D222 D220 D218 D216 D228 D247 D259 D257 D255 D253 D251 D249 D261 D280 D292 D290 D288 D286 D284 D282 D294 D313 D325 D323 D321 D319 D317 D315 D327" xr:uid="{00000000-0002-0000-0500-000007000000}">
      <formula1>0</formula1>
      <formula2>5</formula2>
    </dataValidation>
    <dataValidation type="decimal" allowBlank="1" showInputMessage="1" showErrorMessage="1" error="Enter turbidity score (0-5): 0 = completely clear; 5 = very turbid" prompt="Enter turbidity score (0-5): 0 = completely clear; 5 = very turbid" sqref="E16 E30 E28 E26 E24 E22 E20 E18 E49 E61 E59 E57 E55 E53 E51 E63 E82 E94 E92 E90 E88 E86 E84 E96 E115 E127 E125 E123 E121 E119 E117 E129 E148 E160 E158 E156 E154 E152 E150 E162 E181 E193 E191 E189 E187 E185 E183 E195 E214 E226 E224 E222 E220 E218 E216 E228 E247 E259 E257 E255 E253 E251 E249 E261 E280 E292 E290 E288 E286 E284 E282 E294 E313 E325 E323 E321 E319 E317 E315 E327" xr:uid="{00000000-0002-0000-0500-000008000000}">
      <formula1>0</formula1>
      <formula2>5</formula2>
    </dataValidation>
    <dataValidation type="textLength" allowBlank="1" showInputMessage="1" showErrorMessage="1" error="Maximum 125 characters!" sqref="D5" xr:uid="{00000000-0002-0000-0500-000009000000}">
      <formula1>1</formula1>
      <formula2>125</formula2>
    </dataValidation>
    <dataValidation type="whole" errorStyle="warning" allowBlank="1" showInputMessage="1" showErrorMessage="1" error="if more than 10 ponds surveyed, please use the additional sheet provided at the end of this workbook_x000a_" prompt="enter a whole number between 1 - 40_x000a_If over 40, please include additional sheets" sqref="F4" xr:uid="{00000000-0002-0000-0500-00000A000000}">
      <formula1>1</formula1>
      <formula2>40</formula2>
    </dataValidation>
    <dataValidation allowBlank="1" showInputMessage="1" showErrorMessage="1" prompt="Enter pond reference, e.g. Pond 1" sqref="B12" xr:uid="{00000000-0002-0000-0500-00000B000000}"/>
    <dataValidation type="textLength" allowBlank="1" showInputMessage="1" showErrorMessage="1" error="Text too long. Maximum 478 characters (about 77 words). Select &quot;Retry&quot; to edit your text." prompt="NB: Maximum 478 character allowance (about 77 words). " sqref="E329:Q332 E65:Q68 E98:Q101 E131:Q134 E164:Q167 E197:Q200 E230:Q233 E263:Q266 E296:Q299 E32" xr:uid="{00000000-0002-0000-0500-00000C000000}">
      <formula1>0</formula1>
      <formula2>478</formula2>
    </dataValidation>
    <dataValidation allowBlank="1" showInputMessage="1" showErrorMessage="1" prompt="Enter pond reference, e.g. Pond 2" sqref="B276 B78:E78 B45 B111 B144 B177 B210 B243 B309" xr:uid="{00000000-0002-0000-0500-00000D000000}"/>
    <dataValidation type="textLength" allowBlank="1" showInputMessage="1" showErrorMessage="1" error="Text too long. Maximum 345 characters (about 38 words). Select &quot;Retry&quot; to edit your text." prompt="NB: Maximum character limit is 345." sqref="B344:O346" xr:uid="{00000000-0002-0000-0500-00000E000000}">
      <formula1>0</formula1>
      <formula2>345</formula2>
    </dataValidation>
    <dataValidation type="textLength" allowBlank="1" showInputMessage="1" showErrorMessage="1" error="Text too long. Maximum 590 characters (about 94 words). Select &quot;Retry&quot; to edit your text." sqref="B347:O347" xr:uid="{00000000-0002-0000-0500-00000F000000}">
      <formula1>0</formula1>
      <formula2>590</formula2>
    </dataValidation>
    <dataValidation type="textLength" allowBlank="1" showInputMessage="1" showErrorMessage="1" error="Text too long. Maximum 445 characters (about 71 words). Select &quot;Retry&quot; to edit your text." sqref="B338:O338" xr:uid="{00000000-0002-0000-0500-000010000000}">
      <formula1>0</formula1>
      <formula2>445</formula2>
    </dataValidation>
    <dataValidation type="list" allowBlank="1" showInputMessage="1" showErrorMessage="1" sqref="P312 P314 P316 P318 P320 P322 P324 P326" xr:uid="{00000000-0002-0000-0500-000011000000}">
      <formula1>"Yes,No"</formula1>
    </dataValidation>
    <dataValidation type="list" allowBlank="1" showInputMessage="1" showErrorMessage="1" prompt="Select Yes/No" sqref="P15 P17 P19 P21 P23 P25 P27 P29 P48 P50 P52 P54 P56 P58 P60 P62 P81 P83 P85 P87 P89 P91 P93 P95 P114 P116 P118 P120 P122 P124 P126 P128 P147 P149 P151 P153 P155 P157 P159 P161 P180 P182 P184 P186 P188 P190 P192 P194 P213 P215 P217 P219 P221 P223 P225 P227 P246 P248 P250 P252 P254 P256 P258 P260 P279 P281 P283 P285 P287 P289 P291 P293" xr:uid="{00000000-0002-0000-0500-000012000000}">
      <formula1>"Yes,No"</formula1>
    </dataValidation>
    <dataValidation type="date" allowBlank="1" showInputMessage="1" showErrorMessage="1" sqref="B16 B18 B20 B22 B24 B26 B28 B30 B49 B51 B53 B55 B57 B59 B61 B63 B82 B84 B86 B88 B90 B92 B94 B96 B115 B117 B119 B121 B123 B125 B127 B129 B148 B150 B152 B154 B156 B158 B160 B162 B181 B183 B185 B187 B189 B191 B193 B195 B214 B216 B218 B220 B222 B224 B226 B228 B247 B249 B251 B253 B255 B257 B259 B261 B280 B282 B284 B286 B288 B290 B292 B294 B313 B315 B317 B319 B321 B323 B325 B327" xr:uid="{00000000-0002-0000-0500-000013000000}">
      <formula1>29221</formula1>
      <formula2>73051</formula2>
    </dataValidation>
  </dataValidations>
  <hyperlinks>
    <hyperlink ref="G349:M349" location="'C - Survey summary'!A1" display="Next Section" xr:uid="{00000000-0004-0000-0500-000000000000}"/>
    <hyperlink ref="N4:Q4" location="'C - Survey - Pond 11-20'!A1" display="See additional Survey ponds  11-20 sheet" xr:uid="{00000000-0004-0000-0500-000001000000}"/>
  </hyperlinks>
  <pageMargins left="0.19685039370078741" right="0.19685039370078741" top="0.74803149606299213" bottom="0.74803149606299213" header="0.31496062992125984" footer="0.31496062992125984"/>
  <pageSetup paperSize="9" firstPageNumber="18" orientation="landscape" r:id="rId1"/>
  <headerFooter>
    <oddHeader>&amp;C&amp;A</oddHeader>
    <oddFooter>&amp;CPage &amp;P</oddFooter>
  </headerFooter>
  <rowBreaks count="10" manualBreakCount="10">
    <brk id="37" max="16383" man="1"/>
    <brk id="70" max="16383" man="1"/>
    <brk id="103" max="16383" man="1"/>
    <brk id="136" max="16383" man="1"/>
    <brk id="169" max="16383" man="1"/>
    <brk id="202" max="16383" man="1"/>
    <brk id="235" max="16383" man="1"/>
    <brk id="268" max="16383" man="1"/>
    <brk id="301" max="16383" man="1"/>
    <brk id="33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9155" r:id="rId4" name="Check Box 3">
              <controlPr defaultSize="0" autoFill="0" autoLine="0" autoPict="0">
                <anchor moveWithCells="1">
                  <from>
                    <xdr:col>12</xdr:col>
                    <xdr:colOff>381000</xdr:colOff>
                    <xdr:row>337</xdr:row>
                    <xdr:rowOff>114300</xdr:rowOff>
                  </from>
                  <to>
                    <xdr:col>14</xdr:col>
                    <xdr:colOff>69850</xdr:colOff>
                    <xdr:row>338</xdr:row>
                    <xdr:rowOff>120650</xdr:rowOff>
                  </to>
                </anchor>
              </controlPr>
            </control>
          </mc:Choice>
        </mc:AlternateContent>
        <mc:AlternateContent xmlns:mc="http://schemas.openxmlformats.org/markup-compatibility/2006">
          <mc:Choice Requires="x14">
            <control shapeId="49156" r:id="rId5" name="Check Box 4">
              <controlPr defaultSize="0" autoFill="0" autoLine="0" autoPict="0">
                <anchor moveWithCells="1">
                  <from>
                    <xdr:col>14</xdr:col>
                    <xdr:colOff>0</xdr:colOff>
                    <xdr:row>337</xdr:row>
                    <xdr:rowOff>114300</xdr:rowOff>
                  </from>
                  <to>
                    <xdr:col>15</xdr:col>
                    <xdr:colOff>82550</xdr:colOff>
                    <xdr:row>338</xdr:row>
                    <xdr:rowOff>120650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indexed="13"/>
  </sheetPr>
  <dimension ref="A1:H236"/>
  <sheetViews>
    <sheetView zoomScale="80" zoomScaleNormal="80" zoomScalePageLayoutView="80" workbookViewId="0">
      <pane ySplit="1" topLeftCell="A62" activePane="bottomLeft" state="frozen"/>
      <selection activeCell="D1" sqref="D1"/>
      <selection pane="bottomLeft" activeCell="A84" sqref="A84"/>
    </sheetView>
  </sheetViews>
  <sheetFormatPr defaultColWidth="9.1796875" defaultRowHeight="12.5" x14ac:dyDescent="0.25"/>
  <cols>
    <col min="1" max="1" width="61.7265625" style="14" customWidth="1"/>
    <col min="2" max="2" width="43.26953125" style="14" customWidth="1"/>
    <col min="3" max="3" width="44.453125" style="14" customWidth="1"/>
    <col min="4" max="4" width="47.1796875" style="14" customWidth="1"/>
    <col min="5" max="5" width="48.453125" style="14" customWidth="1"/>
    <col min="6" max="6" width="47.453125" style="14" customWidth="1"/>
    <col min="7" max="7" width="40.1796875" style="14" customWidth="1"/>
    <col min="8" max="8" width="35.81640625" style="14" customWidth="1"/>
    <col min="9" max="16384" width="9.1796875" style="14"/>
  </cols>
  <sheetData>
    <row r="1" spans="1:6" ht="25" x14ac:dyDescent="0.5">
      <c r="A1" s="13" t="s">
        <v>408</v>
      </c>
    </row>
    <row r="2" spans="1:6" ht="13" x14ac:dyDescent="0.3">
      <c r="A2" s="15" t="s">
        <v>409</v>
      </c>
      <c r="F2" s="15" t="s">
        <v>410</v>
      </c>
    </row>
    <row r="3" spans="1:6" x14ac:dyDescent="0.25">
      <c r="E3" s="35" t="s">
        <v>411</v>
      </c>
      <c r="F3" s="35" t="s">
        <v>412</v>
      </c>
    </row>
    <row r="4" spans="1:6" ht="13" x14ac:dyDescent="0.3">
      <c r="A4" s="15" t="s">
        <v>413</v>
      </c>
      <c r="B4" s="15" t="s">
        <v>414</v>
      </c>
      <c r="C4" s="15" t="s">
        <v>415</v>
      </c>
      <c r="D4" s="15" t="s">
        <v>416</v>
      </c>
      <c r="E4" s="15" t="s">
        <v>417</v>
      </c>
      <c r="F4" s="35" t="s">
        <v>418</v>
      </c>
    </row>
    <row r="5" spans="1:6" x14ac:dyDescent="0.25">
      <c r="A5" s="14" t="s">
        <v>419</v>
      </c>
      <c r="B5" s="14" t="s">
        <v>420</v>
      </c>
      <c r="C5" s="14" t="s">
        <v>421</v>
      </c>
      <c r="D5" s="14" t="s">
        <v>422</v>
      </c>
      <c r="E5" s="14" t="s">
        <v>423</v>
      </c>
      <c r="F5" s="14" t="s">
        <v>424</v>
      </c>
    </row>
    <row r="6" spans="1:6" x14ac:dyDescent="0.25">
      <c r="A6" s="14" t="s">
        <v>425</v>
      </c>
      <c r="B6" s="14" t="s">
        <v>426</v>
      </c>
      <c r="C6" s="14" t="s">
        <v>427</v>
      </c>
      <c r="D6" s="14" t="s">
        <v>428</v>
      </c>
      <c r="E6" s="14" t="s">
        <v>429</v>
      </c>
    </row>
    <row r="7" spans="1:6" x14ac:dyDescent="0.25">
      <c r="A7" s="14" t="s">
        <v>430</v>
      </c>
      <c r="B7" s="14" t="s">
        <v>431</v>
      </c>
      <c r="C7" s="14" t="s">
        <v>432</v>
      </c>
      <c r="D7" s="14" t="s">
        <v>433</v>
      </c>
    </row>
    <row r="8" spans="1:6" x14ac:dyDescent="0.25">
      <c r="A8" s="14" t="s">
        <v>434</v>
      </c>
      <c r="B8" s="14" t="s">
        <v>435</v>
      </c>
      <c r="C8" s="14" t="s">
        <v>436</v>
      </c>
      <c r="D8" s="14" t="s">
        <v>437</v>
      </c>
    </row>
    <row r="9" spans="1:6" x14ac:dyDescent="0.25">
      <c r="A9" s="14" t="s">
        <v>438</v>
      </c>
      <c r="B9" s="14" t="s">
        <v>439</v>
      </c>
      <c r="C9" s="14" t="s">
        <v>440</v>
      </c>
    </row>
    <row r="10" spans="1:6" x14ac:dyDescent="0.25">
      <c r="A10" s="14" t="s">
        <v>441</v>
      </c>
      <c r="B10" s="14" t="s">
        <v>442</v>
      </c>
      <c r="C10" s="14" t="s">
        <v>443</v>
      </c>
    </row>
    <row r="11" spans="1:6" x14ac:dyDescent="0.25">
      <c r="A11" s="14" t="s">
        <v>444</v>
      </c>
      <c r="B11" s="14" t="s">
        <v>445</v>
      </c>
      <c r="C11" s="14" t="s">
        <v>446</v>
      </c>
    </row>
    <row r="12" spans="1:6" ht="13" x14ac:dyDescent="0.3">
      <c r="A12" s="14" t="s">
        <v>447</v>
      </c>
      <c r="B12" s="14" t="s">
        <v>448</v>
      </c>
      <c r="D12" s="15" t="s">
        <v>449</v>
      </c>
      <c r="E12" s="15" t="s">
        <v>450</v>
      </c>
    </row>
    <row r="13" spans="1:6" x14ac:dyDescent="0.25">
      <c r="A13" s="14" t="s">
        <v>451</v>
      </c>
      <c r="D13" s="14" t="s">
        <v>452</v>
      </c>
      <c r="E13" s="14" t="s">
        <v>453</v>
      </c>
    </row>
    <row r="14" spans="1:6" x14ac:dyDescent="0.25">
      <c r="A14" s="14" t="s">
        <v>454</v>
      </c>
      <c r="D14" s="14" t="s">
        <v>455</v>
      </c>
      <c r="E14" s="14" t="s">
        <v>456</v>
      </c>
    </row>
    <row r="15" spans="1:6" x14ac:dyDescent="0.25">
      <c r="A15" s="14" t="s">
        <v>457</v>
      </c>
      <c r="D15" s="14" t="s">
        <v>458</v>
      </c>
      <c r="E15" s="14" t="s">
        <v>459</v>
      </c>
    </row>
    <row r="16" spans="1:6" x14ac:dyDescent="0.25">
      <c r="A16" s="14" t="s">
        <v>460</v>
      </c>
      <c r="E16" s="14" t="s">
        <v>461</v>
      </c>
    </row>
    <row r="17" spans="1:5" x14ac:dyDescent="0.25">
      <c r="A17" s="14" t="s">
        <v>448</v>
      </c>
      <c r="E17" s="14" t="s">
        <v>462</v>
      </c>
    </row>
    <row r="19" spans="1:5" ht="13" x14ac:dyDescent="0.3">
      <c r="A19" s="15" t="s">
        <v>463</v>
      </c>
    </row>
    <row r="20" spans="1:5" x14ac:dyDescent="0.25">
      <c r="A20" s="14" t="s">
        <v>464</v>
      </c>
    </row>
    <row r="21" spans="1:5" x14ac:dyDescent="0.25">
      <c r="A21" s="14" t="s">
        <v>465</v>
      </c>
    </row>
    <row r="22" spans="1:5" x14ac:dyDescent="0.25">
      <c r="A22" s="14" t="s">
        <v>466</v>
      </c>
    </row>
    <row r="25" spans="1:5" ht="13" x14ac:dyDescent="0.3">
      <c r="A25" s="15" t="s">
        <v>467</v>
      </c>
      <c r="B25" s="15" t="s">
        <v>468</v>
      </c>
      <c r="C25" s="15" t="s">
        <v>469</v>
      </c>
      <c r="D25" s="15"/>
      <c r="E25" s="15" t="s">
        <v>470</v>
      </c>
    </row>
    <row r="26" spans="1:5" x14ac:dyDescent="0.25">
      <c r="A26" s="14" t="s">
        <v>471</v>
      </c>
      <c r="B26" s="14" t="s">
        <v>472</v>
      </c>
      <c r="C26" s="14" t="s">
        <v>473</v>
      </c>
      <c r="E26" s="14">
        <v>2</v>
      </c>
    </row>
    <row r="27" spans="1:5" x14ac:dyDescent="0.25">
      <c r="A27" s="14" t="s">
        <v>474</v>
      </c>
      <c r="B27" s="14" t="s">
        <v>475</v>
      </c>
      <c r="C27" s="14" t="s">
        <v>476</v>
      </c>
      <c r="E27" s="14">
        <v>4</v>
      </c>
    </row>
    <row r="28" spans="1:5" x14ac:dyDescent="0.25">
      <c r="A28" s="14" t="s">
        <v>477</v>
      </c>
      <c r="B28" s="14" t="s">
        <v>478</v>
      </c>
      <c r="C28" s="14" t="s">
        <v>479</v>
      </c>
      <c r="E28" s="14">
        <v>6</v>
      </c>
    </row>
    <row r="29" spans="1:5" x14ac:dyDescent="0.25">
      <c r="A29" s="14" t="s">
        <v>480</v>
      </c>
      <c r="B29" s="14" t="s">
        <v>481</v>
      </c>
      <c r="C29" s="14" t="s">
        <v>482</v>
      </c>
      <c r="E29" s="14">
        <v>10</v>
      </c>
    </row>
    <row r="30" spans="1:5" ht="13" x14ac:dyDescent="0.3">
      <c r="B30" s="14" t="s">
        <v>483</v>
      </c>
      <c r="C30" s="14" t="s">
        <v>484</v>
      </c>
      <c r="D30" s="15" t="s">
        <v>485</v>
      </c>
      <c r="E30" s="14">
        <v>50</v>
      </c>
    </row>
    <row r="31" spans="1:5" ht="13" x14ac:dyDescent="0.3">
      <c r="A31" s="15" t="s">
        <v>486</v>
      </c>
      <c r="B31" s="14" t="s">
        <v>487</v>
      </c>
      <c r="C31" s="14" t="s">
        <v>488</v>
      </c>
      <c r="D31" s="14">
        <v>0</v>
      </c>
      <c r="E31" s="16" t="s">
        <v>489</v>
      </c>
    </row>
    <row r="32" spans="1:5" x14ac:dyDescent="0.25">
      <c r="A32" s="14" t="s">
        <v>490</v>
      </c>
      <c r="C32" s="14" t="s">
        <v>491</v>
      </c>
      <c r="D32" s="14">
        <v>5</v>
      </c>
    </row>
    <row r="33" spans="1:4" x14ac:dyDescent="0.25">
      <c r="A33" s="14" t="s">
        <v>492</v>
      </c>
      <c r="D33" s="14">
        <v>10</v>
      </c>
    </row>
    <row r="34" spans="1:4" ht="13" x14ac:dyDescent="0.3">
      <c r="B34" s="15" t="s">
        <v>493</v>
      </c>
      <c r="C34" s="15" t="s">
        <v>494</v>
      </c>
      <c r="D34" s="14">
        <v>15</v>
      </c>
    </row>
    <row r="35" spans="1:4" x14ac:dyDescent="0.25">
      <c r="B35" s="14" t="s">
        <v>412</v>
      </c>
      <c r="C35" s="14" t="s">
        <v>495</v>
      </c>
      <c r="D35" s="14">
        <v>20</v>
      </c>
    </row>
    <row r="36" spans="1:4" x14ac:dyDescent="0.25">
      <c r="B36" s="14" t="s">
        <v>418</v>
      </c>
      <c r="C36" s="14" t="s">
        <v>496</v>
      </c>
      <c r="D36" s="14">
        <v>30</v>
      </c>
    </row>
    <row r="37" spans="1:4" x14ac:dyDescent="0.25">
      <c r="C37" s="14" t="s">
        <v>497</v>
      </c>
      <c r="D37" s="14">
        <v>40</v>
      </c>
    </row>
    <row r="38" spans="1:4" x14ac:dyDescent="0.25">
      <c r="D38" s="14">
        <v>50</v>
      </c>
    </row>
    <row r="39" spans="1:4" x14ac:dyDescent="0.25">
      <c r="B39" s="35" t="s">
        <v>498</v>
      </c>
      <c r="D39" s="14">
        <v>60</v>
      </c>
    </row>
    <row r="40" spans="1:4" ht="13" x14ac:dyDescent="0.3">
      <c r="A40" s="15"/>
      <c r="B40" s="15" t="s">
        <v>499</v>
      </c>
      <c r="C40" s="15" t="s">
        <v>500</v>
      </c>
      <c r="D40" s="14">
        <v>80</v>
      </c>
    </row>
    <row r="41" spans="1:4" x14ac:dyDescent="0.25">
      <c r="B41" s="14" t="s">
        <v>501</v>
      </c>
      <c r="C41" s="14" t="s">
        <v>502</v>
      </c>
      <c r="D41" s="14">
        <v>100</v>
      </c>
    </row>
    <row r="42" spans="1:4" x14ac:dyDescent="0.25">
      <c r="B42" s="14" t="s">
        <v>503</v>
      </c>
      <c r="C42" s="14" t="s">
        <v>504</v>
      </c>
    </row>
    <row r="43" spans="1:4" x14ac:dyDescent="0.25">
      <c r="B43" s="35" t="s">
        <v>505</v>
      </c>
      <c r="C43" s="14" t="s">
        <v>506</v>
      </c>
    </row>
    <row r="44" spans="1:4" x14ac:dyDescent="0.25">
      <c r="B44" s="14" t="s">
        <v>448</v>
      </c>
      <c r="C44" s="14" t="s">
        <v>507</v>
      </c>
    </row>
    <row r="45" spans="1:4" x14ac:dyDescent="0.25">
      <c r="C45" s="14" t="s">
        <v>508</v>
      </c>
    </row>
    <row r="46" spans="1:4" x14ac:dyDescent="0.25">
      <c r="C46" s="14" t="s">
        <v>509</v>
      </c>
    </row>
    <row r="47" spans="1:4" ht="13" x14ac:dyDescent="0.3">
      <c r="A47" s="15" t="s">
        <v>510</v>
      </c>
      <c r="B47" s="15" t="s">
        <v>511</v>
      </c>
      <c r="C47" s="14" t="s">
        <v>512</v>
      </c>
    </row>
    <row r="48" spans="1:4" x14ac:dyDescent="0.25">
      <c r="A48" s="14" t="s">
        <v>502</v>
      </c>
      <c r="B48" s="14" t="s">
        <v>513</v>
      </c>
      <c r="C48" s="14" t="s">
        <v>514</v>
      </c>
    </row>
    <row r="49" spans="1:2" x14ac:dyDescent="0.25">
      <c r="A49" s="14" t="s">
        <v>515</v>
      </c>
      <c r="B49" s="14" t="s">
        <v>516</v>
      </c>
    </row>
    <row r="50" spans="1:2" x14ac:dyDescent="0.25">
      <c r="A50" s="14" t="s">
        <v>517</v>
      </c>
      <c r="B50" s="14" t="s">
        <v>518</v>
      </c>
    </row>
    <row r="51" spans="1:2" x14ac:dyDescent="0.25">
      <c r="A51" s="14" t="s">
        <v>519</v>
      </c>
      <c r="B51" s="14" t="s">
        <v>520</v>
      </c>
    </row>
    <row r="52" spans="1:2" x14ac:dyDescent="0.25">
      <c r="A52" s="14" t="s">
        <v>521</v>
      </c>
      <c r="B52" s="14" t="s">
        <v>522</v>
      </c>
    </row>
    <row r="53" spans="1:2" x14ac:dyDescent="0.25">
      <c r="A53" s="14" t="s">
        <v>523</v>
      </c>
    </row>
    <row r="54" spans="1:2" x14ac:dyDescent="0.25">
      <c r="A54" s="14" t="s">
        <v>524</v>
      </c>
    </row>
    <row r="55" spans="1:2" ht="13" x14ac:dyDescent="0.3">
      <c r="B55" s="15" t="s">
        <v>525</v>
      </c>
    </row>
    <row r="56" spans="1:2" ht="13" x14ac:dyDescent="0.3">
      <c r="A56" s="15" t="s">
        <v>526</v>
      </c>
      <c r="B56" s="17" t="s">
        <v>527</v>
      </c>
    </row>
    <row r="57" spans="1:2" x14ac:dyDescent="0.25">
      <c r="A57" s="14">
        <v>1</v>
      </c>
      <c r="B57" s="17" t="s">
        <v>528</v>
      </c>
    </row>
    <row r="58" spans="1:2" x14ac:dyDescent="0.25">
      <c r="A58" s="14">
        <v>2</v>
      </c>
      <c r="B58" s="17" t="s">
        <v>529</v>
      </c>
    </row>
    <row r="59" spans="1:2" x14ac:dyDescent="0.25">
      <c r="A59" s="14">
        <v>3</v>
      </c>
      <c r="B59" s="17" t="s">
        <v>530</v>
      </c>
    </row>
    <row r="60" spans="1:2" x14ac:dyDescent="0.25">
      <c r="A60" s="14">
        <v>4</v>
      </c>
      <c r="B60" s="17"/>
    </row>
    <row r="61" spans="1:2" x14ac:dyDescent="0.25">
      <c r="A61" s="14">
        <v>5</v>
      </c>
      <c r="B61" s="17"/>
    </row>
    <row r="62" spans="1:2" x14ac:dyDescent="0.25">
      <c r="A62" s="14">
        <v>6</v>
      </c>
      <c r="B62" s="17"/>
    </row>
    <row r="63" spans="1:2" x14ac:dyDescent="0.25">
      <c r="A63" s="14">
        <v>7</v>
      </c>
      <c r="B63" s="17"/>
    </row>
    <row r="64" spans="1:2" x14ac:dyDescent="0.25">
      <c r="A64" s="14">
        <v>8</v>
      </c>
      <c r="B64" s="17"/>
    </row>
    <row r="65" spans="1:6" x14ac:dyDescent="0.25">
      <c r="A65" s="14" t="s">
        <v>531</v>
      </c>
      <c r="B65" s="17"/>
    </row>
    <row r="66" spans="1:6" x14ac:dyDescent="0.25">
      <c r="A66" s="14" t="s">
        <v>530</v>
      </c>
      <c r="B66" s="17"/>
    </row>
    <row r="68" spans="1:6" ht="13" x14ac:dyDescent="0.3">
      <c r="A68" s="15" t="s">
        <v>532</v>
      </c>
      <c r="B68" s="15" t="s">
        <v>533</v>
      </c>
      <c r="C68" s="15" t="s">
        <v>534</v>
      </c>
      <c r="D68" s="15" t="s">
        <v>535</v>
      </c>
      <c r="E68" s="15" t="s">
        <v>536</v>
      </c>
      <c r="F68" s="15" t="s">
        <v>537</v>
      </c>
    </row>
    <row r="69" spans="1:6" x14ac:dyDescent="0.25">
      <c r="A69" s="14" t="s">
        <v>538</v>
      </c>
      <c r="B69" s="14">
        <v>0.9</v>
      </c>
      <c r="C69" s="14" t="s">
        <v>539</v>
      </c>
      <c r="D69" s="14">
        <v>0.9</v>
      </c>
      <c r="E69" s="14" t="s">
        <v>540</v>
      </c>
      <c r="F69" s="14">
        <v>0.18</v>
      </c>
    </row>
    <row r="70" spans="1:6" x14ac:dyDescent="0.25">
      <c r="A70" s="14" t="s">
        <v>541</v>
      </c>
      <c r="B70" s="14">
        <v>0.5</v>
      </c>
      <c r="C70" s="14" t="s">
        <v>542</v>
      </c>
      <c r="D70" s="14">
        <v>0.7</v>
      </c>
      <c r="E70" s="14" t="s">
        <v>543</v>
      </c>
      <c r="F70" s="14">
        <v>0.14000000000000001</v>
      </c>
    </row>
    <row r="71" spans="1:6" x14ac:dyDescent="0.25">
      <c r="A71" s="14" t="s">
        <v>544</v>
      </c>
      <c r="B71" s="14">
        <v>0.1</v>
      </c>
      <c r="C71" s="14" t="s">
        <v>545</v>
      </c>
      <c r="D71" s="14">
        <v>0.5</v>
      </c>
      <c r="E71" s="14" t="s">
        <v>546</v>
      </c>
      <c r="F71" s="14">
        <v>0.1</v>
      </c>
    </row>
    <row r="72" spans="1:6" x14ac:dyDescent="0.25">
      <c r="A72" s="14" t="s">
        <v>55</v>
      </c>
      <c r="B72" s="14">
        <v>1E-4</v>
      </c>
      <c r="C72" s="14" t="s">
        <v>547</v>
      </c>
      <c r="D72" s="14">
        <v>0.2</v>
      </c>
      <c r="E72" s="14" t="s">
        <v>548</v>
      </c>
      <c r="F72" s="14">
        <v>0.04</v>
      </c>
    </row>
    <row r="73" spans="1:6" x14ac:dyDescent="0.25">
      <c r="C73" s="14" t="s">
        <v>549</v>
      </c>
      <c r="D73" s="14">
        <v>2.5000000000000001E-2</v>
      </c>
      <c r="E73" s="14" t="s">
        <v>550</v>
      </c>
      <c r="F73" s="14">
        <v>5.0000000000000001E-3</v>
      </c>
    </row>
    <row r="74" spans="1:6" x14ac:dyDescent="0.25">
      <c r="C74" s="14" t="s">
        <v>55</v>
      </c>
      <c r="D74" s="14">
        <v>0.5</v>
      </c>
      <c r="E74" s="14" t="s">
        <v>551</v>
      </c>
      <c r="F74" s="14">
        <v>0.1</v>
      </c>
    </row>
    <row r="75" spans="1:6" ht="13" x14ac:dyDescent="0.3">
      <c r="A75" s="15" t="s">
        <v>552</v>
      </c>
      <c r="D75" s="14">
        <v>0.25</v>
      </c>
      <c r="E75" s="14" t="s">
        <v>55</v>
      </c>
      <c r="F75" s="14">
        <v>0.05</v>
      </c>
    </row>
    <row r="76" spans="1:6" x14ac:dyDescent="0.25">
      <c r="A76" s="35" t="s">
        <v>553</v>
      </c>
      <c r="D76" s="14">
        <v>0.1</v>
      </c>
      <c r="F76" s="14">
        <v>0.02</v>
      </c>
    </row>
    <row r="77" spans="1:6" x14ac:dyDescent="0.25">
      <c r="A77" s="35" t="s">
        <v>554</v>
      </c>
      <c r="D77" s="14">
        <v>0.9</v>
      </c>
      <c r="F77" s="14">
        <v>0.18</v>
      </c>
    </row>
    <row r="78" spans="1:6" x14ac:dyDescent="0.25">
      <c r="A78" s="35" t="s">
        <v>424</v>
      </c>
      <c r="D78" s="14">
        <v>0.5</v>
      </c>
      <c r="F78" s="14">
        <v>0.1</v>
      </c>
    </row>
    <row r="79" spans="1:6" x14ac:dyDescent="0.25">
      <c r="D79" s="14">
        <v>0.1</v>
      </c>
      <c r="F79" s="14">
        <v>0.02</v>
      </c>
    </row>
    <row r="80" spans="1:6" x14ac:dyDescent="0.25">
      <c r="D80" s="14">
        <v>1E-4</v>
      </c>
      <c r="F80" s="14">
        <v>1E-4</v>
      </c>
    </row>
    <row r="82" spans="1:6" ht="13" x14ac:dyDescent="0.3">
      <c r="E82" s="15" t="s">
        <v>555</v>
      </c>
      <c r="F82" s="15" t="s">
        <v>556</v>
      </c>
    </row>
    <row r="83" spans="1:6" ht="13" x14ac:dyDescent="0.3">
      <c r="A83" s="15" t="s">
        <v>557</v>
      </c>
      <c r="B83" s="15" t="s">
        <v>558</v>
      </c>
      <c r="D83" s="15" t="s">
        <v>559</v>
      </c>
      <c r="E83" s="14" t="s">
        <v>540</v>
      </c>
      <c r="F83" s="14">
        <v>4.4999999999999998E-2</v>
      </c>
    </row>
    <row r="84" spans="1:6" x14ac:dyDescent="0.25">
      <c r="A84" s="14" t="s">
        <v>560</v>
      </c>
      <c r="B84" s="14">
        <v>0.9</v>
      </c>
      <c r="D84" s="14" t="s">
        <v>560</v>
      </c>
      <c r="E84" s="14" t="s">
        <v>543</v>
      </c>
      <c r="F84" s="14">
        <v>3.5000000000000003E-2</v>
      </c>
    </row>
    <row r="85" spans="1:6" x14ac:dyDescent="0.25">
      <c r="A85" s="14" t="s">
        <v>561</v>
      </c>
      <c r="B85" s="14">
        <v>0.5</v>
      </c>
      <c r="D85" s="14" t="s">
        <v>561</v>
      </c>
      <c r="E85" s="14" t="s">
        <v>562</v>
      </c>
      <c r="F85" s="14">
        <v>2.5000000000000001E-2</v>
      </c>
    </row>
    <row r="86" spans="1:6" x14ac:dyDescent="0.25">
      <c r="A86" s="14" t="s">
        <v>563</v>
      </c>
      <c r="B86" s="14">
        <v>0.1</v>
      </c>
      <c r="D86" s="14" t="s">
        <v>563</v>
      </c>
      <c r="E86" s="14" t="s">
        <v>548</v>
      </c>
      <c r="F86" s="14">
        <v>0.01</v>
      </c>
    </row>
    <row r="87" spans="1:6" x14ac:dyDescent="0.25">
      <c r="A87" s="14" t="s">
        <v>549</v>
      </c>
      <c r="B87" s="14">
        <v>1E-4</v>
      </c>
      <c r="D87" s="14" t="s">
        <v>564</v>
      </c>
      <c r="E87" s="14" t="s">
        <v>550</v>
      </c>
      <c r="F87" s="14">
        <v>1.25E-3</v>
      </c>
    </row>
    <row r="88" spans="1:6" x14ac:dyDescent="0.25">
      <c r="A88" s="14" t="s">
        <v>55</v>
      </c>
      <c r="B88" s="14">
        <v>0.8</v>
      </c>
      <c r="D88" s="14" t="s">
        <v>549</v>
      </c>
      <c r="E88" s="14" t="s">
        <v>551</v>
      </c>
      <c r="F88" s="14">
        <v>2.5000000000000001E-2</v>
      </c>
    </row>
    <row r="89" spans="1:6" x14ac:dyDescent="0.25">
      <c r="B89" s="14">
        <v>0.5</v>
      </c>
      <c r="D89" s="14" t="s">
        <v>55</v>
      </c>
      <c r="E89" s="14" t="s">
        <v>55</v>
      </c>
      <c r="F89" s="14">
        <v>1.2500000000000001E-2</v>
      </c>
    </row>
    <row r="90" spans="1:6" x14ac:dyDescent="0.25">
      <c r="B90" s="14">
        <v>0.1</v>
      </c>
      <c r="F90" s="14">
        <v>5.0000000000000001E-3</v>
      </c>
    </row>
    <row r="91" spans="1:6" x14ac:dyDescent="0.25">
      <c r="F91" s="14">
        <v>4.4999999999999998E-2</v>
      </c>
    </row>
    <row r="92" spans="1:6" ht="13" x14ac:dyDescent="0.3">
      <c r="A92" s="15" t="s">
        <v>565</v>
      </c>
      <c r="B92" s="15" t="s">
        <v>566</v>
      </c>
      <c r="C92" s="15" t="s">
        <v>567</v>
      </c>
      <c r="F92" s="14">
        <v>2.5000000000000001E-2</v>
      </c>
    </row>
    <row r="93" spans="1:6" x14ac:dyDescent="0.25">
      <c r="A93" s="14" t="s">
        <v>568</v>
      </c>
      <c r="B93" s="14">
        <v>0.2</v>
      </c>
      <c r="C93" s="14">
        <v>25</v>
      </c>
      <c r="F93" s="14">
        <v>5.0000000000000001E-3</v>
      </c>
    </row>
    <row r="94" spans="1:6" x14ac:dyDescent="0.25">
      <c r="A94" s="14" t="s">
        <v>569</v>
      </c>
      <c r="B94" s="14">
        <v>0.1</v>
      </c>
      <c r="C94" s="14">
        <v>30</v>
      </c>
      <c r="F94" s="14">
        <v>1E-4</v>
      </c>
    </row>
    <row r="95" spans="1:6" x14ac:dyDescent="0.25">
      <c r="A95" s="14" t="s">
        <v>570</v>
      </c>
      <c r="B95" s="14">
        <v>0.2</v>
      </c>
      <c r="C95" s="14">
        <v>60</v>
      </c>
    </row>
    <row r="96" spans="1:6" x14ac:dyDescent="0.25">
      <c r="A96" s="14" t="s">
        <v>571</v>
      </c>
      <c r="B96" s="14">
        <v>0.5</v>
      </c>
      <c r="C96" s="14">
        <v>90</v>
      </c>
    </row>
    <row r="97" spans="1:5" x14ac:dyDescent="0.25">
      <c r="A97" s="14" t="s">
        <v>572</v>
      </c>
      <c r="B97" s="14">
        <v>0.7</v>
      </c>
      <c r="C97" s="16"/>
    </row>
    <row r="98" spans="1:5" x14ac:dyDescent="0.25">
      <c r="A98" s="14" t="s">
        <v>573</v>
      </c>
      <c r="B98" s="14">
        <v>0.9</v>
      </c>
    </row>
    <row r="99" spans="1:5" x14ac:dyDescent="0.25">
      <c r="A99" s="14" t="s">
        <v>574</v>
      </c>
      <c r="B99" s="14">
        <v>0.1</v>
      </c>
    </row>
    <row r="100" spans="1:5" x14ac:dyDescent="0.25">
      <c r="A100" s="14" t="s">
        <v>575</v>
      </c>
      <c r="B100" s="14">
        <v>0.5</v>
      </c>
    </row>
    <row r="101" spans="1:5" x14ac:dyDescent="0.25">
      <c r="A101" s="14" t="s">
        <v>576</v>
      </c>
      <c r="B101" s="14">
        <v>0.9</v>
      </c>
    </row>
    <row r="103" spans="1:5" ht="13" x14ac:dyDescent="0.3">
      <c r="A103" s="15" t="s">
        <v>577</v>
      </c>
      <c r="B103" s="15" t="s">
        <v>578</v>
      </c>
    </row>
    <row r="104" spans="1:5" x14ac:dyDescent="0.25">
      <c r="A104" s="14" t="s">
        <v>579</v>
      </c>
      <c r="B104" s="14">
        <v>0.9</v>
      </c>
    </row>
    <row r="105" spans="1:5" x14ac:dyDescent="0.25">
      <c r="A105" s="14" t="s">
        <v>580</v>
      </c>
      <c r="B105" s="14">
        <v>0.5</v>
      </c>
    </row>
    <row r="106" spans="1:5" x14ac:dyDescent="0.25">
      <c r="A106" s="14" t="s">
        <v>581</v>
      </c>
      <c r="B106" s="14">
        <v>0.1</v>
      </c>
    </row>
    <row r="107" spans="1:5" x14ac:dyDescent="0.25">
      <c r="A107" s="14" t="s">
        <v>582</v>
      </c>
      <c r="B107" s="14">
        <v>1E-4</v>
      </c>
    </row>
    <row r="108" spans="1:5" x14ac:dyDescent="0.25">
      <c r="A108" s="14" t="s">
        <v>583</v>
      </c>
    </row>
    <row r="111" spans="1:5" ht="13" x14ac:dyDescent="0.3">
      <c r="A111" s="15" t="s">
        <v>584</v>
      </c>
      <c r="B111" s="15" t="s">
        <v>585</v>
      </c>
      <c r="C111" s="15" t="s">
        <v>586</v>
      </c>
      <c r="D111" s="15" t="s">
        <v>587</v>
      </c>
      <c r="E111" s="15" t="s">
        <v>588</v>
      </c>
    </row>
    <row r="112" spans="1:5" x14ac:dyDescent="0.25">
      <c r="A112" s="14">
        <v>1</v>
      </c>
      <c r="B112" s="14">
        <v>1</v>
      </c>
      <c r="C112" s="14">
        <v>25</v>
      </c>
      <c r="D112" s="14" t="s">
        <v>589</v>
      </c>
      <c r="E112" s="14" t="s">
        <v>590</v>
      </c>
    </row>
    <row r="113" spans="1:8" x14ac:dyDescent="0.25">
      <c r="A113" s="14">
        <v>2</v>
      </c>
      <c r="B113" s="14">
        <v>2</v>
      </c>
      <c r="C113" s="14">
        <v>30</v>
      </c>
      <c r="D113" s="14" t="s">
        <v>591</v>
      </c>
      <c r="E113" s="14" t="s">
        <v>592</v>
      </c>
    </row>
    <row r="114" spans="1:8" x14ac:dyDescent="0.25">
      <c r="A114" s="14">
        <v>3</v>
      </c>
      <c r="B114" s="14">
        <v>3</v>
      </c>
      <c r="C114" s="14">
        <v>60</v>
      </c>
      <c r="D114" s="14" t="s">
        <v>593</v>
      </c>
      <c r="E114" s="14" t="s">
        <v>594</v>
      </c>
    </row>
    <row r="115" spans="1:8" x14ac:dyDescent="0.25">
      <c r="A115" s="14">
        <v>4</v>
      </c>
      <c r="B115" s="14">
        <v>4</v>
      </c>
      <c r="C115" s="14">
        <v>90</v>
      </c>
      <c r="D115" s="14" t="s">
        <v>595</v>
      </c>
      <c r="E115" s="14" t="s">
        <v>596</v>
      </c>
    </row>
    <row r="116" spans="1:8" x14ac:dyDescent="0.25">
      <c r="A116" s="14">
        <v>5</v>
      </c>
      <c r="B116" s="14">
        <v>5</v>
      </c>
      <c r="C116" s="14">
        <v>150</v>
      </c>
      <c r="D116" s="14" t="s">
        <v>597</v>
      </c>
      <c r="E116" s="14" t="s">
        <v>598</v>
      </c>
    </row>
    <row r="117" spans="1:8" x14ac:dyDescent="0.25">
      <c r="A117" s="14">
        <v>6</v>
      </c>
      <c r="B117" s="14">
        <v>6</v>
      </c>
      <c r="C117" s="16"/>
      <c r="D117" s="14" t="s">
        <v>599</v>
      </c>
      <c r="E117" s="14" t="s">
        <v>600</v>
      </c>
    </row>
    <row r="118" spans="1:8" x14ac:dyDescent="0.25">
      <c r="A118" s="14">
        <v>7</v>
      </c>
      <c r="B118" s="14">
        <v>7</v>
      </c>
    </row>
    <row r="119" spans="1:8" x14ac:dyDescent="0.25">
      <c r="A119" s="14">
        <v>8</v>
      </c>
      <c r="B119" s="14">
        <v>8</v>
      </c>
      <c r="C119" s="35" t="s">
        <v>601</v>
      </c>
    </row>
    <row r="120" spans="1:8" x14ac:dyDescent="0.25">
      <c r="A120" s="14">
        <v>9</v>
      </c>
      <c r="B120" s="14">
        <v>9</v>
      </c>
      <c r="C120" s="14">
        <v>25</v>
      </c>
    </row>
    <row r="121" spans="1:8" x14ac:dyDescent="0.25">
      <c r="A121" s="14">
        <v>10</v>
      </c>
      <c r="B121" s="14">
        <v>10</v>
      </c>
      <c r="C121" s="14">
        <v>30</v>
      </c>
    </row>
    <row r="122" spans="1:8" x14ac:dyDescent="0.25">
      <c r="A122" s="14">
        <v>20</v>
      </c>
      <c r="B122" s="14">
        <v>20</v>
      </c>
      <c r="C122" s="14">
        <v>60</v>
      </c>
    </row>
    <row r="123" spans="1:8" x14ac:dyDescent="0.25">
      <c r="A123" s="14">
        <v>25</v>
      </c>
      <c r="B123" s="14">
        <v>25</v>
      </c>
      <c r="C123" s="14">
        <v>90</v>
      </c>
    </row>
    <row r="124" spans="1:8" x14ac:dyDescent="0.25">
      <c r="A124" s="14">
        <v>30</v>
      </c>
      <c r="B124" s="14">
        <v>30</v>
      </c>
      <c r="C124" s="55" t="s">
        <v>489</v>
      </c>
    </row>
    <row r="125" spans="1:8" x14ac:dyDescent="0.25">
      <c r="A125" s="14">
        <v>60</v>
      </c>
      <c r="B125" s="14">
        <v>60</v>
      </c>
    </row>
    <row r="126" spans="1:8" ht="13" x14ac:dyDescent="0.3">
      <c r="A126" s="14">
        <v>90</v>
      </c>
      <c r="B126" s="14">
        <v>90</v>
      </c>
      <c r="D126" s="15" t="s">
        <v>602</v>
      </c>
      <c r="E126" s="15" t="s">
        <v>603</v>
      </c>
      <c r="F126" s="15" t="s">
        <v>604</v>
      </c>
      <c r="G126" s="15" t="s">
        <v>605</v>
      </c>
      <c r="H126" s="15" t="s">
        <v>606</v>
      </c>
    </row>
    <row r="127" spans="1:8" ht="13" x14ac:dyDescent="0.3">
      <c r="A127" s="55" t="s">
        <v>489</v>
      </c>
      <c r="B127" s="15" t="s">
        <v>607</v>
      </c>
      <c r="D127" s="14">
        <v>3</v>
      </c>
      <c r="E127" s="14" t="s">
        <v>608</v>
      </c>
      <c r="F127" s="14">
        <v>3</v>
      </c>
      <c r="G127" s="14" t="s">
        <v>609</v>
      </c>
      <c r="H127" s="14">
        <v>3</v>
      </c>
    </row>
    <row r="128" spans="1:8" ht="13" x14ac:dyDescent="0.3">
      <c r="B128" s="14">
        <v>3</v>
      </c>
      <c r="C128" s="15" t="s">
        <v>610</v>
      </c>
      <c r="D128" s="14">
        <v>2</v>
      </c>
      <c r="E128" s="14" t="s">
        <v>611</v>
      </c>
      <c r="F128" s="14">
        <v>2</v>
      </c>
      <c r="G128" s="14" t="s">
        <v>612</v>
      </c>
      <c r="H128" s="14">
        <v>2</v>
      </c>
    </row>
    <row r="129" spans="1:8" x14ac:dyDescent="0.25">
      <c r="B129" s="14">
        <v>2</v>
      </c>
      <c r="C129" s="14" t="s">
        <v>613</v>
      </c>
      <c r="D129" s="14">
        <v>1</v>
      </c>
      <c r="E129" s="14" t="s">
        <v>614</v>
      </c>
      <c r="F129" s="14">
        <v>1</v>
      </c>
      <c r="G129" s="14" t="s">
        <v>615</v>
      </c>
      <c r="H129" s="14">
        <v>1</v>
      </c>
    </row>
    <row r="130" spans="1:8" ht="13" x14ac:dyDescent="0.3">
      <c r="A130" s="15" t="s">
        <v>616</v>
      </c>
      <c r="B130" s="14">
        <v>1</v>
      </c>
      <c r="C130" s="14" t="s">
        <v>617</v>
      </c>
    </row>
    <row r="131" spans="1:8" x14ac:dyDescent="0.25">
      <c r="A131" s="14" t="s">
        <v>618</v>
      </c>
      <c r="C131" s="14" t="s">
        <v>619</v>
      </c>
    </row>
    <row r="132" spans="1:8" x14ac:dyDescent="0.25">
      <c r="A132" s="14" t="s">
        <v>620</v>
      </c>
    </row>
    <row r="133" spans="1:8" x14ac:dyDescent="0.25">
      <c r="A133" s="14" t="s">
        <v>621</v>
      </c>
    </row>
    <row r="140" spans="1:8" ht="13" x14ac:dyDescent="0.3">
      <c r="D140" s="15" t="s">
        <v>622</v>
      </c>
      <c r="E140" s="15" t="s">
        <v>623</v>
      </c>
      <c r="F140" s="15" t="s">
        <v>624</v>
      </c>
      <c r="G140" s="15" t="s">
        <v>625</v>
      </c>
      <c r="H140" s="15" t="s">
        <v>626</v>
      </c>
    </row>
    <row r="141" spans="1:8" ht="13" x14ac:dyDescent="0.3">
      <c r="B141" s="15" t="s">
        <v>627</v>
      </c>
      <c r="D141" s="14">
        <v>1</v>
      </c>
      <c r="E141" s="14" t="s">
        <v>628</v>
      </c>
      <c r="F141" s="14">
        <v>1</v>
      </c>
      <c r="G141" s="14" t="s">
        <v>629</v>
      </c>
      <c r="H141" s="14">
        <v>1</v>
      </c>
    </row>
    <row r="142" spans="1:8" ht="13" x14ac:dyDescent="0.3">
      <c r="B142" s="14">
        <v>1</v>
      </c>
      <c r="C142" s="15" t="s">
        <v>630</v>
      </c>
      <c r="D142" s="14">
        <v>0</v>
      </c>
      <c r="E142" s="14" t="s">
        <v>631</v>
      </c>
      <c r="F142" s="14">
        <v>0</v>
      </c>
      <c r="G142" s="14" t="s">
        <v>632</v>
      </c>
      <c r="H142" s="14">
        <v>0</v>
      </c>
    </row>
    <row r="143" spans="1:8" x14ac:dyDescent="0.25">
      <c r="B143" s="14">
        <v>0</v>
      </c>
      <c r="C143" s="14" t="s">
        <v>633</v>
      </c>
      <c r="D143" s="14">
        <v>-1</v>
      </c>
      <c r="E143" s="14" t="s">
        <v>634</v>
      </c>
      <c r="F143" s="14">
        <v>-1</v>
      </c>
      <c r="G143" s="14" t="s">
        <v>635</v>
      </c>
      <c r="H143" s="14">
        <v>-1</v>
      </c>
    </row>
    <row r="144" spans="1:8" ht="13" x14ac:dyDescent="0.3">
      <c r="A144" s="15" t="s">
        <v>636</v>
      </c>
      <c r="B144" s="14">
        <v>-1</v>
      </c>
      <c r="C144" s="14" t="s">
        <v>637</v>
      </c>
    </row>
    <row r="145" spans="1:8" x14ac:dyDescent="0.25">
      <c r="A145" s="14" t="s">
        <v>638</v>
      </c>
      <c r="C145" s="14" t="s">
        <v>639</v>
      </c>
    </row>
    <row r="146" spans="1:8" x14ac:dyDescent="0.25">
      <c r="A146" s="14" t="s">
        <v>640</v>
      </c>
    </row>
    <row r="147" spans="1:8" x14ac:dyDescent="0.25">
      <c r="A147" s="14" t="s">
        <v>641</v>
      </c>
    </row>
    <row r="154" spans="1:8" ht="13" x14ac:dyDescent="0.3">
      <c r="D154" s="15" t="s">
        <v>642</v>
      </c>
      <c r="E154" s="15" t="s">
        <v>643</v>
      </c>
      <c r="F154" s="15" t="s">
        <v>644</v>
      </c>
      <c r="G154" s="15" t="s">
        <v>645</v>
      </c>
      <c r="H154" s="15" t="s">
        <v>646</v>
      </c>
    </row>
    <row r="155" spans="1:8" ht="13" x14ac:dyDescent="0.3">
      <c r="B155" s="15" t="s">
        <v>647</v>
      </c>
      <c r="D155" s="14">
        <v>1</v>
      </c>
      <c r="E155" s="14" t="s">
        <v>628</v>
      </c>
      <c r="F155" s="14">
        <v>1</v>
      </c>
      <c r="G155" s="14" t="s">
        <v>629</v>
      </c>
      <c r="H155" s="14">
        <v>1</v>
      </c>
    </row>
    <row r="156" spans="1:8" ht="13" x14ac:dyDescent="0.3">
      <c r="B156" s="14">
        <v>1</v>
      </c>
      <c r="C156" s="15" t="s">
        <v>648</v>
      </c>
      <c r="D156" s="14">
        <v>0</v>
      </c>
      <c r="E156" s="14" t="s">
        <v>631</v>
      </c>
      <c r="F156" s="14">
        <v>0</v>
      </c>
      <c r="G156" s="14" t="s">
        <v>632</v>
      </c>
      <c r="H156" s="14">
        <v>0</v>
      </c>
    </row>
    <row r="157" spans="1:8" x14ac:dyDescent="0.25">
      <c r="B157" s="14">
        <v>0</v>
      </c>
      <c r="C157" s="14" t="s">
        <v>633</v>
      </c>
      <c r="D157" s="14">
        <v>-1</v>
      </c>
      <c r="E157" s="14" t="s">
        <v>634</v>
      </c>
      <c r="F157" s="14">
        <v>-1</v>
      </c>
      <c r="G157" s="14" t="s">
        <v>635</v>
      </c>
      <c r="H157" s="14">
        <v>-1</v>
      </c>
    </row>
    <row r="158" spans="1:8" ht="13" x14ac:dyDescent="0.3">
      <c r="A158" s="15" t="s">
        <v>649</v>
      </c>
      <c r="B158" s="14">
        <v>-1</v>
      </c>
      <c r="C158" s="14" t="s">
        <v>637</v>
      </c>
    </row>
    <row r="159" spans="1:8" x14ac:dyDescent="0.25">
      <c r="A159" s="14" t="s">
        <v>638</v>
      </c>
      <c r="C159" s="14" t="s">
        <v>639</v>
      </c>
    </row>
    <row r="160" spans="1:8" x14ac:dyDescent="0.25">
      <c r="A160" s="14" t="s">
        <v>640</v>
      </c>
    </row>
    <row r="161" spans="1:5" ht="13" x14ac:dyDescent="0.3">
      <c r="A161" s="14" t="s">
        <v>641</v>
      </c>
      <c r="D161" s="15" t="s">
        <v>650</v>
      </c>
    </row>
    <row r="163" spans="1:5" ht="13" x14ac:dyDescent="0.3">
      <c r="D163" s="15" t="s">
        <v>651</v>
      </c>
      <c r="E163" s="214"/>
    </row>
    <row r="164" spans="1:5" x14ac:dyDescent="0.25">
      <c r="D164" s="35" t="s">
        <v>55</v>
      </c>
      <c r="E164" s="214">
        <v>0</v>
      </c>
    </row>
    <row r="165" spans="1:5" x14ac:dyDescent="0.25">
      <c r="D165" s="35" t="s">
        <v>652</v>
      </c>
      <c r="E165" s="214">
        <v>1</v>
      </c>
    </row>
    <row r="166" spans="1:5" x14ac:dyDescent="0.25">
      <c r="D166" s="35"/>
    </row>
    <row r="167" spans="1:5" ht="13" x14ac:dyDescent="0.3">
      <c r="D167" s="15" t="s">
        <v>653</v>
      </c>
      <c r="E167" s="214"/>
    </row>
    <row r="168" spans="1:5" x14ac:dyDescent="0.25">
      <c r="D168" s="35" t="s">
        <v>55</v>
      </c>
      <c r="E168" s="214">
        <v>0</v>
      </c>
    </row>
    <row r="169" spans="1:5" ht="13" x14ac:dyDescent="0.3">
      <c r="A169" s="15" t="s">
        <v>654</v>
      </c>
      <c r="D169" s="35" t="s">
        <v>655</v>
      </c>
      <c r="E169" s="214">
        <v>0.05</v>
      </c>
    </row>
    <row r="170" spans="1:5" x14ac:dyDescent="0.25">
      <c r="A170" s="14" t="s">
        <v>656</v>
      </c>
      <c r="D170" s="35" t="s">
        <v>657</v>
      </c>
      <c r="E170" s="214">
        <v>0.3</v>
      </c>
    </row>
    <row r="171" spans="1:5" x14ac:dyDescent="0.25">
      <c r="A171" s="14" t="s">
        <v>658</v>
      </c>
      <c r="D171" s="35" t="s">
        <v>659</v>
      </c>
      <c r="E171" s="214">
        <v>0.5</v>
      </c>
    </row>
    <row r="172" spans="1:5" x14ac:dyDescent="0.25">
      <c r="A172" s="14" t="s">
        <v>660</v>
      </c>
      <c r="D172" s="35" t="s">
        <v>661</v>
      </c>
      <c r="E172" s="214">
        <v>0.7</v>
      </c>
    </row>
    <row r="173" spans="1:5" x14ac:dyDescent="0.25">
      <c r="A173" s="14" t="s">
        <v>662</v>
      </c>
      <c r="D173" s="35" t="s">
        <v>663</v>
      </c>
      <c r="E173" s="214">
        <v>0.9</v>
      </c>
    </row>
    <row r="174" spans="1:5" x14ac:dyDescent="0.25">
      <c r="A174" s="14" t="s">
        <v>448</v>
      </c>
      <c r="D174" s="35"/>
      <c r="E174" s="214"/>
    </row>
    <row r="175" spans="1:5" x14ac:dyDescent="0.25">
      <c r="D175" s="35"/>
      <c r="E175" s="214"/>
    </row>
    <row r="176" spans="1:5" ht="13" x14ac:dyDescent="0.3">
      <c r="A176" s="15" t="s">
        <v>664</v>
      </c>
      <c r="D176" s="35"/>
      <c r="E176" s="214"/>
    </row>
    <row r="177" spans="1:5" ht="13" x14ac:dyDescent="0.3">
      <c r="A177" s="14" t="s">
        <v>412</v>
      </c>
      <c r="D177" s="15" t="s">
        <v>665</v>
      </c>
      <c r="E177" s="214"/>
    </row>
    <row r="178" spans="1:5" x14ac:dyDescent="0.25">
      <c r="A178" s="14" t="s">
        <v>666</v>
      </c>
      <c r="D178" s="35" t="s">
        <v>55</v>
      </c>
      <c r="E178" s="214">
        <v>0</v>
      </c>
    </row>
    <row r="179" spans="1:5" x14ac:dyDescent="0.25">
      <c r="A179" s="14" t="s">
        <v>667</v>
      </c>
      <c r="D179" s="35" t="s">
        <v>655</v>
      </c>
      <c r="E179" s="214">
        <v>5.0000000000000001E-3</v>
      </c>
    </row>
    <row r="180" spans="1:5" x14ac:dyDescent="0.25">
      <c r="A180" s="14" t="s">
        <v>668</v>
      </c>
      <c r="D180" s="35" t="s">
        <v>657</v>
      </c>
      <c r="E180" s="214">
        <v>0.01</v>
      </c>
    </row>
    <row r="181" spans="1:5" x14ac:dyDescent="0.25">
      <c r="A181" s="14" t="s">
        <v>669</v>
      </c>
      <c r="D181" s="35" t="s">
        <v>659</v>
      </c>
      <c r="E181" s="214">
        <v>0.1</v>
      </c>
    </row>
    <row r="182" spans="1:5" x14ac:dyDescent="0.25">
      <c r="A182" s="14" t="s">
        <v>670</v>
      </c>
      <c r="D182" s="35" t="s">
        <v>661</v>
      </c>
      <c r="E182" s="214">
        <v>0.3</v>
      </c>
    </row>
    <row r="183" spans="1:5" x14ac:dyDescent="0.25">
      <c r="A183" s="35" t="s">
        <v>671</v>
      </c>
      <c r="D183" s="35" t="s">
        <v>672</v>
      </c>
      <c r="E183" s="214">
        <v>0.4</v>
      </c>
    </row>
    <row r="184" spans="1:5" x14ac:dyDescent="0.25">
      <c r="D184" s="70" t="s">
        <v>673</v>
      </c>
      <c r="E184" s="214">
        <v>0.5</v>
      </c>
    </row>
    <row r="185" spans="1:5" ht="13" x14ac:dyDescent="0.3">
      <c r="A185" s="15" t="s">
        <v>674</v>
      </c>
      <c r="D185" s="35" t="s">
        <v>675</v>
      </c>
      <c r="E185" s="214">
        <v>0.7</v>
      </c>
    </row>
    <row r="186" spans="1:5" x14ac:dyDescent="0.25">
      <c r="A186" s="14" t="s">
        <v>676</v>
      </c>
      <c r="D186" s="35"/>
      <c r="E186" s="214"/>
    </row>
    <row r="187" spans="1:5" ht="13" x14ac:dyDescent="0.3">
      <c r="A187" s="14" t="s">
        <v>677</v>
      </c>
      <c r="D187" s="15" t="s">
        <v>678</v>
      </c>
      <c r="E187" s="214"/>
    </row>
    <row r="188" spans="1:5" x14ac:dyDescent="0.25">
      <c r="A188" s="14" t="s">
        <v>679</v>
      </c>
      <c r="D188" s="35" t="s">
        <v>55</v>
      </c>
      <c r="E188" s="214">
        <v>0</v>
      </c>
    </row>
    <row r="189" spans="1:5" x14ac:dyDescent="0.25">
      <c r="A189" s="14" t="s">
        <v>487</v>
      </c>
      <c r="D189" s="35" t="s">
        <v>655</v>
      </c>
      <c r="E189" s="214">
        <v>5.0000000000000001E-4</v>
      </c>
    </row>
    <row r="190" spans="1:5" x14ac:dyDescent="0.25">
      <c r="D190" s="35" t="s">
        <v>657</v>
      </c>
      <c r="E190" s="214">
        <v>1E-3</v>
      </c>
    </row>
    <row r="191" spans="1:5" ht="13" x14ac:dyDescent="0.3">
      <c r="A191" s="15" t="s">
        <v>680</v>
      </c>
      <c r="D191" s="35" t="s">
        <v>659</v>
      </c>
      <c r="E191" s="214">
        <v>5.0000000000000001E-3</v>
      </c>
    </row>
    <row r="192" spans="1:5" x14ac:dyDescent="0.25">
      <c r="A192" s="14" t="s">
        <v>681</v>
      </c>
      <c r="D192" s="35" t="s">
        <v>661</v>
      </c>
      <c r="E192" s="214">
        <v>0.03</v>
      </c>
    </row>
    <row r="193" spans="1:5" x14ac:dyDescent="0.25">
      <c r="A193" s="14" t="s">
        <v>682</v>
      </c>
      <c r="D193" s="35" t="s">
        <v>672</v>
      </c>
      <c r="E193" s="214">
        <v>0.04</v>
      </c>
    </row>
    <row r="194" spans="1:5" x14ac:dyDescent="0.25">
      <c r="A194" s="14" t="s">
        <v>683</v>
      </c>
      <c r="D194" s="35" t="s">
        <v>673</v>
      </c>
      <c r="E194" s="214">
        <v>0.3</v>
      </c>
    </row>
    <row r="195" spans="1:5" x14ac:dyDescent="0.25">
      <c r="A195" s="14" t="s">
        <v>684</v>
      </c>
      <c r="D195" s="35" t="s">
        <v>675</v>
      </c>
      <c r="E195" s="214">
        <v>0.5</v>
      </c>
    </row>
    <row r="196" spans="1:5" x14ac:dyDescent="0.25">
      <c r="D196" s="35"/>
      <c r="E196" s="214"/>
    </row>
    <row r="197" spans="1:5" ht="13" x14ac:dyDescent="0.3">
      <c r="A197" s="15" t="s">
        <v>685</v>
      </c>
      <c r="D197" s="15" t="s">
        <v>686</v>
      </c>
      <c r="E197" s="214"/>
    </row>
    <row r="198" spans="1:5" x14ac:dyDescent="0.25">
      <c r="A198" s="14" t="s">
        <v>687</v>
      </c>
      <c r="D198" s="35" t="s">
        <v>55</v>
      </c>
      <c r="E198" s="214">
        <v>0</v>
      </c>
    </row>
    <row r="199" spans="1:5" x14ac:dyDescent="0.25">
      <c r="A199" s="14" t="s">
        <v>688</v>
      </c>
      <c r="D199" s="35" t="s">
        <v>689</v>
      </c>
      <c r="E199" s="214">
        <v>0.5</v>
      </c>
    </row>
    <row r="200" spans="1:5" x14ac:dyDescent="0.25">
      <c r="A200" s="14" t="s">
        <v>690</v>
      </c>
      <c r="D200" s="35" t="s">
        <v>691</v>
      </c>
      <c r="E200" s="214">
        <v>0.8</v>
      </c>
    </row>
    <row r="201" spans="1:5" x14ac:dyDescent="0.25">
      <c r="D201" s="35" t="s">
        <v>692</v>
      </c>
      <c r="E201" s="214">
        <v>0.8</v>
      </c>
    </row>
    <row r="202" spans="1:5" ht="13" x14ac:dyDescent="0.3">
      <c r="A202" s="15" t="s">
        <v>693</v>
      </c>
      <c r="D202" s="35" t="s">
        <v>694</v>
      </c>
      <c r="E202" s="214">
        <v>0.8</v>
      </c>
    </row>
    <row r="203" spans="1:5" x14ac:dyDescent="0.25">
      <c r="A203" s="14" t="s">
        <v>695</v>
      </c>
      <c r="D203" s="35" t="s">
        <v>696</v>
      </c>
      <c r="E203" s="214">
        <v>0.8</v>
      </c>
    </row>
    <row r="204" spans="1:5" s="18" customFormat="1" x14ac:dyDescent="0.25">
      <c r="A204" s="14" t="s">
        <v>697</v>
      </c>
      <c r="B204" s="14"/>
      <c r="C204" s="14"/>
      <c r="D204" s="35"/>
      <c r="E204" s="214"/>
    </row>
    <row r="205" spans="1:5" s="18" customFormat="1" ht="13" x14ac:dyDescent="0.3">
      <c r="A205" s="14" t="s">
        <v>698</v>
      </c>
      <c r="B205" s="214"/>
      <c r="C205" s="14"/>
      <c r="D205" s="15" t="s">
        <v>699</v>
      </c>
      <c r="E205" s="214"/>
    </row>
    <row r="206" spans="1:5" s="18" customFormat="1" x14ac:dyDescent="0.25">
      <c r="A206" s="14" t="s">
        <v>487</v>
      </c>
      <c r="B206" s="214"/>
      <c r="C206" s="214"/>
      <c r="D206" s="35" t="s">
        <v>700</v>
      </c>
      <c r="E206" s="214"/>
    </row>
    <row r="207" spans="1:5" s="18" customFormat="1" x14ac:dyDescent="0.25">
      <c r="A207" s="35"/>
      <c r="B207" s="35"/>
      <c r="C207" s="214"/>
      <c r="D207" s="35" t="s">
        <v>701</v>
      </c>
      <c r="E207" s="214"/>
    </row>
    <row r="208" spans="1:5" s="18" customFormat="1" x14ac:dyDescent="0.25">
      <c r="A208" s="35"/>
      <c r="B208" s="35"/>
      <c r="C208" s="214"/>
      <c r="D208" s="35" t="s">
        <v>702</v>
      </c>
      <c r="E208" s="214"/>
    </row>
    <row r="209" spans="1:4" s="18" customFormat="1" x14ac:dyDescent="0.25">
      <c r="A209" s="35"/>
      <c r="B209" s="35" t="s">
        <v>420</v>
      </c>
      <c r="C209" s="214"/>
      <c r="D209" s="35"/>
    </row>
    <row r="210" spans="1:4" s="18" customFormat="1" ht="13" x14ac:dyDescent="0.3">
      <c r="A210" s="15" t="s">
        <v>703</v>
      </c>
      <c r="B210" s="35"/>
      <c r="C210" s="214"/>
      <c r="D210" s="35"/>
    </row>
    <row r="211" spans="1:4" s="18" customFormat="1" x14ac:dyDescent="0.25">
      <c r="A211" s="35" t="s">
        <v>426</v>
      </c>
      <c r="B211" s="35"/>
      <c r="C211" s="214"/>
      <c r="D211" s="35"/>
    </row>
    <row r="212" spans="1:4" s="18" customFormat="1" x14ac:dyDescent="0.25">
      <c r="A212" s="35" t="s">
        <v>431</v>
      </c>
      <c r="B212" s="35" t="s">
        <v>435</v>
      </c>
      <c r="C212" s="214"/>
      <c r="D212" s="35"/>
    </row>
    <row r="213" spans="1:4" s="18" customFormat="1" x14ac:dyDescent="0.25">
      <c r="A213" s="35" t="s">
        <v>435</v>
      </c>
      <c r="B213" s="35" t="s">
        <v>439</v>
      </c>
      <c r="C213" s="214"/>
      <c r="D213" s="35"/>
    </row>
    <row r="214" spans="1:4" s="18" customFormat="1" x14ac:dyDescent="0.25">
      <c r="A214" s="35" t="s">
        <v>704</v>
      </c>
      <c r="B214" s="35" t="s">
        <v>442</v>
      </c>
      <c r="C214" s="214"/>
      <c r="D214" s="35"/>
    </row>
    <row r="215" spans="1:4" s="18" customFormat="1" x14ac:dyDescent="0.25">
      <c r="A215" s="35" t="s">
        <v>705</v>
      </c>
      <c r="B215" s="35" t="s">
        <v>445</v>
      </c>
      <c r="C215" s="214"/>
      <c r="D215" s="35"/>
    </row>
    <row r="216" spans="1:4" s="18" customFormat="1" x14ac:dyDescent="0.25">
      <c r="A216" s="35" t="s">
        <v>706</v>
      </c>
      <c r="B216" s="35"/>
      <c r="C216" s="214"/>
      <c r="D216" s="35"/>
    </row>
    <row r="217" spans="1:4" s="18" customFormat="1" x14ac:dyDescent="0.25">
      <c r="A217" s="35" t="s">
        <v>707</v>
      </c>
      <c r="B217" s="35"/>
      <c r="C217" s="214"/>
      <c r="D217" s="214"/>
    </row>
    <row r="218" spans="1:4" s="18" customFormat="1" x14ac:dyDescent="0.25">
      <c r="A218" s="35" t="s">
        <v>708</v>
      </c>
      <c r="B218" s="35"/>
      <c r="C218" s="214"/>
      <c r="D218" s="214"/>
    </row>
    <row r="219" spans="1:4" s="18" customFormat="1" x14ac:dyDescent="0.25">
      <c r="A219" s="35" t="s">
        <v>709</v>
      </c>
      <c r="B219" s="35"/>
      <c r="C219" s="214"/>
      <c r="D219" s="214"/>
    </row>
    <row r="220" spans="1:4" s="18" customFormat="1" x14ac:dyDescent="0.25">
      <c r="A220" s="35"/>
      <c r="B220" s="35"/>
      <c r="C220" s="214"/>
      <c r="D220" s="214"/>
    </row>
    <row r="221" spans="1:4" x14ac:dyDescent="0.25">
      <c r="A221" s="35"/>
      <c r="B221" s="35"/>
      <c r="C221" s="214"/>
    </row>
    <row r="222" spans="1:4" x14ac:dyDescent="0.25">
      <c r="A222" s="35"/>
      <c r="B222" s="35"/>
      <c r="C222" s="214"/>
    </row>
    <row r="223" spans="1:4" x14ac:dyDescent="0.25">
      <c r="A223" s="35"/>
    </row>
    <row r="224" spans="1:4" ht="13" x14ac:dyDescent="0.3">
      <c r="A224" s="15" t="s">
        <v>710</v>
      </c>
    </row>
    <row r="225" spans="1:1" x14ac:dyDescent="0.25">
      <c r="A225" s="35"/>
    </row>
    <row r="226" spans="1:1" x14ac:dyDescent="0.25">
      <c r="A226" s="35"/>
    </row>
    <row r="227" spans="1:1" ht="13" x14ac:dyDescent="0.3">
      <c r="A227" s="15" t="s">
        <v>711</v>
      </c>
    </row>
    <row r="228" spans="1:1" x14ac:dyDescent="0.25">
      <c r="A228" s="35">
        <v>0</v>
      </c>
    </row>
    <row r="229" spans="1:1" x14ac:dyDescent="0.25">
      <c r="A229" s="35">
        <v>1</v>
      </c>
    </row>
    <row r="230" spans="1:1" x14ac:dyDescent="0.25">
      <c r="A230" s="35">
        <v>2</v>
      </c>
    </row>
    <row r="231" spans="1:1" x14ac:dyDescent="0.25">
      <c r="A231" s="35">
        <v>3</v>
      </c>
    </row>
    <row r="232" spans="1:1" x14ac:dyDescent="0.25">
      <c r="A232" s="35">
        <v>4</v>
      </c>
    </row>
    <row r="233" spans="1:1" x14ac:dyDescent="0.25">
      <c r="A233" s="35">
        <v>5</v>
      </c>
    </row>
    <row r="234" spans="1:1" x14ac:dyDescent="0.25">
      <c r="A234" s="35">
        <v>6</v>
      </c>
    </row>
    <row r="235" spans="1:1" x14ac:dyDescent="0.25">
      <c r="A235" s="35">
        <v>7</v>
      </c>
    </row>
    <row r="236" spans="1:1" x14ac:dyDescent="0.25">
      <c r="A236" s="35">
        <v>8</v>
      </c>
    </row>
  </sheetData>
  <phoneticPr fontId="0" type="noConversion"/>
  <dataValidations count="1">
    <dataValidation type="list" allowBlank="1" showInputMessage="1" showErrorMessage="1" sqref="C92" xr:uid="{00000000-0002-0000-0600-000000000000}">
      <formula1>$C$93:$C$97</formula1>
    </dataValidation>
  </dataValidations>
  <pageMargins left="0.75" right="0.75" top="1" bottom="1" header="0.5" footer="0.5"/>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8">
    <tabColor indexed="46"/>
  </sheetPr>
  <dimension ref="A1:BC134"/>
  <sheetViews>
    <sheetView showGridLines="0" topLeftCell="A45" zoomScale="130" zoomScaleNormal="130" workbookViewId="0">
      <selection activeCell="B56" sqref="B56:J56"/>
    </sheetView>
  </sheetViews>
  <sheetFormatPr defaultColWidth="9.1796875" defaultRowHeight="18" customHeight="1" x14ac:dyDescent="0.25"/>
  <cols>
    <col min="1" max="1" width="1.453125" customWidth="1"/>
    <col min="2" max="9" width="9.1796875" customWidth="1"/>
    <col min="10" max="10" width="16.1796875" customWidth="1"/>
    <col min="11" max="11" width="1.453125" customWidth="1"/>
    <col min="12" max="12" width="6.453125" customWidth="1"/>
    <col min="13" max="52" width="7" customWidth="1"/>
    <col min="53" max="53" width="6.1796875" customWidth="1"/>
    <col min="54" max="55" width="5.1796875" customWidth="1"/>
  </cols>
  <sheetData>
    <row r="1" spans="1:55" ht="13" x14ac:dyDescent="0.25">
      <c r="A1" s="117"/>
      <c r="B1" s="669" t="str">
        <f>+Ecologist&amp;": "&amp;+Site_name</f>
        <v xml:space="preserve">: </v>
      </c>
      <c r="C1" s="670"/>
      <c r="D1" s="670"/>
      <c r="E1" s="670"/>
      <c r="F1" s="670"/>
      <c r="G1" s="670"/>
      <c r="H1" s="670"/>
      <c r="I1" s="670"/>
      <c r="J1" s="671"/>
      <c r="K1" s="118"/>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row>
    <row r="2" spans="1:55" ht="13" x14ac:dyDescent="0.25">
      <c r="A2" s="119"/>
      <c r="B2" s="368" t="s">
        <v>712</v>
      </c>
      <c r="C2" s="368"/>
      <c r="D2" s="368"/>
      <c r="E2" s="368"/>
      <c r="F2" s="368"/>
      <c r="G2" s="368"/>
      <c r="H2" s="368"/>
      <c r="I2" s="368"/>
      <c r="J2" s="368"/>
      <c r="K2" s="120"/>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6"/>
      <c r="BC2" s="156"/>
    </row>
    <row r="3" spans="1:55" ht="4.5" customHeight="1" x14ac:dyDescent="0.25">
      <c r="A3" s="119"/>
      <c r="B3" s="672"/>
      <c r="C3" s="376"/>
      <c r="D3" s="376"/>
      <c r="E3" s="376"/>
      <c r="F3" s="376"/>
      <c r="G3" s="376"/>
      <c r="H3" s="376"/>
      <c r="I3" s="376"/>
      <c r="J3" s="376"/>
      <c r="K3" s="121"/>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6"/>
      <c r="BC3" s="156"/>
    </row>
    <row r="4" spans="1:55" ht="13" x14ac:dyDescent="0.25">
      <c r="A4" s="119"/>
      <c r="B4" s="368" t="s">
        <v>713</v>
      </c>
      <c r="C4" s="368"/>
      <c r="D4" s="368"/>
      <c r="E4" s="368"/>
      <c r="F4" s="368"/>
      <c r="G4" s="368"/>
      <c r="H4" s="368"/>
      <c r="I4" s="368"/>
      <c r="J4" s="368"/>
      <c r="K4" s="120"/>
      <c r="L4" s="157"/>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6"/>
      <c r="BC4" s="156"/>
    </row>
    <row r="5" spans="1:55" ht="12.5" x14ac:dyDescent="0.25">
      <c r="A5" s="119"/>
      <c r="B5" s="369" t="s">
        <v>714</v>
      </c>
      <c r="C5" s="369"/>
      <c r="D5" s="369"/>
      <c r="E5" s="369"/>
      <c r="F5" s="369"/>
      <c r="G5" s="369"/>
      <c r="H5" s="369"/>
      <c r="I5" s="369"/>
      <c r="J5" s="369"/>
      <c r="K5" s="122"/>
      <c r="L5" s="680" t="s">
        <v>715</v>
      </c>
      <c r="M5" s="680"/>
      <c r="N5" s="680"/>
      <c r="O5" s="680"/>
      <c r="P5" s="680"/>
      <c r="Q5" s="680"/>
      <c r="R5" s="680"/>
      <c r="S5" s="680"/>
      <c r="T5" s="680"/>
      <c r="U5" s="680"/>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6"/>
      <c r="BC5" s="156"/>
    </row>
    <row r="6" spans="1:55" ht="12.75" customHeight="1" x14ac:dyDescent="0.25">
      <c r="A6" s="119"/>
      <c r="B6" s="369"/>
      <c r="C6" s="369"/>
      <c r="D6" s="369"/>
      <c r="E6" s="369"/>
      <c r="F6" s="369"/>
      <c r="G6" s="369"/>
      <c r="H6" s="369"/>
      <c r="I6" s="369"/>
      <c r="J6" s="369"/>
      <c r="K6" s="122"/>
      <c r="L6" s="680"/>
      <c r="M6" s="680"/>
      <c r="N6" s="680"/>
      <c r="O6" s="680"/>
      <c r="P6" s="680"/>
      <c r="Q6" s="680"/>
      <c r="R6" s="680"/>
      <c r="S6" s="680"/>
      <c r="T6" s="680"/>
      <c r="U6" s="680"/>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6"/>
      <c r="BC6" s="156"/>
    </row>
    <row r="7" spans="1:55" ht="12.75" customHeight="1" x14ac:dyDescent="0.25">
      <c r="A7" s="119"/>
      <c r="B7" s="369"/>
      <c r="C7" s="369"/>
      <c r="D7" s="369"/>
      <c r="E7" s="369"/>
      <c r="F7" s="369"/>
      <c r="G7" s="369"/>
      <c r="H7" s="369"/>
      <c r="I7" s="369"/>
      <c r="J7" s="369"/>
      <c r="K7" s="122"/>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6"/>
      <c r="BC7" s="156"/>
    </row>
    <row r="8" spans="1:55" ht="12.5" x14ac:dyDescent="0.25">
      <c r="A8" s="119"/>
      <c r="B8" s="675" t="s">
        <v>278</v>
      </c>
      <c r="C8" s="650"/>
      <c r="D8" s="679" t="s">
        <v>716</v>
      </c>
      <c r="E8" s="675" t="s">
        <v>717</v>
      </c>
      <c r="F8" s="675" t="s">
        <v>718</v>
      </c>
      <c r="G8" s="675" t="s">
        <v>719</v>
      </c>
      <c r="H8" s="675" t="s">
        <v>720</v>
      </c>
      <c r="I8" s="675" t="s">
        <v>721</v>
      </c>
      <c r="J8" s="676" t="s">
        <v>722</v>
      </c>
      <c r="K8" s="122"/>
      <c r="L8" s="155"/>
      <c r="M8" s="673" t="s">
        <v>723</v>
      </c>
      <c r="N8" s="673" t="s">
        <v>724</v>
      </c>
      <c r="O8" s="673" t="s">
        <v>725</v>
      </c>
      <c r="P8" s="673" t="s">
        <v>726</v>
      </c>
      <c r="Q8" s="673" t="s">
        <v>727</v>
      </c>
      <c r="R8" s="673" t="s">
        <v>728</v>
      </c>
      <c r="S8" s="673" t="s">
        <v>729</v>
      </c>
      <c r="T8" s="673" t="s">
        <v>730</v>
      </c>
      <c r="U8" s="673" t="s">
        <v>731</v>
      </c>
      <c r="V8" s="637" t="s">
        <v>732</v>
      </c>
      <c r="W8" s="637" t="s">
        <v>733</v>
      </c>
      <c r="X8" s="637" t="s">
        <v>734</v>
      </c>
      <c r="Y8" s="637" t="s">
        <v>735</v>
      </c>
      <c r="Z8" s="637" t="s">
        <v>736</v>
      </c>
      <c r="AA8" s="637" t="s">
        <v>737</v>
      </c>
      <c r="AB8" s="637" t="s">
        <v>738</v>
      </c>
      <c r="AC8" s="637" t="s">
        <v>739</v>
      </c>
      <c r="AD8" s="637" t="s">
        <v>740</v>
      </c>
      <c r="AE8" s="637" t="s">
        <v>741</v>
      </c>
      <c r="AF8" s="637" t="s">
        <v>742</v>
      </c>
      <c r="AG8" s="637" t="s">
        <v>743</v>
      </c>
      <c r="AH8" s="637" t="s">
        <v>744</v>
      </c>
      <c r="AI8" s="637" t="s">
        <v>745</v>
      </c>
      <c r="AJ8" s="637" t="s">
        <v>746</v>
      </c>
      <c r="AK8" s="637" t="s">
        <v>747</v>
      </c>
      <c r="AL8" s="637" t="s">
        <v>748</v>
      </c>
      <c r="AM8" s="637" t="s">
        <v>749</v>
      </c>
      <c r="AN8" s="637" t="s">
        <v>750</v>
      </c>
      <c r="AO8" s="637" t="s">
        <v>751</v>
      </c>
      <c r="AP8" s="637" t="s">
        <v>752</v>
      </c>
      <c r="AQ8" s="637" t="s">
        <v>753</v>
      </c>
      <c r="AR8" s="637" t="s">
        <v>754</v>
      </c>
      <c r="AS8" s="637" t="s">
        <v>755</v>
      </c>
      <c r="AT8" s="637" t="s">
        <v>756</v>
      </c>
      <c r="AU8" s="637" t="s">
        <v>757</v>
      </c>
      <c r="AV8" s="637" t="s">
        <v>758</v>
      </c>
      <c r="AW8" s="637" t="s">
        <v>759</v>
      </c>
      <c r="AX8" s="637" t="s">
        <v>760</v>
      </c>
      <c r="AY8" s="637" t="s">
        <v>761</v>
      </c>
      <c r="AZ8" s="637" t="s">
        <v>762</v>
      </c>
      <c r="BA8" s="667" t="s">
        <v>763</v>
      </c>
      <c r="BB8" s="156"/>
      <c r="BC8" s="156"/>
    </row>
    <row r="9" spans="1:55" ht="12.5" x14ac:dyDescent="0.25">
      <c r="A9" s="119"/>
      <c r="B9" s="650"/>
      <c r="C9" s="650"/>
      <c r="D9" s="679"/>
      <c r="E9" s="650"/>
      <c r="F9" s="650"/>
      <c r="G9" s="650"/>
      <c r="H9" s="675"/>
      <c r="I9" s="650"/>
      <c r="J9" s="677"/>
      <c r="K9" s="122"/>
      <c r="L9" s="155"/>
      <c r="M9" s="674"/>
      <c r="N9" s="674"/>
      <c r="O9" s="674"/>
      <c r="P9" s="674"/>
      <c r="Q9" s="674"/>
      <c r="R9" s="674"/>
      <c r="S9" s="674"/>
      <c r="T9" s="674"/>
      <c r="U9" s="674"/>
      <c r="V9" s="638"/>
      <c r="W9" s="638"/>
      <c r="X9" s="638"/>
      <c r="Y9" s="638"/>
      <c r="Z9" s="638"/>
      <c r="AA9" s="638"/>
      <c r="AB9" s="638"/>
      <c r="AC9" s="638"/>
      <c r="AD9" s="638"/>
      <c r="AE9" s="638"/>
      <c r="AF9" s="638"/>
      <c r="AG9" s="638"/>
      <c r="AH9" s="638"/>
      <c r="AI9" s="638"/>
      <c r="AJ9" s="638"/>
      <c r="AK9" s="638"/>
      <c r="AL9" s="638"/>
      <c r="AM9" s="638"/>
      <c r="AN9" s="638"/>
      <c r="AO9" s="638"/>
      <c r="AP9" s="638"/>
      <c r="AQ9" s="638"/>
      <c r="AR9" s="638"/>
      <c r="AS9" s="638"/>
      <c r="AT9" s="638"/>
      <c r="AU9" s="638"/>
      <c r="AV9" s="638"/>
      <c r="AW9" s="638"/>
      <c r="AX9" s="638"/>
      <c r="AY9" s="638"/>
      <c r="AZ9" s="638"/>
      <c r="BA9" s="668"/>
      <c r="BB9" s="156"/>
      <c r="BC9" s="156"/>
    </row>
    <row r="10" spans="1:55" ht="12.5" x14ac:dyDescent="0.25">
      <c r="A10" s="119"/>
      <c r="B10" s="650"/>
      <c r="C10" s="650"/>
      <c r="D10" s="679"/>
      <c r="E10" s="650"/>
      <c r="F10" s="650"/>
      <c r="G10" s="650"/>
      <c r="H10" s="650"/>
      <c r="I10" s="650"/>
      <c r="J10" s="678"/>
      <c r="K10" s="122"/>
      <c r="L10" s="169" t="s">
        <v>764</v>
      </c>
      <c r="M10" s="158">
        <f>MAX('C - Survey - Pond 1-10'!G16:M16)</f>
        <v>0</v>
      </c>
      <c r="N10" s="158">
        <f>MAX('C - Survey - Pond 1-10'!G49:M49)</f>
        <v>0</v>
      </c>
      <c r="O10" s="158">
        <f>MAX('C - Survey - Pond 1-10'!G82:M82)</f>
        <v>0</v>
      </c>
      <c r="P10" s="158">
        <f>MAX('C - Survey - Pond 1-10'!G115:M115)</f>
        <v>0</v>
      </c>
      <c r="Q10" s="158">
        <f>MAX('C - Survey - Pond 1-10'!G148:M148)</f>
        <v>0</v>
      </c>
      <c r="R10" s="158">
        <f>MAX('C - Survey - Pond 1-10'!G181:M181)</f>
        <v>0</v>
      </c>
      <c r="S10" s="158">
        <f>MAX('C - Survey - Pond 1-10'!G214:M214)</f>
        <v>0</v>
      </c>
      <c r="T10" s="158">
        <f>MAX('C - Survey - Pond 1-10'!G247:M247)</f>
        <v>0</v>
      </c>
      <c r="U10" s="158">
        <f>MAX('C - Survey - Pond 1-10'!G280:M280)</f>
        <v>0</v>
      </c>
      <c r="V10" s="158">
        <f>MAX('C - Survey - Pond 1-10'!G313:M313)</f>
        <v>0</v>
      </c>
      <c r="W10" s="161">
        <f>'C - Survey - Pond 11-20'!U10</f>
        <v>0</v>
      </c>
      <c r="X10" s="161">
        <f>'C - Survey - Pond 11-20'!V10</f>
        <v>0</v>
      </c>
      <c r="Y10" s="161">
        <f>'C - Survey - Pond 11-20'!W10</f>
        <v>0</v>
      </c>
      <c r="Z10" s="161">
        <f>'C - Survey - Pond 11-20'!X10</f>
        <v>0</v>
      </c>
      <c r="AA10" s="161">
        <f>'C - Survey - Pond 11-20'!Y10</f>
        <v>0</v>
      </c>
      <c r="AB10" s="161">
        <f>'C - Survey - Pond 11-20'!Z10</f>
        <v>0</v>
      </c>
      <c r="AC10" s="161">
        <f>'C - Survey - Pond 11-20'!AA10</f>
        <v>0</v>
      </c>
      <c r="AD10" s="161">
        <f>'C - Survey - Pond 11-20'!AB10</f>
        <v>0</v>
      </c>
      <c r="AE10" s="161">
        <f>'C - Survey - Pond 11-20'!AC10</f>
        <v>0</v>
      </c>
      <c r="AF10" s="161">
        <f>'C - Survey - Pond 11-20'!AD10</f>
        <v>0</v>
      </c>
      <c r="AG10" s="161">
        <f>'C - Survey - Pond 21-30'!U10</f>
        <v>0</v>
      </c>
      <c r="AH10" s="161">
        <f>'C - Survey - Pond 21-30'!V10</f>
        <v>0</v>
      </c>
      <c r="AI10" s="161">
        <f>'C - Survey - Pond 21-30'!W10</f>
        <v>0</v>
      </c>
      <c r="AJ10" s="161">
        <f>'C - Survey - Pond 21-30'!X10</f>
        <v>0</v>
      </c>
      <c r="AK10" s="161">
        <f>'C - Survey - Pond 21-30'!Y10</f>
        <v>0</v>
      </c>
      <c r="AL10" s="161">
        <f>'C - Survey - Pond 21-30'!Z10</f>
        <v>0</v>
      </c>
      <c r="AM10" s="161">
        <f>'C - Survey - Pond 21-30'!AA10</f>
        <v>0</v>
      </c>
      <c r="AN10" s="161">
        <f>'C - Survey - Pond 21-30'!AB10</f>
        <v>0</v>
      </c>
      <c r="AO10" s="161">
        <f>'C - Survey - Pond 21-30'!AC10</f>
        <v>0</v>
      </c>
      <c r="AP10" s="161">
        <f>'C - Survey - Pond 21-30'!AD10</f>
        <v>0</v>
      </c>
      <c r="AQ10" s="161">
        <f>'C - Survey - Pond 31-40'!U10</f>
        <v>0</v>
      </c>
      <c r="AR10" s="161">
        <f>'C - Survey - Pond 31-40'!V10</f>
        <v>0</v>
      </c>
      <c r="AS10" s="161">
        <f>'C - Survey - Pond 31-40'!W10</f>
        <v>0</v>
      </c>
      <c r="AT10" s="161">
        <f>'C - Survey - Pond 31-40'!X10</f>
        <v>0</v>
      </c>
      <c r="AU10" s="161">
        <f>'C - Survey - Pond 31-40'!Y10</f>
        <v>0</v>
      </c>
      <c r="AV10" s="161">
        <f>'C - Survey - Pond 31-40'!Z10</f>
        <v>0</v>
      </c>
      <c r="AW10" s="161">
        <f>'C - Survey - Pond 31-40'!AA10</f>
        <v>0</v>
      </c>
      <c r="AX10" s="161">
        <f>'C - Survey - Pond 31-40'!AB10</f>
        <v>0</v>
      </c>
      <c r="AY10" s="161">
        <f>'C - Survey - Pond 31-40'!AC10</f>
        <v>0</v>
      </c>
      <c r="AZ10" s="161">
        <f>'C - Survey - Pond 31-40'!AD10</f>
        <v>0</v>
      </c>
      <c r="BA10" s="161">
        <f>SUM(M10:AZ10)</f>
        <v>0</v>
      </c>
      <c r="BB10" s="156"/>
      <c r="BC10" s="156"/>
    </row>
    <row r="11" spans="1:55" ht="12.5" x14ac:dyDescent="0.25">
      <c r="A11" s="119"/>
      <c r="B11" s="660">
        <f>'C - Survey - Pond 1-10'!B12</f>
        <v>0</v>
      </c>
      <c r="C11" s="661"/>
      <c r="D11" s="72"/>
      <c r="E11" s="73">
        <f>'C - Survey - Pond 1-10'!J31</f>
        <v>0</v>
      </c>
      <c r="F11" s="73" t="str">
        <f>IF(E11="","",IF(E11=0,"",IF(E11&lt;=10,"Small",IF(AND(E11&gt;10,E11&lt;=100),"Medium",IF(E11&gt;100,"Large")))))</f>
        <v/>
      </c>
      <c r="G11" s="154" t="str">
        <f>'C - Survey Info'!E$137</f>
        <v/>
      </c>
      <c r="H11" s="74" t="str">
        <f>IF('C - Survey - Pond 1-10'!C35&gt;0,"Caution","")</f>
        <v/>
      </c>
      <c r="I11" s="75" t="str">
        <f>IF(E11=0,"",M18)</f>
        <v/>
      </c>
      <c r="J11" s="75" t="str">
        <f>IF(OR('C - Survey - Pond 1-10'!P15="Yes",'C - Survey - Pond 1-10'!P17="Yes",'C - Survey - Pond 1-10'!P19="Yes",'C - Survey - Pond 1-10'!P21="Yes",'C - Survey - Pond 1-10'!P23="Yes",'C - Survey - Pond 1-10'!P25="Yes",'C - Survey - Pond 1-10'!P27="Yes",'C - Survey - Pond 1-10'!P29="Yes"),"Yes",IF(OR('C - Survey - Pond 1-10'!P15="No",'C - Survey - Pond 1-10'!P17="No",'C - Survey - Pond 1-10'!P19="No",'C - Survey - Pond 1-10'!P21="No",'C - Survey - Pond 1-10'!P23="No",'C - Survey - Pond 1-10'!P25="No",'C - Survey - Pond 1-10'!P27="No",'C - Survey - Pond 1-10'!P29="No"),"No",""))</f>
        <v/>
      </c>
      <c r="K11" s="122"/>
      <c r="L11" s="169" t="s">
        <v>765</v>
      </c>
      <c r="M11" s="158">
        <f>MAX('C - Survey - Pond 1-10'!G18:M18)</f>
        <v>0</v>
      </c>
      <c r="N11" s="158">
        <f>MAX('C - Survey - Pond 1-10'!G51:M51)</f>
        <v>0</v>
      </c>
      <c r="O11" s="158">
        <f>MAX('C - Survey - Pond 1-10'!G84:M84)</f>
        <v>0</v>
      </c>
      <c r="P11" s="158">
        <f>MAX('C - Survey - Pond 1-10'!G117:M117)</f>
        <v>0</v>
      </c>
      <c r="Q11" s="158">
        <f>MAX('C - Survey - Pond 1-10'!G150:M150)</f>
        <v>0</v>
      </c>
      <c r="R11" s="158">
        <f>MAX('C - Survey - Pond 1-10'!G183:M183)</f>
        <v>0</v>
      </c>
      <c r="S11" s="158">
        <f>MAX('C - Survey - Pond 1-10'!G216:M216)</f>
        <v>0</v>
      </c>
      <c r="T11" s="158">
        <f>MAX('C - Survey - Pond 1-10'!G249:M249)</f>
        <v>0</v>
      </c>
      <c r="U11" s="158">
        <f>MAX('C - Survey - Pond 1-10'!G282:M282)</f>
        <v>0</v>
      </c>
      <c r="V11" s="158">
        <f>MAX('C - Survey - Pond 1-10'!G315:M315)</f>
        <v>0</v>
      </c>
      <c r="W11" s="161">
        <f>'C - Survey - Pond 11-20'!U11</f>
        <v>0</v>
      </c>
      <c r="X11" s="161">
        <f>'C - Survey - Pond 11-20'!V11</f>
        <v>0</v>
      </c>
      <c r="Y11" s="161">
        <f>'C - Survey - Pond 11-20'!W11</f>
        <v>0</v>
      </c>
      <c r="Z11" s="161">
        <f>'C - Survey - Pond 11-20'!X11</f>
        <v>0</v>
      </c>
      <c r="AA11" s="161">
        <f>'C - Survey - Pond 11-20'!Y11</f>
        <v>0</v>
      </c>
      <c r="AB11" s="161">
        <f>'C - Survey - Pond 11-20'!Z11</f>
        <v>0</v>
      </c>
      <c r="AC11" s="161">
        <f>'C - Survey - Pond 11-20'!AA11</f>
        <v>0</v>
      </c>
      <c r="AD11" s="161">
        <f>'C - Survey - Pond 11-20'!AB11</f>
        <v>0</v>
      </c>
      <c r="AE11" s="161">
        <f>'C - Survey - Pond 11-20'!AC11</f>
        <v>0</v>
      </c>
      <c r="AF11" s="161">
        <f>'C - Survey - Pond 11-20'!AD11</f>
        <v>0</v>
      </c>
      <c r="AG11" s="161">
        <f>'C - Survey - Pond 21-30'!U11</f>
        <v>0</v>
      </c>
      <c r="AH11" s="161">
        <f>'C - Survey - Pond 21-30'!V11</f>
        <v>0</v>
      </c>
      <c r="AI11" s="161">
        <f>'C - Survey - Pond 21-30'!W11</f>
        <v>0</v>
      </c>
      <c r="AJ11" s="161">
        <f>'C - Survey - Pond 21-30'!X11</f>
        <v>0</v>
      </c>
      <c r="AK11" s="161">
        <f>'C - Survey - Pond 21-30'!Y11</f>
        <v>0</v>
      </c>
      <c r="AL11" s="161">
        <f>'C - Survey - Pond 21-30'!Z11</f>
        <v>0</v>
      </c>
      <c r="AM11" s="161">
        <f>'C - Survey - Pond 21-30'!AA11</f>
        <v>0</v>
      </c>
      <c r="AN11" s="161">
        <f>'C - Survey - Pond 21-30'!AB11</f>
        <v>0</v>
      </c>
      <c r="AO11" s="161">
        <f>'C - Survey - Pond 21-30'!AC11</f>
        <v>0</v>
      </c>
      <c r="AP11" s="161">
        <f>'C - Survey - Pond 21-30'!AD11</f>
        <v>0</v>
      </c>
      <c r="AQ11" s="161">
        <f>'C - Survey - Pond 31-40'!U11</f>
        <v>0</v>
      </c>
      <c r="AR11" s="161">
        <f>'C - Survey - Pond 31-40'!V11</f>
        <v>0</v>
      </c>
      <c r="AS11" s="161">
        <f>'C - Survey - Pond 31-40'!W11</f>
        <v>0</v>
      </c>
      <c r="AT11" s="161">
        <f>'C - Survey - Pond 31-40'!X11</f>
        <v>0</v>
      </c>
      <c r="AU11" s="161">
        <f>'C - Survey - Pond 31-40'!Y11</f>
        <v>0</v>
      </c>
      <c r="AV11" s="161">
        <f>'C - Survey - Pond 31-40'!Z11</f>
        <v>0</v>
      </c>
      <c r="AW11" s="161">
        <f>'C - Survey - Pond 31-40'!AA11</f>
        <v>0</v>
      </c>
      <c r="AX11" s="161">
        <f>'C - Survey - Pond 31-40'!AB11</f>
        <v>0</v>
      </c>
      <c r="AY11" s="161">
        <f>'C - Survey - Pond 31-40'!AC11</f>
        <v>0</v>
      </c>
      <c r="AZ11" s="161">
        <f>'C - Survey - Pond 31-40'!AD11</f>
        <v>0</v>
      </c>
      <c r="BA11" s="161">
        <f t="shared" ref="BA11:BA17" si="0">SUM(M11:AZ11)</f>
        <v>0</v>
      </c>
      <c r="BB11" s="156"/>
      <c r="BC11" s="156"/>
    </row>
    <row r="12" spans="1:55" ht="12.5" x14ac:dyDescent="0.25">
      <c r="A12" s="119"/>
      <c r="B12" s="660">
        <f>'C - Survey - Pond 1-10'!B45</f>
        <v>0</v>
      </c>
      <c r="C12" s="661"/>
      <c r="D12" s="72"/>
      <c r="E12" s="73">
        <f>'C - Survey - Pond 1-10'!J64</f>
        <v>0</v>
      </c>
      <c r="F12" s="73" t="str">
        <f t="shared" ref="F12:F20" si="1">IF(E12="","",IF(E12=0,"",IF(E12&lt;=10,"Small",IF(AND(E12&gt;10,E12&lt;=100),"Medium",IF(E12&gt;100,"Large")))))</f>
        <v/>
      </c>
      <c r="G12" s="154" t="str">
        <f>'C - Survey Info'!F$137</f>
        <v/>
      </c>
      <c r="H12" s="74" t="str">
        <f>IF('C - Survey - Pond 1-10'!C68&gt;0,"Caution","")</f>
        <v/>
      </c>
      <c r="I12" s="75" t="str">
        <f>IF(E12=0,"",N18)</f>
        <v/>
      </c>
      <c r="J12" s="75" t="str">
        <f>IF(OR('C - Survey - Pond 1-10'!P48="Yes",'C - Survey - Pond 1-10'!P50="Yes",'C - Survey - Pond 1-10'!P52="Yes",'C - Survey - Pond 1-10'!P54="Yes",'C - Survey - Pond 1-10'!P56="Yes",'C - Survey - Pond 1-10'!P58="Yes",'C - Survey - Pond 1-10'!P60="Yes",'C - Survey - Pond 1-10'!P62="Yes"),"Yes",IF(OR('C - Survey - Pond 1-10'!P48="No",'C - Survey - Pond 1-10'!P50="No",'C - Survey - Pond 1-10'!P52="No",'C - Survey - Pond 1-10'!P54="No",'C - Survey - Pond 1-10'!P56="No",'C - Survey - Pond 1-10'!P58="No",'C - Survey - Pond 1-10'!P60="No",'C - Survey - Pond 1-10'!P62="No"),"No",""))</f>
        <v/>
      </c>
      <c r="K12" s="122"/>
      <c r="L12" s="169" t="s">
        <v>766</v>
      </c>
      <c r="M12" s="158">
        <f>MAX('C - Survey - Pond 1-10'!G20:M20)</f>
        <v>0</v>
      </c>
      <c r="N12" s="158">
        <f>MAX('C - Survey - Pond 1-10'!G53:M53)</f>
        <v>0</v>
      </c>
      <c r="O12" s="158">
        <f>MAX('C - Survey - Pond 1-10'!G86:M86)</f>
        <v>0</v>
      </c>
      <c r="P12" s="158">
        <f>MAX('C - Survey - Pond 1-10'!G119:M119)</f>
        <v>0</v>
      </c>
      <c r="Q12" s="158">
        <f>MAX('C - Survey - Pond 1-10'!G152:M152)</f>
        <v>0</v>
      </c>
      <c r="R12" s="158">
        <f>MAX('C - Survey - Pond 1-10'!G185:M185)</f>
        <v>0</v>
      </c>
      <c r="S12" s="158">
        <f>MAX('C - Survey - Pond 1-10'!G218:M218)</f>
        <v>0</v>
      </c>
      <c r="T12" s="158">
        <f>MAX('C - Survey - Pond 1-10'!G251:M251)</f>
        <v>0</v>
      </c>
      <c r="U12" s="158">
        <f>MAX('C - Survey - Pond 1-10'!G284:M284)</f>
        <v>0</v>
      </c>
      <c r="V12" s="158">
        <f>MAX('C - Survey - Pond 1-10'!G317:M317)</f>
        <v>0</v>
      </c>
      <c r="W12" s="161">
        <f>'C - Survey - Pond 11-20'!U12</f>
        <v>0</v>
      </c>
      <c r="X12" s="161">
        <f>'C - Survey - Pond 11-20'!V12</f>
        <v>0</v>
      </c>
      <c r="Y12" s="161">
        <f>'C - Survey - Pond 11-20'!W12</f>
        <v>0</v>
      </c>
      <c r="Z12" s="161">
        <f>'C - Survey - Pond 11-20'!X12</f>
        <v>0</v>
      </c>
      <c r="AA12" s="161">
        <f>'C - Survey - Pond 11-20'!Y12</f>
        <v>0</v>
      </c>
      <c r="AB12" s="161">
        <f>'C - Survey - Pond 11-20'!Z12</f>
        <v>0</v>
      </c>
      <c r="AC12" s="161">
        <f>'C - Survey - Pond 11-20'!AA12</f>
        <v>0</v>
      </c>
      <c r="AD12" s="161">
        <f>'C - Survey - Pond 11-20'!AB12</f>
        <v>0</v>
      </c>
      <c r="AE12" s="161">
        <f>'C - Survey - Pond 11-20'!AC12</f>
        <v>0</v>
      </c>
      <c r="AF12" s="161">
        <f>'C - Survey - Pond 11-20'!AD12</f>
        <v>0</v>
      </c>
      <c r="AG12" s="161">
        <f>'C - Survey - Pond 21-30'!U12</f>
        <v>0</v>
      </c>
      <c r="AH12" s="161">
        <f>'C - Survey - Pond 21-30'!V12</f>
        <v>0</v>
      </c>
      <c r="AI12" s="161">
        <f>'C - Survey - Pond 21-30'!W12</f>
        <v>0</v>
      </c>
      <c r="AJ12" s="161">
        <f>'C - Survey - Pond 21-30'!X12</f>
        <v>0</v>
      </c>
      <c r="AK12" s="161">
        <f>'C - Survey - Pond 21-30'!Y12</f>
        <v>0</v>
      </c>
      <c r="AL12" s="161">
        <f>'C - Survey - Pond 21-30'!Z12</f>
        <v>0</v>
      </c>
      <c r="AM12" s="161">
        <f>'C - Survey - Pond 21-30'!AA12</f>
        <v>0</v>
      </c>
      <c r="AN12" s="161">
        <f>'C - Survey - Pond 21-30'!AB12</f>
        <v>0</v>
      </c>
      <c r="AO12" s="161">
        <f>'C - Survey - Pond 21-30'!AC12</f>
        <v>0</v>
      </c>
      <c r="AP12" s="161">
        <f>'C - Survey - Pond 21-30'!AD12</f>
        <v>0</v>
      </c>
      <c r="AQ12" s="161">
        <f>'C - Survey - Pond 31-40'!U12</f>
        <v>0</v>
      </c>
      <c r="AR12" s="161">
        <f>'C - Survey - Pond 31-40'!V12</f>
        <v>0</v>
      </c>
      <c r="AS12" s="161">
        <f>'C - Survey - Pond 31-40'!W12</f>
        <v>0</v>
      </c>
      <c r="AT12" s="161">
        <f>'C - Survey - Pond 31-40'!X12</f>
        <v>0</v>
      </c>
      <c r="AU12" s="161">
        <f>'C - Survey - Pond 31-40'!Y12</f>
        <v>0</v>
      </c>
      <c r="AV12" s="161">
        <f>'C - Survey - Pond 31-40'!Z12</f>
        <v>0</v>
      </c>
      <c r="AW12" s="161">
        <f>'C - Survey - Pond 31-40'!AA12</f>
        <v>0</v>
      </c>
      <c r="AX12" s="161">
        <f>'C - Survey - Pond 31-40'!AB12</f>
        <v>0</v>
      </c>
      <c r="AY12" s="161">
        <f>'C - Survey - Pond 31-40'!AC12</f>
        <v>0</v>
      </c>
      <c r="AZ12" s="161">
        <f>'C - Survey - Pond 31-40'!AD12</f>
        <v>0</v>
      </c>
      <c r="BA12" s="161">
        <f t="shared" si="0"/>
        <v>0</v>
      </c>
      <c r="BB12" s="156"/>
      <c r="BC12" s="156"/>
    </row>
    <row r="13" spans="1:55" ht="12.5" x14ac:dyDescent="0.25">
      <c r="A13" s="119"/>
      <c r="B13" s="660">
        <f>'C - Survey - Pond 1-10'!B78</f>
        <v>0</v>
      </c>
      <c r="C13" s="661"/>
      <c r="D13" s="72"/>
      <c r="E13" s="73">
        <f>'C - Survey - Pond 1-10'!J97</f>
        <v>0</v>
      </c>
      <c r="F13" s="73" t="str">
        <f t="shared" si="1"/>
        <v/>
      </c>
      <c r="G13" s="154" t="str">
        <f>'C - Survey Info'!G$137</f>
        <v/>
      </c>
      <c r="H13" s="74" t="str">
        <f>IF('C - Survey - Pond 1-10'!C101&gt;0,"Caution","")</f>
        <v/>
      </c>
      <c r="I13" s="75" t="str">
        <f>IF(E13=0,"",O18)</f>
        <v/>
      </c>
      <c r="J13" s="75" t="str">
        <f>IF(OR('C - Survey - Pond 1-10'!P81="Yes",'C - Survey - Pond 1-10'!P83="Yes",'C - Survey - Pond 1-10'!P85="Yes",'C - Survey - Pond 1-10'!P87="Yes",'C - Survey - Pond 1-10'!P89="Yes",'C - Survey - Pond 1-10'!P91="Yes",'C - Survey - Pond 1-10'!P93="Yes",'C - Survey - Pond 1-10'!P95="Yes"),"Yes",IF(OR('C - Survey - Pond 1-10'!P81="No",'C - Survey - Pond 1-10'!P83="No",'C - Survey - Pond 1-10'!P85="No",'C - Survey - Pond 1-10'!P87="No",'C - Survey - Pond 1-10'!P89="No",'C - Survey - Pond 1-10'!P91="No",'C - Survey - Pond 1-10'!P93="No",'C - Survey - Pond 1-10'!P95="No"),"No",""))</f>
        <v/>
      </c>
      <c r="K13" s="122"/>
      <c r="L13" s="169" t="s">
        <v>767</v>
      </c>
      <c r="M13" s="158">
        <f>MAX('C - Survey - Pond 1-10'!G22:M22)</f>
        <v>0</v>
      </c>
      <c r="N13" s="158">
        <f>MAX('C - Survey - Pond 1-10'!G55:M55)</f>
        <v>0</v>
      </c>
      <c r="O13" s="158">
        <f>MAX('C - Survey - Pond 1-10'!G88:M88)</f>
        <v>0</v>
      </c>
      <c r="P13" s="158">
        <f>MAX('C - Survey - Pond 1-10'!G121:M121)</f>
        <v>0</v>
      </c>
      <c r="Q13" s="158">
        <f>MAX('C - Survey - Pond 1-10'!G154:M154)</f>
        <v>0</v>
      </c>
      <c r="R13" s="158">
        <f>MAX('C - Survey - Pond 1-10'!G187:M187)</f>
        <v>0</v>
      </c>
      <c r="S13" s="158">
        <f>MAX('C - Survey - Pond 1-10'!G220:M220)</f>
        <v>0</v>
      </c>
      <c r="T13" s="158">
        <f>MAX('C - Survey - Pond 1-10'!G253:M253)</f>
        <v>0</v>
      </c>
      <c r="U13" s="158">
        <f>MAX('C - Survey - Pond 1-10'!G286:M286)</f>
        <v>0</v>
      </c>
      <c r="V13" s="158">
        <f>MAX('C - Survey - Pond 1-10'!G319:M319)</f>
        <v>0</v>
      </c>
      <c r="W13" s="161">
        <f>'C - Survey - Pond 11-20'!U13</f>
        <v>0</v>
      </c>
      <c r="X13" s="161">
        <f>'C - Survey - Pond 11-20'!V13</f>
        <v>0</v>
      </c>
      <c r="Y13" s="161">
        <f>'C - Survey - Pond 11-20'!W13</f>
        <v>0</v>
      </c>
      <c r="Z13" s="161">
        <f>'C - Survey - Pond 11-20'!X13</f>
        <v>0</v>
      </c>
      <c r="AA13" s="161">
        <f>'C - Survey - Pond 11-20'!Y13</f>
        <v>0</v>
      </c>
      <c r="AB13" s="161">
        <f>'C - Survey - Pond 11-20'!Z13</f>
        <v>0</v>
      </c>
      <c r="AC13" s="161">
        <f>'C - Survey - Pond 11-20'!AA13</f>
        <v>0</v>
      </c>
      <c r="AD13" s="161">
        <f>'C - Survey - Pond 11-20'!AB13</f>
        <v>0</v>
      </c>
      <c r="AE13" s="161">
        <f>'C - Survey - Pond 11-20'!AC13</f>
        <v>0</v>
      </c>
      <c r="AF13" s="161">
        <f>'C - Survey - Pond 11-20'!AD13</f>
        <v>0</v>
      </c>
      <c r="AG13" s="161">
        <f>'C - Survey - Pond 21-30'!U13</f>
        <v>0</v>
      </c>
      <c r="AH13" s="161">
        <f>'C - Survey - Pond 21-30'!V13</f>
        <v>0</v>
      </c>
      <c r="AI13" s="161">
        <f>'C - Survey - Pond 21-30'!W13</f>
        <v>0</v>
      </c>
      <c r="AJ13" s="161">
        <f>'C - Survey - Pond 21-30'!X13</f>
        <v>0</v>
      </c>
      <c r="AK13" s="161">
        <f>'C - Survey - Pond 21-30'!Y13</f>
        <v>0</v>
      </c>
      <c r="AL13" s="161">
        <f>'C - Survey - Pond 21-30'!Z13</f>
        <v>0</v>
      </c>
      <c r="AM13" s="161">
        <f>'C - Survey - Pond 21-30'!AA13</f>
        <v>0</v>
      </c>
      <c r="AN13" s="161">
        <f>'C - Survey - Pond 21-30'!AB13</f>
        <v>0</v>
      </c>
      <c r="AO13" s="161">
        <f>'C - Survey - Pond 21-30'!AC13</f>
        <v>0</v>
      </c>
      <c r="AP13" s="161">
        <f>'C - Survey - Pond 21-30'!AD13</f>
        <v>0</v>
      </c>
      <c r="AQ13" s="161">
        <f>'C - Survey - Pond 31-40'!U13</f>
        <v>0</v>
      </c>
      <c r="AR13" s="161">
        <f>'C - Survey - Pond 31-40'!V13</f>
        <v>0</v>
      </c>
      <c r="AS13" s="161">
        <f>'C - Survey - Pond 31-40'!W13</f>
        <v>0</v>
      </c>
      <c r="AT13" s="161">
        <f>'C - Survey - Pond 31-40'!X13</f>
        <v>0</v>
      </c>
      <c r="AU13" s="161">
        <f>'C - Survey - Pond 31-40'!Y13</f>
        <v>0</v>
      </c>
      <c r="AV13" s="161">
        <f>'C - Survey - Pond 31-40'!Z13</f>
        <v>0</v>
      </c>
      <c r="AW13" s="161">
        <f>'C - Survey - Pond 31-40'!AA13</f>
        <v>0</v>
      </c>
      <c r="AX13" s="161">
        <f>'C - Survey - Pond 31-40'!AB13</f>
        <v>0</v>
      </c>
      <c r="AY13" s="161">
        <f>'C - Survey - Pond 31-40'!AC13</f>
        <v>0</v>
      </c>
      <c r="AZ13" s="161">
        <f>'C - Survey - Pond 31-40'!AD13</f>
        <v>0</v>
      </c>
      <c r="BA13" s="161">
        <f t="shared" si="0"/>
        <v>0</v>
      </c>
      <c r="BB13" s="156"/>
      <c r="BC13" s="156"/>
    </row>
    <row r="14" spans="1:55" ht="12.5" x14ac:dyDescent="0.25">
      <c r="A14" s="119"/>
      <c r="B14" s="660">
        <f>'C - Survey - Pond 1-10'!B111</f>
        <v>0</v>
      </c>
      <c r="C14" s="661"/>
      <c r="D14" s="72"/>
      <c r="E14" s="73">
        <f>'C - Survey - Pond 1-10'!J130</f>
        <v>0</v>
      </c>
      <c r="F14" s="73" t="str">
        <f t="shared" si="1"/>
        <v/>
      </c>
      <c r="G14" s="154" t="str">
        <f>'C - Survey Info'!H$137</f>
        <v/>
      </c>
      <c r="H14" s="74" t="str">
        <f>IF('C - Survey - Pond 1-10'!C134&gt;0,"Caution","")</f>
        <v/>
      </c>
      <c r="I14" s="75" t="str">
        <f>IF(E14=0,"",P18)</f>
        <v/>
      </c>
      <c r="J14" s="75" t="str">
        <f>IF(OR('C - Survey - Pond 1-10'!P114="Yes",'C - Survey - Pond 1-10'!P116="Yes",'C - Survey - Pond 1-10'!P118="Yes",'C - Survey - Pond 1-10'!P120="Yes",'C - Survey - Pond 1-10'!P122="Yes",'C - Survey - Pond 1-10'!P124="Yes",'C - Survey - Pond 1-10'!P126="Yes",'C - Survey - Pond 1-10'!P128="Yes"),"Yes",IF(OR('C - Survey - Pond 1-10'!P114="No",'C - Survey - Pond 1-10'!P116="No",'C - Survey - Pond 1-10'!P118="No",'C - Survey - Pond 1-10'!P120="No",'C - Survey - Pond 1-10'!P122="No",'C - Survey - Pond 1-10'!P124="No",'C - Survey - Pond 1-10'!P126="No",'C - Survey - Pond 1-10'!P128="No"),"No",""))</f>
        <v/>
      </c>
      <c r="K14" s="122"/>
      <c r="L14" s="169" t="s">
        <v>768</v>
      </c>
      <c r="M14" s="158">
        <f>MAX('C - Survey - Pond 1-10'!G24:M24)</f>
        <v>0</v>
      </c>
      <c r="N14" s="158">
        <f>MAX('C - Survey - Pond 1-10'!G57:M57)</f>
        <v>0</v>
      </c>
      <c r="O14" s="158">
        <f>MAX('C - Survey - Pond 1-10'!G90:M90)</f>
        <v>0</v>
      </c>
      <c r="P14" s="158">
        <f>MAX('C - Survey - Pond 1-10'!G123:M123)</f>
        <v>0</v>
      </c>
      <c r="Q14" s="158">
        <f>MAX('C - Survey - Pond 1-10'!G156:M156)</f>
        <v>0</v>
      </c>
      <c r="R14" s="158">
        <f>MAX('C - Survey - Pond 1-10'!G189:M189)</f>
        <v>0</v>
      </c>
      <c r="S14" s="158">
        <f>MAX('C - Survey - Pond 1-10'!G222:M222)</f>
        <v>0</v>
      </c>
      <c r="T14" s="158">
        <f>MAX('C - Survey - Pond 1-10'!G255:M255)</f>
        <v>0</v>
      </c>
      <c r="U14" s="158">
        <f>MAX('C - Survey - Pond 1-10'!G288:M288)</f>
        <v>0</v>
      </c>
      <c r="V14" s="158">
        <f>MAX('C - Survey - Pond 1-10'!G321:M321)</f>
        <v>0</v>
      </c>
      <c r="W14" s="161">
        <f>'C - Survey - Pond 11-20'!U14</f>
        <v>0</v>
      </c>
      <c r="X14" s="161">
        <f>'C - Survey - Pond 11-20'!V14</f>
        <v>0</v>
      </c>
      <c r="Y14" s="161">
        <f>'C - Survey - Pond 11-20'!W14</f>
        <v>0</v>
      </c>
      <c r="Z14" s="161">
        <f>'C - Survey - Pond 11-20'!X14</f>
        <v>0</v>
      </c>
      <c r="AA14" s="161">
        <f>'C - Survey - Pond 11-20'!Y14</f>
        <v>0</v>
      </c>
      <c r="AB14" s="161">
        <f>'C - Survey - Pond 11-20'!Z14</f>
        <v>0</v>
      </c>
      <c r="AC14" s="161">
        <f>'C - Survey - Pond 11-20'!AA14</f>
        <v>0</v>
      </c>
      <c r="AD14" s="161">
        <f>'C - Survey - Pond 11-20'!AB14</f>
        <v>0</v>
      </c>
      <c r="AE14" s="161">
        <f>'C - Survey - Pond 11-20'!AC14</f>
        <v>0</v>
      </c>
      <c r="AF14" s="161">
        <f>'C - Survey - Pond 11-20'!AD14</f>
        <v>0</v>
      </c>
      <c r="AG14" s="161">
        <f>'C - Survey - Pond 21-30'!U14</f>
        <v>0</v>
      </c>
      <c r="AH14" s="161">
        <f>'C - Survey - Pond 21-30'!V14</f>
        <v>0</v>
      </c>
      <c r="AI14" s="161">
        <f>'C - Survey - Pond 21-30'!W14</f>
        <v>0</v>
      </c>
      <c r="AJ14" s="161">
        <f>'C - Survey - Pond 21-30'!X14</f>
        <v>0</v>
      </c>
      <c r="AK14" s="161">
        <f>'C - Survey - Pond 21-30'!Y14</f>
        <v>0</v>
      </c>
      <c r="AL14" s="161">
        <f>'C - Survey - Pond 21-30'!Z14</f>
        <v>0</v>
      </c>
      <c r="AM14" s="161">
        <f>'C - Survey - Pond 21-30'!AA14</f>
        <v>0</v>
      </c>
      <c r="AN14" s="161">
        <f>'C - Survey - Pond 21-30'!AB14</f>
        <v>0</v>
      </c>
      <c r="AO14" s="161">
        <f>'C - Survey - Pond 21-30'!AC14</f>
        <v>0</v>
      </c>
      <c r="AP14" s="161">
        <f>'C - Survey - Pond 21-30'!AD14</f>
        <v>0</v>
      </c>
      <c r="AQ14" s="161">
        <f>'C - Survey - Pond 31-40'!U14</f>
        <v>0</v>
      </c>
      <c r="AR14" s="161">
        <f>'C - Survey - Pond 31-40'!V14</f>
        <v>0</v>
      </c>
      <c r="AS14" s="161">
        <f>'C - Survey - Pond 31-40'!W14</f>
        <v>0</v>
      </c>
      <c r="AT14" s="161">
        <f>'C - Survey - Pond 31-40'!X14</f>
        <v>0</v>
      </c>
      <c r="AU14" s="161">
        <f>'C - Survey - Pond 31-40'!Y14</f>
        <v>0</v>
      </c>
      <c r="AV14" s="161">
        <f>'C - Survey - Pond 31-40'!Z14</f>
        <v>0</v>
      </c>
      <c r="AW14" s="161">
        <f>'C - Survey - Pond 31-40'!AA14</f>
        <v>0</v>
      </c>
      <c r="AX14" s="161">
        <f>'C - Survey - Pond 31-40'!AB14</f>
        <v>0</v>
      </c>
      <c r="AY14" s="161">
        <f>'C - Survey - Pond 31-40'!AC14</f>
        <v>0</v>
      </c>
      <c r="AZ14" s="161">
        <f>'C - Survey - Pond 31-40'!AD14</f>
        <v>0</v>
      </c>
      <c r="BA14" s="161">
        <f t="shared" si="0"/>
        <v>0</v>
      </c>
      <c r="BB14" s="156"/>
      <c r="BC14" s="156"/>
    </row>
    <row r="15" spans="1:55" ht="12.5" x14ac:dyDescent="0.25">
      <c r="A15" s="119"/>
      <c r="B15" s="660">
        <f>'C - Survey - Pond 1-10'!B144</f>
        <v>0</v>
      </c>
      <c r="C15" s="661"/>
      <c r="D15" s="72"/>
      <c r="E15" s="73">
        <f>'C - Survey - Pond 1-10'!J163</f>
        <v>0</v>
      </c>
      <c r="F15" s="73" t="str">
        <f t="shared" si="1"/>
        <v/>
      </c>
      <c r="G15" s="154" t="str">
        <f>'C - Survey Info'!I$137</f>
        <v/>
      </c>
      <c r="H15" s="74" t="str">
        <f>IF('C - Survey - Pond 1-10'!C167&gt;0,"Caution","")</f>
        <v/>
      </c>
      <c r="I15" s="75" t="str">
        <f>IF(E15=0,"",Q18)</f>
        <v/>
      </c>
      <c r="J15" s="75" t="str">
        <f>IF(OR('C - Survey - Pond 1-10'!P147="Yes",'C - Survey - Pond 1-10'!P149="Yes",'C - Survey - Pond 1-10'!P151="Yes",'C - Survey - Pond 1-10'!P153="Yes",'C - Survey - Pond 1-10'!P155="Yes",'C - Survey - Pond 1-10'!P157="Yes",'C - Survey - Pond 1-10'!P159="Yes",'C - Survey - Pond 1-10'!P161="Yes"),"Yes",IF(OR('C - Survey - Pond 1-10'!P147="No",'C - Survey - Pond 1-10'!P149="No",'C - Survey - Pond 1-10'!P151="No",'C - Survey - Pond 1-10'!P153="No",'C - Survey - Pond 1-10'!P155="No",'C - Survey - Pond 1-10'!P157="No",'C - Survey - Pond 1-10'!P159="No",'C - Survey - Pond 1-10'!P161="No"),"No",""))</f>
        <v/>
      </c>
      <c r="K15" s="122"/>
      <c r="L15" s="169" t="s">
        <v>769</v>
      </c>
      <c r="M15" s="158">
        <f>MAX('C - Survey - Pond 1-10'!G26:M26)</f>
        <v>0</v>
      </c>
      <c r="N15" s="158">
        <f>MAX('C - Survey - Pond 1-10'!G59:M59)</f>
        <v>0</v>
      </c>
      <c r="O15" s="158">
        <f>MAX('C - Survey - Pond 1-10'!G92:M92)</f>
        <v>0</v>
      </c>
      <c r="P15" s="158">
        <f>MAX('C - Survey - Pond 1-10'!G125:M125)</f>
        <v>0</v>
      </c>
      <c r="Q15" s="158">
        <f>MAX('C - Survey - Pond 1-10'!G158:M158)</f>
        <v>0</v>
      </c>
      <c r="R15" s="158">
        <f>MAX('C - Survey - Pond 1-10'!G191:M191)</f>
        <v>0</v>
      </c>
      <c r="S15" s="158">
        <f>MAX('C - Survey - Pond 1-10'!G224:M224)</f>
        <v>0</v>
      </c>
      <c r="T15" s="158">
        <f>MAX('C - Survey - Pond 1-10'!G257:M257)</f>
        <v>0</v>
      </c>
      <c r="U15" s="158">
        <f>MAX('C - Survey - Pond 1-10'!G290:M290)</f>
        <v>0</v>
      </c>
      <c r="V15" s="158">
        <f>MAX('C - Survey - Pond 1-10'!G323:M323)</f>
        <v>0</v>
      </c>
      <c r="W15" s="161">
        <f>'C - Survey - Pond 11-20'!U15</f>
        <v>0</v>
      </c>
      <c r="X15" s="161">
        <f>'C - Survey - Pond 11-20'!V15</f>
        <v>0</v>
      </c>
      <c r="Y15" s="161">
        <f>'C - Survey - Pond 11-20'!W15</f>
        <v>0</v>
      </c>
      <c r="Z15" s="161">
        <f>'C - Survey - Pond 11-20'!X15</f>
        <v>0</v>
      </c>
      <c r="AA15" s="161">
        <f>'C - Survey - Pond 11-20'!Y15</f>
        <v>0</v>
      </c>
      <c r="AB15" s="161">
        <f>'C - Survey - Pond 11-20'!Z15</f>
        <v>0</v>
      </c>
      <c r="AC15" s="161">
        <f>'C - Survey - Pond 11-20'!AA15</f>
        <v>0</v>
      </c>
      <c r="AD15" s="161">
        <f>'C - Survey - Pond 11-20'!AB15</f>
        <v>0</v>
      </c>
      <c r="AE15" s="161">
        <f>'C - Survey - Pond 11-20'!AC15</f>
        <v>0</v>
      </c>
      <c r="AF15" s="161">
        <f>'C - Survey - Pond 11-20'!AD15</f>
        <v>0</v>
      </c>
      <c r="AG15" s="161">
        <f>'C - Survey - Pond 21-30'!U15</f>
        <v>0</v>
      </c>
      <c r="AH15" s="161">
        <f>'C - Survey - Pond 21-30'!V15</f>
        <v>0</v>
      </c>
      <c r="AI15" s="161">
        <f>'C - Survey - Pond 21-30'!W15</f>
        <v>0</v>
      </c>
      <c r="AJ15" s="161">
        <f>'C - Survey - Pond 21-30'!X15</f>
        <v>0</v>
      </c>
      <c r="AK15" s="161">
        <f>'C - Survey - Pond 21-30'!Y15</f>
        <v>0</v>
      </c>
      <c r="AL15" s="161">
        <f>'C - Survey - Pond 21-30'!Z15</f>
        <v>0</v>
      </c>
      <c r="AM15" s="161">
        <f>'C - Survey - Pond 21-30'!AA15</f>
        <v>0</v>
      </c>
      <c r="AN15" s="161">
        <f>'C - Survey - Pond 21-30'!AB15</f>
        <v>0</v>
      </c>
      <c r="AO15" s="161">
        <f>'C - Survey - Pond 21-30'!AC15</f>
        <v>0</v>
      </c>
      <c r="AP15" s="161">
        <f>'C - Survey - Pond 21-30'!AD15</f>
        <v>0</v>
      </c>
      <c r="AQ15" s="161">
        <f>'C - Survey - Pond 31-40'!U15</f>
        <v>0</v>
      </c>
      <c r="AR15" s="161">
        <f>'C - Survey - Pond 31-40'!V15</f>
        <v>0</v>
      </c>
      <c r="AS15" s="161">
        <f>'C - Survey - Pond 31-40'!W15</f>
        <v>0</v>
      </c>
      <c r="AT15" s="161">
        <f>'C - Survey - Pond 31-40'!X15</f>
        <v>0</v>
      </c>
      <c r="AU15" s="161">
        <f>'C - Survey - Pond 31-40'!Y15</f>
        <v>0</v>
      </c>
      <c r="AV15" s="161">
        <f>'C - Survey - Pond 31-40'!Z15</f>
        <v>0</v>
      </c>
      <c r="AW15" s="161">
        <f>'C - Survey - Pond 31-40'!AA15</f>
        <v>0</v>
      </c>
      <c r="AX15" s="161">
        <f>'C - Survey - Pond 31-40'!AB15</f>
        <v>0</v>
      </c>
      <c r="AY15" s="161">
        <f>'C - Survey - Pond 31-40'!AC15</f>
        <v>0</v>
      </c>
      <c r="AZ15" s="161">
        <f>'C - Survey - Pond 31-40'!AD15</f>
        <v>0</v>
      </c>
      <c r="BA15" s="161">
        <f t="shared" si="0"/>
        <v>0</v>
      </c>
      <c r="BB15" s="156"/>
      <c r="BC15" s="156"/>
    </row>
    <row r="16" spans="1:55" ht="12.5" x14ac:dyDescent="0.25">
      <c r="A16" s="119"/>
      <c r="B16" s="660">
        <f>'C - Survey - Pond 1-10'!B177</f>
        <v>0</v>
      </c>
      <c r="C16" s="661"/>
      <c r="D16" s="72"/>
      <c r="E16" s="73">
        <f>'C - Survey - Pond 1-10'!J196</f>
        <v>0</v>
      </c>
      <c r="F16" s="73" t="str">
        <f t="shared" si="1"/>
        <v/>
      </c>
      <c r="G16" s="154" t="str">
        <f>'C - Survey Info'!E$151</f>
        <v/>
      </c>
      <c r="H16" s="74" t="str">
        <f>IF('C - Survey - Pond 1-10'!C200&gt;0,"Caution","")</f>
        <v/>
      </c>
      <c r="I16" s="75" t="str">
        <f>IF(E16=0,"",R18)</f>
        <v/>
      </c>
      <c r="J16" s="75" t="str">
        <f>IF(OR('C - Survey - Pond 1-10'!P180="Yes",'C - Survey - Pond 1-10'!P182="Yes",'C - Survey - Pond 1-10'!P184="Yes",'C - Survey - Pond 1-10'!P186="Yes",'C - Survey - Pond 1-10'!P188="Yes",'C - Survey - Pond 1-10'!P190="Yes",'C - Survey - Pond 1-10'!P192="Yes",'C - Survey - Pond 1-10'!P194="Yes"),"Yes",IF(OR('C - Survey - Pond 1-10'!P180="No",'C - Survey - Pond 1-10'!P182="No",'C - Survey - Pond 1-10'!P184="No",'C - Survey - Pond 1-10'!P186="No",'C - Survey - Pond 1-10'!P188="No",'C - Survey - Pond 1-10'!P190="No",'C - Survey - Pond 1-10'!P192="No",'C - Survey - Pond 1-10'!P194="No"),"No",""))</f>
        <v/>
      </c>
      <c r="K16" s="122"/>
      <c r="L16" s="169" t="s">
        <v>770</v>
      </c>
      <c r="M16" s="158">
        <f>MAX('C - Survey - Pond 1-10'!G28:M28)</f>
        <v>0</v>
      </c>
      <c r="N16" s="158">
        <f>MAX('C - Survey - Pond 1-10'!G61:M61)</f>
        <v>0</v>
      </c>
      <c r="O16" s="158">
        <f>MAX('C - Survey - Pond 1-10'!G94:M94)</f>
        <v>0</v>
      </c>
      <c r="P16" s="158">
        <f>MAX('C - Survey - Pond 1-10'!G127:M127)</f>
        <v>0</v>
      </c>
      <c r="Q16" s="158">
        <f>MAX('C - Survey - Pond 1-10'!G160:M160)</f>
        <v>0</v>
      </c>
      <c r="R16" s="158">
        <f>MAX('C - Survey - Pond 1-10'!G193:M193)</f>
        <v>0</v>
      </c>
      <c r="S16" s="158">
        <f>MAX('C - Survey - Pond 1-10'!G226:M226)</f>
        <v>0</v>
      </c>
      <c r="T16" s="158">
        <f>MAX('C - Survey - Pond 1-10'!G259:M259)</f>
        <v>0</v>
      </c>
      <c r="U16" s="158">
        <f>MAX('C - Survey - Pond 1-10'!G292:M292)</f>
        <v>0</v>
      </c>
      <c r="V16" s="158">
        <f>MAX('C - Survey - Pond 1-10'!G325:M325)</f>
        <v>0</v>
      </c>
      <c r="W16" s="161">
        <f>'C - Survey - Pond 11-20'!U16</f>
        <v>0</v>
      </c>
      <c r="X16" s="161">
        <f>'C - Survey - Pond 11-20'!V16</f>
        <v>0</v>
      </c>
      <c r="Y16" s="161">
        <f>'C - Survey - Pond 11-20'!W16</f>
        <v>0</v>
      </c>
      <c r="Z16" s="161">
        <f>'C - Survey - Pond 11-20'!X16</f>
        <v>0</v>
      </c>
      <c r="AA16" s="161">
        <f>'C - Survey - Pond 11-20'!Y16</f>
        <v>0</v>
      </c>
      <c r="AB16" s="161">
        <f>'C - Survey - Pond 11-20'!Z16</f>
        <v>0</v>
      </c>
      <c r="AC16" s="161">
        <f>'C - Survey - Pond 11-20'!AA16</f>
        <v>0</v>
      </c>
      <c r="AD16" s="161">
        <f>'C - Survey - Pond 11-20'!AB16</f>
        <v>0</v>
      </c>
      <c r="AE16" s="161">
        <f>'C - Survey - Pond 11-20'!AC16</f>
        <v>0</v>
      </c>
      <c r="AF16" s="161">
        <f>'C - Survey - Pond 11-20'!AD16</f>
        <v>0</v>
      </c>
      <c r="AG16" s="161">
        <f>'C - Survey - Pond 21-30'!U16</f>
        <v>0</v>
      </c>
      <c r="AH16" s="161">
        <f>'C - Survey - Pond 21-30'!V16</f>
        <v>0</v>
      </c>
      <c r="AI16" s="161">
        <f>'C - Survey - Pond 21-30'!W16</f>
        <v>0</v>
      </c>
      <c r="AJ16" s="161">
        <f>'C - Survey - Pond 21-30'!X16</f>
        <v>0</v>
      </c>
      <c r="AK16" s="161">
        <f>'C - Survey - Pond 21-30'!Y16</f>
        <v>0</v>
      </c>
      <c r="AL16" s="161">
        <f>'C - Survey - Pond 21-30'!Z16</f>
        <v>0</v>
      </c>
      <c r="AM16" s="161">
        <f>'C - Survey - Pond 21-30'!AA16</f>
        <v>0</v>
      </c>
      <c r="AN16" s="161">
        <f>'C - Survey - Pond 21-30'!AB16</f>
        <v>0</v>
      </c>
      <c r="AO16" s="161">
        <f>'C - Survey - Pond 21-30'!AC16</f>
        <v>0</v>
      </c>
      <c r="AP16" s="161">
        <f>'C - Survey - Pond 21-30'!AD16</f>
        <v>0</v>
      </c>
      <c r="AQ16" s="161">
        <f>'C - Survey - Pond 31-40'!U16</f>
        <v>0</v>
      </c>
      <c r="AR16" s="161">
        <f>'C - Survey - Pond 31-40'!V16</f>
        <v>0</v>
      </c>
      <c r="AS16" s="161">
        <f>'C - Survey - Pond 31-40'!W16</f>
        <v>0</v>
      </c>
      <c r="AT16" s="161">
        <f>'C - Survey - Pond 31-40'!X16</f>
        <v>0</v>
      </c>
      <c r="AU16" s="161">
        <f>'C - Survey - Pond 31-40'!Y16</f>
        <v>0</v>
      </c>
      <c r="AV16" s="161">
        <f>'C - Survey - Pond 31-40'!Z16</f>
        <v>0</v>
      </c>
      <c r="AW16" s="161">
        <f>'C - Survey - Pond 31-40'!AA16</f>
        <v>0</v>
      </c>
      <c r="AX16" s="161">
        <f>'C - Survey - Pond 31-40'!AB16</f>
        <v>0</v>
      </c>
      <c r="AY16" s="161">
        <f>'C - Survey - Pond 31-40'!AC16</f>
        <v>0</v>
      </c>
      <c r="AZ16" s="161">
        <f>'C - Survey - Pond 31-40'!AD16</f>
        <v>0</v>
      </c>
      <c r="BA16" s="161">
        <f t="shared" si="0"/>
        <v>0</v>
      </c>
      <c r="BB16" s="156"/>
      <c r="BC16" s="156"/>
    </row>
    <row r="17" spans="1:55" ht="12.5" x14ac:dyDescent="0.25">
      <c r="A17" s="119"/>
      <c r="B17" s="660">
        <f>'C - Survey - Pond 1-10'!B210</f>
        <v>0</v>
      </c>
      <c r="C17" s="661"/>
      <c r="D17" s="72"/>
      <c r="E17" s="73">
        <f>'C - Survey - Pond 1-10'!J229</f>
        <v>0</v>
      </c>
      <c r="F17" s="73" t="str">
        <f t="shared" si="1"/>
        <v/>
      </c>
      <c r="G17" s="154" t="str">
        <f>'C - Survey Info'!F$151</f>
        <v/>
      </c>
      <c r="H17" s="74" t="str">
        <f>IF('C - Survey - Pond 1-10'!C233&gt;0,"Caution","")</f>
        <v/>
      </c>
      <c r="I17" s="75" t="str">
        <f>IF(E17=0,"",S18)</f>
        <v/>
      </c>
      <c r="J17" s="75" t="str">
        <f>IF(OR('C - Survey - Pond 1-10'!P213="Yes",'C - Survey - Pond 1-10'!P215="Yes",'C - Survey - Pond 1-10'!P217="Yes",'C - Survey - Pond 1-10'!P219="Yes",'C - Survey - Pond 1-10'!P221="Yes",'C - Survey - Pond 1-10'!P223="Yes",'C - Survey - Pond 1-10'!P225="Yes",'C - Survey - Pond 1-10'!P227="Yes"),"Yes",IF(OR('C - Survey - Pond 1-10'!P213="No",'C - Survey - Pond 1-10'!P215="No",'C - Survey - Pond 1-10'!P217="No",'C - Survey - Pond 1-10'!P219="No",'C - Survey - Pond 1-10'!P221="No",'C - Survey - Pond 1-10'!P223="No",'C - Survey - Pond 1-10'!P225="No",'C - Survey - Pond 1-10'!P227="No"),"No",""))</f>
        <v/>
      </c>
      <c r="K17" s="122"/>
      <c r="L17" s="169" t="s">
        <v>771</v>
      </c>
      <c r="M17" s="158">
        <f>MAX('C - Survey - Pond 1-10'!G30:M30)</f>
        <v>0</v>
      </c>
      <c r="N17" s="158">
        <f>MAX('C - Survey - Pond 1-10'!G63:M63)</f>
        <v>0</v>
      </c>
      <c r="O17" s="158">
        <f>MAX('C - Survey - Pond 1-10'!G96:M96)</f>
        <v>0</v>
      </c>
      <c r="P17" s="158">
        <f>MAX('C - Survey - Pond 1-10'!G129:M129)</f>
        <v>0</v>
      </c>
      <c r="Q17" s="158">
        <f>MAX('C - Survey - Pond 1-10'!G162:M162)</f>
        <v>0</v>
      </c>
      <c r="R17" s="158">
        <f>MAX('C - Survey - Pond 1-10'!G195:M195)</f>
        <v>0</v>
      </c>
      <c r="S17" s="158">
        <f>MAX('C - Survey - Pond 1-10'!G228:M228)</f>
        <v>0</v>
      </c>
      <c r="T17" s="158">
        <f>MAX('C - Survey - Pond 1-10'!G261:M261)</f>
        <v>0</v>
      </c>
      <c r="U17" s="158">
        <f>MAX('C - Survey - Pond 1-10'!G294:M294)</f>
        <v>0</v>
      </c>
      <c r="V17" s="158">
        <f>MAX('C - Survey - Pond 1-10'!G327:M327)</f>
        <v>0</v>
      </c>
      <c r="W17" s="161">
        <f>'C - Survey - Pond 11-20'!U17</f>
        <v>0</v>
      </c>
      <c r="X17" s="161">
        <f>'C - Survey - Pond 11-20'!V17</f>
        <v>0</v>
      </c>
      <c r="Y17" s="161">
        <f>'C - Survey - Pond 11-20'!W17</f>
        <v>0</v>
      </c>
      <c r="Z17" s="161">
        <f>'C - Survey - Pond 11-20'!X17</f>
        <v>0</v>
      </c>
      <c r="AA17" s="161">
        <f>'C - Survey - Pond 11-20'!Y17</f>
        <v>0</v>
      </c>
      <c r="AB17" s="161">
        <f>'C - Survey - Pond 11-20'!Z17</f>
        <v>0</v>
      </c>
      <c r="AC17" s="161">
        <f>'C - Survey - Pond 11-20'!AA17</f>
        <v>0</v>
      </c>
      <c r="AD17" s="161">
        <f>'C - Survey - Pond 11-20'!AB17</f>
        <v>0</v>
      </c>
      <c r="AE17" s="161">
        <f>'C - Survey - Pond 11-20'!AC17</f>
        <v>0</v>
      </c>
      <c r="AF17" s="161">
        <f>'C - Survey - Pond 11-20'!AD17</f>
        <v>0</v>
      </c>
      <c r="AG17" s="161">
        <f>'C - Survey - Pond 21-30'!U17</f>
        <v>0</v>
      </c>
      <c r="AH17" s="161">
        <f>'C - Survey - Pond 21-30'!V17</f>
        <v>0</v>
      </c>
      <c r="AI17" s="161">
        <f>'C - Survey - Pond 21-30'!W17</f>
        <v>0</v>
      </c>
      <c r="AJ17" s="161">
        <f>'C - Survey - Pond 21-30'!X17</f>
        <v>0</v>
      </c>
      <c r="AK17" s="161">
        <f>'C - Survey - Pond 21-30'!Y17</f>
        <v>0</v>
      </c>
      <c r="AL17" s="161">
        <f>'C - Survey - Pond 21-30'!Z17</f>
        <v>0</v>
      </c>
      <c r="AM17" s="161">
        <f>'C - Survey - Pond 21-30'!AA17</f>
        <v>0</v>
      </c>
      <c r="AN17" s="161">
        <f>'C - Survey - Pond 21-30'!AB17</f>
        <v>0</v>
      </c>
      <c r="AO17" s="161">
        <f>'C - Survey - Pond 21-30'!AC17</f>
        <v>0</v>
      </c>
      <c r="AP17" s="161">
        <f>'C - Survey - Pond 21-30'!AD17</f>
        <v>0</v>
      </c>
      <c r="AQ17" s="161">
        <f>'C - Survey - Pond 31-40'!U17</f>
        <v>0</v>
      </c>
      <c r="AR17" s="161">
        <f>'C - Survey - Pond 31-40'!V17</f>
        <v>0</v>
      </c>
      <c r="AS17" s="161">
        <f>'C - Survey - Pond 31-40'!W17</f>
        <v>0</v>
      </c>
      <c r="AT17" s="161">
        <f>'C - Survey - Pond 31-40'!X17</f>
        <v>0</v>
      </c>
      <c r="AU17" s="161">
        <f>'C - Survey - Pond 31-40'!Y17</f>
        <v>0</v>
      </c>
      <c r="AV17" s="161">
        <f>'C - Survey - Pond 31-40'!Z17</f>
        <v>0</v>
      </c>
      <c r="AW17" s="161">
        <f>'C - Survey - Pond 31-40'!AA17</f>
        <v>0</v>
      </c>
      <c r="AX17" s="161">
        <f>'C - Survey - Pond 31-40'!AB17</f>
        <v>0</v>
      </c>
      <c r="AY17" s="161">
        <f>'C - Survey - Pond 31-40'!AC17</f>
        <v>0</v>
      </c>
      <c r="AZ17" s="161">
        <f>'C - Survey - Pond 31-40'!AD17</f>
        <v>0</v>
      </c>
      <c r="BA17" s="161">
        <f t="shared" si="0"/>
        <v>0</v>
      </c>
      <c r="BB17" s="156"/>
      <c r="BC17" s="156"/>
    </row>
    <row r="18" spans="1:55" ht="12.5" x14ac:dyDescent="0.25">
      <c r="A18" s="119"/>
      <c r="B18" s="660">
        <f>'C - Survey - Pond 1-10'!B243</f>
        <v>0</v>
      </c>
      <c r="C18" s="661"/>
      <c r="D18" s="72"/>
      <c r="E18" s="73">
        <f>'C - Survey - Pond 1-10'!J262</f>
        <v>0</v>
      </c>
      <c r="F18" s="73" t="str">
        <f t="shared" si="1"/>
        <v/>
      </c>
      <c r="G18" s="154" t="str">
        <f>'C - Survey Info'!G$151</f>
        <v/>
      </c>
      <c r="H18" s="74" t="str">
        <f>IF('C - Survey - Pond 1-10'!C266&gt;0,"Caution","")</f>
        <v/>
      </c>
      <c r="I18" s="75" t="str">
        <f>IF(E18=0,"",T18)</f>
        <v/>
      </c>
      <c r="J18" s="75" t="str">
        <f>IF(OR('C - Survey - Pond 1-10'!P246="Yes",'C - Survey - Pond 1-10'!P248="Yes",'C - Survey - Pond 1-10'!P250="Yes",'C - Survey - Pond 1-10'!P252="Yes",'C - Survey - Pond 1-10'!P254="Yes",'C - Survey - Pond 1-10'!P256="Yes",'C - Survey - Pond 1-10'!P258="Yes",'C - Survey - Pond 1-10'!P260="Yes"),"Yes",IF(OR('C - Survey - Pond 1-10'!P246="No",'C - Survey - Pond 1-10'!P248="No",'C - Survey - Pond 1-10'!P250="No",'C - Survey - Pond 1-10'!P252="No",'C - Survey - Pond 1-10'!P254="No",'C - Survey - Pond 1-10'!P256="No",'C - Survey - Pond 1-10'!P258="No",'C - Survey - Pond 1-10'!P260="No"),"No",""))</f>
        <v/>
      </c>
      <c r="K18" s="122"/>
      <c r="L18" s="155"/>
      <c r="M18" s="159">
        <f t="shared" ref="M18:V18" si="2">MATCH((MAX(M10:M17)),M10:M17,0)</f>
        <v>1</v>
      </c>
      <c r="N18" s="159">
        <f t="shared" si="2"/>
        <v>1</v>
      </c>
      <c r="O18" s="159">
        <f t="shared" si="2"/>
        <v>1</v>
      </c>
      <c r="P18" s="159">
        <f t="shared" si="2"/>
        <v>1</v>
      </c>
      <c r="Q18" s="159">
        <f t="shared" si="2"/>
        <v>1</v>
      </c>
      <c r="R18" s="159">
        <f t="shared" si="2"/>
        <v>1</v>
      </c>
      <c r="S18" s="159">
        <f t="shared" si="2"/>
        <v>1</v>
      </c>
      <c r="T18" s="159">
        <f t="shared" si="2"/>
        <v>1</v>
      </c>
      <c r="U18" s="159">
        <f t="shared" si="2"/>
        <v>1</v>
      </c>
      <c r="V18" s="159">
        <f t="shared" si="2"/>
        <v>1</v>
      </c>
      <c r="W18" s="160">
        <f>'C - Survey - Pond 11-20'!U18</f>
        <v>1</v>
      </c>
      <c r="X18" s="160">
        <f>'C - Survey - Pond 11-20'!V18</f>
        <v>1</v>
      </c>
      <c r="Y18" s="160">
        <f>'C - Survey - Pond 11-20'!W18</f>
        <v>1</v>
      </c>
      <c r="Z18" s="160">
        <f>'C - Survey - Pond 11-20'!X18</f>
        <v>1</v>
      </c>
      <c r="AA18" s="160">
        <f>'C - Survey - Pond 11-20'!Y18</f>
        <v>1</v>
      </c>
      <c r="AB18" s="160">
        <f>'C - Survey - Pond 11-20'!Z18</f>
        <v>1</v>
      </c>
      <c r="AC18" s="160">
        <f>'C - Survey - Pond 11-20'!AA18</f>
        <v>1</v>
      </c>
      <c r="AD18" s="160">
        <f>'C - Survey - Pond 11-20'!AB18</f>
        <v>1</v>
      </c>
      <c r="AE18" s="160">
        <f>'C - Survey - Pond 11-20'!AC18</f>
        <v>1</v>
      </c>
      <c r="AF18" s="160">
        <f>'C - Survey - Pond 11-20'!AD18</f>
        <v>1</v>
      </c>
      <c r="AG18" s="160">
        <f>'C - Survey - Pond 21-30'!U18</f>
        <v>1</v>
      </c>
      <c r="AH18" s="160">
        <f>'C - Survey - Pond 21-30'!V18</f>
        <v>1</v>
      </c>
      <c r="AI18" s="160">
        <f>'C - Survey - Pond 21-30'!W18</f>
        <v>1</v>
      </c>
      <c r="AJ18" s="160">
        <f>'C - Survey - Pond 21-30'!X18</f>
        <v>1</v>
      </c>
      <c r="AK18" s="160">
        <f>'C - Survey - Pond 21-30'!Y18</f>
        <v>1</v>
      </c>
      <c r="AL18" s="160">
        <f>'C - Survey - Pond 21-30'!Z18</f>
        <v>1</v>
      </c>
      <c r="AM18" s="160">
        <f>'C - Survey - Pond 21-30'!AA18</f>
        <v>1</v>
      </c>
      <c r="AN18" s="160">
        <f>'C - Survey - Pond 21-30'!AB18</f>
        <v>1</v>
      </c>
      <c r="AO18" s="160">
        <f>'C - Survey - Pond 21-30'!AC18</f>
        <v>1</v>
      </c>
      <c r="AP18" s="160">
        <f>'C - Survey - Pond 21-30'!AD18</f>
        <v>1</v>
      </c>
      <c r="AQ18" s="160">
        <f>'C - Survey - Pond 31-40'!U18</f>
        <v>1</v>
      </c>
      <c r="AR18" s="160">
        <f>'C - Survey - Pond 31-40'!V18</f>
        <v>1</v>
      </c>
      <c r="AS18" s="160">
        <f>'C - Survey - Pond 31-40'!W18</f>
        <v>1</v>
      </c>
      <c r="AT18" s="160">
        <f>'C - Survey - Pond 31-40'!X18</f>
        <v>1</v>
      </c>
      <c r="AU18" s="160">
        <f>'C - Survey - Pond 31-40'!Y18</f>
        <v>1</v>
      </c>
      <c r="AV18" s="160">
        <f>'C - Survey - Pond 31-40'!Z18</f>
        <v>1</v>
      </c>
      <c r="AW18" s="160">
        <f>'C - Survey - Pond 31-40'!AA18</f>
        <v>1</v>
      </c>
      <c r="AX18" s="160">
        <f>'C - Survey - Pond 31-40'!AB18</f>
        <v>1</v>
      </c>
      <c r="AY18" s="160">
        <f>'C - Survey - Pond 31-40'!AC18</f>
        <v>1</v>
      </c>
      <c r="AZ18" s="159">
        <f>'C - Survey - Pond 31-40'!AD18</f>
        <v>1</v>
      </c>
      <c r="BA18" s="160"/>
      <c r="BB18" s="156"/>
      <c r="BC18" s="156"/>
    </row>
    <row r="19" spans="1:55" ht="14.15" customHeight="1" x14ac:dyDescent="0.25">
      <c r="A19" s="119"/>
      <c r="B19" s="660">
        <f>'C - Survey - Pond 1-10'!B276</f>
        <v>0</v>
      </c>
      <c r="C19" s="661"/>
      <c r="D19" s="72"/>
      <c r="E19" s="73">
        <f>'C - Survey - Pond 1-10'!J295</f>
        <v>0</v>
      </c>
      <c r="F19" s="73" t="str">
        <f t="shared" si="1"/>
        <v/>
      </c>
      <c r="G19" s="154" t="str">
        <f>'C - Survey Info'!H$151</f>
        <v/>
      </c>
      <c r="H19" s="74" t="str">
        <f>IF('C - Survey - Pond 1-10'!C299&gt;0,"Caution","")</f>
        <v/>
      </c>
      <c r="I19" s="75" t="str">
        <f>IF(E19=0,"",U18)</f>
        <v/>
      </c>
      <c r="J19" s="75" t="str">
        <f>IF(OR('C - Survey - Pond 1-10'!P279="Yes",'C - Survey - Pond 1-10'!P281="Yes",'C - Survey - Pond 1-10'!P283="Yes",'C - Survey - Pond 1-10'!P285="Yes",'C - Survey - Pond 1-10'!P287="Yes",'C - Survey - Pond 1-10'!P289="Yes",'C - Survey - Pond 1-10'!P291="Yes",'C - Survey - Pond 1-10'!P293="Yes"),"Yes",IF(OR('C - Survey - Pond 1-10'!P279="No",'C - Survey - Pond 1-10'!P281="No",'C - Survey - Pond 1-10'!P283="No",'C - Survey - Pond 1-10'!P285="No",'C - Survey - Pond 1-10'!P287="No",'C - Survey - Pond 1-10'!P289="No",'C - Survey - Pond 1-10'!P291="No",'C - Survey - Pond 1-10'!P293="No"),"No",""))</f>
        <v/>
      </c>
      <c r="K19" s="122"/>
      <c r="L19" s="156"/>
      <c r="M19" s="156"/>
      <c r="N19" s="156"/>
      <c r="O19" s="156"/>
      <c r="P19" s="156"/>
      <c r="Q19" s="156"/>
      <c r="R19" s="156"/>
      <c r="S19" s="156"/>
      <c r="T19" s="156"/>
      <c r="BB19" s="156"/>
      <c r="BC19" s="156"/>
    </row>
    <row r="20" spans="1:55" ht="12.5" x14ac:dyDescent="0.25">
      <c r="A20" s="119"/>
      <c r="B20" s="660">
        <f>'C - Survey - Pond 1-10'!B309</f>
        <v>0</v>
      </c>
      <c r="C20" s="661"/>
      <c r="D20" s="72"/>
      <c r="E20" s="73">
        <f>'C - Survey - Pond 1-10'!J328</f>
        <v>0</v>
      </c>
      <c r="F20" s="73" t="str">
        <f t="shared" si="1"/>
        <v/>
      </c>
      <c r="G20" s="154" t="str">
        <f>'C - Survey Info'!I$151</f>
        <v/>
      </c>
      <c r="H20" s="74" t="str">
        <f>IF('C - Survey - Pond 1-10'!C332&gt;0,"Caution","")</f>
        <v/>
      </c>
      <c r="I20" s="75" t="str">
        <f>IF(E20=0,"",V18)</f>
        <v/>
      </c>
      <c r="J20" s="75" t="str">
        <f>IF(OR('C - Survey - Pond 1-10'!P312="Yes",'C - Survey - Pond 1-10'!P314="Yes",'C - Survey - Pond 1-10'!P316="Yes",'C - Survey - Pond 1-10'!P318="Yes",'C - Survey - Pond 1-10'!P320="Yes",'C - Survey - Pond 1-10'!P322="Yes",'C - Survey - Pond 1-10'!P324="Yes",'C - Survey - Pond 1-10'!P326="Yes"),"Yes",IF(OR('C - Survey - Pond 1-10'!P312="No",'C - Survey - Pond 1-10'!P314="No",'C - Survey - Pond 1-10'!P316="No",'C - Survey - Pond 1-10'!P318="No",'C - Survey - Pond 1-10'!P320="No",'C - Survey - Pond 1-10'!P322="No",'C - Survey - Pond 1-10'!P324="No",'C - Survey - Pond 1-10'!P326="No"),"No",""))</f>
        <v/>
      </c>
      <c r="K20" s="122"/>
      <c r="L20" s="648" t="s">
        <v>772</v>
      </c>
      <c r="M20" s="649"/>
      <c r="N20" s="158">
        <f>MAX(BA10:BA17)</f>
        <v>0</v>
      </c>
      <c r="O20" s="156"/>
      <c r="P20" s="156"/>
      <c r="Q20" s="156"/>
      <c r="R20" s="156"/>
      <c r="S20" s="156"/>
      <c r="T20" s="156"/>
      <c r="BB20" s="156"/>
      <c r="BC20" s="156"/>
    </row>
    <row r="21" spans="1:55" ht="14.25" customHeight="1" x14ac:dyDescent="0.25">
      <c r="A21" s="119"/>
      <c r="B21" s="662" t="s">
        <v>773</v>
      </c>
      <c r="C21" s="662"/>
      <c r="D21" s="662"/>
      <c r="E21" s="662"/>
      <c r="F21" s="662"/>
      <c r="G21" s="662"/>
      <c r="H21" s="662"/>
      <c r="I21" s="662"/>
      <c r="J21" s="662"/>
      <c r="K21" s="123"/>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row>
    <row r="22" spans="1:55" ht="14.25" customHeight="1" x14ac:dyDescent="0.25">
      <c r="A22" s="119"/>
      <c r="B22" s="662"/>
      <c r="C22" s="662"/>
      <c r="D22" s="662"/>
      <c r="E22" s="662"/>
      <c r="F22" s="662"/>
      <c r="G22" s="662"/>
      <c r="H22" s="662"/>
      <c r="I22" s="662"/>
      <c r="J22" s="662"/>
      <c r="K22" s="123"/>
      <c r="L22" s="156"/>
      <c r="M22" s="156"/>
      <c r="N22" s="156"/>
      <c r="O22" s="156"/>
      <c r="P22" s="156"/>
      <c r="Q22" s="156"/>
      <c r="R22" s="156"/>
      <c r="S22" s="156"/>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row>
    <row r="23" spans="1:55" ht="14.25" customHeight="1" x14ac:dyDescent="0.25">
      <c r="A23" s="119"/>
      <c r="B23" s="662"/>
      <c r="C23" s="662"/>
      <c r="D23" s="662"/>
      <c r="E23" s="662"/>
      <c r="F23" s="662"/>
      <c r="G23" s="662"/>
      <c r="H23" s="662"/>
      <c r="I23" s="662"/>
      <c r="J23" s="662"/>
      <c r="K23" s="123"/>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row>
    <row r="24" spans="1:55" ht="14.25" customHeight="1" x14ac:dyDescent="0.25">
      <c r="A24" s="119"/>
      <c r="B24" s="662"/>
      <c r="C24" s="662"/>
      <c r="D24" s="662"/>
      <c r="E24" s="662"/>
      <c r="F24" s="662"/>
      <c r="G24" s="662"/>
      <c r="H24" s="662"/>
      <c r="I24" s="662"/>
      <c r="J24" s="662"/>
      <c r="K24" s="123"/>
      <c r="BB24" s="156"/>
      <c r="BC24" s="156"/>
    </row>
    <row r="25" spans="1:55" ht="14.25" customHeight="1" x14ac:dyDescent="0.25">
      <c r="A25" s="119"/>
      <c r="B25" s="662"/>
      <c r="C25" s="662"/>
      <c r="D25" s="662"/>
      <c r="E25" s="662"/>
      <c r="F25" s="662"/>
      <c r="G25" s="662"/>
      <c r="H25" s="662"/>
      <c r="I25" s="662"/>
      <c r="J25" s="662"/>
      <c r="K25" s="123"/>
      <c r="BB25" s="156"/>
      <c r="BC25" s="156"/>
    </row>
    <row r="26" spans="1:55" ht="14.25" customHeight="1" x14ac:dyDescent="0.25">
      <c r="A26" s="119"/>
      <c r="B26" s="662"/>
      <c r="C26" s="662"/>
      <c r="D26" s="662"/>
      <c r="E26" s="662"/>
      <c r="F26" s="662"/>
      <c r="G26" s="662"/>
      <c r="H26" s="662"/>
      <c r="I26" s="662"/>
      <c r="J26" s="662"/>
      <c r="K26" s="123"/>
      <c r="BB26" s="156"/>
      <c r="BC26" s="156"/>
    </row>
    <row r="27" spans="1:55" ht="14.25" customHeight="1" x14ac:dyDescent="0.25">
      <c r="A27" s="119"/>
      <c r="B27" s="124"/>
      <c r="C27" s="124"/>
      <c r="D27" s="124"/>
      <c r="E27" s="124"/>
      <c r="F27" s="124"/>
      <c r="G27" s="124"/>
      <c r="H27" s="124"/>
      <c r="I27" s="124"/>
      <c r="J27" s="124"/>
      <c r="K27" s="123"/>
      <c r="BB27" s="156"/>
      <c r="BC27" s="156"/>
    </row>
    <row r="28" spans="1:55" ht="14.15" customHeight="1" x14ac:dyDescent="0.25">
      <c r="A28" s="119"/>
      <c r="B28" s="663" t="s">
        <v>774</v>
      </c>
      <c r="C28" s="664"/>
      <c r="D28" s="664"/>
      <c r="E28" s="665"/>
      <c r="F28" s="76">
        <f>N20</f>
        <v>0</v>
      </c>
      <c r="G28" s="125"/>
      <c r="H28" s="125"/>
      <c r="I28" s="125"/>
      <c r="J28" s="125"/>
      <c r="K28" s="123"/>
      <c r="BB28" s="156"/>
      <c r="BC28" s="156"/>
    </row>
    <row r="29" spans="1:55" ht="9" customHeight="1" x14ac:dyDescent="0.25">
      <c r="A29" s="119"/>
      <c r="B29" s="125"/>
      <c r="C29" s="125"/>
      <c r="D29" s="125"/>
      <c r="E29" s="125"/>
      <c r="F29" s="125"/>
      <c r="G29" s="125"/>
      <c r="H29" s="125"/>
      <c r="I29" s="125"/>
      <c r="J29" s="125"/>
      <c r="K29" s="123"/>
      <c r="BB29" s="156"/>
      <c r="BC29" s="156"/>
    </row>
    <row r="30" spans="1:55" ht="15" customHeight="1" x14ac:dyDescent="0.25">
      <c r="A30" s="119"/>
      <c r="B30" s="658" t="s">
        <v>775</v>
      </c>
      <c r="C30" s="658"/>
      <c r="D30" s="658"/>
      <c r="E30" s="658"/>
      <c r="F30" s="658"/>
      <c r="G30" s="658"/>
      <c r="H30" s="658"/>
      <c r="I30" s="658"/>
      <c r="J30" s="658"/>
      <c r="K30" s="126"/>
      <c r="BB30" s="156"/>
      <c r="BC30" s="156"/>
    </row>
    <row r="31" spans="1:55" ht="15" customHeight="1" x14ac:dyDescent="0.25">
      <c r="A31" s="119"/>
      <c r="B31" s="658"/>
      <c r="C31" s="658"/>
      <c r="D31" s="658"/>
      <c r="E31" s="658"/>
      <c r="F31" s="658"/>
      <c r="G31" s="658"/>
      <c r="H31" s="658"/>
      <c r="I31" s="658"/>
      <c r="J31" s="658"/>
      <c r="K31" s="126"/>
      <c r="BB31" s="156"/>
      <c r="BC31" s="156"/>
    </row>
    <row r="32" spans="1:55" ht="15" customHeight="1" x14ac:dyDescent="0.25">
      <c r="A32" s="119"/>
      <c r="B32" s="658"/>
      <c r="C32" s="658"/>
      <c r="D32" s="658"/>
      <c r="E32" s="658"/>
      <c r="F32" s="658"/>
      <c r="G32" s="658"/>
      <c r="H32" s="658"/>
      <c r="I32" s="658"/>
      <c r="J32" s="658"/>
      <c r="K32" s="126"/>
    </row>
    <row r="33" spans="1:11" ht="15" customHeight="1" x14ac:dyDescent="0.25">
      <c r="A33" s="119"/>
      <c r="B33" s="658"/>
      <c r="C33" s="658"/>
      <c r="D33" s="658"/>
      <c r="E33" s="658"/>
      <c r="F33" s="658"/>
      <c r="G33" s="658"/>
      <c r="H33" s="658"/>
      <c r="I33" s="658"/>
      <c r="J33" s="658"/>
      <c r="K33" s="126"/>
    </row>
    <row r="34" spans="1:11" ht="19.5" customHeight="1" x14ac:dyDescent="0.25">
      <c r="A34" s="119"/>
      <c r="B34" s="658"/>
      <c r="C34" s="658"/>
      <c r="D34" s="658"/>
      <c r="E34" s="658"/>
      <c r="F34" s="658"/>
      <c r="G34" s="658"/>
      <c r="H34" s="658"/>
      <c r="I34" s="658"/>
      <c r="J34" s="658"/>
      <c r="K34" s="126"/>
    </row>
    <row r="35" spans="1:11" ht="19.5" customHeight="1" x14ac:dyDescent="0.25">
      <c r="A35" s="119"/>
      <c r="B35" s="658"/>
      <c r="C35" s="658"/>
      <c r="D35" s="658"/>
      <c r="E35" s="658"/>
      <c r="F35" s="658"/>
      <c r="G35" s="658"/>
      <c r="H35" s="658"/>
      <c r="I35" s="658"/>
      <c r="J35" s="658"/>
      <c r="K35" s="126"/>
    </row>
    <row r="36" spans="1:11" ht="14.15" customHeight="1" x14ac:dyDescent="0.25">
      <c r="A36" s="119"/>
      <c r="B36" s="663" t="s">
        <v>776</v>
      </c>
      <c r="C36" s="664"/>
      <c r="D36" s="664"/>
      <c r="E36" s="665"/>
      <c r="F36" s="77" t="str">
        <f>IF(F28="","",IF(F28=0,"",IF(F28&lt;=10,"Small",IF(AND(F28&gt;10,F28&lt;=100),"Medium",IF(F28&gt;100,"Large")))))</f>
        <v/>
      </c>
      <c r="G36" s="666"/>
      <c r="H36" s="369"/>
      <c r="I36" s="369"/>
      <c r="J36" s="369"/>
      <c r="K36" s="122"/>
    </row>
    <row r="37" spans="1:11" ht="6.75" customHeight="1" x14ac:dyDescent="0.25">
      <c r="A37" s="119"/>
      <c r="B37" s="101"/>
      <c r="C37" s="101"/>
      <c r="D37" s="101"/>
      <c r="E37" s="101"/>
      <c r="F37" s="71"/>
      <c r="G37" s="101"/>
      <c r="H37" s="101"/>
      <c r="I37" s="101"/>
      <c r="J37" s="101"/>
      <c r="K37" s="122"/>
    </row>
    <row r="38" spans="1:11" ht="14.25" customHeight="1" x14ac:dyDescent="0.25">
      <c r="A38" s="119"/>
      <c r="B38" s="658" t="s">
        <v>777</v>
      </c>
      <c r="C38" s="658"/>
      <c r="D38" s="658"/>
      <c r="E38" s="658"/>
      <c r="F38" s="658"/>
      <c r="G38" s="658"/>
      <c r="H38" s="658"/>
      <c r="I38" s="658"/>
      <c r="J38" s="658"/>
      <c r="K38" s="126"/>
    </row>
    <row r="39" spans="1:11" ht="12.5" x14ac:dyDescent="0.25">
      <c r="A39" s="119"/>
      <c r="B39" s="658"/>
      <c r="C39" s="658"/>
      <c r="D39" s="658"/>
      <c r="E39" s="658"/>
      <c r="F39" s="658"/>
      <c r="G39" s="658"/>
      <c r="H39" s="658"/>
      <c r="I39" s="658"/>
      <c r="J39" s="658"/>
      <c r="K39" s="126"/>
    </row>
    <row r="40" spans="1:11" ht="12.5" x14ac:dyDescent="0.25">
      <c r="A40" s="119"/>
      <c r="B40" s="658"/>
      <c r="C40" s="658"/>
      <c r="D40" s="658"/>
      <c r="E40" s="658"/>
      <c r="F40" s="658"/>
      <c r="G40" s="658"/>
      <c r="H40" s="658"/>
      <c r="I40" s="658"/>
      <c r="J40" s="658"/>
      <c r="K40" s="126"/>
    </row>
    <row r="41" spans="1:11" ht="12.5" x14ac:dyDescent="0.25">
      <c r="A41" s="119"/>
      <c r="B41" s="658"/>
      <c r="C41" s="658"/>
      <c r="D41" s="658"/>
      <c r="E41" s="658"/>
      <c r="F41" s="658"/>
      <c r="G41" s="658"/>
      <c r="H41" s="658"/>
      <c r="I41" s="658"/>
      <c r="J41" s="658"/>
      <c r="K41" s="126"/>
    </row>
    <row r="42" spans="1:11" ht="11.25" customHeight="1" x14ac:dyDescent="0.25">
      <c r="A42" s="119"/>
      <c r="B42" s="658"/>
      <c r="C42" s="658"/>
      <c r="D42" s="658"/>
      <c r="E42" s="658"/>
      <c r="F42" s="658"/>
      <c r="G42" s="658"/>
      <c r="H42" s="658"/>
      <c r="I42" s="658"/>
      <c r="J42" s="658"/>
      <c r="K42" s="126"/>
    </row>
    <row r="43" spans="1:11" ht="11.25" customHeight="1" x14ac:dyDescent="0.25">
      <c r="A43" s="119"/>
      <c r="B43" s="658"/>
      <c r="C43" s="658"/>
      <c r="D43" s="658"/>
      <c r="E43" s="658"/>
      <c r="F43" s="658"/>
      <c r="G43" s="658"/>
      <c r="H43" s="658"/>
      <c r="I43" s="658"/>
      <c r="J43" s="658"/>
      <c r="K43" s="126"/>
    </row>
    <row r="44" spans="1:11" ht="11.25" customHeight="1" x14ac:dyDescent="0.25">
      <c r="A44" s="119"/>
      <c r="B44" s="659"/>
      <c r="C44" s="659"/>
      <c r="D44" s="659"/>
      <c r="E44" s="659"/>
      <c r="F44" s="659"/>
      <c r="G44" s="659"/>
      <c r="H44" s="659"/>
      <c r="I44" s="659"/>
      <c r="J44" s="659"/>
      <c r="K44" s="126"/>
    </row>
    <row r="45" spans="1:11" ht="73.5" customHeight="1" x14ac:dyDescent="0.25">
      <c r="A45" s="119"/>
      <c r="B45" s="655"/>
      <c r="C45" s="656"/>
      <c r="D45" s="656"/>
      <c r="E45" s="656"/>
      <c r="F45" s="656"/>
      <c r="G45" s="656"/>
      <c r="H45" s="656"/>
      <c r="I45" s="656"/>
      <c r="J45" s="657"/>
      <c r="K45" s="127"/>
    </row>
    <row r="46" spans="1:11" ht="12.5" x14ac:dyDescent="0.25">
      <c r="A46" s="119"/>
      <c r="B46" s="78"/>
      <c r="C46" s="78"/>
      <c r="D46" s="78"/>
      <c r="E46" s="78"/>
      <c r="F46" s="78"/>
      <c r="G46" s="78"/>
      <c r="H46" s="78"/>
      <c r="I46" s="78"/>
      <c r="J46" s="78"/>
      <c r="K46" s="127"/>
    </row>
    <row r="47" spans="1:11" ht="12.5" x14ac:dyDescent="0.25">
      <c r="A47" s="119"/>
      <c r="B47" s="369" t="s">
        <v>778</v>
      </c>
      <c r="C47" s="369"/>
      <c r="D47" s="369"/>
      <c r="E47" s="369"/>
      <c r="F47" s="369"/>
      <c r="G47" s="369"/>
      <c r="H47" s="369"/>
      <c r="I47" s="369"/>
      <c r="J47" s="369"/>
      <c r="K47" s="122"/>
    </row>
    <row r="48" spans="1:11" ht="14.15" customHeight="1" x14ac:dyDescent="0.25">
      <c r="A48" s="119"/>
      <c r="B48" s="650" t="s">
        <v>779</v>
      </c>
      <c r="C48" s="650"/>
      <c r="D48" s="651"/>
      <c r="E48" s="652"/>
      <c r="F48" s="652"/>
      <c r="G48" s="652"/>
      <c r="H48" s="652"/>
      <c r="I48" s="652"/>
      <c r="J48" s="653"/>
      <c r="K48" s="127"/>
    </row>
    <row r="49" spans="1:11" ht="14.15" customHeight="1" x14ac:dyDescent="0.25">
      <c r="A49" s="119"/>
      <c r="B49" s="650" t="s">
        <v>780</v>
      </c>
      <c r="C49" s="650"/>
      <c r="D49" s="651"/>
      <c r="E49" s="652"/>
      <c r="F49" s="652"/>
      <c r="G49" s="652"/>
      <c r="H49" s="652"/>
      <c r="I49" s="652"/>
      <c r="J49" s="653"/>
      <c r="K49" s="127"/>
    </row>
    <row r="50" spans="1:11" ht="14.15" customHeight="1" x14ac:dyDescent="0.25">
      <c r="A50" s="119"/>
      <c r="B50" s="650" t="s">
        <v>781</v>
      </c>
      <c r="C50" s="650"/>
      <c r="D50" s="651"/>
      <c r="E50" s="652"/>
      <c r="F50" s="652"/>
      <c r="G50" s="652"/>
      <c r="H50" s="652"/>
      <c r="I50" s="652"/>
      <c r="J50" s="653"/>
      <c r="K50" s="127"/>
    </row>
    <row r="51" spans="1:11" ht="14.15" customHeight="1" x14ac:dyDescent="0.25">
      <c r="A51" s="119"/>
      <c r="B51" s="650" t="s">
        <v>782</v>
      </c>
      <c r="C51" s="650"/>
      <c r="D51" s="651"/>
      <c r="E51" s="652"/>
      <c r="F51" s="652"/>
      <c r="G51" s="652"/>
      <c r="H51" s="652"/>
      <c r="I51" s="652"/>
      <c r="J51" s="653"/>
      <c r="K51" s="127"/>
    </row>
    <row r="52" spans="1:11" ht="12.5" x14ac:dyDescent="0.25">
      <c r="A52" s="119"/>
      <c r="B52" s="101"/>
      <c r="C52" s="101"/>
      <c r="D52" s="71"/>
      <c r="E52" s="71"/>
      <c r="F52" s="71"/>
      <c r="G52" s="79"/>
      <c r="H52" s="79"/>
      <c r="I52" s="79"/>
      <c r="J52" s="79"/>
      <c r="K52" s="128"/>
    </row>
    <row r="53" spans="1:11" ht="12.5" x14ac:dyDescent="0.25">
      <c r="A53" s="119"/>
      <c r="B53" s="1010" t="s">
        <v>1106</v>
      </c>
      <c r="C53" s="1011"/>
      <c r="D53" s="1011"/>
      <c r="E53" s="1011"/>
      <c r="F53" s="1012"/>
      <c r="G53" s="61"/>
      <c r="H53" s="79"/>
      <c r="I53" s="79"/>
      <c r="J53" s="79"/>
      <c r="K53" s="128"/>
    </row>
    <row r="54" spans="1:11" ht="12.5" x14ac:dyDescent="0.25">
      <c r="A54" s="119"/>
      <c r="B54" s="101"/>
      <c r="C54" s="101"/>
      <c r="D54" s="71"/>
      <c r="E54" s="71"/>
      <c r="F54" s="71"/>
      <c r="G54" s="79"/>
      <c r="H54" s="79"/>
      <c r="I54" s="79"/>
      <c r="J54" s="79"/>
      <c r="K54" s="128"/>
    </row>
    <row r="55" spans="1:11" ht="12.75" customHeight="1" x14ac:dyDescent="0.25">
      <c r="A55" s="119"/>
      <c r="B55" s="654" t="s">
        <v>783</v>
      </c>
      <c r="C55" s="654"/>
      <c r="D55" s="654"/>
      <c r="E55" s="654"/>
      <c r="F55" s="654"/>
      <c r="G55" s="654"/>
      <c r="H55" s="654"/>
      <c r="I55" s="654"/>
      <c r="J55" s="654"/>
      <c r="K55" s="122"/>
    </row>
    <row r="56" spans="1:11" ht="12.75" customHeight="1" x14ac:dyDescent="0.25">
      <c r="A56" s="119"/>
      <c r="B56" s="359" t="s">
        <v>784</v>
      </c>
      <c r="C56" s="359"/>
      <c r="D56" s="359"/>
      <c r="E56" s="359"/>
      <c r="F56" s="359"/>
      <c r="G56" s="359"/>
      <c r="H56" s="359"/>
      <c r="I56" s="359"/>
      <c r="J56" s="359"/>
      <c r="K56" s="122"/>
    </row>
    <row r="57" spans="1:11" ht="12.75" customHeight="1" x14ac:dyDescent="0.25">
      <c r="A57" s="119"/>
      <c r="B57" s="71"/>
      <c r="C57" s="71"/>
      <c r="D57" s="71"/>
      <c r="E57" s="71"/>
      <c r="F57" s="71"/>
      <c r="G57" s="71"/>
      <c r="H57" s="71"/>
      <c r="I57" s="71"/>
      <c r="J57" s="71"/>
      <c r="K57" s="127"/>
    </row>
    <row r="58" spans="1:11" ht="12.75" customHeight="1" x14ac:dyDescent="0.25">
      <c r="A58" s="119"/>
      <c r="B58" s="355" t="s">
        <v>785</v>
      </c>
      <c r="C58" s="355"/>
      <c r="D58" s="355"/>
      <c r="E58" s="355"/>
      <c r="F58" s="355"/>
      <c r="G58" s="355"/>
      <c r="H58" s="355"/>
      <c r="I58" s="355"/>
      <c r="J58" s="355"/>
      <c r="K58" s="127"/>
    </row>
    <row r="59" spans="1:11" ht="12.75" customHeight="1" x14ac:dyDescent="0.25">
      <c r="A59" s="119"/>
      <c r="B59" s="681" t="s">
        <v>786</v>
      </c>
      <c r="C59" s="681"/>
      <c r="D59" s="681"/>
      <c r="E59" s="681"/>
      <c r="F59" s="681"/>
      <c r="G59" s="681"/>
      <c r="H59" s="681"/>
      <c r="I59" s="681"/>
      <c r="J59" s="681"/>
      <c r="K59" s="127"/>
    </row>
    <row r="60" spans="1:11" ht="14.15" customHeight="1" x14ac:dyDescent="0.25">
      <c r="A60" s="119"/>
      <c r="B60" s="639"/>
      <c r="C60" s="640"/>
      <c r="D60" s="640"/>
      <c r="E60" s="640"/>
      <c r="F60" s="640"/>
      <c r="G60" s="640"/>
      <c r="H60" s="640"/>
      <c r="I60" s="640"/>
      <c r="J60" s="641"/>
      <c r="K60" s="127"/>
    </row>
    <row r="61" spans="1:11" ht="14.15" customHeight="1" x14ac:dyDescent="0.25">
      <c r="A61" s="119"/>
      <c r="B61" s="642"/>
      <c r="C61" s="643"/>
      <c r="D61" s="643"/>
      <c r="E61" s="643"/>
      <c r="F61" s="643"/>
      <c r="G61" s="643"/>
      <c r="H61" s="643"/>
      <c r="I61" s="643"/>
      <c r="J61" s="644"/>
      <c r="K61" s="127"/>
    </row>
    <row r="62" spans="1:11" ht="14.15" customHeight="1" x14ac:dyDescent="0.25">
      <c r="A62" s="119"/>
      <c r="B62" s="642"/>
      <c r="C62" s="643"/>
      <c r="D62" s="643"/>
      <c r="E62" s="643"/>
      <c r="F62" s="643"/>
      <c r="G62" s="643"/>
      <c r="H62" s="643"/>
      <c r="I62" s="643"/>
      <c r="J62" s="644"/>
      <c r="K62" s="127"/>
    </row>
    <row r="63" spans="1:11" ht="14.15" customHeight="1" x14ac:dyDescent="0.25">
      <c r="A63" s="119"/>
      <c r="B63" s="642"/>
      <c r="C63" s="643"/>
      <c r="D63" s="643"/>
      <c r="E63" s="643"/>
      <c r="F63" s="643"/>
      <c r="G63" s="643"/>
      <c r="H63" s="643"/>
      <c r="I63" s="643"/>
      <c r="J63" s="644"/>
      <c r="K63" s="127"/>
    </row>
    <row r="64" spans="1:11" ht="14.15" customHeight="1" x14ac:dyDescent="0.25">
      <c r="A64" s="119"/>
      <c r="B64" s="642"/>
      <c r="C64" s="643"/>
      <c r="D64" s="643"/>
      <c r="E64" s="643"/>
      <c r="F64" s="643"/>
      <c r="G64" s="643"/>
      <c r="H64" s="643"/>
      <c r="I64" s="643"/>
      <c r="J64" s="644"/>
      <c r="K64" s="127"/>
    </row>
    <row r="65" spans="1:11" ht="14.15" customHeight="1" x14ac:dyDescent="0.25">
      <c r="A65" s="119"/>
      <c r="B65" s="642"/>
      <c r="C65" s="643"/>
      <c r="D65" s="643"/>
      <c r="E65" s="643"/>
      <c r="F65" s="643"/>
      <c r="G65" s="643"/>
      <c r="H65" s="643"/>
      <c r="I65" s="643"/>
      <c r="J65" s="644"/>
      <c r="K65" s="127"/>
    </row>
    <row r="66" spans="1:11" ht="14.15" customHeight="1" x14ac:dyDescent="0.25">
      <c r="A66" s="119"/>
      <c r="B66" s="642"/>
      <c r="C66" s="643"/>
      <c r="D66" s="643"/>
      <c r="E66" s="643"/>
      <c r="F66" s="643"/>
      <c r="G66" s="643"/>
      <c r="H66" s="643"/>
      <c r="I66" s="643"/>
      <c r="J66" s="644"/>
      <c r="K66" s="127"/>
    </row>
    <row r="67" spans="1:11" ht="14.15" customHeight="1" x14ac:dyDescent="0.25">
      <c r="A67" s="119"/>
      <c r="B67" s="642"/>
      <c r="C67" s="643"/>
      <c r="D67" s="643"/>
      <c r="E67" s="643"/>
      <c r="F67" s="643"/>
      <c r="G67" s="643"/>
      <c r="H67" s="643"/>
      <c r="I67" s="643"/>
      <c r="J67" s="644"/>
      <c r="K67" s="127"/>
    </row>
    <row r="68" spans="1:11" ht="14.15" customHeight="1" x14ac:dyDescent="0.25">
      <c r="A68" s="119"/>
      <c r="B68" s="642"/>
      <c r="C68" s="643"/>
      <c r="D68" s="643"/>
      <c r="E68" s="643"/>
      <c r="F68" s="643"/>
      <c r="G68" s="643"/>
      <c r="H68" s="643"/>
      <c r="I68" s="643"/>
      <c r="J68" s="644"/>
      <c r="K68" s="127"/>
    </row>
    <row r="69" spans="1:11" ht="14.15" customHeight="1" x14ac:dyDescent="0.25">
      <c r="A69" s="119"/>
      <c r="B69" s="642"/>
      <c r="C69" s="643"/>
      <c r="D69" s="643"/>
      <c r="E69" s="643"/>
      <c r="F69" s="643"/>
      <c r="G69" s="643"/>
      <c r="H69" s="643"/>
      <c r="I69" s="643"/>
      <c r="J69" s="644"/>
      <c r="K69" s="127"/>
    </row>
    <row r="70" spans="1:11" ht="14.15" customHeight="1" x14ac:dyDescent="0.25">
      <c r="A70" s="119"/>
      <c r="B70" s="642"/>
      <c r="C70" s="643"/>
      <c r="D70" s="643"/>
      <c r="E70" s="643"/>
      <c r="F70" s="643"/>
      <c r="G70" s="643"/>
      <c r="H70" s="643"/>
      <c r="I70" s="643"/>
      <c r="J70" s="644"/>
      <c r="K70" s="127"/>
    </row>
    <row r="71" spans="1:11" ht="14.15" customHeight="1" x14ac:dyDescent="0.25">
      <c r="A71" s="119"/>
      <c r="B71" s="642"/>
      <c r="C71" s="643"/>
      <c r="D71" s="643"/>
      <c r="E71" s="643"/>
      <c r="F71" s="643"/>
      <c r="G71" s="643"/>
      <c r="H71" s="643"/>
      <c r="I71" s="643"/>
      <c r="J71" s="644"/>
      <c r="K71" s="127"/>
    </row>
    <row r="72" spans="1:11" ht="14.15" customHeight="1" x14ac:dyDescent="0.25">
      <c r="A72" s="119"/>
      <c r="B72" s="642"/>
      <c r="C72" s="643"/>
      <c r="D72" s="643"/>
      <c r="E72" s="643"/>
      <c r="F72" s="643"/>
      <c r="G72" s="643"/>
      <c r="H72" s="643"/>
      <c r="I72" s="643"/>
      <c r="J72" s="644"/>
      <c r="K72" s="127"/>
    </row>
    <row r="73" spans="1:11" ht="14.15" customHeight="1" x14ac:dyDescent="0.25">
      <c r="A73" s="119"/>
      <c r="B73" s="642"/>
      <c r="C73" s="643"/>
      <c r="D73" s="643"/>
      <c r="E73" s="643"/>
      <c r="F73" s="643"/>
      <c r="G73" s="643"/>
      <c r="H73" s="643"/>
      <c r="I73" s="643"/>
      <c r="J73" s="644"/>
      <c r="K73" s="127"/>
    </row>
    <row r="74" spans="1:11" ht="14.15" customHeight="1" x14ac:dyDescent="0.25">
      <c r="A74" s="119"/>
      <c r="B74" s="642"/>
      <c r="C74" s="643"/>
      <c r="D74" s="643"/>
      <c r="E74" s="643"/>
      <c r="F74" s="643"/>
      <c r="G74" s="643"/>
      <c r="H74" s="643"/>
      <c r="I74" s="643"/>
      <c r="J74" s="644"/>
      <c r="K74" s="127"/>
    </row>
    <row r="75" spans="1:11" ht="14.15" customHeight="1" x14ac:dyDescent="0.25">
      <c r="A75" s="119"/>
      <c r="B75" s="642"/>
      <c r="C75" s="643"/>
      <c r="D75" s="643"/>
      <c r="E75" s="643"/>
      <c r="F75" s="643"/>
      <c r="G75" s="643"/>
      <c r="H75" s="643"/>
      <c r="I75" s="643"/>
      <c r="J75" s="644"/>
      <c r="K75" s="127"/>
    </row>
    <row r="76" spans="1:11" ht="14.15" customHeight="1" x14ac:dyDescent="0.25">
      <c r="A76" s="119"/>
      <c r="B76" s="642"/>
      <c r="C76" s="643"/>
      <c r="D76" s="643"/>
      <c r="E76" s="643"/>
      <c r="F76" s="643"/>
      <c r="G76" s="643"/>
      <c r="H76" s="643"/>
      <c r="I76" s="643"/>
      <c r="J76" s="644"/>
      <c r="K76" s="127"/>
    </row>
    <row r="77" spans="1:11" ht="14.15" customHeight="1" x14ac:dyDescent="0.25">
      <c r="A77" s="119"/>
      <c r="B77" s="642"/>
      <c r="C77" s="643"/>
      <c r="D77" s="643"/>
      <c r="E77" s="643"/>
      <c r="F77" s="643"/>
      <c r="G77" s="643"/>
      <c r="H77" s="643"/>
      <c r="I77" s="643"/>
      <c r="J77" s="644"/>
      <c r="K77" s="127"/>
    </row>
    <row r="78" spans="1:11" ht="14.15" customHeight="1" x14ac:dyDescent="0.25">
      <c r="A78" s="119"/>
      <c r="B78" s="642"/>
      <c r="C78" s="643"/>
      <c r="D78" s="643"/>
      <c r="E78" s="643"/>
      <c r="F78" s="643"/>
      <c r="G78" s="643"/>
      <c r="H78" s="643"/>
      <c r="I78" s="643"/>
      <c r="J78" s="644"/>
      <c r="K78" s="127"/>
    </row>
    <row r="79" spans="1:11" ht="14.15" customHeight="1" x14ac:dyDescent="0.25">
      <c r="A79" s="119"/>
      <c r="B79" s="642"/>
      <c r="C79" s="643"/>
      <c r="D79" s="643"/>
      <c r="E79" s="643"/>
      <c r="F79" s="643"/>
      <c r="G79" s="643"/>
      <c r="H79" s="643"/>
      <c r="I79" s="643"/>
      <c r="J79" s="644"/>
      <c r="K79" s="127"/>
    </row>
    <row r="80" spans="1:11" ht="14.15" customHeight="1" x14ac:dyDescent="0.25">
      <c r="A80" s="119"/>
      <c r="B80" s="645"/>
      <c r="C80" s="646"/>
      <c r="D80" s="646"/>
      <c r="E80" s="646"/>
      <c r="F80" s="646"/>
      <c r="G80" s="646"/>
      <c r="H80" s="646"/>
      <c r="I80" s="646"/>
      <c r="J80" s="647"/>
      <c r="K80" s="127"/>
    </row>
    <row r="81" spans="1:11" ht="12.75" customHeight="1" x14ac:dyDescent="0.25">
      <c r="A81" s="119"/>
      <c r="B81" s="162"/>
      <c r="C81" s="162"/>
      <c r="D81" s="162"/>
      <c r="E81" s="162"/>
      <c r="F81" s="162"/>
      <c r="G81" s="162"/>
      <c r="H81" s="162"/>
      <c r="I81" s="162"/>
      <c r="J81" s="162"/>
      <c r="K81" s="127"/>
    </row>
    <row r="82" spans="1:11" ht="12.75" customHeight="1" x14ac:dyDescent="0.25">
      <c r="A82" s="119"/>
      <c r="B82" s="355" t="s">
        <v>787</v>
      </c>
      <c r="C82" s="355"/>
      <c r="D82" s="355"/>
      <c r="E82" s="355"/>
      <c r="F82" s="355"/>
      <c r="G82" s="355"/>
      <c r="H82" s="355"/>
      <c r="I82" s="355"/>
      <c r="J82" s="355"/>
      <c r="K82" s="127"/>
    </row>
    <row r="83" spans="1:11" ht="12.75" customHeight="1" x14ac:dyDescent="0.25">
      <c r="A83" s="119"/>
      <c r="B83" s="681" t="s">
        <v>788</v>
      </c>
      <c r="C83" s="681"/>
      <c r="D83" s="681"/>
      <c r="E83" s="681"/>
      <c r="F83" s="681"/>
      <c r="G83" s="681"/>
      <c r="H83" s="681"/>
      <c r="I83" s="681"/>
      <c r="J83" s="681"/>
      <c r="K83" s="127"/>
    </row>
    <row r="84" spans="1:11" ht="12.75" customHeight="1" x14ac:dyDescent="0.25">
      <c r="A84" s="119"/>
      <c r="B84" s="639"/>
      <c r="C84" s="640"/>
      <c r="D84" s="640"/>
      <c r="E84" s="640"/>
      <c r="F84" s="640"/>
      <c r="G84" s="640"/>
      <c r="H84" s="640"/>
      <c r="I84" s="640"/>
      <c r="J84" s="641"/>
      <c r="K84" s="127"/>
    </row>
    <row r="85" spans="1:11" ht="12.75" customHeight="1" x14ac:dyDescent="0.25">
      <c r="A85" s="119"/>
      <c r="B85" s="642"/>
      <c r="C85" s="643"/>
      <c r="D85" s="643"/>
      <c r="E85" s="643"/>
      <c r="F85" s="643"/>
      <c r="G85" s="643"/>
      <c r="H85" s="643"/>
      <c r="I85" s="643"/>
      <c r="J85" s="644"/>
      <c r="K85" s="127"/>
    </row>
    <row r="86" spans="1:11" ht="12.75" customHeight="1" x14ac:dyDescent="0.25">
      <c r="A86" s="119"/>
      <c r="B86" s="642"/>
      <c r="C86" s="643"/>
      <c r="D86" s="643"/>
      <c r="E86" s="643"/>
      <c r="F86" s="643"/>
      <c r="G86" s="643"/>
      <c r="H86" s="643"/>
      <c r="I86" s="643"/>
      <c r="J86" s="644"/>
      <c r="K86" s="127"/>
    </row>
    <row r="87" spans="1:11" ht="12.75" customHeight="1" x14ac:dyDescent="0.25">
      <c r="A87" s="119"/>
      <c r="B87" s="642"/>
      <c r="C87" s="643"/>
      <c r="D87" s="643"/>
      <c r="E87" s="643"/>
      <c r="F87" s="643"/>
      <c r="G87" s="643"/>
      <c r="H87" s="643"/>
      <c r="I87" s="643"/>
      <c r="J87" s="644"/>
      <c r="K87" s="127"/>
    </row>
    <row r="88" spans="1:11" ht="12.75" customHeight="1" x14ac:dyDescent="0.25">
      <c r="A88" s="119"/>
      <c r="B88" s="642"/>
      <c r="C88" s="643"/>
      <c r="D88" s="643"/>
      <c r="E88" s="643"/>
      <c r="F88" s="643"/>
      <c r="G88" s="643"/>
      <c r="H88" s="643"/>
      <c r="I88" s="643"/>
      <c r="J88" s="644"/>
      <c r="K88" s="127"/>
    </row>
    <row r="89" spans="1:11" ht="12.75" customHeight="1" x14ac:dyDescent="0.25">
      <c r="A89" s="119"/>
      <c r="B89" s="642"/>
      <c r="C89" s="643"/>
      <c r="D89" s="643"/>
      <c r="E89" s="643"/>
      <c r="F89" s="643"/>
      <c r="G89" s="643"/>
      <c r="H89" s="643"/>
      <c r="I89" s="643"/>
      <c r="J89" s="644"/>
      <c r="K89" s="127"/>
    </row>
    <row r="90" spans="1:11" ht="12.75" customHeight="1" x14ac:dyDescent="0.25">
      <c r="A90" s="119"/>
      <c r="B90" s="642"/>
      <c r="C90" s="643"/>
      <c r="D90" s="643"/>
      <c r="E90" s="643"/>
      <c r="F90" s="643"/>
      <c r="G90" s="643"/>
      <c r="H90" s="643"/>
      <c r="I90" s="643"/>
      <c r="J90" s="644"/>
      <c r="K90" s="127"/>
    </row>
    <row r="91" spans="1:11" ht="12.75" customHeight="1" x14ac:dyDescent="0.25">
      <c r="A91" s="119"/>
      <c r="B91" s="642"/>
      <c r="C91" s="643"/>
      <c r="D91" s="643"/>
      <c r="E91" s="643"/>
      <c r="F91" s="643"/>
      <c r="G91" s="643"/>
      <c r="H91" s="643"/>
      <c r="I91" s="643"/>
      <c r="J91" s="644"/>
      <c r="K91" s="127"/>
    </row>
    <row r="92" spans="1:11" ht="12.75" customHeight="1" x14ac:dyDescent="0.25">
      <c r="A92" s="119"/>
      <c r="B92" s="642"/>
      <c r="C92" s="643"/>
      <c r="D92" s="643"/>
      <c r="E92" s="643"/>
      <c r="F92" s="643"/>
      <c r="G92" s="643"/>
      <c r="H92" s="643"/>
      <c r="I92" s="643"/>
      <c r="J92" s="644"/>
      <c r="K92" s="127"/>
    </row>
    <row r="93" spans="1:11" ht="12.75" customHeight="1" x14ac:dyDescent="0.25">
      <c r="A93" s="119"/>
      <c r="B93" s="642"/>
      <c r="C93" s="643"/>
      <c r="D93" s="643"/>
      <c r="E93" s="643"/>
      <c r="F93" s="643"/>
      <c r="G93" s="643"/>
      <c r="H93" s="643"/>
      <c r="I93" s="643"/>
      <c r="J93" s="644"/>
      <c r="K93" s="127"/>
    </row>
    <row r="94" spans="1:11" ht="12.75" customHeight="1" x14ac:dyDescent="0.25">
      <c r="A94" s="119"/>
      <c r="B94" s="642"/>
      <c r="C94" s="643"/>
      <c r="D94" s="643"/>
      <c r="E94" s="643"/>
      <c r="F94" s="643"/>
      <c r="G94" s="643"/>
      <c r="H94" s="643"/>
      <c r="I94" s="643"/>
      <c r="J94" s="644"/>
      <c r="K94" s="127"/>
    </row>
    <row r="95" spans="1:11" ht="12.75" customHeight="1" x14ac:dyDescent="0.25">
      <c r="A95" s="119"/>
      <c r="B95" s="642"/>
      <c r="C95" s="643"/>
      <c r="D95" s="643"/>
      <c r="E95" s="643"/>
      <c r="F95" s="643"/>
      <c r="G95" s="643"/>
      <c r="H95" s="643"/>
      <c r="I95" s="643"/>
      <c r="J95" s="644"/>
      <c r="K95" s="127"/>
    </row>
    <row r="96" spans="1:11" ht="12.75" customHeight="1" x14ac:dyDescent="0.25">
      <c r="A96" s="119"/>
      <c r="B96" s="642"/>
      <c r="C96" s="643"/>
      <c r="D96" s="643"/>
      <c r="E96" s="643"/>
      <c r="F96" s="643"/>
      <c r="G96" s="643"/>
      <c r="H96" s="643"/>
      <c r="I96" s="643"/>
      <c r="J96" s="644"/>
      <c r="K96" s="127"/>
    </row>
    <row r="97" spans="1:11" ht="12.75" customHeight="1" x14ac:dyDescent="0.25">
      <c r="A97" s="119"/>
      <c r="B97" s="642"/>
      <c r="C97" s="643"/>
      <c r="D97" s="643"/>
      <c r="E97" s="643"/>
      <c r="F97" s="643"/>
      <c r="G97" s="643"/>
      <c r="H97" s="643"/>
      <c r="I97" s="643"/>
      <c r="J97" s="644"/>
      <c r="K97" s="127"/>
    </row>
    <row r="98" spans="1:11" ht="12.75" customHeight="1" x14ac:dyDescent="0.25">
      <c r="A98" s="119"/>
      <c r="B98" s="642"/>
      <c r="C98" s="643"/>
      <c r="D98" s="643"/>
      <c r="E98" s="643"/>
      <c r="F98" s="643"/>
      <c r="G98" s="643"/>
      <c r="H98" s="643"/>
      <c r="I98" s="643"/>
      <c r="J98" s="644"/>
      <c r="K98" s="127"/>
    </row>
    <row r="99" spans="1:11" ht="12.75" customHeight="1" x14ac:dyDescent="0.25">
      <c r="A99" s="119"/>
      <c r="B99" s="642"/>
      <c r="C99" s="643"/>
      <c r="D99" s="643"/>
      <c r="E99" s="643"/>
      <c r="F99" s="643"/>
      <c r="G99" s="643"/>
      <c r="H99" s="643"/>
      <c r="I99" s="643"/>
      <c r="J99" s="644"/>
      <c r="K99" s="127"/>
    </row>
    <row r="100" spans="1:11" ht="12.75" customHeight="1" x14ac:dyDescent="0.25">
      <c r="A100" s="119"/>
      <c r="B100" s="642"/>
      <c r="C100" s="643"/>
      <c r="D100" s="643"/>
      <c r="E100" s="643"/>
      <c r="F100" s="643"/>
      <c r="G100" s="643"/>
      <c r="H100" s="643"/>
      <c r="I100" s="643"/>
      <c r="J100" s="644"/>
      <c r="K100" s="127"/>
    </row>
    <row r="101" spans="1:11" ht="12.75" customHeight="1" x14ac:dyDescent="0.25">
      <c r="A101" s="119"/>
      <c r="B101" s="642"/>
      <c r="C101" s="643"/>
      <c r="D101" s="643"/>
      <c r="E101" s="643"/>
      <c r="F101" s="643"/>
      <c r="G101" s="643"/>
      <c r="H101" s="643"/>
      <c r="I101" s="643"/>
      <c r="J101" s="644"/>
      <c r="K101" s="127"/>
    </row>
    <row r="102" spans="1:11" ht="12.75" customHeight="1" x14ac:dyDescent="0.25">
      <c r="A102" s="119"/>
      <c r="B102" s="642"/>
      <c r="C102" s="643"/>
      <c r="D102" s="643"/>
      <c r="E102" s="643"/>
      <c r="F102" s="643"/>
      <c r="G102" s="643"/>
      <c r="H102" s="643"/>
      <c r="I102" s="643"/>
      <c r="J102" s="644"/>
      <c r="K102" s="127"/>
    </row>
    <row r="103" spans="1:11" ht="12.75" customHeight="1" x14ac:dyDescent="0.25">
      <c r="A103" s="119"/>
      <c r="B103" s="642"/>
      <c r="C103" s="643"/>
      <c r="D103" s="643"/>
      <c r="E103" s="643"/>
      <c r="F103" s="643"/>
      <c r="G103" s="643"/>
      <c r="H103" s="643"/>
      <c r="I103" s="643"/>
      <c r="J103" s="644"/>
      <c r="K103" s="127"/>
    </row>
    <row r="104" spans="1:11" ht="12.75" customHeight="1" x14ac:dyDescent="0.25">
      <c r="A104" s="119"/>
      <c r="B104" s="645"/>
      <c r="C104" s="646"/>
      <c r="D104" s="646"/>
      <c r="E104" s="646"/>
      <c r="F104" s="646"/>
      <c r="G104" s="646"/>
      <c r="H104" s="646"/>
      <c r="I104" s="646"/>
      <c r="J104" s="647"/>
      <c r="K104" s="127"/>
    </row>
    <row r="105" spans="1:11" ht="12.75" customHeight="1" x14ac:dyDescent="0.25">
      <c r="A105" s="119"/>
      <c r="B105" s="162"/>
      <c r="C105" s="162"/>
      <c r="D105" s="162"/>
      <c r="E105" s="162"/>
      <c r="F105" s="162"/>
      <c r="G105" s="162"/>
      <c r="H105" s="162"/>
      <c r="I105" s="162"/>
      <c r="J105" s="162"/>
      <c r="K105" s="127"/>
    </row>
    <row r="106" spans="1:11" ht="12.75" customHeight="1" x14ac:dyDescent="0.25">
      <c r="A106" s="119"/>
      <c r="B106" s="355" t="s">
        <v>789</v>
      </c>
      <c r="C106" s="355"/>
      <c r="D106" s="355"/>
      <c r="E106" s="355"/>
      <c r="F106" s="355"/>
      <c r="G106" s="355"/>
      <c r="H106" s="355"/>
      <c r="I106" s="355"/>
      <c r="J106" s="355"/>
      <c r="K106" s="127"/>
    </row>
    <row r="107" spans="1:11" ht="12.75" customHeight="1" x14ac:dyDescent="0.25">
      <c r="A107" s="119"/>
      <c r="B107" s="681" t="s">
        <v>790</v>
      </c>
      <c r="C107" s="681"/>
      <c r="D107" s="681"/>
      <c r="E107" s="681"/>
      <c r="F107" s="681"/>
      <c r="G107" s="681"/>
      <c r="H107" s="681"/>
      <c r="I107" s="681"/>
      <c r="J107" s="681"/>
      <c r="K107" s="127"/>
    </row>
    <row r="108" spans="1:11" ht="14.15" customHeight="1" x14ac:dyDescent="0.25">
      <c r="A108" s="119"/>
      <c r="B108" s="639"/>
      <c r="C108" s="640"/>
      <c r="D108" s="640"/>
      <c r="E108" s="640"/>
      <c r="F108" s="640"/>
      <c r="G108" s="640"/>
      <c r="H108" s="640"/>
      <c r="I108" s="640"/>
      <c r="J108" s="641"/>
      <c r="K108" s="127"/>
    </row>
    <row r="109" spans="1:11" ht="14.15" customHeight="1" x14ac:dyDescent="0.25">
      <c r="A109" s="119"/>
      <c r="B109" s="642"/>
      <c r="C109" s="643"/>
      <c r="D109" s="643"/>
      <c r="E109" s="643"/>
      <c r="F109" s="643"/>
      <c r="G109" s="643"/>
      <c r="H109" s="643"/>
      <c r="I109" s="643"/>
      <c r="J109" s="644"/>
      <c r="K109" s="127"/>
    </row>
    <row r="110" spans="1:11" ht="14.15" customHeight="1" x14ac:dyDescent="0.25">
      <c r="A110" s="119"/>
      <c r="B110" s="642"/>
      <c r="C110" s="643"/>
      <c r="D110" s="643"/>
      <c r="E110" s="643"/>
      <c r="F110" s="643"/>
      <c r="G110" s="643"/>
      <c r="H110" s="643"/>
      <c r="I110" s="643"/>
      <c r="J110" s="644"/>
      <c r="K110" s="127"/>
    </row>
    <row r="111" spans="1:11" ht="14.15" customHeight="1" x14ac:dyDescent="0.25">
      <c r="A111" s="119"/>
      <c r="B111" s="642"/>
      <c r="C111" s="643"/>
      <c r="D111" s="643"/>
      <c r="E111" s="643"/>
      <c r="F111" s="643"/>
      <c r="G111" s="643"/>
      <c r="H111" s="643"/>
      <c r="I111" s="643"/>
      <c r="J111" s="644"/>
      <c r="K111" s="127"/>
    </row>
    <row r="112" spans="1:11" ht="14" customHeight="1" x14ac:dyDescent="0.25">
      <c r="A112" s="119"/>
      <c r="B112" s="642"/>
      <c r="C112" s="643"/>
      <c r="D112" s="643"/>
      <c r="E112" s="643"/>
      <c r="F112" s="643"/>
      <c r="G112" s="643"/>
      <c r="H112" s="643"/>
      <c r="I112" s="643"/>
      <c r="J112" s="644"/>
      <c r="K112" s="127"/>
    </row>
    <row r="113" spans="1:11" ht="14.15" customHeight="1" x14ac:dyDescent="0.25">
      <c r="A113" s="119"/>
      <c r="B113" s="642"/>
      <c r="C113" s="643"/>
      <c r="D113" s="643"/>
      <c r="E113" s="643"/>
      <c r="F113" s="643"/>
      <c r="G113" s="643"/>
      <c r="H113" s="643"/>
      <c r="I113" s="643"/>
      <c r="J113" s="644"/>
      <c r="K113" s="127"/>
    </row>
    <row r="114" spans="1:11" ht="14.15" customHeight="1" x14ac:dyDescent="0.25">
      <c r="A114" s="119"/>
      <c r="B114" s="642"/>
      <c r="C114" s="643"/>
      <c r="D114" s="643"/>
      <c r="E114" s="643"/>
      <c r="F114" s="643"/>
      <c r="G114" s="643"/>
      <c r="H114" s="643"/>
      <c r="I114" s="643"/>
      <c r="J114" s="644"/>
      <c r="K114" s="127"/>
    </row>
    <row r="115" spans="1:11" ht="14.15" customHeight="1" x14ac:dyDescent="0.25">
      <c r="A115" s="119"/>
      <c r="B115" s="642"/>
      <c r="C115" s="643"/>
      <c r="D115" s="643"/>
      <c r="E115" s="643"/>
      <c r="F115" s="643"/>
      <c r="G115" s="643"/>
      <c r="H115" s="643"/>
      <c r="I115" s="643"/>
      <c r="J115" s="644"/>
      <c r="K115" s="127"/>
    </row>
    <row r="116" spans="1:11" ht="14.15" customHeight="1" x14ac:dyDescent="0.25">
      <c r="A116" s="119"/>
      <c r="B116" s="642"/>
      <c r="C116" s="643"/>
      <c r="D116" s="643"/>
      <c r="E116" s="643"/>
      <c r="F116" s="643"/>
      <c r="G116" s="643"/>
      <c r="H116" s="643"/>
      <c r="I116" s="643"/>
      <c r="J116" s="644"/>
      <c r="K116" s="127"/>
    </row>
    <row r="117" spans="1:11" ht="14.15" customHeight="1" x14ac:dyDescent="0.25">
      <c r="A117" s="119"/>
      <c r="B117" s="642"/>
      <c r="C117" s="643"/>
      <c r="D117" s="643"/>
      <c r="E117" s="643"/>
      <c r="F117" s="643"/>
      <c r="G117" s="643"/>
      <c r="H117" s="643"/>
      <c r="I117" s="643"/>
      <c r="J117" s="644"/>
      <c r="K117" s="127"/>
    </row>
    <row r="118" spans="1:11" ht="14.15" customHeight="1" x14ac:dyDescent="0.25">
      <c r="A118" s="119"/>
      <c r="B118" s="642"/>
      <c r="C118" s="643"/>
      <c r="D118" s="643"/>
      <c r="E118" s="643"/>
      <c r="F118" s="643"/>
      <c r="G118" s="643"/>
      <c r="H118" s="643"/>
      <c r="I118" s="643"/>
      <c r="J118" s="644"/>
      <c r="K118" s="127"/>
    </row>
    <row r="119" spans="1:11" ht="14.15" customHeight="1" x14ac:dyDescent="0.25">
      <c r="A119" s="119"/>
      <c r="B119" s="642"/>
      <c r="C119" s="643"/>
      <c r="D119" s="643"/>
      <c r="E119" s="643"/>
      <c r="F119" s="643"/>
      <c r="G119" s="643"/>
      <c r="H119" s="643"/>
      <c r="I119" s="643"/>
      <c r="J119" s="644"/>
      <c r="K119" s="127"/>
    </row>
    <row r="120" spans="1:11" ht="14.15" customHeight="1" x14ac:dyDescent="0.25">
      <c r="A120" s="119"/>
      <c r="B120" s="642"/>
      <c r="C120" s="643"/>
      <c r="D120" s="643"/>
      <c r="E120" s="643"/>
      <c r="F120" s="643"/>
      <c r="G120" s="643"/>
      <c r="H120" s="643"/>
      <c r="I120" s="643"/>
      <c r="J120" s="644"/>
      <c r="K120" s="127"/>
    </row>
    <row r="121" spans="1:11" ht="14.15" customHeight="1" x14ac:dyDescent="0.25">
      <c r="A121" s="119"/>
      <c r="B121" s="642"/>
      <c r="C121" s="643"/>
      <c r="D121" s="643"/>
      <c r="E121" s="643"/>
      <c r="F121" s="643"/>
      <c r="G121" s="643"/>
      <c r="H121" s="643"/>
      <c r="I121" s="643"/>
      <c r="J121" s="644"/>
      <c r="K121" s="127"/>
    </row>
    <row r="122" spans="1:11" ht="14.15" customHeight="1" x14ac:dyDescent="0.25">
      <c r="A122" s="119"/>
      <c r="B122" s="642"/>
      <c r="C122" s="643"/>
      <c r="D122" s="643"/>
      <c r="E122" s="643"/>
      <c r="F122" s="643"/>
      <c r="G122" s="643"/>
      <c r="H122" s="643"/>
      <c r="I122" s="643"/>
      <c r="J122" s="644"/>
      <c r="K122" s="127"/>
    </row>
    <row r="123" spans="1:11" ht="14.15" customHeight="1" x14ac:dyDescent="0.25">
      <c r="A123" s="119"/>
      <c r="B123" s="642"/>
      <c r="C123" s="643"/>
      <c r="D123" s="643"/>
      <c r="E123" s="643"/>
      <c r="F123" s="643"/>
      <c r="G123" s="643"/>
      <c r="H123" s="643"/>
      <c r="I123" s="643"/>
      <c r="J123" s="644"/>
      <c r="K123" s="127"/>
    </row>
    <row r="124" spans="1:11" ht="14.15" customHeight="1" x14ac:dyDescent="0.25">
      <c r="A124" s="119"/>
      <c r="B124" s="642"/>
      <c r="C124" s="643"/>
      <c r="D124" s="643"/>
      <c r="E124" s="643"/>
      <c r="F124" s="643"/>
      <c r="G124" s="643"/>
      <c r="H124" s="643"/>
      <c r="I124" s="643"/>
      <c r="J124" s="644"/>
      <c r="K124" s="127"/>
    </row>
    <row r="125" spans="1:11" ht="14.15" customHeight="1" x14ac:dyDescent="0.25">
      <c r="A125" s="119"/>
      <c r="B125" s="642"/>
      <c r="C125" s="643"/>
      <c r="D125" s="643"/>
      <c r="E125" s="643"/>
      <c r="F125" s="643"/>
      <c r="G125" s="643"/>
      <c r="H125" s="643"/>
      <c r="I125" s="643"/>
      <c r="J125" s="644"/>
      <c r="K125" s="127"/>
    </row>
    <row r="126" spans="1:11" ht="14.15" customHeight="1" x14ac:dyDescent="0.25">
      <c r="A126" s="119"/>
      <c r="B126" s="642"/>
      <c r="C126" s="643"/>
      <c r="D126" s="643"/>
      <c r="E126" s="643"/>
      <c r="F126" s="643"/>
      <c r="G126" s="643"/>
      <c r="H126" s="643"/>
      <c r="I126" s="643"/>
      <c r="J126" s="644"/>
      <c r="K126" s="127"/>
    </row>
    <row r="127" spans="1:11" ht="14.15" customHeight="1" x14ac:dyDescent="0.25">
      <c r="A127" s="119"/>
      <c r="B127" s="642"/>
      <c r="C127" s="643"/>
      <c r="D127" s="643"/>
      <c r="E127" s="643"/>
      <c r="F127" s="643"/>
      <c r="G127" s="643"/>
      <c r="H127" s="643"/>
      <c r="I127" s="643"/>
      <c r="J127" s="644"/>
      <c r="K127" s="127"/>
    </row>
    <row r="128" spans="1:11" ht="14" customHeight="1" x14ac:dyDescent="0.25">
      <c r="A128" s="119"/>
      <c r="B128" s="645"/>
      <c r="C128" s="646"/>
      <c r="D128" s="646"/>
      <c r="E128" s="646"/>
      <c r="F128" s="646"/>
      <c r="G128" s="646"/>
      <c r="H128" s="646"/>
      <c r="I128" s="646"/>
      <c r="J128" s="647"/>
      <c r="K128" s="127"/>
    </row>
    <row r="129" spans="1:11" ht="12.75" customHeight="1" x14ac:dyDescent="0.25">
      <c r="A129" s="119"/>
      <c r="B129" s="71"/>
      <c r="C129" s="71"/>
      <c r="D129" s="71"/>
      <c r="E129" s="71"/>
      <c r="F129" s="71"/>
      <c r="G129" s="71"/>
      <c r="H129" s="71"/>
      <c r="I129" s="71"/>
      <c r="J129" s="71"/>
      <c r="K129" s="127"/>
    </row>
    <row r="130" spans="1:11" ht="12.75" customHeight="1" x14ac:dyDescent="0.25">
      <c r="A130" s="119"/>
      <c r="B130" s="71"/>
      <c r="C130" s="71"/>
      <c r="D130" s="71"/>
      <c r="E130" s="71"/>
      <c r="F130" s="71"/>
      <c r="G130" s="71"/>
      <c r="H130" s="71"/>
      <c r="I130" s="71"/>
      <c r="J130" s="71"/>
      <c r="K130" s="127"/>
    </row>
    <row r="131" spans="1:11" ht="12.75" customHeight="1" x14ac:dyDescent="0.25">
      <c r="A131" s="129"/>
      <c r="B131" s="130"/>
      <c r="C131" s="130"/>
      <c r="D131" s="130"/>
      <c r="E131" s="234" t="s">
        <v>172</v>
      </c>
      <c r="F131" s="234"/>
      <c r="G131" s="234"/>
      <c r="H131" s="141"/>
      <c r="I131" s="130"/>
      <c r="J131" s="130"/>
      <c r="K131" s="131"/>
    </row>
    <row r="132" spans="1:11" ht="12.75" customHeight="1" x14ac:dyDescent="0.25"/>
    <row r="133" spans="1:11" ht="6" customHeight="1" x14ac:dyDescent="0.25"/>
    <row r="134" spans="1:11" ht="14.25" customHeight="1" x14ac:dyDescent="0.25"/>
  </sheetData>
  <sheetProtection algorithmName="SHA-512" hashValue="4HZQrOLMqAsicalWckatFB6c69D/fSuJcTRVUdURFFJlXq/TIkux5QOksSDaQ4LbpQuQkiQHDQmLKcnZarsGrQ==" saltValue="cCUZMuoWCa3lBNhMZAP/gw==" spinCount="100000" sheet="1" objects="1" scenarios="1"/>
  <mergeCells count="95">
    <mergeCell ref="B53:F53"/>
    <mergeCell ref="B106:J106"/>
    <mergeCell ref="B107:J107"/>
    <mergeCell ref="B60:J80"/>
    <mergeCell ref="B59:J59"/>
    <mergeCell ref="B82:J82"/>
    <mergeCell ref="B83:J83"/>
    <mergeCell ref="L5:U6"/>
    <mergeCell ref="B15:C15"/>
    <mergeCell ref="Q8:Q9"/>
    <mergeCell ref="R8:R9"/>
    <mergeCell ref="S8:S9"/>
    <mergeCell ref="T8:T9"/>
    <mergeCell ref="I8:I10"/>
    <mergeCell ref="M8:M9"/>
    <mergeCell ref="N8:N9"/>
    <mergeCell ref="O8:O9"/>
    <mergeCell ref="P8:P9"/>
    <mergeCell ref="B8:C10"/>
    <mergeCell ref="E8:E10"/>
    <mergeCell ref="F8:F10"/>
    <mergeCell ref="G8:G10"/>
    <mergeCell ref="B58:J58"/>
    <mergeCell ref="BA8:BA9"/>
    <mergeCell ref="V8:V9"/>
    <mergeCell ref="B1:J1"/>
    <mergeCell ref="B2:J2"/>
    <mergeCell ref="B3:J3"/>
    <mergeCell ref="B4:J4"/>
    <mergeCell ref="B5:J7"/>
    <mergeCell ref="B11:C11"/>
    <mergeCell ref="B12:C12"/>
    <mergeCell ref="B13:C13"/>
    <mergeCell ref="B14:C14"/>
    <mergeCell ref="U8:U9"/>
    <mergeCell ref="H8:H10"/>
    <mergeCell ref="J8:J10"/>
    <mergeCell ref="D8:D10"/>
    <mergeCell ref="B38:J44"/>
    <mergeCell ref="B16:C16"/>
    <mergeCell ref="B17:C17"/>
    <mergeCell ref="B18:C18"/>
    <mergeCell ref="B19:C19"/>
    <mergeCell ref="B20:C20"/>
    <mergeCell ref="B21:J26"/>
    <mergeCell ref="B28:E28"/>
    <mergeCell ref="B30:J35"/>
    <mergeCell ref="B36:E36"/>
    <mergeCell ref="G36:J36"/>
    <mergeCell ref="B108:J128"/>
    <mergeCell ref="B84:J104"/>
    <mergeCell ref="E131:G131"/>
    <mergeCell ref="L20:M20"/>
    <mergeCell ref="B50:C50"/>
    <mergeCell ref="D50:J50"/>
    <mergeCell ref="B51:C51"/>
    <mergeCell ref="D51:J51"/>
    <mergeCell ref="B55:J55"/>
    <mergeCell ref="B56:J56"/>
    <mergeCell ref="B45:J45"/>
    <mergeCell ref="B47:J47"/>
    <mergeCell ref="B48:C48"/>
    <mergeCell ref="D48:J48"/>
    <mergeCell ref="B49:C49"/>
    <mergeCell ref="D49:J49"/>
    <mergeCell ref="W8:W9"/>
    <mergeCell ref="X8:X9"/>
    <mergeCell ref="Y8:Y9"/>
    <mergeCell ref="Z8:Z9"/>
    <mergeCell ref="AA8:AA9"/>
    <mergeCell ref="AB8:AB9"/>
    <mergeCell ref="AC8:AC9"/>
    <mergeCell ref="AD8:AD9"/>
    <mergeCell ref="AE8:AE9"/>
    <mergeCell ref="AF8:AF9"/>
    <mergeCell ref="AG8:AG9"/>
    <mergeCell ref="AH8:AH9"/>
    <mergeCell ref="AI8:AI9"/>
    <mergeCell ref="AJ8:AJ9"/>
    <mergeCell ref="AK8:AK9"/>
    <mergeCell ref="AL8:AL9"/>
    <mergeCell ref="AM8:AM9"/>
    <mergeCell ref="AN8:AN9"/>
    <mergeCell ref="AO8:AO9"/>
    <mergeCell ref="AP8:AP9"/>
    <mergeCell ref="AQ8:AQ9"/>
    <mergeCell ref="AR8:AR9"/>
    <mergeCell ref="AS8:AS9"/>
    <mergeCell ref="AT8:AT9"/>
    <mergeCell ref="AU8:AU9"/>
    <mergeCell ref="AV8:AV9"/>
    <mergeCell ref="AW8:AW9"/>
    <mergeCell ref="AX8:AX9"/>
    <mergeCell ref="AY8:AY9"/>
    <mergeCell ref="AZ8:AZ9"/>
  </mergeCells>
  <dataValidations count="9">
    <dataValidation type="list" allowBlank="1" showInputMessage="1" showErrorMessage="1" sqref="D11:D20" xr:uid="{00000000-0002-0000-0700-000001000000}">
      <formula1>Yes_no</formula1>
    </dataValidation>
    <dataValidation type="textLength" allowBlank="1" showInputMessage="1" showErrorMessage="1" error="Text too long. Maximum 354 characters (about 42 words). Select &quot;Retry&quot; to edit your text." prompt="NB: Maximum character limit is 254." sqref="B46" xr:uid="{00000000-0002-0000-0700-000002000000}">
      <formula1>0</formula1>
      <formula2>354</formula2>
    </dataValidation>
    <dataValidation type="list" allowBlank="1" showInputMessage="1" showErrorMessage="1" sqref="D48" xr:uid="{00000000-0002-0000-0700-000003000000}">
      <formula1>eval_quant</formula1>
    </dataValidation>
    <dataValidation type="list" allowBlank="1" showInputMessage="1" showErrorMessage="1" sqref="D49" xr:uid="{00000000-0002-0000-0700-000004000000}">
      <formula1>eval_qual</formula1>
    </dataValidation>
    <dataValidation type="list" allowBlank="1" showInputMessage="1" showErrorMessage="1" sqref="D50" xr:uid="{00000000-0002-0000-0700-000005000000}">
      <formula1>eval_func</formula1>
    </dataValidation>
    <dataValidation type="list" allowBlank="1" showInputMessage="1" showErrorMessage="1" sqref="D51 H52:K54 G52 G54" xr:uid="{00000000-0002-0000-0700-000006000000}">
      <formula1>eval_context</formula1>
    </dataValidation>
    <dataValidation allowBlank="1" showInputMessage="1" showErrorMessage="1" error="Must be decimal in range 0.01-1" prompt="Pond subject to adverse impacts, HSI scores taken from table C3.5. Otherwise left blank." sqref="G11:G20" xr:uid="{00000000-0002-0000-0700-000007000000}"/>
    <dataValidation type="textLength" errorStyle="warning" operator="lessThan" allowBlank="1" showInputMessage="1" showErrorMessage="1" errorTitle="Text limit reached" error="please reduce text length" prompt="Max characters 4550" sqref="B108:J128 B84:J104" xr:uid="{00000000-0002-0000-0700-000008000000}">
      <formula1>4551</formula1>
    </dataValidation>
    <dataValidation allowBlank="1" showErrorMessage="1" sqref="B45:J45 B60:J80" xr:uid="{1E9038B8-3BF7-4847-AC68-42A5BBBA9C40}"/>
  </dataValidations>
  <hyperlinks>
    <hyperlink ref="E131:G131" location="'D - Impact assmt'!A1" display="Next section" xr:uid="{00000000-0004-0000-0700-000000000000}"/>
  </hyperlinks>
  <pageMargins left="0.51181102362204722" right="0.31496062992125984" top="0.55118110236220474" bottom="0.55118110236220474" header="0.31496062992125984" footer="0.31496062992125984"/>
  <pageSetup paperSize="9" firstPageNumber="29" orientation="portrait" r:id="rId1"/>
  <headerFooter alignWithMargins="0">
    <oddHeader>&amp;C&amp;A</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9">
    <tabColor indexed="46"/>
  </sheetPr>
  <dimension ref="A1:K154"/>
  <sheetViews>
    <sheetView showGridLines="0" showRuler="0" zoomScale="130" zoomScaleNormal="130" workbookViewId="0">
      <selection activeCell="I6" sqref="I6"/>
    </sheetView>
  </sheetViews>
  <sheetFormatPr defaultColWidth="9.1796875" defaultRowHeight="12.5" x14ac:dyDescent="0.25"/>
  <cols>
    <col min="1" max="1" width="1.453125" customWidth="1"/>
    <col min="2" max="2" width="12.453125" customWidth="1"/>
    <col min="3" max="9" width="9" customWidth="1"/>
    <col min="10" max="10" width="9.7265625" customWidth="1"/>
    <col min="11" max="11" width="1.453125" customWidth="1"/>
    <col min="12" max="12" width="9.453125" customWidth="1"/>
  </cols>
  <sheetData>
    <row r="1" spans="1:11" ht="13" x14ac:dyDescent="0.3">
      <c r="A1" s="80"/>
      <c r="B1" s="464" t="str">
        <f>+Ecologist&amp;": "&amp;+Site_name</f>
        <v xml:space="preserve">: </v>
      </c>
      <c r="C1" s="465"/>
      <c r="D1" s="465"/>
      <c r="E1" s="465"/>
      <c r="F1" s="465"/>
      <c r="G1" s="465"/>
      <c r="H1" s="465"/>
      <c r="I1" s="465"/>
      <c r="J1" s="466"/>
      <c r="K1" s="81"/>
    </row>
    <row r="2" spans="1:11" ht="13" x14ac:dyDescent="0.3">
      <c r="A2" s="82"/>
      <c r="B2" s="315" t="s">
        <v>791</v>
      </c>
      <c r="C2" s="315"/>
      <c r="D2" s="315"/>
      <c r="K2" s="83"/>
    </row>
    <row r="3" spans="1:11" ht="13.5" customHeight="1" x14ac:dyDescent="0.25">
      <c r="A3" s="82"/>
      <c r="B3" s="299" t="s">
        <v>792</v>
      </c>
      <c r="C3" s="299"/>
      <c r="D3" s="299"/>
      <c r="E3" s="299"/>
      <c r="F3" s="299"/>
      <c r="G3" s="299"/>
      <c r="H3" s="299"/>
      <c r="I3" s="299"/>
      <c r="J3" s="299"/>
      <c r="K3" s="83"/>
    </row>
    <row r="4" spans="1:11" x14ac:dyDescent="0.25">
      <c r="A4" s="82"/>
      <c r="B4" s="299"/>
      <c r="C4" s="299"/>
      <c r="D4" s="299"/>
      <c r="E4" s="299"/>
      <c r="F4" s="299"/>
      <c r="G4" s="299"/>
      <c r="H4" s="299"/>
      <c r="I4" s="299"/>
      <c r="J4" s="299"/>
      <c r="K4" s="83"/>
    </row>
    <row r="5" spans="1:11" s="165" customFormat="1" ht="16.5" customHeight="1" x14ac:dyDescent="0.25">
      <c r="A5" s="163"/>
      <c r="B5" s="718" t="s">
        <v>793</v>
      </c>
      <c r="C5" s="718"/>
      <c r="D5" s="718"/>
      <c r="E5" s="718"/>
      <c r="F5" s="718"/>
      <c r="G5" s="718"/>
      <c r="H5" s="718"/>
      <c r="I5" s="718"/>
      <c r="J5" s="718"/>
      <c r="K5" s="164"/>
    </row>
    <row r="6" spans="1:11" ht="15" customHeight="1" x14ac:dyDescent="0.25">
      <c r="A6" s="82"/>
      <c r="B6" s="299" t="s">
        <v>794</v>
      </c>
      <c r="C6" s="299"/>
      <c r="D6" s="299"/>
      <c r="E6" s="42">
        <f>'C - Survey Info'!G78</f>
        <v>0</v>
      </c>
      <c r="K6" s="83"/>
    </row>
    <row r="7" spans="1:11" ht="7.5" customHeight="1" x14ac:dyDescent="0.25">
      <c r="A7" s="82"/>
      <c r="B7" s="174"/>
      <c r="C7" s="174"/>
      <c r="D7" s="174"/>
      <c r="K7" s="83"/>
    </row>
    <row r="8" spans="1:11" ht="12.75" customHeight="1" x14ac:dyDescent="0.3">
      <c r="A8" s="82"/>
      <c r="B8" s="315" t="s">
        <v>795</v>
      </c>
      <c r="C8" s="315"/>
      <c r="D8" s="315"/>
      <c r="E8" s="315"/>
      <c r="F8" s="315"/>
      <c r="G8" s="315"/>
      <c r="H8" s="315"/>
      <c r="I8" s="315"/>
      <c r="J8" s="315"/>
      <c r="K8" s="83"/>
    </row>
    <row r="9" spans="1:11" ht="12.75" customHeight="1" x14ac:dyDescent="0.25">
      <c r="A9" s="82"/>
      <c r="C9" s="711" t="s">
        <v>796</v>
      </c>
      <c r="D9" s="712"/>
      <c r="E9" s="712"/>
      <c r="F9" s="713"/>
      <c r="G9" s="711" t="s">
        <v>797</v>
      </c>
      <c r="H9" s="712"/>
      <c r="I9" s="712"/>
      <c r="J9" s="713"/>
      <c r="K9" s="83"/>
    </row>
    <row r="10" spans="1:11" ht="12.75" customHeight="1" x14ac:dyDescent="0.25">
      <c r="A10" s="82"/>
      <c r="C10" s="719" t="s">
        <v>798</v>
      </c>
      <c r="D10" s="719"/>
      <c r="E10" s="719" t="s">
        <v>799</v>
      </c>
      <c r="F10" s="719"/>
      <c r="G10" s="719" t="s">
        <v>798</v>
      </c>
      <c r="H10" s="719"/>
      <c r="I10" s="719" t="s">
        <v>800</v>
      </c>
      <c r="J10" s="719"/>
      <c r="K10" s="83"/>
    </row>
    <row r="11" spans="1:11" ht="14.15" customHeight="1" x14ac:dyDescent="0.25">
      <c r="A11" s="82"/>
      <c r="C11" s="714"/>
      <c r="D11" s="715"/>
      <c r="E11" s="716"/>
      <c r="F11" s="717"/>
      <c r="G11" s="714"/>
      <c r="H11" s="715"/>
      <c r="I11" s="716"/>
      <c r="J11" s="717"/>
      <c r="K11" s="83"/>
    </row>
    <row r="12" spans="1:11" ht="12.75" customHeight="1" x14ac:dyDescent="0.25">
      <c r="A12" s="82"/>
      <c r="C12" s="714"/>
      <c r="D12" s="715"/>
      <c r="E12" s="716"/>
      <c r="F12" s="717"/>
      <c r="G12" s="714"/>
      <c r="H12" s="715"/>
      <c r="I12" s="716"/>
      <c r="J12" s="717"/>
      <c r="K12" s="83"/>
    </row>
    <row r="13" spans="1:11" ht="12.75" customHeight="1" x14ac:dyDescent="0.25">
      <c r="A13" s="82"/>
      <c r="C13" s="714"/>
      <c r="D13" s="715"/>
      <c r="E13" s="716"/>
      <c r="F13" s="717"/>
      <c r="G13" s="714"/>
      <c r="H13" s="715"/>
      <c r="I13" s="716"/>
      <c r="J13" s="717"/>
      <c r="K13" s="83"/>
    </row>
    <row r="14" spans="1:11" ht="12.75" customHeight="1" x14ac:dyDescent="0.25">
      <c r="A14" s="82"/>
      <c r="C14" s="714"/>
      <c r="D14" s="715"/>
      <c r="E14" s="716"/>
      <c r="F14" s="717"/>
      <c r="G14" s="714"/>
      <c r="H14" s="715"/>
      <c r="I14" s="716"/>
      <c r="J14" s="717"/>
      <c r="K14" s="83"/>
    </row>
    <row r="15" spans="1:11" ht="12.75" customHeight="1" x14ac:dyDescent="0.25">
      <c r="A15" s="82"/>
      <c r="C15" s="714"/>
      <c r="D15" s="715"/>
      <c r="E15" s="716"/>
      <c r="F15" s="717"/>
      <c r="G15" s="714"/>
      <c r="H15" s="715"/>
      <c r="I15" s="716"/>
      <c r="J15" s="717"/>
      <c r="K15" s="83"/>
    </row>
    <row r="16" spans="1:11" ht="12.75" customHeight="1" x14ac:dyDescent="0.25">
      <c r="A16" s="82"/>
      <c r="C16" s="714"/>
      <c r="D16" s="715"/>
      <c r="E16" s="716"/>
      <c r="F16" s="717"/>
      <c r="G16" s="714"/>
      <c r="H16" s="715"/>
      <c r="I16" s="716"/>
      <c r="J16" s="717"/>
      <c r="K16" s="83"/>
    </row>
    <row r="17" spans="1:11" ht="12.75" customHeight="1" x14ac:dyDescent="0.25">
      <c r="A17" s="82"/>
      <c r="C17" s="714"/>
      <c r="D17" s="715"/>
      <c r="E17" s="716"/>
      <c r="F17" s="717"/>
      <c r="G17" s="714"/>
      <c r="H17" s="715"/>
      <c r="I17" s="716"/>
      <c r="J17" s="717"/>
      <c r="K17" s="83"/>
    </row>
    <row r="18" spans="1:11" ht="12.75" customHeight="1" x14ac:dyDescent="0.25">
      <c r="A18" s="82"/>
      <c r="C18" s="714"/>
      <c r="D18" s="715"/>
      <c r="E18" s="716"/>
      <c r="F18" s="717"/>
      <c r="G18" s="714"/>
      <c r="H18" s="715"/>
      <c r="I18" s="716"/>
      <c r="J18" s="717"/>
      <c r="K18" s="83"/>
    </row>
    <row r="19" spans="1:11" ht="12.75" customHeight="1" x14ac:dyDescent="0.25">
      <c r="A19" s="82"/>
      <c r="C19" s="714"/>
      <c r="D19" s="715"/>
      <c r="E19" s="716"/>
      <c r="F19" s="717"/>
      <c r="G19" s="714"/>
      <c r="H19" s="715"/>
      <c r="I19" s="716"/>
      <c r="J19" s="717"/>
      <c r="K19" s="83"/>
    </row>
    <row r="20" spans="1:11" ht="12.75" customHeight="1" x14ac:dyDescent="0.25">
      <c r="A20" s="82"/>
      <c r="C20" s="714"/>
      <c r="D20" s="715"/>
      <c r="E20" s="716"/>
      <c r="F20" s="717"/>
      <c r="G20" s="714"/>
      <c r="H20" s="715"/>
      <c r="I20" s="716"/>
      <c r="J20" s="717"/>
      <c r="K20" s="83"/>
    </row>
    <row r="21" spans="1:11" ht="12.75" customHeight="1" x14ac:dyDescent="0.25">
      <c r="A21" s="82"/>
      <c r="C21" s="721" t="s">
        <v>801</v>
      </c>
      <c r="D21" s="722"/>
      <c r="E21" s="721">
        <f>SUM(E11:F20)</f>
        <v>0</v>
      </c>
      <c r="F21" s="722"/>
      <c r="G21" s="721" t="s">
        <v>802</v>
      </c>
      <c r="H21" s="722"/>
      <c r="I21" s="721">
        <f>SUM(I11:J20)</f>
        <v>0</v>
      </c>
      <c r="J21" s="722"/>
      <c r="K21" s="83"/>
    </row>
    <row r="22" spans="1:11" ht="11.25" customHeight="1" x14ac:dyDescent="0.25">
      <c r="A22" s="82"/>
      <c r="K22" s="83"/>
    </row>
    <row r="23" spans="1:11" ht="15.75" customHeight="1" x14ac:dyDescent="0.3">
      <c r="A23" s="82"/>
      <c r="B23" s="315" t="s">
        <v>803</v>
      </c>
      <c r="C23" s="729"/>
      <c r="D23" s="729"/>
      <c r="E23" s="729"/>
      <c r="F23" s="729"/>
      <c r="G23" s="729"/>
      <c r="H23" s="729"/>
      <c r="I23" s="729"/>
      <c r="J23" s="729"/>
      <c r="K23" s="83"/>
    </row>
    <row r="24" spans="1:11" ht="15" customHeight="1" x14ac:dyDescent="0.25">
      <c r="A24" s="82"/>
      <c r="B24" s="38"/>
      <c r="C24" s="711" t="s">
        <v>796</v>
      </c>
      <c r="D24" s="712"/>
      <c r="E24" s="712"/>
      <c r="F24" s="713"/>
      <c r="G24" s="711" t="s">
        <v>797</v>
      </c>
      <c r="H24" s="712"/>
      <c r="I24" s="712"/>
      <c r="J24" s="713"/>
      <c r="K24" s="83"/>
    </row>
    <row r="25" spans="1:11" ht="15" customHeight="1" x14ac:dyDescent="0.25">
      <c r="A25" s="82"/>
      <c r="B25" s="39"/>
      <c r="C25" s="724" t="s">
        <v>799</v>
      </c>
      <c r="D25" s="728"/>
      <c r="E25" s="728"/>
      <c r="F25" s="725"/>
      <c r="G25" s="724" t="s">
        <v>800</v>
      </c>
      <c r="H25" s="728"/>
      <c r="I25" s="728"/>
      <c r="J25" s="725"/>
      <c r="K25" s="83"/>
    </row>
    <row r="26" spans="1:11" ht="36.75" customHeight="1" x14ac:dyDescent="0.25">
      <c r="A26" s="82"/>
      <c r="B26" s="27" t="s">
        <v>804</v>
      </c>
      <c r="C26" s="716"/>
      <c r="D26" s="720"/>
      <c r="E26" s="720"/>
      <c r="F26" s="717"/>
      <c r="G26" s="716"/>
      <c r="H26" s="720"/>
      <c r="I26" s="720"/>
      <c r="J26" s="717"/>
      <c r="K26" s="83"/>
    </row>
    <row r="27" spans="1:11" ht="38.25" customHeight="1" x14ac:dyDescent="0.25">
      <c r="A27" s="82"/>
      <c r="B27" s="27" t="s">
        <v>805</v>
      </c>
      <c r="C27" s="716"/>
      <c r="D27" s="720"/>
      <c r="E27" s="720"/>
      <c r="F27" s="717"/>
      <c r="G27" s="716"/>
      <c r="H27" s="720"/>
      <c r="I27" s="720"/>
      <c r="J27" s="717"/>
      <c r="K27" s="83"/>
    </row>
    <row r="28" spans="1:11" ht="39" customHeight="1" x14ac:dyDescent="0.25">
      <c r="A28" s="82"/>
      <c r="B28" s="27" t="s">
        <v>806</v>
      </c>
      <c r="C28" s="716"/>
      <c r="D28" s="720"/>
      <c r="E28" s="720"/>
      <c r="F28" s="717"/>
      <c r="G28" s="716"/>
      <c r="H28" s="720"/>
      <c r="I28" s="720"/>
      <c r="J28" s="717"/>
      <c r="K28" s="83"/>
    </row>
    <row r="29" spans="1:11" ht="17.25" customHeight="1" x14ac:dyDescent="0.25">
      <c r="A29" s="82"/>
      <c r="B29" s="28" t="s">
        <v>807</v>
      </c>
      <c r="C29" s="721">
        <f>SUM(C26:F28)</f>
        <v>0</v>
      </c>
      <c r="D29" s="723"/>
      <c r="E29" s="723"/>
      <c r="F29" s="722"/>
      <c r="G29" s="721">
        <f>SUM(G26:J28)</f>
        <v>0</v>
      </c>
      <c r="H29" s="723"/>
      <c r="I29" s="723"/>
      <c r="J29" s="722"/>
      <c r="K29" s="83"/>
    </row>
    <row r="30" spans="1:11" ht="12.75" customHeight="1" x14ac:dyDescent="0.25">
      <c r="A30" s="82"/>
      <c r="K30" s="83"/>
    </row>
    <row r="31" spans="1:11" ht="13.5" customHeight="1" x14ac:dyDescent="0.3">
      <c r="A31" s="82"/>
      <c r="B31" s="49" t="s">
        <v>808</v>
      </c>
      <c r="K31" s="83"/>
    </row>
    <row r="32" spans="1:11" ht="14.25" customHeight="1" x14ac:dyDescent="0.3">
      <c r="A32" s="82"/>
      <c r="B32" s="50"/>
      <c r="C32" s="711" t="s">
        <v>796</v>
      </c>
      <c r="D32" s="712"/>
      <c r="E32" s="712"/>
      <c r="F32" s="713"/>
      <c r="G32" s="711" t="s">
        <v>797</v>
      </c>
      <c r="H32" s="712"/>
      <c r="I32" s="712"/>
      <c r="J32" s="713"/>
      <c r="K32" s="83"/>
    </row>
    <row r="33" spans="1:11" ht="14.15" customHeight="1" x14ac:dyDescent="0.25">
      <c r="A33" s="82"/>
      <c r="B33" s="37"/>
      <c r="C33" s="724" t="s">
        <v>809</v>
      </c>
      <c r="D33" s="725"/>
      <c r="E33" s="724" t="s">
        <v>810</v>
      </c>
      <c r="F33" s="725"/>
      <c r="G33" s="724" t="s">
        <v>811</v>
      </c>
      <c r="H33" s="725"/>
      <c r="I33" s="724" t="s">
        <v>812</v>
      </c>
      <c r="J33" s="725"/>
      <c r="K33" s="83"/>
    </row>
    <row r="34" spans="1:11" ht="18" customHeight="1" x14ac:dyDescent="0.25">
      <c r="A34" s="82"/>
      <c r="B34" s="27" t="s">
        <v>813</v>
      </c>
      <c r="C34" s="716"/>
      <c r="D34" s="717"/>
      <c r="E34" s="716"/>
      <c r="F34" s="717"/>
      <c r="G34" s="716"/>
      <c r="H34" s="717"/>
      <c r="I34" s="716"/>
      <c r="J34" s="717"/>
      <c r="K34" s="83"/>
    </row>
    <row r="35" spans="1:11" ht="18" customHeight="1" x14ac:dyDescent="0.25">
      <c r="A35" s="82"/>
      <c r="B35" s="27" t="s">
        <v>814</v>
      </c>
      <c r="C35" s="716"/>
      <c r="D35" s="717"/>
      <c r="E35" s="716"/>
      <c r="F35" s="717"/>
      <c r="G35" s="716"/>
      <c r="H35" s="717"/>
      <c r="I35" s="716"/>
      <c r="J35" s="717"/>
      <c r="K35" s="83"/>
    </row>
    <row r="36" spans="1:11" ht="18" customHeight="1" x14ac:dyDescent="0.25">
      <c r="A36" s="82"/>
      <c r="B36" s="28" t="s">
        <v>815</v>
      </c>
      <c r="C36" s="721">
        <f>SUM(C34:D35)</f>
        <v>0</v>
      </c>
      <c r="D36" s="722"/>
      <c r="E36" s="721">
        <f>SUM(E34:F35)</f>
        <v>0</v>
      </c>
      <c r="F36" s="722"/>
      <c r="G36" s="721">
        <f>SUM(G34:H35)</f>
        <v>0</v>
      </c>
      <c r="H36" s="722"/>
      <c r="I36" s="721">
        <f>SUM(I34:J35)</f>
        <v>0</v>
      </c>
      <c r="J36" s="722"/>
      <c r="K36" s="83"/>
    </row>
    <row r="37" spans="1:11" ht="12.75" customHeight="1" x14ac:dyDescent="0.25">
      <c r="A37" s="82"/>
      <c r="B37" s="726" t="s">
        <v>816</v>
      </c>
      <c r="C37" s="726"/>
      <c r="D37" s="726"/>
      <c r="E37" s="726"/>
      <c r="F37" s="726"/>
      <c r="G37" s="726"/>
      <c r="H37" s="726"/>
      <c r="I37" s="726"/>
      <c r="J37" s="726"/>
      <c r="K37" s="83"/>
    </row>
    <row r="38" spans="1:11" ht="12.75" customHeight="1" x14ac:dyDescent="0.25">
      <c r="A38" s="82"/>
      <c r="B38" s="727"/>
      <c r="C38" s="727"/>
      <c r="D38" s="727"/>
      <c r="E38" s="727"/>
      <c r="F38" s="727"/>
      <c r="G38" s="727"/>
      <c r="H38" s="727"/>
      <c r="I38" s="727"/>
      <c r="J38" s="727"/>
      <c r="K38" s="83"/>
    </row>
    <row r="39" spans="1:11" ht="12.75" customHeight="1" x14ac:dyDescent="0.25">
      <c r="A39" s="82"/>
      <c r="B39" s="727"/>
      <c r="C39" s="727"/>
      <c r="D39" s="727"/>
      <c r="E39" s="727"/>
      <c r="F39" s="727"/>
      <c r="G39" s="727"/>
      <c r="H39" s="727"/>
      <c r="I39" s="727"/>
      <c r="J39" s="727"/>
      <c r="K39" s="83"/>
    </row>
    <row r="40" spans="1:11" ht="12.75" customHeight="1" x14ac:dyDescent="0.25">
      <c r="A40" s="82"/>
      <c r="B40" s="727"/>
      <c r="C40" s="727"/>
      <c r="D40" s="727"/>
      <c r="E40" s="727"/>
      <c r="F40" s="727"/>
      <c r="G40" s="727"/>
      <c r="H40" s="727"/>
      <c r="I40" s="727"/>
      <c r="J40" s="727"/>
      <c r="K40" s="83"/>
    </row>
    <row r="41" spans="1:11" ht="12.75" customHeight="1" x14ac:dyDescent="0.25">
      <c r="A41" s="82"/>
      <c r="B41" s="727"/>
      <c r="C41" s="727"/>
      <c r="D41" s="727"/>
      <c r="E41" s="727"/>
      <c r="F41" s="727"/>
      <c r="G41" s="727"/>
      <c r="H41" s="727"/>
      <c r="I41" s="727"/>
      <c r="J41" s="727"/>
      <c r="K41" s="83"/>
    </row>
    <row r="42" spans="1:11" ht="12.75" customHeight="1" x14ac:dyDescent="0.25">
      <c r="A42" s="82"/>
      <c r="B42" s="727"/>
      <c r="C42" s="727"/>
      <c r="D42" s="727"/>
      <c r="E42" s="727"/>
      <c r="F42" s="727"/>
      <c r="G42" s="727"/>
      <c r="H42" s="727"/>
      <c r="I42" s="727"/>
      <c r="J42" s="727"/>
      <c r="K42" s="83"/>
    </row>
    <row r="43" spans="1:11" ht="12.75" customHeight="1" x14ac:dyDescent="0.25">
      <c r="A43" s="82"/>
      <c r="B43" s="727"/>
      <c r="C43" s="727"/>
      <c r="D43" s="727"/>
      <c r="E43" s="727"/>
      <c r="F43" s="727"/>
      <c r="G43" s="727"/>
      <c r="H43" s="727"/>
      <c r="I43" s="727"/>
      <c r="J43" s="727"/>
      <c r="K43" s="83"/>
    </row>
    <row r="44" spans="1:11" ht="12.75" customHeight="1" x14ac:dyDescent="0.25">
      <c r="A44" s="82"/>
      <c r="B44" s="727"/>
      <c r="C44" s="727"/>
      <c r="D44" s="727"/>
      <c r="E44" s="727"/>
      <c r="F44" s="727"/>
      <c r="G44" s="727"/>
      <c r="H44" s="727"/>
      <c r="I44" s="727"/>
      <c r="J44" s="727"/>
      <c r="K44" s="83"/>
    </row>
    <row r="45" spans="1:11" ht="12.75" customHeight="1" x14ac:dyDescent="0.25">
      <c r="A45" s="82"/>
      <c r="B45" s="727"/>
      <c r="C45" s="727"/>
      <c r="D45" s="727"/>
      <c r="E45" s="727"/>
      <c r="F45" s="727"/>
      <c r="G45" s="727"/>
      <c r="H45" s="727"/>
      <c r="I45" s="727"/>
      <c r="J45" s="727"/>
      <c r="K45" s="83"/>
    </row>
    <row r="46" spans="1:11" ht="12.75" customHeight="1" x14ac:dyDescent="0.25">
      <c r="A46" s="82"/>
      <c r="B46" s="727"/>
      <c r="C46" s="727"/>
      <c r="D46" s="727"/>
      <c r="E46" s="727"/>
      <c r="F46" s="727"/>
      <c r="G46" s="727"/>
      <c r="H46" s="727"/>
      <c r="I46" s="727"/>
      <c r="J46" s="727"/>
      <c r="K46" s="83"/>
    </row>
    <row r="47" spans="1:11" ht="12.75" customHeight="1" x14ac:dyDescent="0.25">
      <c r="A47" s="82"/>
      <c r="B47" s="727"/>
      <c r="C47" s="727"/>
      <c r="D47" s="727"/>
      <c r="E47" s="727"/>
      <c r="F47" s="727"/>
      <c r="G47" s="727"/>
      <c r="H47" s="727"/>
      <c r="I47" s="727"/>
      <c r="J47" s="727"/>
      <c r="K47" s="83"/>
    </row>
    <row r="48" spans="1:11" ht="12.75" customHeight="1" x14ac:dyDescent="0.25">
      <c r="A48" s="82"/>
      <c r="B48" s="727"/>
      <c r="C48" s="727"/>
      <c r="D48" s="727"/>
      <c r="E48" s="727"/>
      <c r="F48" s="727"/>
      <c r="G48" s="727"/>
      <c r="H48" s="727"/>
      <c r="I48" s="727"/>
      <c r="J48" s="727"/>
      <c r="K48" s="83"/>
    </row>
    <row r="49" spans="1:11" ht="12.75" customHeight="1" x14ac:dyDescent="0.25">
      <c r="A49" s="82"/>
      <c r="B49" s="727"/>
      <c r="C49" s="727"/>
      <c r="D49" s="727"/>
      <c r="E49" s="727"/>
      <c r="F49" s="727"/>
      <c r="G49" s="727"/>
      <c r="H49" s="727"/>
      <c r="I49" s="727"/>
      <c r="J49" s="727"/>
      <c r="K49" s="83"/>
    </row>
    <row r="50" spans="1:11" ht="12.75" customHeight="1" x14ac:dyDescent="0.25">
      <c r="A50" s="82"/>
      <c r="B50" s="727"/>
      <c r="C50" s="727"/>
      <c r="D50" s="727"/>
      <c r="E50" s="727"/>
      <c r="F50" s="727"/>
      <c r="G50" s="727"/>
      <c r="H50" s="727"/>
      <c r="I50" s="727"/>
      <c r="J50" s="727"/>
      <c r="K50" s="83"/>
    </row>
    <row r="51" spans="1:11" ht="12.75" customHeight="1" x14ac:dyDescent="0.25">
      <c r="A51" s="82"/>
      <c r="B51" s="727"/>
      <c r="C51" s="727"/>
      <c r="D51" s="727"/>
      <c r="E51" s="727"/>
      <c r="F51" s="727"/>
      <c r="G51" s="727"/>
      <c r="H51" s="727"/>
      <c r="I51" s="727"/>
      <c r="J51" s="727"/>
      <c r="K51" s="83"/>
    </row>
    <row r="52" spans="1:11" ht="12.75" customHeight="1" x14ac:dyDescent="0.25">
      <c r="A52" s="82"/>
      <c r="B52" s="727"/>
      <c r="C52" s="727"/>
      <c r="D52" s="727"/>
      <c r="E52" s="727"/>
      <c r="F52" s="727"/>
      <c r="G52" s="727"/>
      <c r="H52" s="727"/>
      <c r="I52" s="727"/>
      <c r="J52" s="727"/>
      <c r="K52" s="83"/>
    </row>
    <row r="53" spans="1:11" ht="12.75" customHeight="1" x14ac:dyDescent="0.25">
      <c r="A53" s="82"/>
      <c r="B53" s="727"/>
      <c r="C53" s="727"/>
      <c r="D53" s="727"/>
      <c r="E53" s="727"/>
      <c r="F53" s="727"/>
      <c r="G53" s="727"/>
      <c r="H53" s="727"/>
      <c r="I53" s="727"/>
      <c r="J53" s="727"/>
      <c r="K53" s="83"/>
    </row>
    <row r="54" spans="1:11" ht="12.75" customHeight="1" x14ac:dyDescent="0.25">
      <c r="A54" s="82"/>
      <c r="B54" s="727"/>
      <c r="C54" s="727"/>
      <c r="D54" s="727"/>
      <c r="E54" s="727"/>
      <c r="F54" s="727"/>
      <c r="G54" s="727"/>
      <c r="H54" s="727"/>
      <c r="I54" s="727"/>
      <c r="J54" s="727"/>
      <c r="K54" s="83"/>
    </row>
    <row r="55" spans="1:11" ht="12.75" customHeight="1" x14ac:dyDescent="0.25">
      <c r="A55" s="82"/>
      <c r="B55" s="727"/>
      <c r="C55" s="727"/>
      <c r="D55" s="727"/>
      <c r="E55" s="727"/>
      <c r="F55" s="727"/>
      <c r="G55" s="727"/>
      <c r="H55" s="727"/>
      <c r="I55" s="727"/>
      <c r="J55" s="727"/>
      <c r="K55" s="83"/>
    </row>
    <row r="56" spans="1:11" ht="15" customHeight="1" x14ac:dyDescent="0.25">
      <c r="A56" s="82"/>
      <c r="B56" s="299" t="s">
        <v>817</v>
      </c>
      <c r="C56" s="299"/>
      <c r="D56" s="299"/>
      <c r="E56" s="299"/>
      <c r="F56" s="299"/>
      <c r="G56" s="299"/>
      <c r="H56" s="299"/>
      <c r="I56" s="299"/>
      <c r="J56" s="299"/>
      <c r="K56" s="83"/>
    </row>
    <row r="57" spans="1:11" ht="15" customHeight="1" x14ac:dyDescent="0.25">
      <c r="A57" s="82"/>
      <c r="B57" s="299"/>
      <c r="C57" s="299"/>
      <c r="D57" s="299"/>
      <c r="E57" s="299"/>
      <c r="F57" s="299"/>
      <c r="G57" s="299"/>
      <c r="H57" s="299"/>
      <c r="I57" s="299"/>
      <c r="J57" s="299"/>
      <c r="K57" s="83"/>
    </row>
    <row r="58" spans="1:11" ht="13.5" customHeight="1" x14ac:dyDescent="0.25">
      <c r="A58" s="82"/>
      <c r="B58" s="348"/>
      <c r="C58" s="348"/>
      <c r="D58" s="348"/>
      <c r="E58" s="348"/>
      <c r="F58" s="348"/>
      <c r="G58" s="348"/>
      <c r="H58" s="348"/>
      <c r="I58" s="348"/>
      <c r="J58" s="348"/>
      <c r="K58" s="83"/>
    </row>
    <row r="59" spans="1:11" ht="19.5" customHeight="1" x14ac:dyDescent="0.25">
      <c r="A59" s="82"/>
      <c r="B59" s="404"/>
      <c r="C59" s="405"/>
      <c r="D59" s="405"/>
      <c r="E59" s="405"/>
      <c r="F59" s="405"/>
      <c r="G59" s="405"/>
      <c r="H59" s="405"/>
      <c r="I59" s="405"/>
      <c r="J59" s="406"/>
      <c r="K59" s="83"/>
    </row>
    <row r="60" spans="1:11" ht="19.5" customHeight="1" x14ac:dyDescent="0.25">
      <c r="A60" s="82"/>
      <c r="B60" s="407"/>
      <c r="C60" s="408"/>
      <c r="D60" s="408"/>
      <c r="E60" s="408"/>
      <c r="F60" s="408"/>
      <c r="G60" s="408"/>
      <c r="H60" s="408"/>
      <c r="I60" s="408"/>
      <c r="J60" s="409"/>
      <c r="K60" s="83"/>
    </row>
    <row r="61" spans="1:11" ht="19.5" customHeight="1" x14ac:dyDescent="0.25">
      <c r="A61" s="82"/>
      <c r="B61" s="407"/>
      <c r="C61" s="408"/>
      <c r="D61" s="408"/>
      <c r="E61" s="408"/>
      <c r="F61" s="408"/>
      <c r="G61" s="408"/>
      <c r="H61" s="408"/>
      <c r="I61" s="408"/>
      <c r="J61" s="409"/>
      <c r="K61" s="83"/>
    </row>
    <row r="62" spans="1:11" ht="19.5" customHeight="1" x14ac:dyDescent="0.25">
      <c r="A62" s="82"/>
      <c r="B62" s="407"/>
      <c r="C62" s="408"/>
      <c r="D62" s="408"/>
      <c r="E62" s="408"/>
      <c r="F62" s="408"/>
      <c r="G62" s="408"/>
      <c r="H62" s="408"/>
      <c r="I62" s="408"/>
      <c r="J62" s="409"/>
      <c r="K62" s="83"/>
    </row>
    <row r="63" spans="1:11" ht="19.5" customHeight="1" x14ac:dyDescent="0.25">
      <c r="A63" s="82"/>
      <c r="B63" s="407"/>
      <c r="C63" s="408"/>
      <c r="D63" s="408"/>
      <c r="E63" s="408"/>
      <c r="F63" s="408"/>
      <c r="G63" s="408"/>
      <c r="H63" s="408"/>
      <c r="I63" s="408"/>
      <c r="J63" s="409"/>
      <c r="K63" s="83"/>
    </row>
    <row r="64" spans="1:11" ht="19.5" customHeight="1" x14ac:dyDescent="0.25">
      <c r="A64" s="82"/>
      <c r="B64" s="407"/>
      <c r="C64" s="408"/>
      <c r="D64" s="408"/>
      <c r="E64" s="408"/>
      <c r="F64" s="408"/>
      <c r="G64" s="408"/>
      <c r="H64" s="408"/>
      <c r="I64" s="408"/>
      <c r="J64" s="409"/>
      <c r="K64" s="83"/>
    </row>
    <row r="65" spans="1:11" ht="19.5" customHeight="1" x14ac:dyDescent="0.25">
      <c r="A65" s="82"/>
      <c r="B65" s="407"/>
      <c r="C65" s="408"/>
      <c r="D65" s="408"/>
      <c r="E65" s="408"/>
      <c r="F65" s="408"/>
      <c r="G65" s="408"/>
      <c r="H65" s="408"/>
      <c r="I65" s="408"/>
      <c r="J65" s="409"/>
      <c r="K65" s="83"/>
    </row>
    <row r="66" spans="1:11" ht="19.5" customHeight="1" x14ac:dyDescent="0.25">
      <c r="A66" s="82"/>
      <c r="B66" s="407"/>
      <c r="C66" s="408"/>
      <c r="D66" s="408"/>
      <c r="E66" s="408"/>
      <c r="F66" s="408"/>
      <c r="G66" s="408"/>
      <c r="H66" s="408"/>
      <c r="I66" s="408"/>
      <c r="J66" s="409"/>
      <c r="K66" s="83"/>
    </row>
    <row r="67" spans="1:11" ht="19.5" customHeight="1" x14ac:dyDescent="0.25">
      <c r="A67" s="82"/>
      <c r="B67" s="407"/>
      <c r="C67" s="408"/>
      <c r="D67" s="408"/>
      <c r="E67" s="408"/>
      <c r="F67" s="408"/>
      <c r="G67" s="408"/>
      <c r="H67" s="408"/>
      <c r="I67" s="408"/>
      <c r="J67" s="409"/>
      <c r="K67" s="83"/>
    </row>
    <row r="68" spans="1:11" ht="19.5" customHeight="1" x14ac:dyDescent="0.25">
      <c r="A68" s="82"/>
      <c r="B68" s="407"/>
      <c r="C68" s="408"/>
      <c r="D68" s="408"/>
      <c r="E68" s="408"/>
      <c r="F68" s="408"/>
      <c r="G68" s="408"/>
      <c r="H68" s="408"/>
      <c r="I68" s="408"/>
      <c r="J68" s="409"/>
      <c r="K68" s="83"/>
    </row>
    <row r="69" spans="1:11" ht="19.5" customHeight="1" x14ac:dyDescent="0.25">
      <c r="A69" s="82"/>
      <c r="B69" s="407"/>
      <c r="C69" s="408"/>
      <c r="D69" s="408"/>
      <c r="E69" s="408"/>
      <c r="F69" s="408"/>
      <c r="G69" s="408"/>
      <c r="H69" s="408"/>
      <c r="I69" s="408"/>
      <c r="J69" s="409"/>
      <c r="K69" s="83"/>
    </row>
    <row r="70" spans="1:11" ht="19.5" customHeight="1" x14ac:dyDescent="0.25">
      <c r="A70" s="82"/>
      <c r="B70" s="407"/>
      <c r="C70" s="408"/>
      <c r="D70" s="408"/>
      <c r="E70" s="408"/>
      <c r="F70" s="408"/>
      <c r="G70" s="408"/>
      <c r="H70" s="408"/>
      <c r="I70" s="408"/>
      <c r="J70" s="409"/>
      <c r="K70" s="83"/>
    </row>
    <row r="71" spans="1:11" ht="19.5" customHeight="1" x14ac:dyDescent="0.25">
      <c r="A71" s="82"/>
      <c r="B71" s="407"/>
      <c r="C71" s="408"/>
      <c r="D71" s="408"/>
      <c r="E71" s="408"/>
      <c r="F71" s="408"/>
      <c r="G71" s="408"/>
      <c r="H71" s="408"/>
      <c r="I71" s="408"/>
      <c r="J71" s="409"/>
      <c r="K71" s="83"/>
    </row>
    <row r="72" spans="1:11" ht="19.5" customHeight="1" x14ac:dyDescent="0.25">
      <c r="A72" s="82"/>
      <c r="B72" s="407"/>
      <c r="C72" s="408"/>
      <c r="D72" s="408"/>
      <c r="E72" s="408"/>
      <c r="F72" s="408"/>
      <c r="G72" s="408"/>
      <c r="H72" s="408"/>
      <c r="I72" s="408"/>
      <c r="J72" s="409"/>
      <c r="K72" s="83"/>
    </row>
    <row r="73" spans="1:11" ht="19.5" customHeight="1" x14ac:dyDescent="0.25">
      <c r="A73" s="82"/>
      <c r="B73" s="407"/>
      <c r="C73" s="408"/>
      <c r="D73" s="408"/>
      <c r="E73" s="408"/>
      <c r="F73" s="408"/>
      <c r="G73" s="408"/>
      <c r="H73" s="408"/>
      <c r="I73" s="408"/>
      <c r="J73" s="409"/>
      <c r="K73" s="83"/>
    </row>
    <row r="74" spans="1:11" ht="19.5" customHeight="1" x14ac:dyDescent="0.25">
      <c r="A74" s="82"/>
      <c r="B74" s="407"/>
      <c r="C74" s="408"/>
      <c r="D74" s="408"/>
      <c r="E74" s="408"/>
      <c r="F74" s="408"/>
      <c r="G74" s="408"/>
      <c r="H74" s="408"/>
      <c r="I74" s="408"/>
      <c r="J74" s="409"/>
      <c r="K74" s="83"/>
    </row>
    <row r="75" spans="1:11" ht="19.5" customHeight="1" x14ac:dyDescent="0.25">
      <c r="A75" s="82"/>
      <c r="B75" s="407"/>
      <c r="C75" s="408"/>
      <c r="D75" s="408"/>
      <c r="E75" s="408"/>
      <c r="F75" s="408"/>
      <c r="G75" s="408"/>
      <c r="H75" s="408"/>
      <c r="I75" s="408"/>
      <c r="J75" s="409"/>
      <c r="K75" s="83"/>
    </row>
    <row r="76" spans="1:11" ht="19.5" customHeight="1" x14ac:dyDescent="0.25">
      <c r="A76" s="82"/>
      <c r="B76" s="407"/>
      <c r="C76" s="408"/>
      <c r="D76" s="408"/>
      <c r="E76" s="408"/>
      <c r="F76" s="408"/>
      <c r="G76" s="408"/>
      <c r="H76" s="408"/>
      <c r="I76" s="408"/>
      <c r="J76" s="409"/>
      <c r="K76" s="83"/>
    </row>
    <row r="77" spans="1:11" ht="19.5" customHeight="1" x14ac:dyDescent="0.25">
      <c r="A77" s="82"/>
      <c r="B77" s="407"/>
      <c r="C77" s="408"/>
      <c r="D77" s="408"/>
      <c r="E77" s="408"/>
      <c r="F77" s="408"/>
      <c r="G77" s="408"/>
      <c r="H77" s="408"/>
      <c r="I77" s="408"/>
      <c r="J77" s="409"/>
      <c r="K77" s="83"/>
    </row>
    <row r="78" spans="1:11" ht="19.5" customHeight="1" x14ac:dyDescent="0.25">
      <c r="A78" s="82"/>
      <c r="B78" s="407"/>
      <c r="C78" s="408"/>
      <c r="D78" s="408"/>
      <c r="E78" s="408"/>
      <c r="F78" s="408"/>
      <c r="G78" s="408"/>
      <c r="H78" s="408"/>
      <c r="I78" s="408"/>
      <c r="J78" s="409"/>
      <c r="K78" s="83"/>
    </row>
    <row r="79" spans="1:11" ht="19.5" customHeight="1" x14ac:dyDescent="0.25">
      <c r="A79" s="82"/>
      <c r="B79" s="410"/>
      <c r="C79" s="411"/>
      <c r="D79" s="411"/>
      <c r="E79" s="411"/>
      <c r="F79" s="411"/>
      <c r="G79" s="411"/>
      <c r="H79" s="411"/>
      <c r="I79" s="411"/>
      <c r="J79" s="412"/>
      <c r="K79" s="83"/>
    </row>
    <row r="80" spans="1:11" ht="12.75" customHeight="1" x14ac:dyDescent="0.25">
      <c r="A80" s="82"/>
      <c r="B80" s="66"/>
      <c r="C80" s="66"/>
      <c r="D80" s="66"/>
      <c r="E80" s="66"/>
      <c r="F80" s="66"/>
      <c r="G80" s="66"/>
      <c r="H80" s="66"/>
      <c r="I80" s="66"/>
      <c r="J80" s="66"/>
      <c r="K80" s="83"/>
    </row>
    <row r="81" spans="1:11" ht="14.25" customHeight="1" x14ac:dyDescent="0.25">
      <c r="A81" s="82"/>
      <c r="B81" s="292" t="s">
        <v>818</v>
      </c>
      <c r="C81" s="292"/>
      <c r="D81" s="292"/>
      <c r="E81" s="292"/>
      <c r="F81" s="292"/>
      <c r="G81" s="292"/>
      <c r="H81" s="292"/>
      <c r="I81" s="292"/>
      <c r="J81" s="292"/>
      <c r="K81" s="83"/>
    </row>
    <row r="82" spans="1:11" ht="13.5" customHeight="1" x14ac:dyDescent="0.25">
      <c r="A82" s="82"/>
      <c r="B82" s="292"/>
      <c r="C82" s="292"/>
      <c r="D82" s="292"/>
      <c r="E82" s="292"/>
      <c r="F82" s="292"/>
      <c r="G82" s="292"/>
      <c r="H82" s="292"/>
      <c r="I82" s="292"/>
      <c r="J82" s="292"/>
      <c r="K82" s="83"/>
    </row>
    <row r="83" spans="1:11" ht="13.5" customHeight="1" x14ac:dyDescent="0.25">
      <c r="A83" s="82"/>
      <c r="B83" s="292"/>
      <c r="C83" s="292"/>
      <c r="D83" s="292"/>
      <c r="E83" s="292"/>
      <c r="F83" s="292"/>
      <c r="G83" s="292"/>
      <c r="H83" s="292"/>
      <c r="I83" s="292"/>
      <c r="J83" s="292"/>
      <c r="K83" s="83"/>
    </row>
    <row r="84" spans="1:11" ht="13.5" customHeight="1" x14ac:dyDescent="0.25">
      <c r="A84" s="82"/>
      <c r="B84" s="292"/>
      <c r="C84" s="292"/>
      <c r="D84" s="292"/>
      <c r="E84" s="292"/>
      <c r="F84" s="292"/>
      <c r="G84" s="292"/>
      <c r="H84" s="292"/>
      <c r="I84" s="292"/>
      <c r="J84" s="292"/>
      <c r="K84" s="83"/>
    </row>
    <row r="85" spans="1:11" ht="13.5" customHeight="1" x14ac:dyDescent="0.25">
      <c r="A85" s="82"/>
      <c r="B85" s="292"/>
      <c r="C85" s="292"/>
      <c r="D85" s="292"/>
      <c r="E85" s="292"/>
      <c r="F85" s="292"/>
      <c r="G85" s="292"/>
      <c r="H85" s="292"/>
      <c r="I85" s="292"/>
      <c r="J85" s="292"/>
      <c r="K85" s="83"/>
    </row>
    <row r="86" spans="1:11" ht="16.5" customHeight="1" x14ac:dyDescent="0.25">
      <c r="A86" s="82"/>
      <c r="B86" s="467"/>
      <c r="C86" s="467"/>
      <c r="D86" s="467"/>
      <c r="E86" s="467"/>
      <c r="F86" s="467"/>
      <c r="G86" s="467"/>
      <c r="H86" s="467"/>
      <c r="I86" s="467"/>
      <c r="J86" s="467"/>
      <c r="K86" s="83"/>
    </row>
    <row r="87" spans="1:11" ht="21" customHeight="1" x14ac:dyDescent="0.25">
      <c r="A87" s="82"/>
      <c r="B87" s="693"/>
      <c r="C87" s="694"/>
      <c r="D87" s="694"/>
      <c r="E87" s="694"/>
      <c r="F87" s="694"/>
      <c r="G87" s="694"/>
      <c r="H87" s="694"/>
      <c r="I87" s="694"/>
      <c r="J87" s="695"/>
      <c r="K87" s="83"/>
    </row>
    <row r="88" spans="1:11" ht="21" customHeight="1" x14ac:dyDescent="0.25">
      <c r="A88" s="82"/>
      <c r="B88" s="696"/>
      <c r="C88" s="697"/>
      <c r="D88" s="697"/>
      <c r="E88" s="697"/>
      <c r="F88" s="697"/>
      <c r="G88" s="697"/>
      <c r="H88" s="697"/>
      <c r="I88" s="697"/>
      <c r="J88" s="698"/>
      <c r="K88" s="83"/>
    </row>
    <row r="89" spans="1:11" ht="21" customHeight="1" x14ac:dyDescent="0.25">
      <c r="A89" s="82"/>
      <c r="B89" s="696"/>
      <c r="C89" s="697"/>
      <c r="D89" s="697"/>
      <c r="E89" s="697"/>
      <c r="F89" s="697"/>
      <c r="G89" s="697"/>
      <c r="H89" s="697"/>
      <c r="I89" s="697"/>
      <c r="J89" s="698"/>
      <c r="K89" s="83"/>
    </row>
    <row r="90" spans="1:11" ht="21" customHeight="1" x14ac:dyDescent="0.25">
      <c r="A90" s="82"/>
      <c r="B90" s="696"/>
      <c r="C90" s="697"/>
      <c r="D90" s="697"/>
      <c r="E90" s="697"/>
      <c r="F90" s="697"/>
      <c r="G90" s="697"/>
      <c r="H90" s="697"/>
      <c r="I90" s="697"/>
      <c r="J90" s="698"/>
      <c r="K90" s="83"/>
    </row>
    <row r="91" spans="1:11" ht="21" customHeight="1" x14ac:dyDescent="0.25">
      <c r="A91" s="82"/>
      <c r="B91" s="696"/>
      <c r="C91" s="697"/>
      <c r="D91" s="697"/>
      <c r="E91" s="697"/>
      <c r="F91" s="697"/>
      <c r="G91" s="697"/>
      <c r="H91" s="697"/>
      <c r="I91" s="697"/>
      <c r="J91" s="698"/>
      <c r="K91" s="83"/>
    </row>
    <row r="92" spans="1:11" ht="21" customHeight="1" x14ac:dyDescent="0.25">
      <c r="A92" s="82"/>
      <c r="B92" s="696"/>
      <c r="C92" s="697"/>
      <c r="D92" s="697"/>
      <c r="E92" s="697"/>
      <c r="F92" s="697"/>
      <c r="G92" s="697"/>
      <c r="H92" s="697"/>
      <c r="I92" s="697"/>
      <c r="J92" s="698"/>
      <c r="K92" s="83"/>
    </row>
    <row r="93" spans="1:11" ht="21" customHeight="1" x14ac:dyDescent="0.25">
      <c r="A93" s="82"/>
      <c r="B93" s="696"/>
      <c r="C93" s="697"/>
      <c r="D93" s="697"/>
      <c r="E93" s="697"/>
      <c r="F93" s="697"/>
      <c r="G93" s="697"/>
      <c r="H93" s="697"/>
      <c r="I93" s="697"/>
      <c r="J93" s="698"/>
      <c r="K93" s="83"/>
    </row>
    <row r="94" spans="1:11" ht="21" customHeight="1" x14ac:dyDescent="0.25">
      <c r="A94" s="82"/>
      <c r="B94" s="696"/>
      <c r="C94" s="697"/>
      <c r="D94" s="697"/>
      <c r="E94" s="697"/>
      <c r="F94" s="697"/>
      <c r="G94" s="697"/>
      <c r="H94" s="697"/>
      <c r="I94" s="697"/>
      <c r="J94" s="698"/>
      <c r="K94" s="83"/>
    </row>
    <row r="95" spans="1:11" ht="21" customHeight="1" x14ac:dyDescent="0.25">
      <c r="A95" s="82"/>
      <c r="B95" s="696"/>
      <c r="C95" s="697"/>
      <c r="D95" s="697"/>
      <c r="E95" s="697"/>
      <c r="F95" s="697"/>
      <c r="G95" s="697"/>
      <c r="H95" s="697"/>
      <c r="I95" s="697"/>
      <c r="J95" s="698"/>
      <c r="K95" s="83"/>
    </row>
    <row r="96" spans="1:11" ht="21" customHeight="1" x14ac:dyDescent="0.25">
      <c r="A96" s="82"/>
      <c r="B96" s="696"/>
      <c r="C96" s="697"/>
      <c r="D96" s="697"/>
      <c r="E96" s="697"/>
      <c r="F96" s="697"/>
      <c r="G96" s="697"/>
      <c r="H96" s="697"/>
      <c r="I96" s="697"/>
      <c r="J96" s="698"/>
      <c r="K96" s="83"/>
    </row>
    <row r="97" spans="1:11" ht="21" customHeight="1" x14ac:dyDescent="0.25">
      <c r="A97" s="82"/>
      <c r="B97" s="696"/>
      <c r="C97" s="697"/>
      <c r="D97" s="697"/>
      <c r="E97" s="697"/>
      <c r="F97" s="697"/>
      <c r="G97" s="697"/>
      <c r="H97" s="697"/>
      <c r="I97" s="697"/>
      <c r="J97" s="698"/>
      <c r="K97" s="83"/>
    </row>
    <row r="98" spans="1:11" ht="21" customHeight="1" x14ac:dyDescent="0.25">
      <c r="A98" s="82"/>
      <c r="B98" s="696"/>
      <c r="C98" s="697"/>
      <c r="D98" s="697"/>
      <c r="E98" s="697"/>
      <c r="F98" s="697"/>
      <c r="G98" s="697"/>
      <c r="H98" s="697"/>
      <c r="I98" s="697"/>
      <c r="J98" s="698"/>
      <c r="K98" s="83"/>
    </row>
    <row r="99" spans="1:11" ht="21" customHeight="1" x14ac:dyDescent="0.25">
      <c r="A99" s="82"/>
      <c r="B99" s="696"/>
      <c r="C99" s="697"/>
      <c r="D99" s="697"/>
      <c r="E99" s="697"/>
      <c r="F99" s="697"/>
      <c r="G99" s="697"/>
      <c r="H99" s="697"/>
      <c r="I99" s="697"/>
      <c r="J99" s="698"/>
      <c r="K99" s="83"/>
    </row>
    <row r="100" spans="1:11" ht="21" customHeight="1" x14ac:dyDescent="0.25">
      <c r="A100" s="82"/>
      <c r="B100" s="696"/>
      <c r="C100" s="697"/>
      <c r="D100" s="697"/>
      <c r="E100" s="697"/>
      <c r="F100" s="697"/>
      <c r="G100" s="697"/>
      <c r="H100" s="697"/>
      <c r="I100" s="697"/>
      <c r="J100" s="698"/>
      <c r="K100" s="83"/>
    </row>
    <row r="101" spans="1:11" ht="21" customHeight="1" x14ac:dyDescent="0.25">
      <c r="A101" s="82"/>
      <c r="B101" s="696"/>
      <c r="C101" s="697"/>
      <c r="D101" s="697"/>
      <c r="E101" s="697"/>
      <c r="F101" s="697"/>
      <c r="G101" s="697"/>
      <c r="H101" s="697"/>
      <c r="I101" s="697"/>
      <c r="J101" s="698"/>
      <c r="K101" s="83"/>
    </row>
    <row r="102" spans="1:11" ht="21" customHeight="1" x14ac:dyDescent="0.25">
      <c r="A102" s="82"/>
      <c r="B102" s="696"/>
      <c r="C102" s="697"/>
      <c r="D102" s="697"/>
      <c r="E102" s="697"/>
      <c r="F102" s="697"/>
      <c r="G102" s="697"/>
      <c r="H102" s="697"/>
      <c r="I102" s="697"/>
      <c r="J102" s="698"/>
      <c r="K102" s="83"/>
    </row>
    <row r="103" spans="1:11" ht="21" customHeight="1" x14ac:dyDescent="0.25">
      <c r="A103" s="82"/>
      <c r="B103" s="696"/>
      <c r="C103" s="697"/>
      <c r="D103" s="697"/>
      <c r="E103" s="697"/>
      <c r="F103" s="697"/>
      <c r="G103" s="697"/>
      <c r="H103" s="697"/>
      <c r="I103" s="697"/>
      <c r="J103" s="698"/>
      <c r="K103" s="83"/>
    </row>
    <row r="104" spans="1:11" ht="21" customHeight="1" x14ac:dyDescent="0.25">
      <c r="A104" s="82"/>
      <c r="B104" s="696"/>
      <c r="C104" s="697"/>
      <c r="D104" s="697"/>
      <c r="E104" s="697"/>
      <c r="F104" s="697"/>
      <c r="G104" s="697"/>
      <c r="H104" s="697"/>
      <c r="I104" s="697"/>
      <c r="J104" s="698"/>
      <c r="K104" s="83"/>
    </row>
    <row r="105" spans="1:11" ht="21" customHeight="1" x14ac:dyDescent="0.25">
      <c r="A105" s="82"/>
      <c r="B105" s="696"/>
      <c r="C105" s="697"/>
      <c r="D105" s="697"/>
      <c r="E105" s="697"/>
      <c r="F105" s="697"/>
      <c r="G105" s="697"/>
      <c r="H105" s="697"/>
      <c r="I105" s="697"/>
      <c r="J105" s="698"/>
      <c r="K105" s="83"/>
    </row>
    <row r="106" spans="1:11" ht="21" customHeight="1" x14ac:dyDescent="0.25">
      <c r="A106" s="82"/>
      <c r="B106" s="696"/>
      <c r="C106" s="697"/>
      <c r="D106" s="697"/>
      <c r="E106" s="697"/>
      <c r="F106" s="697"/>
      <c r="G106" s="697"/>
      <c r="H106" s="697"/>
      <c r="I106" s="697"/>
      <c r="J106" s="698"/>
      <c r="K106" s="83"/>
    </row>
    <row r="107" spans="1:11" ht="21" customHeight="1" x14ac:dyDescent="0.25">
      <c r="A107" s="82"/>
      <c r="B107" s="699"/>
      <c r="C107" s="700"/>
      <c r="D107" s="700"/>
      <c r="E107" s="700"/>
      <c r="F107" s="700"/>
      <c r="G107" s="700"/>
      <c r="H107" s="700"/>
      <c r="I107" s="700"/>
      <c r="J107" s="701"/>
      <c r="K107" s="83"/>
    </row>
    <row r="108" spans="1:11" ht="13.5" customHeight="1" x14ac:dyDescent="0.25">
      <c r="A108" s="82"/>
      <c r="K108" s="83"/>
    </row>
    <row r="109" spans="1:11" ht="13.5" customHeight="1" x14ac:dyDescent="0.25">
      <c r="A109" s="82"/>
      <c r="B109" s="292" t="s">
        <v>819</v>
      </c>
      <c r="C109" s="292"/>
      <c r="D109" s="292"/>
      <c r="E109" s="292"/>
      <c r="F109" s="292"/>
      <c r="G109" s="292"/>
      <c r="H109" s="292"/>
      <c r="I109" s="292"/>
      <c r="J109" s="292"/>
      <c r="K109" s="83"/>
    </row>
    <row r="110" spans="1:11" ht="13.5" customHeight="1" x14ac:dyDescent="0.25">
      <c r="A110" s="82"/>
      <c r="B110" s="292"/>
      <c r="C110" s="292"/>
      <c r="D110" s="292"/>
      <c r="E110" s="292"/>
      <c r="F110" s="292"/>
      <c r="G110" s="292"/>
      <c r="H110" s="292"/>
      <c r="I110" s="292"/>
      <c r="J110" s="292"/>
      <c r="K110" s="83"/>
    </row>
    <row r="111" spans="1:11" ht="15.75" customHeight="1" x14ac:dyDescent="0.25">
      <c r="A111" s="82"/>
      <c r="B111" s="467"/>
      <c r="C111" s="467"/>
      <c r="D111" s="467"/>
      <c r="E111" s="467"/>
      <c r="F111" s="467"/>
      <c r="G111" s="467"/>
      <c r="H111" s="467"/>
      <c r="I111" s="467"/>
      <c r="J111" s="467"/>
      <c r="K111" s="83"/>
    </row>
    <row r="112" spans="1:11" ht="19" customHeight="1" x14ac:dyDescent="0.25">
      <c r="A112" s="82"/>
      <c r="B112" s="702"/>
      <c r="C112" s="703"/>
      <c r="D112" s="703"/>
      <c r="E112" s="703"/>
      <c r="F112" s="703"/>
      <c r="G112" s="703"/>
      <c r="H112" s="703"/>
      <c r="I112" s="703"/>
      <c r="J112" s="704"/>
      <c r="K112" s="83"/>
    </row>
    <row r="113" spans="1:11" ht="19" customHeight="1" x14ac:dyDescent="0.25">
      <c r="A113" s="82"/>
      <c r="B113" s="705"/>
      <c r="C113" s="706"/>
      <c r="D113" s="706"/>
      <c r="E113" s="706"/>
      <c r="F113" s="706"/>
      <c r="G113" s="706"/>
      <c r="H113" s="706"/>
      <c r="I113" s="706"/>
      <c r="J113" s="707"/>
      <c r="K113" s="83"/>
    </row>
    <row r="114" spans="1:11" ht="19" customHeight="1" x14ac:dyDescent="0.25">
      <c r="A114" s="82"/>
      <c r="B114" s="705"/>
      <c r="C114" s="706"/>
      <c r="D114" s="706"/>
      <c r="E114" s="706"/>
      <c r="F114" s="706"/>
      <c r="G114" s="706"/>
      <c r="H114" s="706"/>
      <c r="I114" s="706"/>
      <c r="J114" s="707"/>
      <c r="K114" s="83"/>
    </row>
    <row r="115" spans="1:11" ht="19" customHeight="1" x14ac:dyDescent="0.25">
      <c r="A115" s="82"/>
      <c r="B115" s="705"/>
      <c r="C115" s="706"/>
      <c r="D115" s="706"/>
      <c r="E115" s="706"/>
      <c r="F115" s="706"/>
      <c r="G115" s="706"/>
      <c r="H115" s="706"/>
      <c r="I115" s="706"/>
      <c r="J115" s="707"/>
      <c r="K115" s="83"/>
    </row>
    <row r="116" spans="1:11" ht="19" customHeight="1" x14ac:dyDescent="0.25">
      <c r="A116" s="82"/>
      <c r="B116" s="705"/>
      <c r="C116" s="706"/>
      <c r="D116" s="706"/>
      <c r="E116" s="706"/>
      <c r="F116" s="706"/>
      <c r="G116" s="706"/>
      <c r="H116" s="706"/>
      <c r="I116" s="706"/>
      <c r="J116" s="707"/>
      <c r="K116" s="83"/>
    </row>
    <row r="117" spans="1:11" ht="19" customHeight="1" x14ac:dyDescent="0.25">
      <c r="A117" s="82"/>
      <c r="B117" s="705"/>
      <c r="C117" s="706"/>
      <c r="D117" s="706"/>
      <c r="E117" s="706"/>
      <c r="F117" s="706"/>
      <c r="G117" s="706"/>
      <c r="H117" s="706"/>
      <c r="I117" s="706"/>
      <c r="J117" s="707"/>
      <c r="K117" s="83"/>
    </row>
    <row r="118" spans="1:11" ht="19" customHeight="1" x14ac:dyDescent="0.25">
      <c r="A118" s="82"/>
      <c r="B118" s="705"/>
      <c r="C118" s="706"/>
      <c r="D118" s="706"/>
      <c r="E118" s="706"/>
      <c r="F118" s="706"/>
      <c r="G118" s="706"/>
      <c r="H118" s="706"/>
      <c r="I118" s="706"/>
      <c r="J118" s="707"/>
      <c r="K118" s="83"/>
    </row>
    <row r="119" spans="1:11" ht="19" customHeight="1" x14ac:dyDescent="0.25">
      <c r="A119" s="82"/>
      <c r="B119" s="705"/>
      <c r="C119" s="706"/>
      <c r="D119" s="706"/>
      <c r="E119" s="706"/>
      <c r="F119" s="706"/>
      <c r="G119" s="706"/>
      <c r="H119" s="706"/>
      <c r="I119" s="706"/>
      <c r="J119" s="707"/>
      <c r="K119" s="83"/>
    </row>
    <row r="120" spans="1:11" ht="19" customHeight="1" x14ac:dyDescent="0.25">
      <c r="A120" s="82"/>
      <c r="B120" s="705"/>
      <c r="C120" s="706"/>
      <c r="D120" s="706"/>
      <c r="E120" s="706"/>
      <c r="F120" s="706"/>
      <c r="G120" s="706"/>
      <c r="H120" s="706"/>
      <c r="I120" s="706"/>
      <c r="J120" s="707"/>
      <c r="K120" s="83"/>
    </row>
    <row r="121" spans="1:11" ht="19" customHeight="1" x14ac:dyDescent="0.25">
      <c r="A121" s="82"/>
      <c r="B121" s="705"/>
      <c r="C121" s="706"/>
      <c r="D121" s="706"/>
      <c r="E121" s="706"/>
      <c r="F121" s="706"/>
      <c r="G121" s="706"/>
      <c r="H121" s="706"/>
      <c r="I121" s="706"/>
      <c r="J121" s="707"/>
      <c r="K121" s="83"/>
    </row>
    <row r="122" spans="1:11" ht="19" customHeight="1" x14ac:dyDescent="0.25">
      <c r="A122" s="82"/>
      <c r="B122" s="705"/>
      <c r="C122" s="706"/>
      <c r="D122" s="706"/>
      <c r="E122" s="706"/>
      <c r="F122" s="706"/>
      <c r="G122" s="706"/>
      <c r="H122" s="706"/>
      <c r="I122" s="706"/>
      <c r="J122" s="707"/>
      <c r="K122" s="83"/>
    </row>
    <row r="123" spans="1:11" ht="19" customHeight="1" x14ac:dyDescent="0.25">
      <c r="A123" s="82"/>
      <c r="B123" s="705"/>
      <c r="C123" s="706"/>
      <c r="D123" s="706"/>
      <c r="E123" s="706"/>
      <c r="F123" s="706"/>
      <c r="G123" s="706"/>
      <c r="H123" s="706"/>
      <c r="I123" s="706"/>
      <c r="J123" s="707"/>
      <c r="K123" s="83"/>
    </row>
    <row r="124" spans="1:11" ht="19" customHeight="1" x14ac:dyDescent="0.25">
      <c r="A124" s="82"/>
      <c r="B124" s="705"/>
      <c r="C124" s="706"/>
      <c r="D124" s="706"/>
      <c r="E124" s="706"/>
      <c r="F124" s="706"/>
      <c r="G124" s="706"/>
      <c r="H124" s="706"/>
      <c r="I124" s="706"/>
      <c r="J124" s="707"/>
      <c r="K124" s="83"/>
    </row>
    <row r="125" spans="1:11" ht="19" customHeight="1" x14ac:dyDescent="0.25">
      <c r="A125" s="82"/>
      <c r="B125" s="705"/>
      <c r="C125" s="706"/>
      <c r="D125" s="706"/>
      <c r="E125" s="706"/>
      <c r="F125" s="706"/>
      <c r="G125" s="706"/>
      <c r="H125" s="706"/>
      <c r="I125" s="706"/>
      <c r="J125" s="707"/>
      <c r="K125" s="83"/>
    </row>
    <row r="126" spans="1:11" ht="19" customHeight="1" x14ac:dyDescent="0.25">
      <c r="A126" s="82"/>
      <c r="B126" s="705"/>
      <c r="C126" s="706"/>
      <c r="D126" s="706"/>
      <c r="E126" s="706"/>
      <c r="F126" s="706"/>
      <c r="G126" s="706"/>
      <c r="H126" s="706"/>
      <c r="I126" s="706"/>
      <c r="J126" s="707"/>
      <c r="K126" s="83"/>
    </row>
    <row r="127" spans="1:11" ht="19" customHeight="1" x14ac:dyDescent="0.25">
      <c r="A127" s="82"/>
      <c r="B127" s="705"/>
      <c r="C127" s="706"/>
      <c r="D127" s="706"/>
      <c r="E127" s="706"/>
      <c r="F127" s="706"/>
      <c r="G127" s="706"/>
      <c r="H127" s="706"/>
      <c r="I127" s="706"/>
      <c r="J127" s="707"/>
      <c r="K127" s="83"/>
    </row>
    <row r="128" spans="1:11" ht="19" customHeight="1" x14ac:dyDescent="0.25">
      <c r="A128" s="82"/>
      <c r="B128" s="705"/>
      <c r="C128" s="706"/>
      <c r="D128" s="706"/>
      <c r="E128" s="706"/>
      <c r="F128" s="706"/>
      <c r="G128" s="706"/>
      <c r="H128" s="706"/>
      <c r="I128" s="706"/>
      <c r="J128" s="707"/>
      <c r="K128" s="83"/>
    </row>
    <row r="129" spans="1:11" ht="19" customHeight="1" x14ac:dyDescent="0.25">
      <c r="A129" s="82"/>
      <c r="B129" s="705"/>
      <c r="C129" s="706"/>
      <c r="D129" s="706"/>
      <c r="E129" s="706"/>
      <c r="F129" s="706"/>
      <c r="G129" s="706"/>
      <c r="H129" s="706"/>
      <c r="I129" s="706"/>
      <c r="J129" s="707"/>
      <c r="K129" s="83"/>
    </row>
    <row r="130" spans="1:11" ht="19" customHeight="1" x14ac:dyDescent="0.25">
      <c r="A130" s="82"/>
      <c r="B130" s="705"/>
      <c r="C130" s="706"/>
      <c r="D130" s="706"/>
      <c r="E130" s="706"/>
      <c r="F130" s="706"/>
      <c r="G130" s="706"/>
      <c r="H130" s="706"/>
      <c r="I130" s="706"/>
      <c r="J130" s="707"/>
      <c r="K130" s="83"/>
    </row>
    <row r="131" spans="1:11" ht="19" customHeight="1" x14ac:dyDescent="0.25">
      <c r="A131" s="82"/>
      <c r="B131" s="705"/>
      <c r="C131" s="706"/>
      <c r="D131" s="706"/>
      <c r="E131" s="706"/>
      <c r="F131" s="706"/>
      <c r="G131" s="706"/>
      <c r="H131" s="706"/>
      <c r="I131" s="706"/>
      <c r="J131" s="707"/>
      <c r="K131" s="83"/>
    </row>
    <row r="132" spans="1:11" ht="19" customHeight="1" x14ac:dyDescent="0.25">
      <c r="A132" s="82"/>
      <c r="B132" s="708"/>
      <c r="C132" s="709"/>
      <c r="D132" s="709"/>
      <c r="E132" s="709"/>
      <c r="F132" s="709"/>
      <c r="G132" s="709"/>
      <c r="H132" s="709"/>
      <c r="I132" s="709"/>
      <c r="J132" s="710"/>
      <c r="K132" s="83"/>
    </row>
    <row r="133" spans="1:11" x14ac:dyDescent="0.25">
      <c r="A133" s="82"/>
      <c r="K133" s="83"/>
    </row>
    <row r="134" spans="1:11" ht="15.75" customHeight="1" x14ac:dyDescent="0.25">
      <c r="A134" s="82"/>
      <c r="B134" s="292" t="s">
        <v>820</v>
      </c>
      <c r="C134" s="292"/>
      <c r="D134" s="292"/>
      <c r="E134" s="292"/>
      <c r="F134" s="292"/>
      <c r="G134" s="292"/>
      <c r="H134" s="292"/>
      <c r="I134" s="292"/>
      <c r="J134" s="292"/>
      <c r="K134" s="83"/>
    </row>
    <row r="135" spans="1:11" ht="15.75" customHeight="1" x14ac:dyDescent="0.25">
      <c r="A135" s="82"/>
      <c r="B135" s="292"/>
      <c r="C135" s="292"/>
      <c r="D135" s="292"/>
      <c r="E135" s="292"/>
      <c r="F135" s="292"/>
      <c r="G135" s="292"/>
      <c r="H135" s="292"/>
      <c r="I135" s="292"/>
      <c r="J135" s="292"/>
      <c r="K135" s="83"/>
    </row>
    <row r="136" spans="1:11" ht="15.75" customHeight="1" x14ac:dyDescent="0.25">
      <c r="A136" s="82"/>
      <c r="B136" s="292"/>
      <c r="C136" s="292"/>
      <c r="D136" s="292"/>
      <c r="E136" s="292"/>
      <c r="F136" s="292"/>
      <c r="G136" s="292"/>
      <c r="H136" s="292"/>
      <c r="I136" s="292"/>
      <c r="J136" s="292"/>
      <c r="K136" s="83"/>
    </row>
    <row r="137" spans="1:11" ht="7.5" customHeight="1" x14ac:dyDescent="0.25">
      <c r="A137" s="82"/>
      <c r="B137" s="292"/>
      <c r="C137" s="292"/>
      <c r="D137" s="292"/>
      <c r="E137" s="292"/>
      <c r="F137" s="292"/>
      <c r="G137" s="292"/>
      <c r="H137" s="292"/>
      <c r="I137" s="292"/>
      <c r="J137" s="292"/>
      <c r="K137" s="83"/>
    </row>
    <row r="138" spans="1:11" ht="69" customHeight="1" x14ac:dyDescent="0.25">
      <c r="A138" s="82"/>
      <c r="B138" s="445"/>
      <c r="C138" s="446"/>
      <c r="D138" s="446"/>
      <c r="E138" s="446"/>
      <c r="F138" s="446"/>
      <c r="G138" s="446"/>
      <c r="H138" s="446"/>
      <c r="I138" s="446"/>
      <c r="J138" s="447"/>
      <c r="K138" s="83"/>
    </row>
    <row r="139" spans="1:11" x14ac:dyDescent="0.25">
      <c r="A139" s="82"/>
      <c r="K139" s="83"/>
    </row>
    <row r="140" spans="1:11" ht="16.5" customHeight="1" x14ac:dyDescent="0.25">
      <c r="A140" s="82"/>
      <c r="B140" s="240" t="s">
        <v>821</v>
      </c>
      <c r="C140" s="240"/>
      <c r="D140" s="240"/>
      <c r="E140" s="240"/>
      <c r="F140" s="240"/>
      <c r="G140" s="240"/>
      <c r="H140" s="240"/>
      <c r="I140" s="240"/>
      <c r="J140" s="240"/>
      <c r="K140" s="83"/>
    </row>
    <row r="141" spans="1:11" ht="12.75" customHeight="1" x14ac:dyDescent="0.25">
      <c r="A141" s="82"/>
      <c r="B141" s="322" t="s">
        <v>822</v>
      </c>
      <c r="C141" s="322"/>
      <c r="D141" s="322"/>
      <c r="E141" s="322"/>
      <c r="F141" s="322"/>
      <c r="G141" s="322"/>
      <c r="H141" s="322"/>
      <c r="I141" s="322"/>
      <c r="J141" s="322"/>
      <c r="K141" s="83"/>
    </row>
    <row r="142" spans="1:11" ht="12.75" customHeight="1" x14ac:dyDescent="0.25">
      <c r="A142" s="82"/>
      <c r="B142" s="685" t="s">
        <v>823</v>
      </c>
      <c r="C142" s="685"/>
      <c r="D142" s="685"/>
      <c r="E142" s="685"/>
      <c r="F142" s="685"/>
      <c r="G142" s="685"/>
      <c r="H142" s="685"/>
      <c r="I142" s="685"/>
      <c r="J142" s="685"/>
      <c r="K142" s="83"/>
    </row>
    <row r="143" spans="1:11" x14ac:dyDescent="0.25">
      <c r="A143" s="82"/>
      <c r="B143" s="689" t="s">
        <v>824</v>
      </c>
      <c r="C143" s="689"/>
      <c r="D143" s="689"/>
      <c r="E143" s="689"/>
      <c r="F143" s="689"/>
      <c r="G143" s="689"/>
      <c r="H143" s="689"/>
      <c r="I143" s="689"/>
      <c r="J143" s="132"/>
      <c r="K143" s="83"/>
    </row>
    <row r="144" spans="1:11" ht="12.75" customHeight="1" x14ac:dyDescent="0.25">
      <c r="A144" s="133"/>
      <c r="B144" s="685" t="s">
        <v>825</v>
      </c>
      <c r="C144" s="685"/>
      <c r="D144" s="685"/>
      <c r="E144" s="685"/>
      <c r="F144" s="685"/>
      <c r="G144" s="685"/>
      <c r="H144" s="685"/>
      <c r="I144" s="685"/>
      <c r="J144" s="685"/>
      <c r="K144" s="83"/>
    </row>
    <row r="145" spans="1:11" ht="13.5" customHeight="1" x14ac:dyDescent="0.25">
      <c r="A145" s="82"/>
      <c r="B145" s="685" t="s">
        <v>826</v>
      </c>
      <c r="C145" s="685"/>
      <c r="D145" s="685"/>
      <c r="E145" s="685"/>
      <c r="F145" s="685"/>
      <c r="G145" s="685"/>
      <c r="H145" s="685"/>
      <c r="I145" s="685"/>
      <c r="J145" s="685"/>
      <c r="K145" s="83"/>
    </row>
    <row r="146" spans="1:11" x14ac:dyDescent="0.25">
      <c r="A146" s="82"/>
      <c r="B146" s="322" t="s">
        <v>827</v>
      </c>
      <c r="C146" s="685"/>
      <c r="D146" s="685"/>
      <c r="E146" s="685"/>
      <c r="F146" s="685"/>
      <c r="G146" s="685"/>
      <c r="H146" s="685"/>
      <c r="I146" s="685"/>
      <c r="J146" s="685"/>
      <c r="K146" s="83"/>
    </row>
    <row r="147" spans="1:11" x14ac:dyDescent="0.25">
      <c r="A147" s="82"/>
      <c r="B147" s="185"/>
      <c r="C147" s="197"/>
      <c r="D147" s="197"/>
      <c r="E147" s="197"/>
      <c r="F147" s="197"/>
      <c r="G147" s="197"/>
      <c r="H147" s="197"/>
      <c r="I147" s="197"/>
      <c r="J147" s="197"/>
      <c r="K147" s="83"/>
    </row>
    <row r="148" spans="1:11" ht="14.15" customHeight="1" x14ac:dyDescent="0.25">
      <c r="A148" s="82"/>
      <c r="B148" s="686" t="s">
        <v>828</v>
      </c>
      <c r="C148" s="687"/>
      <c r="D148" s="687"/>
      <c r="E148" s="687"/>
      <c r="F148" s="687"/>
      <c r="G148" s="687"/>
      <c r="H148" s="687"/>
      <c r="I148" s="687"/>
      <c r="J148" s="688"/>
      <c r="K148" s="83"/>
    </row>
    <row r="149" spans="1:11" ht="15" customHeight="1" x14ac:dyDescent="0.25">
      <c r="A149" s="82"/>
      <c r="B149" s="682" t="s">
        <v>829</v>
      </c>
      <c r="C149" s="683"/>
      <c r="D149" s="683"/>
      <c r="E149" s="683"/>
      <c r="F149" s="683"/>
      <c r="G149" s="683"/>
      <c r="H149" s="683"/>
      <c r="I149" s="683"/>
      <c r="J149" s="684"/>
      <c r="K149" s="83"/>
    </row>
    <row r="150" spans="1:11" ht="15" customHeight="1" x14ac:dyDescent="0.25">
      <c r="A150" s="82"/>
      <c r="B150" s="682" t="s">
        <v>830</v>
      </c>
      <c r="C150" s="683"/>
      <c r="D150" s="683"/>
      <c r="E150" s="683"/>
      <c r="F150" s="683"/>
      <c r="G150" s="683"/>
      <c r="H150" s="683"/>
      <c r="I150" s="683"/>
      <c r="J150" s="684"/>
      <c r="K150" s="83"/>
    </row>
    <row r="151" spans="1:11" ht="14.15" customHeight="1" x14ac:dyDescent="0.25">
      <c r="A151" s="82"/>
      <c r="B151" s="690" t="s">
        <v>831</v>
      </c>
      <c r="C151" s="691"/>
      <c r="D151" s="691"/>
      <c r="E151" s="691"/>
      <c r="F151" s="691"/>
      <c r="G151" s="691"/>
      <c r="H151" s="691"/>
      <c r="I151" s="691"/>
      <c r="J151" s="692"/>
      <c r="K151" s="83"/>
    </row>
    <row r="152" spans="1:11" ht="12.75" customHeight="1" x14ac:dyDescent="0.25">
      <c r="A152" s="82"/>
      <c r="K152" s="83"/>
    </row>
    <row r="153" spans="1:11" ht="12.75" customHeight="1" x14ac:dyDescent="0.25">
      <c r="A153" s="82"/>
      <c r="E153" s="349" t="s">
        <v>172</v>
      </c>
      <c r="F153" s="349"/>
      <c r="G153" s="349"/>
      <c r="K153" s="83"/>
    </row>
    <row r="154" spans="1:11" x14ac:dyDescent="0.25">
      <c r="A154" s="85"/>
      <c r="B154" s="86"/>
      <c r="C154" s="86"/>
      <c r="D154" s="86"/>
      <c r="E154" s="86"/>
      <c r="F154" s="86"/>
      <c r="G154" s="86"/>
      <c r="H154" s="86"/>
      <c r="I154" s="86"/>
      <c r="J154" s="86"/>
      <c r="K154" s="87"/>
    </row>
  </sheetData>
  <sheetProtection algorithmName="SHA-512" hashValue="NE4eNWyo/1sM2QHQ4K7qpC2asH+D4f05vm/GO3/hEPEYkE+sbWp3OvSNmqH7/lIljDtV/YH6e+rPZuHKsBQKbQ==" saltValue="ndWgDdFt9+kjjc6vOL7Tnw==" spinCount="100000" sheet="1" objects="1" scenarios="1"/>
  <mergeCells count="108">
    <mergeCell ref="B37:J55"/>
    <mergeCell ref="G35:H35"/>
    <mergeCell ref="G25:J25"/>
    <mergeCell ref="C24:F24"/>
    <mergeCell ref="G24:J24"/>
    <mergeCell ref="C25:F25"/>
    <mergeCell ref="I35:J35"/>
    <mergeCell ref="E34:F34"/>
    <mergeCell ref="G21:H21"/>
    <mergeCell ref="I36:J36"/>
    <mergeCell ref="C36:D36"/>
    <mergeCell ref="C32:F32"/>
    <mergeCell ref="G32:J32"/>
    <mergeCell ref="E36:F36"/>
    <mergeCell ref="G36:H36"/>
    <mergeCell ref="G33:H33"/>
    <mergeCell ref="I33:J33"/>
    <mergeCell ref="C34:D34"/>
    <mergeCell ref="C35:D35"/>
    <mergeCell ref="E35:F35"/>
    <mergeCell ref="E21:F21"/>
    <mergeCell ref="B23:J23"/>
    <mergeCell ref="I21:J21"/>
    <mergeCell ref="C26:F26"/>
    <mergeCell ref="G34:H34"/>
    <mergeCell ref="I34:J34"/>
    <mergeCell ref="C27:F27"/>
    <mergeCell ref="G29:J29"/>
    <mergeCell ref="C29:F29"/>
    <mergeCell ref="C28:F28"/>
    <mergeCell ref="G27:J27"/>
    <mergeCell ref="G28:J28"/>
    <mergeCell ref="C33:D33"/>
    <mergeCell ref="E33:F33"/>
    <mergeCell ref="G26:J26"/>
    <mergeCell ref="C21:D21"/>
    <mergeCell ref="C20:D20"/>
    <mergeCell ref="E13:F13"/>
    <mergeCell ref="G19:H19"/>
    <mergeCell ref="I19:J19"/>
    <mergeCell ref="G13:H13"/>
    <mergeCell ref="G14:H14"/>
    <mergeCell ref="E16:F16"/>
    <mergeCell ref="I14:J14"/>
    <mergeCell ref="C18:D18"/>
    <mergeCell ref="E17:F17"/>
    <mergeCell ref="I18:J18"/>
    <mergeCell ref="E18:F18"/>
    <mergeCell ref="G20:H20"/>
    <mergeCell ref="G15:H15"/>
    <mergeCell ref="G16:H16"/>
    <mergeCell ref="G17:H17"/>
    <mergeCell ref="G18:H18"/>
    <mergeCell ref="E20:F20"/>
    <mergeCell ref="I20:J20"/>
    <mergeCell ref="E19:F19"/>
    <mergeCell ref="I15:J15"/>
    <mergeCell ref="C14:D14"/>
    <mergeCell ref="C15:D15"/>
    <mergeCell ref="C16:D16"/>
    <mergeCell ref="C17:D17"/>
    <mergeCell ref="I16:J16"/>
    <mergeCell ref="E14:F14"/>
    <mergeCell ref="E15:F15"/>
    <mergeCell ref="I17:J17"/>
    <mergeCell ref="C19:D19"/>
    <mergeCell ref="G9:J9"/>
    <mergeCell ref="C10:D10"/>
    <mergeCell ref="E10:F10"/>
    <mergeCell ref="G10:H10"/>
    <mergeCell ref="I10:J10"/>
    <mergeCell ref="I13:J13"/>
    <mergeCell ref="C13:D13"/>
    <mergeCell ref="B1:J1"/>
    <mergeCell ref="B3:J4"/>
    <mergeCell ref="B2:D2"/>
    <mergeCell ref="B6:D6"/>
    <mergeCell ref="C9:F9"/>
    <mergeCell ref="G12:H12"/>
    <mergeCell ref="I12:J12"/>
    <mergeCell ref="E12:F12"/>
    <mergeCell ref="B8:J8"/>
    <mergeCell ref="C11:D11"/>
    <mergeCell ref="E11:F11"/>
    <mergeCell ref="G11:H11"/>
    <mergeCell ref="I11:J11"/>
    <mergeCell ref="C12:D12"/>
    <mergeCell ref="B5:J5"/>
    <mergeCell ref="E153:G153"/>
    <mergeCell ref="B140:J140"/>
    <mergeCell ref="B56:J58"/>
    <mergeCell ref="B149:J149"/>
    <mergeCell ref="B141:J141"/>
    <mergeCell ref="B142:J142"/>
    <mergeCell ref="B145:J145"/>
    <mergeCell ref="B146:J146"/>
    <mergeCell ref="B148:J148"/>
    <mergeCell ref="B81:J86"/>
    <mergeCell ref="B109:J111"/>
    <mergeCell ref="B134:J137"/>
    <mergeCell ref="B143:I143"/>
    <mergeCell ref="B138:J138"/>
    <mergeCell ref="B144:J144"/>
    <mergeCell ref="B151:J151"/>
    <mergeCell ref="B150:J150"/>
    <mergeCell ref="B59:J79"/>
    <mergeCell ref="B87:J107"/>
    <mergeCell ref="B112:J132"/>
  </mergeCells>
  <phoneticPr fontId="0" type="noConversion"/>
  <dataValidations count="7">
    <dataValidation type="textLength" errorStyle="warning" operator="lessThan" allowBlank="1" showInputMessage="1" showErrorMessage="1" errorTitle="Text limit reached" error="please reduce text length" promptTitle="Auto expanding row" prompt="Max characters 2900." sqref="B108" xr:uid="{00000000-0002-0000-0800-000000000000}">
      <formula1>2901</formula1>
    </dataValidation>
    <dataValidation allowBlank="1" showInputMessage="1" showErrorMessage="1" error="Text too long. Maximum 971 characters (about 160 words). Select &quot;Retry&quot; to edit your text." sqref="B6:D7" xr:uid="{00000000-0002-0000-0800-000001000000}"/>
    <dataValidation operator="greaterThan" allowBlank="1" showInputMessage="1" showErrorMessage="1" sqref="E6" xr:uid="{00000000-0002-0000-0800-000002000000}"/>
    <dataValidation type="textLength" errorStyle="warning" operator="lessThan" allowBlank="1" showInputMessage="1" showErrorMessage="1" errorTitle="Text limit reached" error="please reduce text length" prompt="Max characters 4550" sqref="B87:J107" xr:uid="{00000000-0002-0000-0800-000004000000}">
      <formula1>4551</formula1>
    </dataValidation>
    <dataValidation type="textLength" errorStyle="warning" operator="lessThan" allowBlank="1" showInputMessage="1" showErrorMessage="1" errorTitle="Text limit reached" error="please reduce text length" prompt="Max Characters 4550" sqref="B112:J132" xr:uid="{00000000-0002-0000-0800-000005000000}">
      <formula1>4551</formula1>
    </dataValidation>
    <dataValidation type="textLength" errorStyle="warning" operator="lessThan" allowBlank="1" showInputMessage="1" showErrorMessage="1" errorTitle="Text limit reached" error="please reduce text length" prompt="Max Characters 2900" sqref="B138:J138" xr:uid="{00000000-0002-0000-0800-000006000000}">
      <formula1>2901</formula1>
    </dataValidation>
    <dataValidation type="textLength" errorStyle="warning" operator="lessThan" allowBlank="1" showInputMessage="1" showErrorMessage="1" errorTitle="Text limit reached" error="please reduce text length" prompt="Max characters 4550." sqref="B59:J79" xr:uid="{E5582984-49A0-4B2B-933F-7DE1FA4F00C0}">
      <formula1>4551</formula1>
    </dataValidation>
  </dataValidations>
  <hyperlinks>
    <hyperlink ref="E153:G153" location="'E - Mitign &amp; compn '!A1" display="Next section" xr:uid="{00000000-0004-0000-0800-000000000000}"/>
    <hyperlink ref="B151:J151" location="'F-G-H Sum &amp; Figs'!A1" display="See Sum &amp; Figs. tab." xr:uid="{00000000-0004-0000-0800-000001000000}"/>
    <hyperlink ref="B5:J5" location="Instructions!B203" display="Should you wish to convert ha to m2 or m2 to ha please use this converter" xr:uid="{00000000-0004-0000-0800-000002000000}"/>
  </hyperlinks>
  <pageMargins left="0.19685039370078741" right="0.19685039370078741" top="0.55118110236220474" bottom="0.55118110236220474" header="0.31496062992125984" footer="0.31496062992125984"/>
  <pageSetup paperSize="9" firstPageNumber="31" orientation="portrait" r:id="rId1"/>
  <headerFooter>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2">
    <tabColor indexed="44"/>
  </sheetPr>
  <dimension ref="A1:K451"/>
  <sheetViews>
    <sheetView showGridLines="0" zoomScale="130" zoomScaleNormal="130" zoomScaleSheetLayoutView="110" workbookViewId="0">
      <selection activeCell="B3" sqref="B3:J13"/>
    </sheetView>
  </sheetViews>
  <sheetFormatPr defaultColWidth="9.1796875" defaultRowHeight="12.5" x14ac:dyDescent="0.25"/>
  <cols>
    <col min="1" max="1" width="1.453125" customWidth="1"/>
    <col min="2" max="2" width="13" customWidth="1"/>
    <col min="3" max="4" width="9.7265625" customWidth="1"/>
    <col min="5" max="9" width="9.26953125" customWidth="1"/>
    <col min="10" max="10" width="10.453125" customWidth="1"/>
    <col min="11" max="11" width="1.453125" customWidth="1"/>
  </cols>
  <sheetData>
    <row r="1" spans="1:11" ht="13" x14ac:dyDescent="0.3">
      <c r="A1" s="80"/>
      <c r="B1" s="464" t="str">
        <f>+Ecologist&amp;": "&amp;+Site_name</f>
        <v xml:space="preserve">: </v>
      </c>
      <c r="C1" s="465"/>
      <c r="D1" s="465"/>
      <c r="E1" s="465"/>
      <c r="F1" s="465"/>
      <c r="G1" s="465"/>
      <c r="H1" s="465"/>
      <c r="I1" s="465"/>
      <c r="J1" s="466"/>
      <c r="K1" s="81"/>
    </row>
    <row r="2" spans="1:11" ht="6" customHeight="1" x14ac:dyDescent="0.25">
      <c r="A2" s="82"/>
      <c r="B2" s="461"/>
      <c r="C2" s="461"/>
      <c r="D2" s="461"/>
      <c r="E2" s="461"/>
      <c r="F2" s="461"/>
      <c r="G2" s="461"/>
      <c r="H2" s="461"/>
      <c r="I2" s="461"/>
      <c r="J2" s="461"/>
      <c r="K2" s="83"/>
    </row>
    <row r="3" spans="1:11" ht="13.5" customHeight="1" x14ac:dyDescent="0.25">
      <c r="A3" s="82"/>
      <c r="B3" s="279" t="s">
        <v>832</v>
      </c>
      <c r="C3" s="279"/>
      <c r="D3" s="279"/>
      <c r="E3" s="279"/>
      <c r="F3" s="279"/>
      <c r="G3" s="279"/>
      <c r="H3" s="279"/>
      <c r="I3" s="279"/>
      <c r="J3" s="279"/>
      <c r="K3" s="83"/>
    </row>
    <row r="4" spans="1:11" ht="13.5" customHeight="1" x14ac:dyDescent="0.25">
      <c r="A4" s="82"/>
      <c r="B4" s="279"/>
      <c r="C4" s="279"/>
      <c r="D4" s="279"/>
      <c r="E4" s="279"/>
      <c r="F4" s="279"/>
      <c r="G4" s="279"/>
      <c r="H4" s="279"/>
      <c r="I4" s="279"/>
      <c r="J4" s="279"/>
      <c r="K4" s="83"/>
    </row>
    <row r="5" spans="1:11" ht="13.5" customHeight="1" x14ac:dyDescent="0.25">
      <c r="A5" s="82"/>
      <c r="B5" s="279"/>
      <c r="C5" s="279"/>
      <c r="D5" s="279"/>
      <c r="E5" s="279"/>
      <c r="F5" s="279"/>
      <c r="G5" s="279"/>
      <c r="H5" s="279"/>
      <c r="I5" s="279"/>
      <c r="J5" s="279"/>
      <c r="K5" s="83"/>
    </row>
    <row r="6" spans="1:11" ht="13.5" customHeight="1" x14ac:dyDescent="0.25">
      <c r="A6" s="82"/>
      <c r="B6" s="279"/>
      <c r="C6" s="279"/>
      <c r="D6" s="279"/>
      <c r="E6" s="279"/>
      <c r="F6" s="279"/>
      <c r="G6" s="279"/>
      <c r="H6" s="279"/>
      <c r="I6" s="279"/>
      <c r="J6" s="279"/>
      <c r="K6" s="83"/>
    </row>
    <row r="7" spans="1:11" ht="13.5" customHeight="1" x14ac:dyDescent="0.25">
      <c r="A7" s="82"/>
      <c r="B7" s="279"/>
      <c r="C7" s="279"/>
      <c r="D7" s="279"/>
      <c r="E7" s="279"/>
      <c r="F7" s="279"/>
      <c r="G7" s="279"/>
      <c r="H7" s="279"/>
      <c r="I7" s="279"/>
      <c r="J7" s="279"/>
      <c r="K7" s="83"/>
    </row>
    <row r="8" spans="1:11" ht="13.5" customHeight="1" x14ac:dyDescent="0.25">
      <c r="A8" s="82"/>
      <c r="B8" s="279"/>
      <c r="C8" s="279"/>
      <c r="D8" s="279"/>
      <c r="E8" s="279"/>
      <c r="F8" s="279"/>
      <c r="G8" s="279"/>
      <c r="H8" s="279"/>
      <c r="I8" s="279"/>
      <c r="J8" s="279"/>
      <c r="K8" s="83"/>
    </row>
    <row r="9" spans="1:11" ht="13.5" customHeight="1" x14ac:dyDescent="0.25">
      <c r="A9" s="82"/>
      <c r="B9" s="279"/>
      <c r="C9" s="279"/>
      <c r="D9" s="279"/>
      <c r="E9" s="279"/>
      <c r="F9" s="279"/>
      <c r="G9" s="279"/>
      <c r="H9" s="279"/>
      <c r="I9" s="279"/>
      <c r="J9" s="279"/>
      <c r="K9" s="83"/>
    </row>
    <row r="10" spans="1:11" ht="13.5" customHeight="1" x14ac:dyDescent="0.25">
      <c r="A10" s="82"/>
      <c r="B10" s="279"/>
      <c r="C10" s="279"/>
      <c r="D10" s="279"/>
      <c r="E10" s="279"/>
      <c r="F10" s="279"/>
      <c r="G10" s="279"/>
      <c r="H10" s="279"/>
      <c r="I10" s="279"/>
      <c r="J10" s="279"/>
      <c r="K10" s="83"/>
    </row>
    <row r="11" spans="1:11" ht="13.5" customHeight="1" x14ac:dyDescent="0.25">
      <c r="A11" s="82"/>
      <c r="B11" s="279"/>
      <c r="C11" s="279"/>
      <c r="D11" s="279"/>
      <c r="E11" s="279"/>
      <c r="F11" s="279"/>
      <c r="G11" s="279"/>
      <c r="H11" s="279"/>
      <c r="I11" s="279"/>
      <c r="J11" s="279"/>
      <c r="K11" s="83"/>
    </row>
    <row r="12" spans="1:11" ht="13.5" customHeight="1" x14ac:dyDescent="0.25">
      <c r="A12" s="82"/>
      <c r="B12" s="279"/>
      <c r="C12" s="279"/>
      <c r="D12" s="279"/>
      <c r="E12" s="279"/>
      <c r="F12" s="279"/>
      <c r="G12" s="279"/>
      <c r="H12" s="279"/>
      <c r="I12" s="279"/>
      <c r="J12" s="279"/>
      <c r="K12" s="83"/>
    </row>
    <row r="13" spans="1:11" ht="13.5" customHeight="1" x14ac:dyDescent="0.25">
      <c r="A13" s="82"/>
      <c r="B13" s="789"/>
      <c r="C13" s="789"/>
      <c r="D13" s="789"/>
      <c r="E13" s="789"/>
      <c r="F13" s="789"/>
      <c r="G13" s="789"/>
      <c r="H13" s="789"/>
      <c r="I13" s="789"/>
      <c r="J13" s="789"/>
      <c r="K13" s="83"/>
    </row>
    <row r="14" spans="1:11" ht="14.15" customHeight="1" x14ac:dyDescent="0.25">
      <c r="A14" s="82"/>
      <c r="B14" s="806"/>
      <c r="C14" s="807"/>
      <c r="D14" s="807"/>
      <c r="E14" s="807"/>
      <c r="F14" s="807"/>
      <c r="G14" s="807"/>
      <c r="H14" s="807"/>
      <c r="I14" s="807"/>
      <c r="J14" s="808"/>
      <c r="K14" s="83"/>
    </row>
    <row r="15" spans="1:11" ht="14.15" customHeight="1" x14ac:dyDescent="0.25">
      <c r="A15" s="82"/>
      <c r="B15" s="809"/>
      <c r="C15" s="706"/>
      <c r="D15" s="706"/>
      <c r="E15" s="706"/>
      <c r="F15" s="706"/>
      <c r="G15" s="706"/>
      <c r="H15" s="706"/>
      <c r="I15" s="706"/>
      <c r="J15" s="810"/>
      <c r="K15" s="83"/>
    </row>
    <row r="16" spans="1:11" ht="14.15" customHeight="1" x14ac:dyDescent="0.25">
      <c r="A16" s="82"/>
      <c r="B16" s="809"/>
      <c r="C16" s="706"/>
      <c r="D16" s="706"/>
      <c r="E16" s="706"/>
      <c r="F16" s="706"/>
      <c r="G16" s="706"/>
      <c r="H16" s="706"/>
      <c r="I16" s="706"/>
      <c r="J16" s="810"/>
      <c r="K16" s="83"/>
    </row>
    <row r="17" spans="1:11" ht="14.15" customHeight="1" x14ac:dyDescent="0.25">
      <c r="A17" s="82"/>
      <c r="B17" s="809"/>
      <c r="C17" s="706"/>
      <c r="D17" s="706"/>
      <c r="E17" s="706"/>
      <c r="F17" s="706"/>
      <c r="G17" s="706"/>
      <c r="H17" s="706"/>
      <c r="I17" s="706"/>
      <c r="J17" s="810"/>
      <c r="K17" s="83"/>
    </row>
    <row r="18" spans="1:11" ht="14.15" customHeight="1" x14ac:dyDescent="0.25">
      <c r="A18" s="82"/>
      <c r="B18" s="809"/>
      <c r="C18" s="706"/>
      <c r="D18" s="706"/>
      <c r="E18" s="706"/>
      <c r="F18" s="706"/>
      <c r="G18" s="706"/>
      <c r="H18" s="706"/>
      <c r="I18" s="706"/>
      <c r="J18" s="810"/>
      <c r="K18" s="83"/>
    </row>
    <row r="19" spans="1:11" ht="14.15" customHeight="1" x14ac:dyDescent="0.25">
      <c r="A19" s="82"/>
      <c r="B19" s="809"/>
      <c r="C19" s="706"/>
      <c r="D19" s="706"/>
      <c r="E19" s="706"/>
      <c r="F19" s="706"/>
      <c r="G19" s="706"/>
      <c r="H19" s="706"/>
      <c r="I19" s="706"/>
      <c r="J19" s="810"/>
      <c r="K19" s="83"/>
    </row>
    <row r="20" spans="1:11" ht="14.15" customHeight="1" x14ac:dyDescent="0.25">
      <c r="A20" s="82"/>
      <c r="B20" s="809"/>
      <c r="C20" s="706"/>
      <c r="D20" s="706"/>
      <c r="E20" s="706"/>
      <c r="F20" s="706"/>
      <c r="G20" s="706"/>
      <c r="H20" s="706"/>
      <c r="I20" s="706"/>
      <c r="J20" s="810"/>
      <c r="K20" s="83"/>
    </row>
    <row r="21" spans="1:11" ht="14.15" customHeight="1" x14ac:dyDescent="0.25">
      <c r="A21" s="82"/>
      <c r="B21" s="809"/>
      <c r="C21" s="706"/>
      <c r="D21" s="706"/>
      <c r="E21" s="706"/>
      <c r="F21" s="706"/>
      <c r="G21" s="706"/>
      <c r="H21" s="706"/>
      <c r="I21" s="706"/>
      <c r="J21" s="810"/>
      <c r="K21" s="83"/>
    </row>
    <row r="22" spans="1:11" ht="14.15" customHeight="1" x14ac:dyDescent="0.25">
      <c r="A22" s="82"/>
      <c r="B22" s="809"/>
      <c r="C22" s="706"/>
      <c r="D22" s="706"/>
      <c r="E22" s="706"/>
      <c r="F22" s="706"/>
      <c r="G22" s="706"/>
      <c r="H22" s="706"/>
      <c r="I22" s="706"/>
      <c r="J22" s="810"/>
      <c r="K22" s="83"/>
    </row>
    <row r="23" spans="1:11" ht="14.15" customHeight="1" x14ac:dyDescent="0.25">
      <c r="A23" s="82"/>
      <c r="B23" s="809"/>
      <c r="C23" s="706"/>
      <c r="D23" s="706"/>
      <c r="E23" s="706"/>
      <c r="F23" s="706"/>
      <c r="G23" s="706"/>
      <c r="H23" s="706"/>
      <c r="I23" s="706"/>
      <c r="J23" s="810"/>
      <c r="K23" s="83"/>
    </row>
    <row r="24" spans="1:11" ht="14.15" customHeight="1" x14ac:dyDescent="0.25">
      <c r="A24" s="82"/>
      <c r="B24" s="809"/>
      <c r="C24" s="706"/>
      <c r="D24" s="706"/>
      <c r="E24" s="706"/>
      <c r="F24" s="706"/>
      <c r="G24" s="706"/>
      <c r="H24" s="706"/>
      <c r="I24" s="706"/>
      <c r="J24" s="810"/>
      <c r="K24" s="83"/>
    </row>
    <row r="25" spans="1:11" ht="14.15" customHeight="1" x14ac:dyDescent="0.25">
      <c r="A25" s="82"/>
      <c r="B25" s="809"/>
      <c r="C25" s="706"/>
      <c r="D25" s="706"/>
      <c r="E25" s="706"/>
      <c r="F25" s="706"/>
      <c r="G25" s="706"/>
      <c r="H25" s="706"/>
      <c r="I25" s="706"/>
      <c r="J25" s="810"/>
      <c r="K25" s="83"/>
    </row>
    <row r="26" spans="1:11" ht="14.15" customHeight="1" x14ac:dyDescent="0.25">
      <c r="A26" s="82"/>
      <c r="B26" s="809"/>
      <c r="C26" s="706"/>
      <c r="D26" s="706"/>
      <c r="E26" s="706"/>
      <c r="F26" s="706"/>
      <c r="G26" s="706"/>
      <c r="H26" s="706"/>
      <c r="I26" s="706"/>
      <c r="J26" s="810"/>
      <c r="K26" s="83"/>
    </row>
    <row r="27" spans="1:11" ht="14.15" customHeight="1" x14ac:dyDescent="0.25">
      <c r="A27" s="82"/>
      <c r="B27" s="809"/>
      <c r="C27" s="706"/>
      <c r="D27" s="706"/>
      <c r="E27" s="706"/>
      <c r="F27" s="706"/>
      <c r="G27" s="706"/>
      <c r="H27" s="706"/>
      <c r="I27" s="706"/>
      <c r="J27" s="810"/>
      <c r="K27" s="83"/>
    </row>
    <row r="28" spans="1:11" ht="14.15" customHeight="1" x14ac:dyDescent="0.25">
      <c r="A28" s="82"/>
      <c r="B28" s="809"/>
      <c r="C28" s="706"/>
      <c r="D28" s="706"/>
      <c r="E28" s="706"/>
      <c r="F28" s="706"/>
      <c r="G28" s="706"/>
      <c r="H28" s="706"/>
      <c r="I28" s="706"/>
      <c r="J28" s="810"/>
      <c r="K28" s="83"/>
    </row>
    <row r="29" spans="1:11" ht="14.15" customHeight="1" x14ac:dyDescent="0.25">
      <c r="A29" s="82"/>
      <c r="B29" s="809"/>
      <c r="C29" s="706"/>
      <c r="D29" s="706"/>
      <c r="E29" s="706"/>
      <c r="F29" s="706"/>
      <c r="G29" s="706"/>
      <c r="H29" s="706"/>
      <c r="I29" s="706"/>
      <c r="J29" s="810"/>
      <c r="K29" s="83"/>
    </row>
    <row r="30" spans="1:11" ht="14.15" customHeight="1" x14ac:dyDescent="0.25">
      <c r="A30" s="82"/>
      <c r="B30" s="809"/>
      <c r="C30" s="706"/>
      <c r="D30" s="706"/>
      <c r="E30" s="706"/>
      <c r="F30" s="706"/>
      <c r="G30" s="706"/>
      <c r="H30" s="706"/>
      <c r="I30" s="706"/>
      <c r="J30" s="810"/>
      <c r="K30" s="83"/>
    </row>
    <row r="31" spans="1:11" ht="14.15" customHeight="1" x14ac:dyDescent="0.25">
      <c r="A31" s="82"/>
      <c r="B31" s="809"/>
      <c r="C31" s="706"/>
      <c r="D31" s="706"/>
      <c r="E31" s="706"/>
      <c r="F31" s="706"/>
      <c r="G31" s="706"/>
      <c r="H31" s="706"/>
      <c r="I31" s="706"/>
      <c r="J31" s="810"/>
      <c r="K31" s="83"/>
    </row>
    <row r="32" spans="1:11" ht="14.15" customHeight="1" x14ac:dyDescent="0.25">
      <c r="A32" s="82"/>
      <c r="B32" s="809"/>
      <c r="C32" s="706"/>
      <c r="D32" s="706"/>
      <c r="E32" s="706"/>
      <c r="F32" s="706"/>
      <c r="G32" s="706"/>
      <c r="H32" s="706"/>
      <c r="I32" s="706"/>
      <c r="J32" s="810"/>
      <c r="K32" s="83"/>
    </row>
    <row r="33" spans="1:11" ht="14.15" customHeight="1" x14ac:dyDescent="0.25">
      <c r="A33" s="82"/>
      <c r="B33" s="809"/>
      <c r="C33" s="706"/>
      <c r="D33" s="706"/>
      <c r="E33" s="706"/>
      <c r="F33" s="706"/>
      <c r="G33" s="706"/>
      <c r="H33" s="706"/>
      <c r="I33" s="706"/>
      <c r="J33" s="810"/>
      <c r="K33" s="83"/>
    </row>
    <row r="34" spans="1:11" ht="14.15" customHeight="1" x14ac:dyDescent="0.25">
      <c r="A34" s="82"/>
      <c r="B34" s="809"/>
      <c r="C34" s="706"/>
      <c r="D34" s="706"/>
      <c r="E34" s="706"/>
      <c r="F34" s="706"/>
      <c r="G34" s="706"/>
      <c r="H34" s="706"/>
      <c r="I34" s="706"/>
      <c r="J34" s="810"/>
      <c r="K34" s="83"/>
    </row>
    <row r="35" spans="1:11" ht="14.15" customHeight="1" x14ac:dyDescent="0.25">
      <c r="A35" s="82"/>
      <c r="B35" s="809"/>
      <c r="C35" s="706"/>
      <c r="D35" s="706"/>
      <c r="E35" s="706"/>
      <c r="F35" s="706"/>
      <c r="G35" s="706"/>
      <c r="H35" s="706"/>
      <c r="I35" s="706"/>
      <c r="J35" s="810"/>
      <c r="K35" s="83"/>
    </row>
    <row r="36" spans="1:11" ht="14.15" customHeight="1" x14ac:dyDescent="0.25">
      <c r="A36" s="82"/>
      <c r="B36" s="809"/>
      <c r="C36" s="706"/>
      <c r="D36" s="706"/>
      <c r="E36" s="706"/>
      <c r="F36" s="706"/>
      <c r="G36" s="706"/>
      <c r="H36" s="706"/>
      <c r="I36" s="706"/>
      <c r="J36" s="810"/>
      <c r="K36" s="83"/>
    </row>
    <row r="37" spans="1:11" ht="14.15" customHeight="1" x14ac:dyDescent="0.25">
      <c r="A37" s="82"/>
      <c r="B37" s="809"/>
      <c r="C37" s="706"/>
      <c r="D37" s="706"/>
      <c r="E37" s="706"/>
      <c r="F37" s="706"/>
      <c r="G37" s="706"/>
      <c r="H37" s="706"/>
      <c r="I37" s="706"/>
      <c r="J37" s="810"/>
      <c r="K37" s="83"/>
    </row>
    <row r="38" spans="1:11" ht="14.15" customHeight="1" x14ac:dyDescent="0.25">
      <c r="A38" s="82"/>
      <c r="B38" s="809"/>
      <c r="C38" s="706"/>
      <c r="D38" s="706"/>
      <c r="E38" s="706"/>
      <c r="F38" s="706"/>
      <c r="G38" s="706"/>
      <c r="H38" s="706"/>
      <c r="I38" s="706"/>
      <c r="J38" s="810"/>
      <c r="K38" s="83"/>
    </row>
    <row r="39" spans="1:11" ht="14.15" customHeight="1" x14ac:dyDescent="0.25">
      <c r="A39" s="82"/>
      <c r="B39" s="809"/>
      <c r="C39" s="706"/>
      <c r="D39" s="706"/>
      <c r="E39" s="706"/>
      <c r="F39" s="706"/>
      <c r="G39" s="706"/>
      <c r="H39" s="706"/>
      <c r="I39" s="706"/>
      <c r="J39" s="810"/>
      <c r="K39" s="83"/>
    </row>
    <row r="40" spans="1:11" ht="14.15" customHeight="1" x14ac:dyDescent="0.25">
      <c r="A40" s="82"/>
      <c r="B40" s="809"/>
      <c r="C40" s="706"/>
      <c r="D40" s="706"/>
      <c r="E40" s="706"/>
      <c r="F40" s="706"/>
      <c r="G40" s="706"/>
      <c r="H40" s="706"/>
      <c r="I40" s="706"/>
      <c r="J40" s="810"/>
      <c r="K40" s="83"/>
    </row>
    <row r="41" spans="1:11" ht="14.15" customHeight="1" x14ac:dyDescent="0.25">
      <c r="A41" s="82"/>
      <c r="B41" s="809"/>
      <c r="C41" s="706"/>
      <c r="D41" s="706"/>
      <c r="E41" s="706"/>
      <c r="F41" s="706"/>
      <c r="G41" s="706"/>
      <c r="H41" s="706"/>
      <c r="I41" s="706"/>
      <c r="J41" s="810"/>
      <c r="K41" s="83"/>
    </row>
    <row r="42" spans="1:11" ht="14.15" customHeight="1" x14ac:dyDescent="0.25">
      <c r="A42" s="82"/>
      <c r="B42" s="809"/>
      <c r="C42" s="706"/>
      <c r="D42" s="706"/>
      <c r="E42" s="706"/>
      <c r="F42" s="706"/>
      <c r="G42" s="706"/>
      <c r="H42" s="706"/>
      <c r="I42" s="706"/>
      <c r="J42" s="810"/>
      <c r="K42" s="83"/>
    </row>
    <row r="43" spans="1:11" ht="14.15" customHeight="1" x14ac:dyDescent="0.25">
      <c r="A43" s="82"/>
      <c r="B43" s="809"/>
      <c r="C43" s="706"/>
      <c r="D43" s="706"/>
      <c r="E43" s="706"/>
      <c r="F43" s="706"/>
      <c r="G43" s="706"/>
      <c r="H43" s="706"/>
      <c r="I43" s="706"/>
      <c r="J43" s="810"/>
      <c r="K43" s="83"/>
    </row>
    <row r="44" spans="1:11" ht="14.15" customHeight="1" x14ac:dyDescent="0.25">
      <c r="A44" s="82"/>
      <c r="B44" s="809"/>
      <c r="C44" s="706"/>
      <c r="D44" s="706"/>
      <c r="E44" s="706"/>
      <c r="F44" s="706"/>
      <c r="G44" s="706"/>
      <c r="H44" s="706"/>
      <c r="I44" s="706"/>
      <c r="J44" s="810"/>
      <c r="K44" s="83"/>
    </row>
    <row r="45" spans="1:11" ht="14.15" customHeight="1" x14ac:dyDescent="0.25">
      <c r="A45" s="82"/>
      <c r="B45" s="809"/>
      <c r="C45" s="706"/>
      <c r="D45" s="706"/>
      <c r="E45" s="706"/>
      <c r="F45" s="706"/>
      <c r="G45" s="706"/>
      <c r="H45" s="706"/>
      <c r="I45" s="706"/>
      <c r="J45" s="810"/>
      <c r="K45" s="83"/>
    </row>
    <row r="46" spans="1:11" ht="14.15" customHeight="1" x14ac:dyDescent="0.25">
      <c r="A46" s="82"/>
      <c r="B46" s="809"/>
      <c r="C46" s="706"/>
      <c r="D46" s="706"/>
      <c r="E46" s="706"/>
      <c r="F46" s="706"/>
      <c r="G46" s="706"/>
      <c r="H46" s="706"/>
      <c r="I46" s="706"/>
      <c r="J46" s="810"/>
      <c r="K46" s="83"/>
    </row>
    <row r="47" spans="1:11" ht="14.15" customHeight="1" x14ac:dyDescent="0.25">
      <c r="A47" s="82"/>
      <c r="B47" s="809"/>
      <c r="C47" s="706"/>
      <c r="D47" s="706"/>
      <c r="E47" s="706"/>
      <c r="F47" s="706"/>
      <c r="G47" s="706"/>
      <c r="H47" s="706"/>
      <c r="I47" s="706"/>
      <c r="J47" s="810"/>
      <c r="K47" s="83"/>
    </row>
    <row r="48" spans="1:11" ht="14.15" customHeight="1" x14ac:dyDescent="0.25">
      <c r="A48" s="82"/>
      <c r="B48" s="809"/>
      <c r="C48" s="706"/>
      <c r="D48" s="706"/>
      <c r="E48" s="706"/>
      <c r="F48" s="706"/>
      <c r="G48" s="706"/>
      <c r="H48" s="706"/>
      <c r="I48" s="706"/>
      <c r="J48" s="810"/>
      <c r="K48" s="83"/>
    </row>
    <row r="49" spans="1:11" ht="14.15" customHeight="1" x14ac:dyDescent="0.25">
      <c r="A49" s="82"/>
      <c r="B49" s="809"/>
      <c r="C49" s="706"/>
      <c r="D49" s="706"/>
      <c r="E49" s="706"/>
      <c r="F49" s="706"/>
      <c r="G49" s="706"/>
      <c r="H49" s="706"/>
      <c r="I49" s="706"/>
      <c r="J49" s="810"/>
      <c r="K49" s="83"/>
    </row>
    <row r="50" spans="1:11" ht="14.15" customHeight="1" x14ac:dyDescent="0.25">
      <c r="A50" s="82"/>
      <c r="B50" s="809"/>
      <c r="C50" s="706"/>
      <c r="D50" s="706"/>
      <c r="E50" s="706"/>
      <c r="F50" s="706"/>
      <c r="G50" s="706"/>
      <c r="H50" s="706"/>
      <c r="I50" s="706"/>
      <c r="J50" s="810"/>
      <c r="K50" s="83"/>
    </row>
    <row r="51" spans="1:11" ht="14.15" customHeight="1" x14ac:dyDescent="0.25">
      <c r="A51" s="82"/>
      <c r="B51" s="809"/>
      <c r="C51" s="706"/>
      <c r="D51" s="706"/>
      <c r="E51" s="706"/>
      <c r="F51" s="706"/>
      <c r="G51" s="706"/>
      <c r="H51" s="706"/>
      <c r="I51" s="706"/>
      <c r="J51" s="810"/>
      <c r="K51" s="83"/>
    </row>
    <row r="52" spans="1:11" ht="14.15" customHeight="1" x14ac:dyDescent="0.25">
      <c r="A52" s="82"/>
      <c r="B52" s="809"/>
      <c r="C52" s="706"/>
      <c r="D52" s="706"/>
      <c r="E52" s="706"/>
      <c r="F52" s="706"/>
      <c r="G52" s="706"/>
      <c r="H52" s="706"/>
      <c r="I52" s="706"/>
      <c r="J52" s="810"/>
      <c r="K52" s="83"/>
    </row>
    <row r="53" spans="1:11" ht="14.15" customHeight="1" x14ac:dyDescent="0.25">
      <c r="A53" s="82"/>
      <c r="B53" s="809"/>
      <c r="C53" s="706"/>
      <c r="D53" s="706"/>
      <c r="E53" s="706"/>
      <c r="F53" s="706"/>
      <c r="G53" s="706"/>
      <c r="H53" s="706"/>
      <c r="I53" s="706"/>
      <c r="J53" s="810"/>
      <c r="K53" s="83"/>
    </row>
    <row r="54" spans="1:11" ht="14.15" customHeight="1" x14ac:dyDescent="0.25">
      <c r="A54" s="82"/>
      <c r="B54" s="809"/>
      <c r="C54" s="706"/>
      <c r="D54" s="706"/>
      <c r="E54" s="706"/>
      <c r="F54" s="706"/>
      <c r="G54" s="706"/>
      <c r="H54" s="706"/>
      <c r="I54" s="706"/>
      <c r="J54" s="810"/>
      <c r="K54" s="83"/>
    </row>
    <row r="55" spans="1:11" ht="14.15" customHeight="1" x14ac:dyDescent="0.25">
      <c r="A55" s="82"/>
      <c r="B55" s="809"/>
      <c r="C55" s="706"/>
      <c r="D55" s="706"/>
      <c r="E55" s="706"/>
      <c r="F55" s="706"/>
      <c r="G55" s="706"/>
      <c r="H55" s="706"/>
      <c r="I55" s="706"/>
      <c r="J55" s="810"/>
      <c r="K55" s="83"/>
    </row>
    <row r="56" spans="1:11" ht="14.15" customHeight="1" x14ac:dyDescent="0.25">
      <c r="A56" s="82"/>
      <c r="B56" s="809"/>
      <c r="C56" s="706"/>
      <c r="D56" s="706"/>
      <c r="E56" s="706"/>
      <c r="F56" s="706"/>
      <c r="G56" s="706"/>
      <c r="H56" s="706"/>
      <c r="I56" s="706"/>
      <c r="J56" s="810"/>
      <c r="K56" s="83"/>
    </row>
    <row r="57" spans="1:11" ht="14.15" customHeight="1" x14ac:dyDescent="0.25">
      <c r="A57" s="82"/>
      <c r="B57" s="809"/>
      <c r="C57" s="706"/>
      <c r="D57" s="706"/>
      <c r="E57" s="706"/>
      <c r="F57" s="706"/>
      <c r="G57" s="706"/>
      <c r="H57" s="706"/>
      <c r="I57" s="706"/>
      <c r="J57" s="810"/>
      <c r="K57" s="83"/>
    </row>
    <row r="58" spans="1:11" ht="14.15" customHeight="1" x14ac:dyDescent="0.25">
      <c r="A58" s="82"/>
      <c r="B58" s="809"/>
      <c r="C58" s="706"/>
      <c r="D58" s="706"/>
      <c r="E58" s="706"/>
      <c r="F58" s="706"/>
      <c r="G58" s="706"/>
      <c r="H58" s="706"/>
      <c r="I58" s="706"/>
      <c r="J58" s="810"/>
      <c r="K58" s="83"/>
    </row>
    <row r="59" spans="1:11" ht="14.15" customHeight="1" x14ac:dyDescent="0.25">
      <c r="A59" s="82"/>
      <c r="B59" s="809"/>
      <c r="C59" s="706"/>
      <c r="D59" s="706"/>
      <c r="E59" s="706"/>
      <c r="F59" s="706"/>
      <c r="G59" s="706"/>
      <c r="H59" s="706"/>
      <c r="I59" s="706"/>
      <c r="J59" s="810"/>
      <c r="K59" s="83"/>
    </row>
    <row r="60" spans="1:11" ht="14.15" customHeight="1" x14ac:dyDescent="0.25">
      <c r="A60" s="82"/>
      <c r="B60" s="809"/>
      <c r="C60" s="706"/>
      <c r="D60" s="706"/>
      <c r="E60" s="706"/>
      <c r="F60" s="706"/>
      <c r="G60" s="706"/>
      <c r="H60" s="706"/>
      <c r="I60" s="706"/>
      <c r="J60" s="810"/>
      <c r="K60" s="83"/>
    </row>
    <row r="61" spans="1:11" ht="14.15" customHeight="1" x14ac:dyDescent="0.25">
      <c r="A61" s="82"/>
      <c r="B61" s="809"/>
      <c r="C61" s="706"/>
      <c r="D61" s="706"/>
      <c r="E61" s="706"/>
      <c r="F61" s="706"/>
      <c r="G61" s="706"/>
      <c r="H61" s="706"/>
      <c r="I61" s="706"/>
      <c r="J61" s="810"/>
      <c r="K61" s="83"/>
    </row>
    <row r="62" spans="1:11" ht="14.15" customHeight="1" x14ac:dyDescent="0.25">
      <c r="A62" s="82"/>
      <c r="B62" s="809"/>
      <c r="C62" s="706"/>
      <c r="D62" s="706"/>
      <c r="E62" s="706"/>
      <c r="F62" s="706"/>
      <c r="G62" s="706"/>
      <c r="H62" s="706"/>
      <c r="I62" s="706"/>
      <c r="J62" s="810"/>
      <c r="K62" s="83"/>
    </row>
    <row r="63" spans="1:11" ht="14.15" customHeight="1" x14ac:dyDescent="0.25">
      <c r="A63" s="82"/>
      <c r="B63" s="811"/>
      <c r="C63" s="812"/>
      <c r="D63" s="812"/>
      <c r="E63" s="812"/>
      <c r="F63" s="812"/>
      <c r="G63" s="812"/>
      <c r="H63" s="812"/>
      <c r="I63" s="812"/>
      <c r="J63" s="813"/>
      <c r="K63" s="83"/>
    </row>
    <row r="64" spans="1:11" ht="12.75" customHeight="1" x14ac:dyDescent="0.25">
      <c r="A64" s="82"/>
      <c r="K64" s="83"/>
    </row>
    <row r="65" spans="1:11" ht="12.75" customHeight="1" x14ac:dyDescent="0.25">
      <c r="A65" s="82"/>
      <c r="B65" s="299" t="s">
        <v>833</v>
      </c>
      <c r="C65" s="299"/>
      <c r="D65" s="299"/>
      <c r="E65" s="299"/>
      <c r="F65" s="299"/>
      <c r="G65" s="299"/>
      <c r="H65" s="299"/>
      <c r="I65" s="299"/>
      <c r="J65" s="299"/>
      <c r="K65" s="83"/>
    </row>
    <row r="66" spans="1:11" ht="13.5" customHeight="1" x14ac:dyDescent="0.25">
      <c r="A66" s="82"/>
      <c r="B66" s="299"/>
      <c r="C66" s="299"/>
      <c r="D66" s="299"/>
      <c r="E66" s="299"/>
      <c r="F66" s="299"/>
      <c r="G66" s="299"/>
      <c r="H66" s="299"/>
      <c r="I66" s="299"/>
      <c r="J66" s="299"/>
      <c r="K66" s="83"/>
    </row>
    <row r="67" spans="1:11" ht="13.5" customHeight="1" x14ac:dyDescent="0.25">
      <c r="A67" s="82"/>
      <c r="B67" s="299"/>
      <c r="C67" s="299"/>
      <c r="D67" s="299"/>
      <c r="E67" s="299"/>
      <c r="F67" s="299"/>
      <c r="G67" s="299"/>
      <c r="H67" s="299"/>
      <c r="I67" s="299"/>
      <c r="J67" s="299"/>
      <c r="K67" s="83"/>
    </row>
    <row r="68" spans="1:11" ht="18" customHeight="1" x14ac:dyDescent="0.25">
      <c r="A68" s="82"/>
      <c r="B68" s="774"/>
      <c r="C68" s="774"/>
      <c r="D68" s="774"/>
      <c r="E68" s="774"/>
      <c r="F68" s="774"/>
      <c r="G68" s="774"/>
      <c r="H68" s="774"/>
      <c r="I68" s="774"/>
      <c r="J68" s="774"/>
      <c r="K68" s="83"/>
    </row>
    <row r="69" spans="1:11" ht="12.75" customHeight="1" x14ac:dyDescent="0.25">
      <c r="A69" s="82"/>
      <c r="B69" s="796" t="s">
        <v>834</v>
      </c>
      <c r="C69" s="797"/>
      <c r="D69" s="797"/>
      <c r="E69" s="797"/>
      <c r="F69" s="797"/>
      <c r="G69" s="797"/>
      <c r="H69" s="797"/>
      <c r="I69" s="797"/>
      <c r="J69" s="798"/>
      <c r="K69" s="83"/>
    </row>
    <row r="70" spans="1:11" ht="14.15" customHeight="1" x14ac:dyDescent="0.25">
      <c r="A70" s="82"/>
      <c r="B70" s="802" t="s">
        <v>292</v>
      </c>
      <c r="C70" s="803"/>
      <c r="D70" s="803"/>
      <c r="E70" s="803"/>
      <c r="F70" s="803"/>
      <c r="G70" s="803"/>
      <c r="H70" s="803"/>
      <c r="I70" s="803"/>
      <c r="J70" s="804"/>
      <c r="K70" s="83"/>
    </row>
    <row r="71" spans="1:11" ht="13.5" customHeight="1" x14ac:dyDescent="0.25">
      <c r="A71" s="82"/>
      <c r="K71" s="83"/>
    </row>
    <row r="72" spans="1:11" ht="17.25" customHeight="1" x14ac:dyDescent="0.25">
      <c r="A72" s="82"/>
      <c r="B72" s="299" t="s">
        <v>835</v>
      </c>
      <c r="C72" s="476"/>
      <c r="D72" s="476"/>
      <c r="E72" s="476"/>
      <c r="F72" s="476"/>
      <c r="G72" s="476"/>
      <c r="H72" s="476"/>
      <c r="I72" s="476"/>
      <c r="J72" s="476"/>
      <c r="K72" s="83"/>
    </row>
    <row r="73" spans="1:11" x14ac:dyDescent="0.25">
      <c r="A73" s="82"/>
      <c r="B73" s="790"/>
      <c r="C73" s="791"/>
      <c r="D73" s="791"/>
      <c r="E73" s="791"/>
      <c r="F73" s="791"/>
      <c r="G73" s="791"/>
      <c r="H73" s="792"/>
      <c r="K73" s="83"/>
    </row>
    <row r="74" spans="1:11" x14ac:dyDescent="0.25">
      <c r="A74" s="82"/>
      <c r="K74" s="83"/>
    </row>
    <row r="75" spans="1:11" ht="15.75" customHeight="1" x14ac:dyDescent="0.25">
      <c r="A75" s="82"/>
      <c r="B75" s="299" t="s">
        <v>836</v>
      </c>
      <c r="C75" s="299"/>
      <c r="D75" s="299"/>
      <c r="E75" s="299"/>
      <c r="F75" s="299"/>
      <c r="G75" s="299"/>
      <c r="H75" s="299"/>
      <c r="I75" s="299"/>
      <c r="J75" s="299"/>
      <c r="K75" s="83"/>
    </row>
    <row r="76" spans="1:11" ht="48.5" customHeight="1" x14ac:dyDescent="0.25">
      <c r="A76" s="82"/>
      <c r="B76" s="793"/>
      <c r="C76" s="794"/>
      <c r="D76" s="794"/>
      <c r="E76" s="794"/>
      <c r="F76" s="794"/>
      <c r="G76" s="794"/>
      <c r="H76" s="794"/>
      <c r="I76" s="794"/>
      <c r="J76" s="795"/>
      <c r="K76" s="83"/>
    </row>
    <row r="77" spans="1:11" x14ac:dyDescent="0.25">
      <c r="A77" s="82"/>
      <c r="K77" s="83"/>
    </row>
    <row r="78" spans="1:11" ht="16.5" customHeight="1" x14ac:dyDescent="0.25">
      <c r="A78" s="82"/>
      <c r="B78" s="781" t="s">
        <v>837</v>
      </c>
      <c r="C78" s="781"/>
      <c r="D78" s="781"/>
      <c r="E78" s="781"/>
      <c r="F78" s="805" t="s">
        <v>838</v>
      </c>
      <c r="G78" s="805"/>
      <c r="H78" s="805"/>
      <c r="I78" s="805"/>
      <c r="J78" s="805"/>
      <c r="K78" s="83"/>
    </row>
    <row r="79" spans="1:11" ht="18.75" customHeight="1" x14ac:dyDescent="0.25">
      <c r="A79" s="82"/>
      <c r="B79" s="782" t="s">
        <v>839</v>
      </c>
      <c r="C79" s="783"/>
      <c r="D79" s="775" t="s">
        <v>840</v>
      </c>
      <c r="E79" s="777"/>
      <c r="F79" s="775" t="s">
        <v>841</v>
      </c>
      <c r="G79" s="776"/>
      <c r="H79" s="777"/>
      <c r="I79" s="775" t="s">
        <v>842</v>
      </c>
      <c r="J79" s="777"/>
      <c r="K79" s="83"/>
    </row>
    <row r="80" spans="1:11" ht="18.75" customHeight="1" x14ac:dyDescent="0.25">
      <c r="A80" s="82"/>
      <c r="B80" s="784"/>
      <c r="C80" s="785"/>
      <c r="D80" s="778"/>
      <c r="E80" s="780"/>
      <c r="F80" s="778"/>
      <c r="G80" s="779"/>
      <c r="H80" s="780"/>
      <c r="I80" s="778"/>
      <c r="J80" s="780"/>
      <c r="K80" s="83"/>
    </row>
    <row r="81" spans="1:11" ht="14.15" customHeight="1" x14ac:dyDescent="0.25">
      <c r="A81" s="82"/>
      <c r="B81" s="814"/>
      <c r="C81" s="815"/>
      <c r="D81" s="473"/>
      <c r="E81" s="475"/>
      <c r="F81" s="452"/>
      <c r="G81" s="453"/>
      <c r="H81" s="454"/>
      <c r="I81" s="829"/>
      <c r="J81" s="830"/>
      <c r="K81" s="83"/>
    </row>
    <row r="82" spans="1:11" ht="14.15" customHeight="1" x14ac:dyDescent="0.25">
      <c r="A82" s="82"/>
      <c r="B82" s="814"/>
      <c r="C82" s="815"/>
      <c r="D82" s="473"/>
      <c r="E82" s="475"/>
      <c r="F82" s="786"/>
      <c r="G82" s="786"/>
      <c r="H82" s="786"/>
      <c r="I82" s="473"/>
      <c r="J82" s="475"/>
      <c r="K82" s="83"/>
    </row>
    <row r="83" spans="1:11" x14ac:dyDescent="0.25">
      <c r="A83" s="82"/>
      <c r="B83" s="11"/>
      <c r="C83" s="11"/>
      <c r="D83" s="11"/>
      <c r="E83" s="11"/>
      <c r="F83" s="11"/>
      <c r="G83" s="11"/>
      <c r="H83" s="11"/>
      <c r="I83" s="11"/>
      <c r="J83" s="11"/>
      <c r="K83" s="83"/>
    </row>
    <row r="84" spans="1:11" ht="12.75" customHeight="1" x14ac:dyDescent="0.25">
      <c r="A84" s="82"/>
      <c r="B84" s="299" t="s">
        <v>843</v>
      </c>
      <c r="C84" s="299"/>
      <c r="D84" s="299"/>
      <c r="E84" s="299"/>
      <c r="F84" s="299"/>
      <c r="G84" s="299"/>
      <c r="H84" s="299"/>
      <c r="I84" s="299"/>
      <c r="J84" s="299"/>
      <c r="K84" s="83"/>
    </row>
    <row r="85" spans="1:11" ht="16.5" customHeight="1" x14ac:dyDescent="0.25">
      <c r="A85" s="82"/>
      <c r="B85" s="842" t="s">
        <v>844</v>
      </c>
      <c r="C85" s="842"/>
      <c r="D85" s="842"/>
      <c r="F85" s="68"/>
      <c r="G85" s="68"/>
      <c r="H85" s="805" t="s">
        <v>845</v>
      </c>
      <c r="I85" s="805"/>
      <c r="J85" s="805"/>
      <c r="K85" s="83"/>
    </row>
    <row r="86" spans="1:11" ht="29.25" customHeight="1" x14ac:dyDescent="0.25">
      <c r="A86" s="82"/>
      <c r="B86" s="787" t="s">
        <v>839</v>
      </c>
      <c r="C86" s="788"/>
      <c r="D86" s="787" t="s">
        <v>846</v>
      </c>
      <c r="E86" s="801"/>
      <c r="F86" s="801"/>
      <c r="G86" s="801"/>
      <c r="H86" s="788"/>
      <c r="I86" s="492" t="s">
        <v>847</v>
      </c>
      <c r="J86" s="494"/>
      <c r="K86" s="83"/>
    </row>
    <row r="87" spans="1:11" ht="14.15" customHeight="1" x14ac:dyDescent="0.25">
      <c r="A87" s="82"/>
      <c r="B87" s="799" t="str">
        <f>IF(B81="","",B81)</f>
        <v/>
      </c>
      <c r="C87" s="800"/>
      <c r="D87" s="458"/>
      <c r="E87" s="459"/>
      <c r="F87" s="459"/>
      <c r="G87" s="459"/>
      <c r="H87" s="460"/>
      <c r="I87" s="473"/>
      <c r="J87" s="475"/>
      <c r="K87" s="83"/>
    </row>
    <row r="88" spans="1:11" ht="15" customHeight="1" x14ac:dyDescent="0.25">
      <c r="A88" s="82"/>
      <c r="B88" s="799" t="str">
        <f>IF(B82="","",B82)</f>
        <v/>
      </c>
      <c r="C88" s="800"/>
      <c r="D88" s="458"/>
      <c r="E88" s="459"/>
      <c r="F88" s="459"/>
      <c r="G88" s="459"/>
      <c r="H88" s="460"/>
      <c r="I88" s="473"/>
      <c r="J88" s="475"/>
      <c r="K88" s="83"/>
    </row>
    <row r="89" spans="1:11" ht="14.25" customHeight="1" x14ac:dyDescent="0.25">
      <c r="A89" s="82"/>
      <c r="K89" s="83"/>
    </row>
    <row r="90" spans="1:11" ht="16.5" customHeight="1" x14ac:dyDescent="0.25">
      <c r="A90" s="82"/>
      <c r="B90" s="781" t="s">
        <v>848</v>
      </c>
      <c r="C90" s="781"/>
      <c r="D90" s="781"/>
      <c r="E90" s="781"/>
      <c r="F90" s="781"/>
      <c r="G90" s="781"/>
      <c r="H90" s="805" t="s">
        <v>849</v>
      </c>
      <c r="I90" s="805"/>
      <c r="J90" s="805"/>
      <c r="K90" s="83"/>
    </row>
    <row r="91" spans="1:11" ht="27.75" customHeight="1" x14ac:dyDescent="0.25">
      <c r="A91" s="82"/>
      <c r="B91" s="787" t="s">
        <v>839</v>
      </c>
      <c r="C91" s="788"/>
      <c r="D91" s="787" t="s">
        <v>850</v>
      </c>
      <c r="E91" s="801"/>
      <c r="F91" s="801"/>
      <c r="G91" s="788"/>
      <c r="H91" s="40" t="s">
        <v>851</v>
      </c>
      <c r="I91" s="492" t="s">
        <v>852</v>
      </c>
      <c r="J91" s="494"/>
      <c r="K91" s="83"/>
    </row>
    <row r="92" spans="1:11" ht="38" customHeight="1" x14ac:dyDescent="0.25">
      <c r="A92" s="82"/>
      <c r="B92" s="799" t="str">
        <f>IF(B81="","",B81)</f>
        <v/>
      </c>
      <c r="C92" s="800"/>
      <c r="D92" s="452"/>
      <c r="E92" s="453"/>
      <c r="F92" s="453"/>
      <c r="G92" s="454"/>
      <c r="H92" s="61"/>
      <c r="I92" s="452"/>
      <c r="J92" s="454"/>
      <c r="K92" s="83"/>
    </row>
    <row r="93" spans="1:11" ht="38" customHeight="1" x14ac:dyDescent="0.25">
      <c r="A93" s="82"/>
      <c r="B93" s="799" t="str">
        <f>IF(B82="","",B82)</f>
        <v/>
      </c>
      <c r="C93" s="800"/>
      <c r="D93" s="458"/>
      <c r="E93" s="459"/>
      <c r="F93" s="459"/>
      <c r="G93" s="460"/>
      <c r="H93" s="61"/>
      <c r="I93" s="458"/>
      <c r="J93" s="460"/>
      <c r="K93" s="83"/>
    </row>
    <row r="94" spans="1:11" x14ac:dyDescent="0.25">
      <c r="A94" s="82"/>
      <c r="K94" s="83"/>
    </row>
    <row r="95" spans="1:11" ht="13" x14ac:dyDescent="0.25">
      <c r="A95" s="82"/>
      <c r="B95" s="279" t="s">
        <v>853</v>
      </c>
      <c r="C95" s="279"/>
      <c r="D95" s="279"/>
      <c r="E95" s="279"/>
      <c r="F95" s="279"/>
      <c r="G95" s="279"/>
      <c r="H95" s="279"/>
      <c r="I95" s="279"/>
      <c r="J95" s="279"/>
      <c r="K95" s="83"/>
    </row>
    <row r="96" spans="1:11" x14ac:dyDescent="0.25">
      <c r="A96" s="82"/>
      <c r="B96" s="299" t="s">
        <v>854</v>
      </c>
      <c r="C96" s="299"/>
      <c r="D96" s="299"/>
      <c r="E96" s="299"/>
      <c r="F96" s="299"/>
      <c r="G96" s="299"/>
      <c r="H96" s="299"/>
      <c r="I96" s="299"/>
      <c r="J96" s="299"/>
      <c r="K96" s="83"/>
    </row>
    <row r="97" spans="1:11" x14ac:dyDescent="0.25">
      <c r="A97" s="82"/>
      <c r="B97" s="299"/>
      <c r="C97" s="299"/>
      <c r="D97" s="299"/>
      <c r="E97" s="299"/>
      <c r="F97" s="299"/>
      <c r="G97" s="299"/>
      <c r="H97" s="299"/>
      <c r="I97" s="299"/>
      <c r="J97" s="299"/>
      <c r="K97" s="83"/>
    </row>
    <row r="98" spans="1:11" ht="16.5" customHeight="1" x14ac:dyDescent="0.25">
      <c r="A98" s="82"/>
      <c r="B98" s="299"/>
      <c r="C98" s="299"/>
      <c r="D98" s="299"/>
      <c r="E98" s="299"/>
      <c r="F98" s="299"/>
      <c r="G98" s="299"/>
      <c r="H98" s="299"/>
      <c r="I98" s="299"/>
      <c r="J98" s="299"/>
      <c r="K98" s="83"/>
    </row>
    <row r="99" spans="1:11" s="165" customFormat="1" ht="16.5" customHeight="1" x14ac:dyDescent="0.25">
      <c r="A99" s="163"/>
      <c r="B99" s="843" t="s">
        <v>793</v>
      </c>
      <c r="C99" s="843"/>
      <c r="D99" s="843"/>
      <c r="E99" s="843"/>
      <c r="F99" s="843"/>
      <c r="G99" s="843"/>
      <c r="H99" s="843"/>
      <c r="I99" s="843"/>
      <c r="J99" s="843"/>
      <c r="K99" s="164"/>
    </row>
    <row r="100" spans="1:11" ht="12.75" customHeight="1" x14ac:dyDescent="0.25">
      <c r="A100" s="82"/>
      <c r="B100" s="860" t="s">
        <v>855</v>
      </c>
      <c r="C100" s="835" t="s">
        <v>856</v>
      </c>
      <c r="D100" s="836"/>
      <c r="E100" s="836"/>
      <c r="F100" s="837"/>
      <c r="G100" s="835" t="s">
        <v>857</v>
      </c>
      <c r="H100" s="836"/>
      <c r="I100" s="836"/>
      <c r="J100" s="837"/>
      <c r="K100" s="83"/>
    </row>
    <row r="101" spans="1:11" ht="14.15" customHeight="1" x14ac:dyDescent="0.25">
      <c r="A101" s="82"/>
      <c r="B101" s="861"/>
      <c r="C101" s="838" t="s">
        <v>858</v>
      </c>
      <c r="D101" s="839"/>
      <c r="E101" s="858" t="s">
        <v>859</v>
      </c>
      <c r="F101" s="856" t="s">
        <v>860</v>
      </c>
      <c r="G101" s="838" t="s">
        <v>861</v>
      </c>
      <c r="H101" s="839"/>
      <c r="I101" s="858" t="s">
        <v>859</v>
      </c>
      <c r="J101" s="856" t="s">
        <v>862</v>
      </c>
      <c r="K101" s="83"/>
    </row>
    <row r="102" spans="1:11" ht="14.15" customHeight="1" x14ac:dyDescent="0.25">
      <c r="A102" s="82"/>
      <c r="B102" s="862"/>
      <c r="C102" s="840"/>
      <c r="D102" s="841"/>
      <c r="E102" s="859"/>
      <c r="F102" s="857"/>
      <c r="G102" s="840"/>
      <c r="H102" s="841"/>
      <c r="I102" s="859"/>
      <c r="J102" s="857"/>
      <c r="K102" s="83"/>
    </row>
    <row r="103" spans="1:11" ht="22.5" customHeight="1" x14ac:dyDescent="0.25">
      <c r="A103" s="82"/>
      <c r="B103" s="740" t="s">
        <v>863</v>
      </c>
      <c r="C103" s="742" t="s">
        <v>864</v>
      </c>
      <c r="D103" s="742"/>
      <c r="E103" s="215">
        <f>'D - Impact assmt'!C36</f>
        <v>0</v>
      </c>
      <c r="F103" s="215">
        <f>+'D - Impact assmt'!E36</f>
        <v>0</v>
      </c>
      <c r="G103" s="863" t="s">
        <v>865</v>
      </c>
      <c r="H103" s="864"/>
      <c r="I103" s="216"/>
      <c r="J103" s="216"/>
      <c r="K103" s="83"/>
    </row>
    <row r="104" spans="1:11" ht="22.5" customHeight="1" x14ac:dyDescent="0.25">
      <c r="A104" s="82"/>
      <c r="B104" s="741"/>
      <c r="C104" s="742" t="s">
        <v>866</v>
      </c>
      <c r="D104" s="742"/>
      <c r="E104" s="215">
        <f>'D - Impact assmt'!G36</f>
        <v>0</v>
      </c>
      <c r="F104" s="215">
        <f>+'D - Impact assmt'!I36</f>
        <v>0</v>
      </c>
      <c r="G104" s="863" t="s">
        <v>867</v>
      </c>
      <c r="H104" s="864"/>
      <c r="I104" s="217"/>
      <c r="J104" s="216"/>
      <c r="K104" s="83"/>
    </row>
    <row r="105" spans="1:11" ht="17.25" customHeight="1" x14ac:dyDescent="0.25">
      <c r="A105" s="82"/>
      <c r="B105" s="189"/>
      <c r="K105" s="83"/>
    </row>
    <row r="106" spans="1:11" ht="15" customHeight="1" x14ac:dyDescent="0.25">
      <c r="A106" s="82"/>
      <c r="B106" s="739" t="s">
        <v>868</v>
      </c>
      <c r="C106" s="835" t="s">
        <v>856</v>
      </c>
      <c r="D106" s="836"/>
      <c r="E106" s="836"/>
      <c r="F106" s="837"/>
      <c r="G106" s="835" t="s">
        <v>857</v>
      </c>
      <c r="H106" s="836"/>
      <c r="I106" s="836"/>
      <c r="J106" s="837"/>
      <c r="K106" s="83"/>
    </row>
    <row r="107" spans="1:11" ht="15" customHeight="1" x14ac:dyDescent="0.25">
      <c r="A107" s="82"/>
      <c r="B107" s="739"/>
      <c r="C107" s="835" t="s">
        <v>799</v>
      </c>
      <c r="D107" s="836"/>
      <c r="E107" s="836"/>
      <c r="F107" s="837"/>
      <c r="G107" s="835" t="s">
        <v>869</v>
      </c>
      <c r="H107" s="836"/>
      <c r="I107" s="836"/>
      <c r="J107" s="837"/>
      <c r="K107" s="83"/>
    </row>
    <row r="108" spans="1:11" ht="23.25" customHeight="1" x14ac:dyDescent="0.25">
      <c r="A108" s="82"/>
      <c r="B108" s="739"/>
      <c r="C108" s="831" t="s">
        <v>796</v>
      </c>
      <c r="D108" s="832"/>
      <c r="E108" s="833" t="s">
        <v>797</v>
      </c>
      <c r="F108" s="834"/>
      <c r="G108" s="831" t="s">
        <v>865</v>
      </c>
      <c r="H108" s="832"/>
      <c r="I108" s="833" t="s">
        <v>867</v>
      </c>
      <c r="J108" s="834"/>
      <c r="K108" s="83"/>
    </row>
    <row r="109" spans="1:11" ht="14.15" customHeight="1" x14ac:dyDescent="0.25">
      <c r="A109" s="82"/>
      <c r="B109" s="854" t="s">
        <v>870</v>
      </c>
      <c r="C109" s="853">
        <f>'D - Impact assmt'!C26</f>
        <v>0</v>
      </c>
      <c r="D109" s="853"/>
      <c r="E109" s="853">
        <f>'D - Impact assmt'!G26</f>
        <v>0</v>
      </c>
      <c r="F109" s="853"/>
      <c r="G109" s="846"/>
      <c r="H109" s="847"/>
      <c r="I109" s="846"/>
      <c r="J109" s="847"/>
      <c r="K109" s="83"/>
    </row>
    <row r="110" spans="1:11" ht="21" customHeight="1" x14ac:dyDescent="0.25">
      <c r="A110" s="82"/>
      <c r="B110" s="855"/>
      <c r="C110" s="853"/>
      <c r="D110" s="853"/>
      <c r="E110" s="853"/>
      <c r="F110" s="853"/>
      <c r="G110" s="848"/>
      <c r="H110" s="849"/>
      <c r="I110" s="848"/>
      <c r="J110" s="849"/>
      <c r="K110" s="83"/>
    </row>
    <row r="111" spans="1:11" ht="14.15" customHeight="1" x14ac:dyDescent="0.25">
      <c r="A111" s="82"/>
      <c r="B111" s="854" t="s">
        <v>871</v>
      </c>
      <c r="C111" s="853">
        <f>'D - Impact assmt'!C27</f>
        <v>0</v>
      </c>
      <c r="D111" s="853"/>
      <c r="E111" s="853">
        <f>'D - Impact assmt'!G27</f>
        <v>0</v>
      </c>
      <c r="F111" s="853"/>
      <c r="G111" s="846"/>
      <c r="H111" s="847"/>
      <c r="I111" s="846"/>
      <c r="J111" s="847"/>
      <c r="K111" s="83"/>
    </row>
    <row r="112" spans="1:11" ht="18.75" customHeight="1" x14ac:dyDescent="0.25">
      <c r="A112" s="82"/>
      <c r="B112" s="855"/>
      <c r="C112" s="853"/>
      <c r="D112" s="853"/>
      <c r="E112" s="853"/>
      <c r="F112" s="853"/>
      <c r="G112" s="848"/>
      <c r="H112" s="849"/>
      <c r="I112" s="848"/>
      <c r="J112" s="849"/>
      <c r="K112" s="83"/>
    </row>
    <row r="113" spans="1:11" ht="14.15" customHeight="1" x14ac:dyDescent="0.25">
      <c r="A113" s="82"/>
      <c r="B113" s="854" t="s">
        <v>872</v>
      </c>
      <c r="C113" s="853">
        <f>'D - Impact assmt'!C28</f>
        <v>0</v>
      </c>
      <c r="D113" s="853"/>
      <c r="E113" s="853">
        <f>'D - Impact assmt'!G28</f>
        <v>0</v>
      </c>
      <c r="F113" s="853"/>
      <c r="G113" s="846"/>
      <c r="H113" s="847"/>
      <c r="I113" s="846"/>
      <c r="J113" s="847"/>
      <c r="K113" s="83"/>
    </row>
    <row r="114" spans="1:11" ht="19.5" customHeight="1" x14ac:dyDescent="0.25">
      <c r="A114" s="82"/>
      <c r="B114" s="855"/>
      <c r="C114" s="853"/>
      <c r="D114" s="853"/>
      <c r="E114" s="853"/>
      <c r="F114" s="853"/>
      <c r="G114" s="848"/>
      <c r="H114" s="849"/>
      <c r="I114" s="848"/>
      <c r="J114" s="849"/>
      <c r="K114" s="83"/>
    </row>
    <row r="115" spans="1:11" ht="22.5" customHeight="1" x14ac:dyDescent="0.25">
      <c r="A115" s="82"/>
      <c r="B115" s="29" t="s">
        <v>873</v>
      </c>
      <c r="C115" s="844">
        <f>SUM(C109:D114)</f>
        <v>0</v>
      </c>
      <c r="D115" s="845"/>
      <c r="E115" s="844">
        <f>SUM(E109:F114)</f>
        <v>0</v>
      </c>
      <c r="F115" s="845"/>
      <c r="G115" s="844">
        <f>SUM(G109:H114)</f>
        <v>0</v>
      </c>
      <c r="H115" s="845"/>
      <c r="I115" s="844">
        <f>SUM(I109:J114)</f>
        <v>0</v>
      </c>
      <c r="J115" s="845"/>
      <c r="K115" s="83"/>
    </row>
    <row r="116" spans="1:11" ht="8.25" customHeight="1" x14ac:dyDescent="0.25">
      <c r="A116" s="82"/>
      <c r="K116" s="83"/>
    </row>
    <row r="117" spans="1:11" ht="15" customHeight="1" x14ac:dyDescent="0.25">
      <c r="A117" s="82"/>
      <c r="B117" s="866" t="s">
        <v>874</v>
      </c>
      <c r="C117" s="867"/>
      <c r="D117" s="867"/>
      <c r="E117" s="867"/>
      <c r="F117" s="867"/>
      <c r="G117" s="867"/>
      <c r="H117" s="867"/>
      <c r="I117" s="867"/>
      <c r="J117" s="868"/>
      <c r="K117" s="83"/>
    </row>
    <row r="118" spans="1:11" ht="14.15" customHeight="1" x14ac:dyDescent="0.25">
      <c r="A118" s="82"/>
      <c r="B118" s="52"/>
      <c r="C118" s="53"/>
      <c r="D118" s="865" t="s">
        <v>875</v>
      </c>
      <c r="E118" s="865"/>
      <c r="F118" s="865"/>
      <c r="G118" s="53"/>
      <c r="H118" s="53"/>
      <c r="I118" s="53"/>
      <c r="J118" s="54"/>
      <c r="K118" s="83"/>
    </row>
    <row r="119" spans="1:11" ht="5.25" customHeight="1" x14ac:dyDescent="0.25">
      <c r="A119" s="82"/>
      <c r="K119" s="83"/>
    </row>
    <row r="120" spans="1:11" ht="15" customHeight="1" x14ac:dyDescent="0.25">
      <c r="A120" s="82"/>
      <c r="B120" s="299" t="s">
        <v>876</v>
      </c>
      <c r="C120" s="299"/>
      <c r="D120" s="299"/>
      <c r="E120" s="299"/>
      <c r="F120" s="299"/>
      <c r="G120" s="299"/>
      <c r="H120" s="299"/>
      <c r="I120" s="299"/>
      <c r="J120" s="299"/>
      <c r="K120" s="83"/>
    </row>
    <row r="121" spans="1:11" ht="15" customHeight="1" x14ac:dyDescent="0.25">
      <c r="A121" s="82"/>
      <c r="B121" s="299"/>
      <c r="C121" s="299"/>
      <c r="D121" s="299"/>
      <c r="E121" s="299"/>
      <c r="F121" s="299"/>
      <c r="G121" s="299"/>
      <c r="H121" s="299"/>
      <c r="I121" s="299"/>
      <c r="J121" s="299"/>
      <c r="K121" s="83"/>
    </row>
    <row r="122" spans="1:11" ht="15" customHeight="1" x14ac:dyDescent="0.25">
      <c r="A122" s="82"/>
      <c r="B122" s="299"/>
      <c r="C122" s="299"/>
      <c r="D122" s="299"/>
      <c r="E122" s="299"/>
      <c r="F122" s="299"/>
      <c r="G122" s="299"/>
      <c r="H122" s="299"/>
      <c r="I122" s="299"/>
      <c r="J122" s="299"/>
      <c r="K122" s="83"/>
    </row>
    <row r="123" spans="1:11" ht="11.25" customHeight="1" x14ac:dyDescent="0.25">
      <c r="A123" s="82"/>
      <c r="B123" s="348"/>
      <c r="C123" s="348"/>
      <c r="D123" s="348"/>
      <c r="E123" s="348"/>
      <c r="F123" s="348"/>
      <c r="G123" s="348"/>
      <c r="H123" s="348"/>
      <c r="I123" s="348"/>
      <c r="J123" s="348"/>
      <c r="K123" s="83"/>
    </row>
    <row r="124" spans="1:11" ht="65.5" customHeight="1" x14ac:dyDescent="0.25">
      <c r="A124" s="82"/>
      <c r="B124" s="445"/>
      <c r="C124" s="446"/>
      <c r="D124" s="446"/>
      <c r="E124" s="446"/>
      <c r="F124" s="446"/>
      <c r="G124" s="446"/>
      <c r="H124" s="446"/>
      <c r="I124" s="446"/>
      <c r="J124" s="447"/>
      <c r="K124" s="83"/>
    </row>
    <row r="125" spans="1:11" x14ac:dyDescent="0.25">
      <c r="A125" s="82"/>
      <c r="B125" s="12"/>
      <c r="C125" s="12"/>
      <c r="D125" s="12"/>
      <c r="E125" s="12"/>
      <c r="F125" s="12"/>
      <c r="G125" s="12"/>
      <c r="H125" s="12"/>
      <c r="I125" s="12"/>
      <c r="J125" s="12"/>
      <c r="K125" s="83"/>
    </row>
    <row r="126" spans="1:11" ht="14.15" customHeight="1" x14ac:dyDescent="0.25">
      <c r="A126" s="82"/>
      <c r="B126" s="299" t="s">
        <v>877</v>
      </c>
      <c r="C126" s="299"/>
      <c r="D126" s="299"/>
      <c r="E126" s="299"/>
      <c r="F126" s="299"/>
      <c r="G126" s="299"/>
      <c r="H126" s="299"/>
      <c r="I126" s="299"/>
      <c r="J126" s="299"/>
      <c r="K126" s="83"/>
    </row>
    <row r="127" spans="1:11" ht="15.75" customHeight="1" x14ac:dyDescent="0.25">
      <c r="A127" s="82"/>
      <c r="B127" s="299"/>
      <c r="C127" s="299"/>
      <c r="D127" s="299"/>
      <c r="E127" s="299"/>
      <c r="F127" s="299"/>
      <c r="G127" s="299"/>
      <c r="H127" s="299"/>
      <c r="I127" s="299"/>
      <c r="J127" s="299"/>
      <c r="K127" s="83"/>
    </row>
    <row r="128" spans="1:11" ht="15.75" customHeight="1" x14ac:dyDescent="0.25">
      <c r="A128" s="82"/>
      <c r="B128" s="299"/>
      <c r="C128" s="299"/>
      <c r="D128" s="299"/>
      <c r="E128" s="299"/>
      <c r="F128" s="299"/>
      <c r="G128" s="299"/>
      <c r="H128" s="299"/>
      <c r="I128" s="299"/>
      <c r="J128" s="299"/>
      <c r="K128" s="83"/>
    </row>
    <row r="129" spans="1:11" ht="18.75" customHeight="1" x14ac:dyDescent="0.25">
      <c r="A129" s="82"/>
      <c r="B129" s="774"/>
      <c r="C129" s="774"/>
      <c r="D129" s="774"/>
      <c r="E129" s="774"/>
      <c r="F129" s="774"/>
      <c r="G129" s="774"/>
      <c r="H129" s="774"/>
      <c r="I129" s="774"/>
      <c r="J129" s="774"/>
      <c r="K129" s="83"/>
    </row>
    <row r="130" spans="1:11" ht="33" customHeight="1" x14ac:dyDescent="0.25">
      <c r="A130" s="82"/>
      <c r="B130" s="40" t="s">
        <v>342</v>
      </c>
      <c r="C130" s="40" t="s">
        <v>878</v>
      </c>
      <c r="D130" s="40" t="s">
        <v>879</v>
      </c>
      <c r="E130" s="850" t="s">
        <v>880</v>
      </c>
      <c r="F130" s="851"/>
      <c r="G130" s="851"/>
      <c r="H130" s="851"/>
      <c r="I130" s="851"/>
      <c r="J130" s="852"/>
      <c r="K130" s="83"/>
    </row>
    <row r="131" spans="1:11" ht="40.5" customHeight="1" x14ac:dyDescent="0.25">
      <c r="A131" s="82"/>
      <c r="B131" s="218"/>
      <c r="C131" s="218"/>
      <c r="D131" s="218"/>
      <c r="E131" s="736"/>
      <c r="F131" s="737"/>
      <c r="G131" s="737"/>
      <c r="H131" s="737"/>
      <c r="I131" s="737"/>
      <c r="J131" s="738"/>
      <c r="K131" s="83"/>
    </row>
    <row r="132" spans="1:11" ht="40.5" customHeight="1" x14ac:dyDescent="0.25">
      <c r="A132" s="82"/>
      <c r="B132" s="218" t="s">
        <v>881</v>
      </c>
      <c r="C132" s="218"/>
      <c r="D132" s="218"/>
      <c r="E132" s="736"/>
      <c r="F132" s="737"/>
      <c r="G132" s="737"/>
      <c r="H132" s="737"/>
      <c r="I132" s="737"/>
      <c r="J132" s="738"/>
      <c r="K132" s="83"/>
    </row>
    <row r="133" spans="1:11" ht="40.5" customHeight="1" x14ac:dyDescent="0.25">
      <c r="A133" s="82"/>
      <c r="B133" s="218" t="s">
        <v>881</v>
      </c>
      <c r="C133" s="218"/>
      <c r="D133" s="218"/>
      <c r="E133" s="736"/>
      <c r="F133" s="737"/>
      <c r="G133" s="737"/>
      <c r="H133" s="737"/>
      <c r="I133" s="737"/>
      <c r="J133" s="738"/>
      <c r="K133" s="83"/>
    </row>
    <row r="134" spans="1:11" ht="40.5" customHeight="1" x14ac:dyDescent="0.25">
      <c r="A134" s="82"/>
      <c r="B134" s="218" t="s">
        <v>881</v>
      </c>
      <c r="C134" s="218"/>
      <c r="D134" s="218"/>
      <c r="E134" s="736"/>
      <c r="F134" s="737"/>
      <c r="G134" s="737"/>
      <c r="H134" s="737"/>
      <c r="I134" s="737"/>
      <c r="J134" s="738"/>
      <c r="K134" s="83"/>
    </row>
    <row r="135" spans="1:11" ht="40.5" customHeight="1" x14ac:dyDescent="0.25">
      <c r="A135" s="82"/>
      <c r="B135" s="218" t="s">
        <v>881</v>
      </c>
      <c r="C135" s="218"/>
      <c r="D135" s="218"/>
      <c r="E135" s="736"/>
      <c r="F135" s="737"/>
      <c r="G135" s="737"/>
      <c r="H135" s="737"/>
      <c r="I135" s="737"/>
      <c r="J135" s="738"/>
      <c r="K135" s="83"/>
    </row>
    <row r="136" spans="1:11" ht="40.5" customHeight="1" x14ac:dyDescent="0.25">
      <c r="A136" s="82"/>
      <c r="B136" s="218" t="s">
        <v>881</v>
      </c>
      <c r="C136" s="218"/>
      <c r="D136" s="218"/>
      <c r="E136" s="736"/>
      <c r="F136" s="737"/>
      <c r="G136" s="737"/>
      <c r="H136" s="737"/>
      <c r="I136" s="737"/>
      <c r="J136" s="738"/>
      <c r="K136" s="83"/>
    </row>
    <row r="137" spans="1:11" x14ac:dyDescent="0.25">
      <c r="A137" s="82"/>
      <c r="K137" s="83"/>
    </row>
    <row r="138" spans="1:11" x14ac:dyDescent="0.25">
      <c r="A138" s="82"/>
      <c r="B138" s="240" t="s">
        <v>882</v>
      </c>
      <c r="C138" s="271"/>
      <c r="D138" s="271"/>
      <c r="E138" s="271"/>
      <c r="F138" s="271"/>
      <c r="G138" s="271"/>
      <c r="H138" s="271"/>
      <c r="I138" s="271"/>
      <c r="J138" s="271"/>
      <c r="K138" s="83"/>
    </row>
    <row r="139" spans="1:11" x14ac:dyDescent="0.25">
      <c r="A139" s="82"/>
      <c r="B139" s="240" t="s">
        <v>883</v>
      </c>
      <c r="C139" s="271"/>
      <c r="D139" s="271"/>
      <c r="E139" s="271"/>
      <c r="F139" s="271"/>
      <c r="G139" s="271"/>
      <c r="H139" s="271"/>
      <c r="I139" s="271"/>
      <c r="J139" s="271"/>
      <c r="K139" s="83"/>
    </row>
    <row r="140" spans="1:11" ht="12.75" customHeight="1" x14ac:dyDescent="0.25">
      <c r="A140" s="82"/>
      <c r="B140" s="299" t="s">
        <v>884</v>
      </c>
      <c r="C140" s="299"/>
      <c r="D140" s="299"/>
      <c r="E140" s="299"/>
      <c r="F140" s="299"/>
      <c r="G140" s="299"/>
      <c r="H140" s="299"/>
      <c r="I140" s="299"/>
      <c r="J140" s="299"/>
      <c r="K140" s="83"/>
    </row>
    <row r="141" spans="1:11" ht="14.25" customHeight="1" x14ac:dyDescent="0.25">
      <c r="A141" s="82"/>
      <c r="B141" s="299"/>
      <c r="C141" s="299"/>
      <c r="D141" s="299"/>
      <c r="E141" s="299"/>
      <c r="F141" s="299"/>
      <c r="G141" s="299"/>
      <c r="H141" s="299"/>
      <c r="I141" s="299"/>
      <c r="J141" s="299"/>
      <c r="K141" s="83"/>
    </row>
    <row r="142" spans="1:11" ht="14.25" customHeight="1" x14ac:dyDescent="0.25">
      <c r="A142" s="82"/>
      <c r="B142" s="299"/>
      <c r="C142" s="299"/>
      <c r="D142" s="299"/>
      <c r="E142" s="299"/>
      <c r="F142" s="299"/>
      <c r="G142" s="299"/>
      <c r="H142" s="299"/>
      <c r="I142" s="299"/>
      <c r="J142" s="299"/>
      <c r="K142" s="83"/>
    </row>
    <row r="143" spans="1:11" ht="14.15" customHeight="1" x14ac:dyDescent="0.25">
      <c r="A143" s="82"/>
      <c r="C143" s="178"/>
      <c r="D143" s="178"/>
      <c r="E143" s="492" t="s">
        <v>885</v>
      </c>
      <c r="F143" s="493"/>
      <c r="G143" s="493"/>
      <c r="H143" s="493"/>
      <c r="I143" s="493"/>
      <c r="J143" s="494"/>
      <c r="K143" s="83"/>
    </row>
    <row r="144" spans="1:11" ht="14.25" customHeight="1" x14ac:dyDescent="0.25">
      <c r="A144" s="82"/>
      <c r="C144" s="178"/>
      <c r="D144" s="178"/>
      <c r="E144" s="775" t="s">
        <v>865</v>
      </c>
      <c r="F144" s="776"/>
      <c r="G144" s="777"/>
      <c r="H144" s="775" t="s">
        <v>886</v>
      </c>
      <c r="I144" s="776"/>
      <c r="J144" s="777"/>
      <c r="K144" s="83"/>
    </row>
    <row r="145" spans="1:11" ht="12.75" customHeight="1" x14ac:dyDescent="0.25">
      <c r="A145" s="82"/>
      <c r="C145" s="219"/>
      <c r="D145" s="220"/>
      <c r="E145" s="778"/>
      <c r="F145" s="779"/>
      <c r="G145" s="780"/>
      <c r="H145" s="778"/>
      <c r="I145" s="779"/>
      <c r="J145" s="780"/>
      <c r="K145" s="83"/>
    </row>
    <row r="146" spans="1:11" x14ac:dyDescent="0.25">
      <c r="A146" s="82"/>
      <c r="B146" s="872" t="s">
        <v>887</v>
      </c>
      <c r="C146" s="873"/>
      <c r="D146" s="874"/>
      <c r="E146" s="816"/>
      <c r="F146" s="816"/>
      <c r="G146" s="816"/>
      <c r="H146" s="816"/>
      <c r="I146" s="816"/>
      <c r="J146" s="816"/>
      <c r="K146" s="83"/>
    </row>
    <row r="147" spans="1:11" ht="12.75" customHeight="1" x14ac:dyDescent="0.25">
      <c r="A147" s="82"/>
      <c r="B147" s="872" t="s">
        <v>888</v>
      </c>
      <c r="C147" s="873"/>
      <c r="D147" s="874"/>
      <c r="E147" s="816"/>
      <c r="F147" s="816"/>
      <c r="G147" s="816"/>
      <c r="H147" s="816"/>
      <c r="I147" s="816"/>
      <c r="J147" s="816"/>
      <c r="K147" s="83"/>
    </row>
    <row r="148" spans="1:11" ht="14.15" customHeight="1" x14ac:dyDescent="0.25">
      <c r="A148" s="82"/>
      <c r="B148" s="492" t="s">
        <v>889</v>
      </c>
      <c r="C148" s="493"/>
      <c r="D148" s="494"/>
      <c r="E148" s="816"/>
      <c r="F148" s="816"/>
      <c r="G148" s="816"/>
      <c r="H148" s="816"/>
      <c r="I148" s="816"/>
      <c r="J148" s="816"/>
      <c r="K148" s="83"/>
    </row>
    <row r="149" spans="1:11" x14ac:dyDescent="0.25">
      <c r="A149" s="82"/>
      <c r="B149" s="872" t="s">
        <v>890</v>
      </c>
      <c r="C149" s="873"/>
      <c r="D149" s="874"/>
      <c r="E149" s="816"/>
      <c r="F149" s="816"/>
      <c r="G149" s="816"/>
      <c r="H149" s="816"/>
      <c r="I149" s="816"/>
      <c r="J149" s="816"/>
      <c r="K149" s="83"/>
    </row>
    <row r="150" spans="1:11" x14ac:dyDescent="0.25">
      <c r="A150" s="82"/>
      <c r="B150" s="872" t="s">
        <v>891</v>
      </c>
      <c r="C150" s="873"/>
      <c r="D150" s="874"/>
      <c r="E150" s="816"/>
      <c r="F150" s="816"/>
      <c r="G150" s="816"/>
      <c r="H150" s="816"/>
      <c r="I150" s="816"/>
      <c r="J150" s="816"/>
      <c r="K150" s="83"/>
    </row>
    <row r="151" spans="1:11" x14ac:dyDescent="0.25">
      <c r="A151" s="82"/>
      <c r="B151" s="872" t="s">
        <v>892</v>
      </c>
      <c r="C151" s="873"/>
      <c r="D151" s="874"/>
      <c r="E151" s="816"/>
      <c r="F151" s="816"/>
      <c r="G151" s="816"/>
      <c r="H151" s="816"/>
      <c r="I151" s="816"/>
      <c r="J151" s="816"/>
      <c r="K151" s="83"/>
    </row>
    <row r="152" spans="1:11" x14ac:dyDescent="0.25">
      <c r="A152" s="82"/>
      <c r="B152" s="872" t="s">
        <v>893</v>
      </c>
      <c r="C152" s="873"/>
      <c r="D152" s="874"/>
      <c r="E152" s="816"/>
      <c r="F152" s="816"/>
      <c r="G152" s="816"/>
      <c r="H152" s="816"/>
      <c r="I152" s="816"/>
      <c r="J152" s="816"/>
      <c r="K152" s="83"/>
    </row>
    <row r="153" spans="1:11" ht="12.75" customHeight="1" x14ac:dyDescent="0.25">
      <c r="A153" s="82"/>
      <c r="C153" s="875" t="s">
        <v>894</v>
      </c>
      <c r="D153" s="875"/>
      <c r="E153" s="875"/>
      <c r="F153" s="875"/>
      <c r="G153" s="875"/>
      <c r="H153" s="875"/>
      <c r="I153" s="134"/>
      <c r="J153" s="134"/>
      <c r="K153" s="83"/>
    </row>
    <row r="154" spans="1:11" x14ac:dyDescent="0.25">
      <c r="A154" s="82"/>
      <c r="B154" s="135"/>
      <c r="C154" s="135"/>
      <c r="D154" s="135"/>
      <c r="E154" s="135"/>
      <c r="F154" s="135"/>
      <c r="G154" s="135"/>
      <c r="H154" s="135"/>
      <c r="I154" s="135"/>
      <c r="J154" s="135"/>
      <c r="K154" s="83"/>
    </row>
    <row r="155" spans="1:11" ht="12.75" customHeight="1" x14ac:dyDescent="0.25">
      <c r="A155" s="82"/>
      <c r="B155" s="299" t="s">
        <v>895</v>
      </c>
      <c r="C155" s="299"/>
      <c r="D155" s="299"/>
      <c r="E155" s="299"/>
      <c r="F155" s="299"/>
      <c r="G155" s="299"/>
      <c r="H155" s="299"/>
      <c r="I155" s="299"/>
      <c r="J155" s="299"/>
      <c r="K155" s="83"/>
    </row>
    <row r="156" spans="1:11" ht="12.75" customHeight="1" x14ac:dyDescent="0.25">
      <c r="A156" s="82"/>
      <c r="B156" s="299"/>
      <c r="C156" s="299"/>
      <c r="D156" s="299"/>
      <c r="E156" s="299"/>
      <c r="F156" s="299"/>
      <c r="G156" s="299"/>
      <c r="H156" s="299"/>
      <c r="I156" s="299"/>
      <c r="J156" s="299"/>
      <c r="K156" s="83"/>
    </row>
    <row r="157" spans="1:11" ht="12.75" customHeight="1" x14ac:dyDescent="0.25">
      <c r="A157" s="82"/>
      <c r="B157" s="299"/>
      <c r="C157" s="299"/>
      <c r="D157" s="299"/>
      <c r="E157" s="299"/>
      <c r="F157" s="299"/>
      <c r="G157" s="299"/>
      <c r="H157" s="299"/>
      <c r="I157" s="299"/>
      <c r="J157" s="299"/>
      <c r="K157" s="83"/>
    </row>
    <row r="158" spans="1:11" ht="12.75" customHeight="1" x14ac:dyDescent="0.25">
      <c r="A158" s="82"/>
      <c r="B158" s="299"/>
      <c r="C158" s="299"/>
      <c r="D158" s="299"/>
      <c r="E158" s="299"/>
      <c r="F158" s="299"/>
      <c r="G158" s="299"/>
      <c r="H158" s="299"/>
      <c r="I158" s="299"/>
      <c r="J158" s="299"/>
      <c r="K158" s="83"/>
    </row>
    <row r="159" spans="1:11" ht="14.25" customHeight="1" x14ac:dyDescent="0.25">
      <c r="A159" s="82"/>
      <c r="B159" s="681" t="s">
        <v>896</v>
      </c>
      <c r="C159" s="681"/>
      <c r="D159" s="681"/>
      <c r="E159" s="681"/>
      <c r="F159" s="681"/>
      <c r="G159" s="681"/>
      <c r="H159" s="681"/>
      <c r="I159" s="681"/>
      <c r="J159" s="681"/>
      <c r="K159" s="83"/>
    </row>
    <row r="160" spans="1:11" ht="20" customHeight="1" x14ac:dyDescent="0.25">
      <c r="A160" s="82"/>
      <c r="B160" s="820"/>
      <c r="C160" s="821"/>
      <c r="D160" s="821"/>
      <c r="E160" s="821"/>
      <c r="F160" s="821"/>
      <c r="G160" s="821"/>
      <c r="H160" s="821"/>
      <c r="I160" s="821"/>
      <c r="J160" s="822"/>
      <c r="K160" s="83"/>
    </row>
    <row r="161" spans="1:11" ht="20" customHeight="1" x14ac:dyDescent="0.25">
      <c r="A161" s="82"/>
      <c r="B161" s="823"/>
      <c r="C161" s="824"/>
      <c r="D161" s="824"/>
      <c r="E161" s="824"/>
      <c r="F161" s="824"/>
      <c r="G161" s="824"/>
      <c r="H161" s="824"/>
      <c r="I161" s="824"/>
      <c r="J161" s="825"/>
      <c r="K161" s="83"/>
    </row>
    <row r="162" spans="1:11" ht="20" customHeight="1" x14ac:dyDescent="0.25">
      <c r="A162" s="82"/>
      <c r="B162" s="823"/>
      <c r="C162" s="824"/>
      <c r="D162" s="824"/>
      <c r="E162" s="824"/>
      <c r="F162" s="824"/>
      <c r="G162" s="824"/>
      <c r="H162" s="824"/>
      <c r="I162" s="824"/>
      <c r="J162" s="825"/>
      <c r="K162" s="83"/>
    </row>
    <row r="163" spans="1:11" ht="20" customHeight="1" x14ac:dyDescent="0.25">
      <c r="A163" s="82"/>
      <c r="B163" s="823"/>
      <c r="C163" s="824"/>
      <c r="D163" s="824"/>
      <c r="E163" s="824"/>
      <c r="F163" s="824"/>
      <c r="G163" s="824"/>
      <c r="H163" s="824"/>
      <c r="I163" s="824"/>
      <c r="J163" s="825"/>
      <c r="K163" s="83"/>
    </row>
    <row r="164" spans="1:11" ht="20" customHeight="1" x14ac:dyDescent="0.25">
      <c r="A164" s="82"/>
      <c r="B164" s="823"/>
      <c r="C164" s="824"/>
      <c r="D164" s="824"/>
      <c r="E164" s="824"/>
      <c r="F164" s="824"/>
      <c r="G164" s="824"/>
      <c r="H164" s="824"/>
      <c r="I164" s="824"/>
      <c r="J164" s="825"/>
      <c r="K164" s="83"/>
    </row>
    <row r="165" spans="1:11" ht="20" customHeight="1" x14ac:dyDescent="0.25">
      <c r="A165" s="82"/>
      <c r="B165" s="823"/>
      <c r="C165" s="824"/>
      <c r="D165" s="824"/>
      <c r="E165" s="824"/>
      <c r="F165" s="824"/>
      <c r="G165" s="824"/>
      <c r="H165" s="824"/>
      <c r="I165" s="824"/>
      <c r="J165" s="825"/>
      <c r="K165" s="83"/>
    </row>
    <row r="166" spans="1:11" ht="20" customHeight="1" x14ac:dyDescent="0.25">
      <c r="A166" s="82"/>
      <c r="B166" s="823"/>
      <c r="C166" s="824"/>
      <c r="D166" s="824"/>
      <c r="E166" s="824"/>
      <c r="F166" s="824"/>
      <c r="G166" s="824"/>
      <c r="H166" s="824"/>
      <c r="I166" s="824"/>
      <c r="J166" s="825"/>
      <c r="K166" s="83"/>
    </row>
    <row r="167" spans="1:11" ht="20" customHeight="1" x14ac:dyDescent="0.25">
      <c r="A167" s="82"/>
      <c r="B167" s="823"/>
      <c r="C167" s="824"/>
      <c r="D167" s="824"/>
      <c r="E167" s="824"/>
      <c r="F167" s="824"/>
      <c r="G167" s="824"/>
      <c r="H167" s="824"/>
      <c r="I167" s="824"/>
      <c r="J167" s="825"/>
      <c r="K167" s="83"/>
    </row>
    <row r="168" spans="1:11" ht="20" customHeight="1" x14ac:dyDescent="0.25">
      <c r="A168" s="82"/>
      <c r="B168" s="823"/>
      <c r="C168" s="824"/>
      <c r="D168" s="824"/>
      <c r="E168" s="824"/>
      <c r="F168" s="824"/>
      <c r="G168" s="824"/>
      <c r="H168" s="824"/>
      <c r="I168" s="824"/>
      <c r="J168" s="825"/>
      <c r="K168" s="83"/>
    </row>
    <row r="169" spans="1:11" ht="20" customHeight="1" x14ac:dyDescent="0.25">
      <c r="A169" s="82"/>
      <c r="B169" s="823"/>
      <c r="C169" s="824"/>
      <c r="D169" s="824"/>
      <c r="E169" s="824"/>
      <c r="F169" s="824"/>
      <c r="G169" s="824"/>
      <c r="H169" s="824"/>
      <c r="I169" s="824"/>
      <c r="J169" s="825"/>
      <c r="K169" s="83"/>
    </row>
    <row r="170" spans="1:11" ht="20" customHeight="1" x14ac:dyDescent="0.25">
      <c r="A170" s="82"/>
      <c r="B170" s="823"/>
      <c r="C170" s="824"/>
      <c r="D170" s="824"/>
      <c r="E170" s="824"/>
      <c r="F170" s="824"/>
      <c r="G170" s="824"/>
      <c r="H170" s="824"/>
      <c r="I170" s="824"/>
      <c r="J170" s="825"/>
      <c r="K170" s="83"/>
    </row>
    <row r="171" spans="1:11" ht="20" customHeight="1" x14ac:dyDescent="0.25">
      <c r="A171" s="82"/>
      <c r="B171" s="823"/>
      <c r="C171" s="824"/>
      <c r="D171" s="824"/>
      <c r="E171" s="824"/>
      <c r="F171" s="824"/>
      <c r="G171" s="824"/>
      <c r="H171" s="824"/>
      <c r="I171" s="824"/>
      <c r="J171" s="825"/>
      <c r="K171" s="83"/>
    </row>
    <row r="172" spans="1:11" ht="20" customHeight="1" x14ac:dyDescent="0.25">
      <c r="A172" s="82"/>
      <c r="B172" s="823"/>
      <c r="C172" s="824"/>
      <c r="D172" s="824"/>
      <c r="E172" s="824"/>
      <c r="F172" s="824"/>
      <c r="G172" s="824"/>
      <c r="H172" s="824"/>
      <c r="I172" s="824"/>
      <c r="J172" s="825"/>
      <c r="K172" s="83"/>
    </row>
    <row r="173" spans="1:11" ht="20" customHeight="1" x14ac:dyDescent="0.25">
      <c r="A173" s="82"/>
      <c r="B173" s="823"/>
      <c r="C173" s="824"/>
      <c r="D173" s="824"/>
      <c r="E173" s="824"/>
      <c r="F173" s="824"/>
      <c r="G173" s="824"/>
      <c r="H173" s="824"/>
      <c r="I173" s="824"/>
      <c r="J173" s="825"/>
      <c r="K173" s="83"/>
    </row>
    <row r="174" spans="1:11" ht="20" customHeight="1" x14ac:dyDescent="0.25">
      <c r="A174" s="82"/>
      <c r="B174" s="823"/>
      <c r="C174" s="824"/>
      <c r="D174" s="824"/>
      <c r="E174" s="824"/>
      <c r="F174" s="824"/>
      <c r="G174" s="824"/>
      <c r="H174" s="824"/>
      <c r="I174" s="824"/>
      <c r="J174" s="825"/>
      <c r="K174" s="83"/>
    </row>
    <row r="175" spans="1:11" ht="20" customHeight="1" x14ac:dyDescent="0.25">
      <c r="A175" s="82"/>
      <c r="B175" s="823"/>
      <c r="C175" s="824"/>
      <c r="D175" s="824"/>
      <c r="E175" s="824"/>
      <c r="F175" s="824"/>
      <c r="G175" s="824"/>
      <c r="H175" s="824"/>
      <c r="I175" s="824"/>
      <c r="J175" s="825"/>
      <c r="K175" s="83"/>
    </row>
    <row r="176" spans="1:11" ht="20" customHeight="1" x14ac:dyDescent="0.25">
      <c r="A176" s="82"/>
      <c r="B176" s="823"/>
      <c r="C176" s="824"/>
      <c r="D176" s="824"/>
      <c r="E176" s="824"/>
      <c r="F176" s="824"/>
      <c r="G176" s="824"/>
      <c r="H176" s="824"/>
      <c r="I176" s="824"/>
      <c r="J176" s="825"/>
      <c r="K176" s="83"/>
    </row>
    <row r="177" spans="1:11" ht="20" customHeight="1" x14ac:dyDescent="0.25">
      <c r="A177" s="82"/>
      <c r="B177" s="823"/>
      <c r="C177" s="824"/>
      <c r="D177" s="824"/>
      <c r="E177" s="824"/>
      <c r="F177" s="824"/>
      <c r="G177" s="824"/>
      <c r="H177" s="824"/>
      <c r="I177" s="824"/>
      <c r="J177" s="825"/>
      <c r="K177" s="83"/>
    </row>
    <row r="178" spans="1:11" ht="20" customHeight="1" x14ac:dyDescent="0.25">
      <c r="A178" s="82"/>
      <c r="B178" s="823"/>
      <c r="C178" s="824"/>
      <c r="D178" s="824"/>
      <c r="E178" s="824"/>
      <c r="F178" s="824"/>
      <c r="G178" s="824"/>
      <c r="H178" s="824"/>
      <c r="I178" s="824"/>
      <c r="J178" s="825"/>
      <c r="K178" s="83"/>
    </row>
    <row r="179" spans="1:11" ht="20" customHeight="1" x14ac:dyDescent="0.25">
      <c r="A179" s="82"/>
      <c r="B179" s="823"/>
      <c r="C179" s="824"/>
      <c r="D179" s="824"/>
      <c r="E179" s="824"/>
      <c r="F179" s="824"/>
      <c r="G179" s="824"/>
      <c r="H179" s="824"/>
      <c r="I179" s="824"/>
      <c r="J179" s="825"/>
      <c r="K179" s="83"/>
    </row>
    <row r="180" spans="1:11" ht="20" customHeight="1" x14ac:dyDescent="0.25">
      <c r="A180" s="82"/>
      <c r="B180" s="826"/>
      <c r="C180" s="827"/>
      <c r="D180" s="827"/>
      <c r="E180" s="827"/>
      <c r="F180" s="827"/>
      <c r="G180" s="827"/>
      <c r="H180" s="827"/>
      <c r="I180" s="827"/>
      <c r="J180" s="828"/>
      <c r="K180" s="83"/>
    </row>
    <row r="181" spans="1:11" ht="18.75" customHeight="1" x14ac:dyDescent="0.25">
      <c r="A181" s="82"/>
      <c r="B181" s="734"/>
      <c r="C181" s="734"/>
      <c r="D181" s="734"/>
      <c r="E181" s="734"/>
      <c r="F181" s="734"/>
      <c r="G181" s="734"/>
      <c r="H181" s="734"/>
      <c r="I181" s="734"/>
      <c r="J181" s="734"/>
      <c r="K181" s="83"/>
    </row>
    <row r="182" spans="1:11" ht="13" x14ac:dyDescent="0.25">
      <c r="A182" s="82"/>
      <c r="B182" s="240" t="s">
        <v>897</v>
      </c>
      <c r="C182" s="240"/>
      <c r="D182" s="240"/>
      <c r="E182" s="240"/>
      <c r="F182" s="240"/>
      <c r="G182" s="240"/>
      <c r="H182" s="240"/>
      <c r="I182" s="240"/>
      <c r="J182" s="240"/>
      <c r="K182" s="83"/>
    </row>
    <row r="183" spans="1:11" ht="21" customHeight="1" x14ac:dyDescent="0.25">
      <c r="A183" s="82"/>
      <c r="B183" s="299" t="s">
        <v>898</v>
      </c>
      <c r="C183" s="299"/>
      <c r="D183" s="299"/>
      <c r="E183" s="299"/>
      <c r="F183" s="299"/>
      <c r="G183" s="299"/>
      <c r="H183" s="299"/>
      <c r="I183" s="299"/>
      <c r="J183" s="299"/>
      <c r="K183" s="83"/>
    </row>
    <row r="184" spans="1:11" ht="21" customHeight="1" x14ac:dyDescent="0.25">
      <c r="A184" s="82"/>
      <c r="B184" s="299"/>
      <c r="C184" s="299"/>
      <c r="D184" s="299"/>
      <c r="E184" s="299"/>
      <c r="F184" s="299"/>
      <c r="G184" s="299"/>
      <c r="H184" s="299"/>
      <c r="I184" s="299"/>
      <c r="J184" s="299"/>
      <c r="K184" s="83"/>
    </row>
    <row r="185" spans="1:11" ht="21" customHeight="1" x14ac:dyDescent="0.25">
      <c r="A185" s="82"/>
      <c r="B185" s="299"/>
      <c r="C185" s="299"/>
      <c r="D185" s="299"/>
      <c r="E185" s="299"/>
      <c r="F185" s="299"/>
      <c r="G185" s="299"/>
      <c r="H185" s="299"/>
      <c r="I185" s="299"/>
      <c r="J185" s="299"/>
      <c r="K185" s="83"/>
    </row>
    <row r="186" spans="1:11" ht="21" customHeight="1" x14ac:dyDescent="0.25">
      <c r="A186" s="82"/>
      <c r="B186" s="299"/>
      <c r="C186" s="299"/>
      <c r="D186" s="299"/>
      <c r="E186" s="299"/>
      <c r="F186" s="299"/>
      <c r="G186" s="299"/>
      <c r="H186" s="299"/>
      <c r="I186" s="299"/>
      <c r="J186" s="299"/>
      <c r="K186" s="83"/>
    </row>
    <row r="187" spans="1:11" ht="21" customHeight="1" x14ac:dyDescent="0.25">
      <c r="A187" s="82"/>
      <c r="B187" s="299"/>
      <c r="C187" s="299"/>
      <c r="D187" s="299"/>
      <c r="E187" s="299"/>
      <c r="F187" s="299"/>
      <c r="G187" s="299"/>
      <c r="H187" s="299"/>
      <c r="I187" s="299"/>
      <c r="J187" s="299"/>
      <c r="K187" s="83"/>
    </row>
    <row r="188" spans="1:11" ht="21" customHeight="1" x14ac:dyDescent="0.25">
      <c r="A188" s="82"/>
      <c r="B188" s="774"/>
      <c r="C188" s="774"/>
      <c r="D188" s="774"/>
      <c r="E188" s="774"/>
      <c r="F188" s="774"/>
      <c r="G188" s="774"/>
      <c r="H188" s="774"/>
      <c r="I188" s="774"/>
      <c r="J188" s="774"/>
      <c r="K188" s="83"/>
    </row>
    <row r="189" spans="1:11" ht="14.25" customHeight="1" x14ac:dyDescent="0.25">
      <c r="A189" s="82"/>
      <c r="B189" s="744" t="s">
        <v>899</v>
      </c>
      <c r="C189" s="745"/>
      <c r="D189" s="745"/>
      <c r="E189" s="745"/>
      <c r="F189" s="745"/>
      <c r="G189" s="745"/>
      <c r="H189" s="745"/>
      <c r="I189" s="745"/>
      <c r="J189" s="746"/>
      <c r="K189" s="83"/>
    </row>
    <row r="190" spans="1:11" ht="14.15" customHeight="1" x14ac:dyDescent="0.25">
      <c r="A190" s="82"/>
      <c r="B190" s="880" t="s">
        <v>900</v>
      </c>
      <c r="C190" s="881"/>
      <c r="D190" s="881"/>
      <c r="E190" s="881"/>
      <c r="F190" s="881"/>
      <c r="G190" s="881"/>
      <c r="H190" s="881"/>
      <c r="I190" s="881"/>
      <c r="J190" s="882"/>
      <c r="K190" s="83"/>
    </row>
    <row r="191" spans="1:11" ht="12.75" customHeight="1" x14ac:dyDescent="0.25">
      <c r="A191" s="82"/>
      <c r="B191" s="755" t="s">
        <v>901</v>
      </c>
      <c r="C191" s="756"/>
      <c r="D191" s="756"/>
      <c r="E191" s="756"/>
      <c r="F191" s="756"/>
      <c r="G191" s="756"/>
      <c r="H191" s="756"/>
      <c r="I191" s="756"/>
      <c r="J191" s="757"/>
      <c r="K191" s="83"/>
    </row>
    <row r="192" spans="1:11" ht="12.75" customHeight="1" x14ac:dyDescent="0.25">
      <c r="A192" s="82"/>
      <c r="K192" s="83"/>
    </row>
    <row r="193" spans="1:11" ht="19.5" customHeight="1" x14ac:dyDescent="0.25">
      <c r="A193" s="82"/>
      <c r="B193" s="758"/>
      <c r="C193" s="759"/>
      <c r="D193" s="759"/>
      <c r="E193" s="759"/>
      <c r="F193" s="759"/>
      <c r="G193" s="759"/>
      <c r="H193" s="759"/>
      <c r="I193" s="759"/>
      <c r="J193" s="760"/>
      <c r="K193" s="83"/>
    </row>
    <row r="194" spans="1:11" ht="19.5" customHeight="1" x14ac:dyDescent="0.25">
      <c r="A194" s="82"/>
      <c r="B194" s="761"/>
      <c r="C194" s="762"/>
      <c r="D194" s="762"/>
      <c r="E194" s="762"/>
      <c r="F194" s="762"/>
      <c r="G194" s="762"/>
      <c r="H194" s="762"/>
      <c r="I194" s="762"/>
      <c r="J194" s="763"/>
      <c r="K194" s="83"/>
    </row>
    <row r="195" spans="1:11" ht="19.5" customHeight="1" x14ac:dyDescent="0.25">
      <c r="A195" s="82"/>
      <c r="B195" s="761"/>
      <c r="C195" s="762"/>
      <c r="D195" s="762"/>
      <c r="E195" s="762"/>
      <c r="F195" s="762"/>
      <c r="G195" s="762"/>
      <c r="H195" s="762"/>
      <c r="I195" s="762"/>
      <c r="J195" s="763"/>
      <c r="K195" s="83"/>
    </row>
    <row r="196" spans="1:11" ht="19.5" customHeight="1" x14ac:dyDescent="0.25">
      <c r="A196" s="82"/>
      <c r="B196" s="761"/>
      <c r="C196" s="762"/>
      <c r="D196" s="762"/>
      <c r="E196" s="762"/>
      <c r="F196" s="762"/>
      <c r="G196" s="762"/>
      <c r="H196" s="762"/>
      <c r="I196" s="762"/>
      <c r="J196" s="763"/>
      <c r="K196" s="83"/>
    </row>
    <row r="197" spans="1:11" ht="19.5" customHeight="1" x14ac:dyDescent="0.25">
      <c r="A197" s="82"/>
      <c r="B197" s="761"/>
      <c r="C197" s="762"/>
      <c r="D197" s="762"/>
      <c r="E197" s="762"/>
      <c r="F197" s="762"/>
      <c r="G197" s="762"/>
      <c r="H197" s="762"/>
      <c r="I197" s="762"/>
      <c r="J197" s="763"/>
      <c r="K197" s="83"/>
    </row>
    <row r="198" spans="1:11" ht="19.5" customHeight="1" x14ac:dyDescent="0.25">
      <c r="A198" s="82"/>
      <c r="B198" s="761"/>
      <c r="C198" s="762"/>
      <c r="D198" s="762"/>
      <c r="E198" s="762"/>
      <c r="F198" s="762"/>
      <c r="G198" s="762"/>
      <c r="H198" s="762"/>
      <c r="I198" s="762"/>
      <c r="J198" s="763"/>
      <c r="K198" s="83"/>
    </row>
    <row r="199" spans="1:11" ht="19.5" customHeight="1" x14ac:dyDescent="0.25">
      <c r="A199" s="82"/>
      <c r="B199" s="761"/>
      <c r="C199" s="762"/>
      <c r="D199" s="762"/>
      <c r="E199" s="762"/>
      <c r="F199" s="762"/>
      <c r="G199" s="762"/>
      <c r="H199" s="762"/>
      <c r="I199" s="762"/>
      <c r="J199" s="763"/>
      <c r="K199" s="83"/>
    </row>
    <row r="200" spans="1:11" ht="19.5" customHeight="1" x14ac:dyDescent="0.25">
      <c r="A200" s="82"/>
      <c r="B200" s="761"/>
      <c r="C200" s="762"/>
      <c r="D200" s="762"/>
      <c r="E200" s="762"/>
      <c r="F200" s="762"/>
      <c r="G200" s="762"/>
      <c r="H200" s="762"/>
      <c r="I200" s="762"/>
      <c r="J200" s="763"/>
      <c r="K200" s="83"/>
    </row>
    <row r="201" spans="1:11" ht="19.5" customHeight="1" x14ac:dyDescent="0.25">
      <c r="A201" s="82"/>
      <c r="B201" s="761"/>
      <c r="C201" s="762"/>
      <c r="D201" s="762"/>
      <c r="E201" s="762"/>
      <c r="F201" s="762"/>
      <c r="G201" s="762"/>
      <c r="H201" s="762"/>
      <c r="I201" s="762"/>
      <c r="J201" s="763"/>
      <c r="K201" s="83"/>
    </row>
    <row r="202" spans="1:11" ht="19.5" customHeight="1" x14ac:dyDescent="0.25">
      <c r="A202" s="82"/>
      <c r="B202" s="761"/>
      <c r="C202" s="762"/>
      <c r="D202" s="762"/>
      <c r="E202" s="762"/>
      <c r="F202" s="762"/>
      <c r="G202" s="762"/>
      <c r="H202" s="762"/>
      <c r="I202" s="762"/>
      <c r="J202" s="763"/>
      <c r="K202" s="83"/>
    </row>
    <row r="203" spans="1:11" ht="19.5" customHeight="1" x14ac:dyDescent="0.25">
      <c r="A203" s="82"/>
      <c r="B203" s="761"/>
      <c r="C203" s="762"/>
      <c r="D203" s="762"/>
      <c r="E203" s="762"/>
      <c r="F203" s="762"/>
      <c r="G203" s="762"/>
      <c r="H203" s="762"/>
      <c r="I203" s="762"/>
      <c r="J203" s="763"/>
      <c r="K203" s="83"/>
    </row>
    <row r="204" spans="1:11" ht="19.5" customHeight="1" x14ac:dyDescent="0.25">
      <c r="A204" s="82"/>
      <c r="B204" s="761"/>
      <c r="C204" s="762"/>
      <c r="D204" s="762"/>
      <c r="E204" s="762"/>
      <c r="F204" s="762"/>
      <c r="G204" s="762"/>
      <c r="H204" s="762"/>
      <c r="I204" s="762"/>
      <c r="J204" s="763"/>
      <c r="K204" s="83"/>
    </row>
    <row r="205" spans="1:11" ht="19.5" customHeight="1" x14ac:dyDescent="0.25">
      <c r="A205" s="82"/>
      <c r="B205" s="761"/>
      <c r="C205" s="762"/>
      <c r="D205" s="762"/>
      <c r="E205" s="762"/>
      <c r="F205" s="762"/>
      <c r="G205" s="762"/>
      <c r="H205" s="762"/>
      <c r="I205" s="762"/>
      <c r="J205" s="763"/>
      <c r="K205" s="83"/>
    </row>
    <row r="206" spans="1:11" ht="19.5" customHeight="1" x14ac:dyDescent="0.25">
      <c r="A206" s="82"/>
      <c r="B206" s="761"/>
      <c r="C206" s="762"/>
      <c r="D206" s="762"/>
      <c r="E206" s="762"/>
      <c r="F206" s="762"/>
      <c r="G206" s="762"/>
      <c r="H206" s="762"/>
      <c r="I206" s="762"/>
      <c r="J206" s="763"/>
      <c r="K206" s="83"/>
    </row>
    <row r="207" spans="1:11" ht="19.5" customHeight="1" x14ac:dyDescent="0.25">
      <c r="A207" s="82"/>
      <c r="B207" s="761"/>
      <c r="C207" s="762"/>
      <c r="D207" s="762"/>
      <c r="E207" s="762"/>
      <c r="F207" s="762"/>
      <c r="G207" s="762"/>
      <c r="H207" s="762"/>
      <c r="I207" s="762"/>
      <c r="J207" s="763"/>
      <c r="K207" s="83"/>
    </row>
    <row r="208" spans="1:11" ht="19.5" customHeight="1" x14ac:dyDescent="0.25">
      <c r="A208" s="82"/>
      <c r="B208" s="761"/>
      <c r="C208" s="762"/>
      <c r="D208" s="762"/>
      <c r="E208" s="762"/>
      <c r="F208" s="762"/>
      <c r="G208" s="762"/>
      <c r="H208" s="762"/>
      <c r="I208" s="762"/>
      <c r="J208" s="763"/>
      <c r="K208" s="83"/>
    </row>
    <row r="209" spans="1:11" ht="19.5" customHeight="1" x14ac:dyDescent="0.25">
      <c r="A209" s="82"/>
      <c r="B209" s="761"/>
      <c r="C209" s="762"/>
      <c r="D209" s="762"/>
      <c r="E209" s="762"/>
      <c r="F209" s="762"/>
      <c r="G209" s="762"/>
      <c r="H209" s="762"/>
      <c r="I209" s="762"/>
      <c r="J209" s="763"/>
      <c r="K209" s="83"/>
    </row>
    <row r="210" spans="1:11" ht="19.5" customHeight="1" x14ac:dyDescent="0.25">
      <c r="A210" s="82"/>
      <c r="B210" s="761"/>
      <c r="C210" s="762"/>
      <c r="D210" s="762"/>
      <c r="E210" s="762"/>
      <c r="F210" s="762"/>
      <c r="G210" s="762"/>
      <c r="H210" s="762"/>
      <c r="I210" s="762"/>
      <c r="J210" s="763"/>
      <c r="K210" s="83"/>
    </row>
    <row r="211" spans="1:11" ht="19.5" customHeight="1" x14ac:dyDescent="0.25">
      <c r="A211" s="82"/>
      <c r="B211" s="761"/>
      <c r="C211" s="762"/>
      <c r="D211" s="762"/>
      <c r="E211" s="762"/>
      <c r="F211" s="762"/>
      <c r="G211" s="762"/>
      <c r="H211" s="762"/>
      <c r="I211" s="762"/>
      <c r="J211" s="763"/>
      <c r="K211" s="83"/>
    </row>
    <row r="212" spans="1:11" ht="19.5" customHeight="1" x14ac:dyDescent="0.25">
      <c r="A212" s="82"/>
      <c r="B212" s="761"/>
      <c r="C212" s="762"/>
      <c r="D212" s="762"/>
      <c r="E212" s="762"/>
      <c r="F212" s="762"/>
      <c r="G212" s="762"/>
      <c r="H212" s="762"/>
      <c r="I212" s="762"/>
      <c r="J212" s="763"/>
      <c r="K212" s="83"/>
    </row>
    <row r="213" spans="1:11" ht="19.5" customHeight="1" x14ac:dyDescent="0.25">
      <c r="A213" s="82"/>
      <c r="B213" s="764"/>
      <c r="C213" s="765"/>
      <c r="D213" s="765"/>
      <c r="E213" s="765"/>
      <c r="F213" s="765"/>
      <c r="G213" s="765"/>
      <c r="H213" s="765"/>
      <c r="I213" s="765"/>
      <c r="J213" s="766"/>
      <c r="K213" s="83"/>
    </row>
    <row r="214" spans="1:11" ht="13.5" customHeight="1" x14ac:dyDescent="0.25">
      <c r="A214" s="82"/>
      <c r="K214" s="83"/>
    </row>
    <row r="215" spans="1:11" ht="13.5" customHeight="1" x14ac:dyDescent="0.25">
      <c r="A215" s="82"/>
      <c r="B215" s="1013" t="s">
        <v>1107</v>
      </c>
      <c r="C215" s="1013"/>
      <c r="D215" s="1013"/>
      <c r="E215" s="1013"/>
      <c r="F215" s="1013"/>
      <c r="G215" s="1013"/>
      <c r="H215" s="1013"/>
      <c r="I215" s="1013"/>
      <c r="J215" s="1013"/>
      <c r="K215" s="83"/>
    </row>
    <row r="216" spans="1:11" ht="13.5" customHeight="1" x14ac:dyDescent="0.25">
      <c r="A216" s="82"/>
      <c r="B216" s="1014" t="s">
        <v>1108</v>
      </c>
      <c r="C216" s="1014"/>
      <c r="D216" s="1014"/>
      <c r="E216" s="1014"/>
      <c r="F216" s="1014"/>
      <c r="G216" s="1014"/>
      <c r="H216" s="1014"/>
      <c r="I216" s="1014"/>
      <c r="J216" s="1014"/>
      <c r="K216" s="83"/>
    </row>
    <row r="217" spans="1:11" ht="13.5" customHeight="1" x14ac:dyDescent="0.25">
      <c r="A217" s="82"/>
      <c r="B217" s="1014"/>
      <c r="C217" s="1014"/>
      <c r="D217" s="1014"/>
      <c r="E217" s="1014"/>
      <c r="F217" s="1014"/>
      <c r="G217" s="1014"/>
      <c r="H217" s="1014"/>
      <c r="I217" s="1014"/>
      <c r="J217" s="1014"/>
      <c r="K217" s="83"/>
    </row>
    <row r="218" spans="1:11" ht="13.5" customHeight="1" x14ac:dyDescent="0.25">
      <c r="A218" s="82"/>
      <c r="K218" s="83"/>
    </row>
    <row r="219" spans="1:11" ht="166.5" customHeight="1" x14ac:dyDescent="0.25">
      <c r="A219" s="82"/>
      <c r="B219" s="445"/>
      <c r="C219" s="446"/>
      <c r="D219" s="446"/>
      <c r="E219" s="446"/>
      <c r="F219" s="446"/>
      <c r="G219" s="446"/>
      <c r="H219" s="446"/>
      <c r="I219" s="446"/>
      <c r="J219" s="447"/>
      <c r="K219" s="83"/>
    </row>
    <row r="220" spans="1:11" ht="13.5" customHeight="1" x14ac:dyDescent="0.25">
      <c r="A220" s="82"/>
      <c r="K220" s="83"/>
    </row>
    <row r="221" spans="1:11" ht="13.5" customHeight="1" x14ac:dyDescent="0.25">
      <c r="A221" s="82"/>
      <c r="B221" s="1014" t="s">
        <v>1109</v>
      </c>
      <c r="C221" s="1014"/>
      <c r="D221" s="1014"/>
      <c r="E221" s="1014"/>
      <c r="F221" s="1014"/>
      <c r="G221" s="1014"/>
      <c r="H221" s="1014"/>
      <c r="I221" s="1014"/>
      <c r="J221" s="1014"/>
      <c r="K221" s="83"/>
    </row>
    <row r="222" spans="1:11" ht="13.5" customHeight="1" x14ac:dyDescent="0.25">
      <c r="A222" s="82"/>
      <c r="B222" s="1014"/>
      <c r="C222" s="1014"/>
      <c r="D222" s="1014"/>
      <c r="E222" s="1014"/>
      <c r="F222" s="1014"/>
      <c r="G222" s="1014"/>
      <c r="H222" s="1014"/>
      <c r="I222" s="1014"/>
      <c r="J222" s="1014"/>
      <c r="K222" s="83"/>
    </row>
    <row r="223" spans="1:11" ht="13.5" customHeight="1" x14ac:dyDescent="0.25">
      <c r="A223" s="82"/>
      <c r="B223" s="1014"/>
      <c r="C223" s="1014"/>
      <c r="D223" s="1014"/>
      <c r="E223" s="1014"/>
      <c r="F223" s="1014"/>
      <c r="G223" s="1014"/>
      <c r="H223" s="1014"/>
      <c r="I223" s="1014"/>
      <c r="J223" s="1014"/>
      <c r="K223" s="83"/>
    </row>
    <row r="224" spans="1:11" ht="13.5" customHeight="1" x14ac:dyDescent="0.25">
      <c r="A224" s="82"/>
      <c r="B224" s="1015"/>
      <c r="C224" s="1015"/>
      <c r="D224" s="1015"/>
      <c r="E224" s="1015"/>
      <c r="F224" s="1015"/>
      <c r="G224" s="1015"/>
      <c r="H224" s="1015"/>
      <c r="I224" s="1015"/>
      <c r="J224" s="1015"/>
      <c r="K224" s="83"/>
    </row>
    <row r="225" spans="1:11" ht="13.5" customHeight="1" x14ac:dyDescent="0.25">
      <c r="A225" s="82"/>
      <c r="B225" s="1014" t="s">
        <v>1110</v>
      </c>
      <c r="C225" s="1014"/>
      <c r="D225" s="1014"/>
      <c r="E225" s="1014"/>
      <c r="F225" s="1014"/>
      <c r="G225" s="1014"/>
      <c r="H225" s="1017"/>
      <c r="I225" s="1016"/>
      <c r="J225" s="1016"/>
      <c r="K225" s="83"/>
    </row>
    <row r="226" spans="1:11" ht="13.5" customHeight="1" x14ac:dyDescent="0.25">
      <c r="A226" s="82"/>
      <c r="K226" s="83"/>
    </row>
    <row r="227" spans="1:11" ht="12.75" customHeight="1" x14ac:dyDescent="0.25">
      <c r="A227" s="82"/>
      <c r="B227" s="876" t="s">
        <v>882</v>
      </c>
      <c r="C227" s="572"/>
      <c r="D227" s="572"/>
      <c r="E227" s="572"/>
      <c r="F227" s="572"/>
      <c r="G227" s="572"/>
      <c r="H227" s="572"/>
      <c r="I227" s="572"/>
      <c r="J227" s="572"/>
      <c r="K227" s="83"/>
    </row>
    <row r="228" spans="1:11" ht="14.15" customHeight="1" x14ac:dyDescent="0.25">
      <c r="A228" s="82"/>
      <c r="B228" s="299" t="s">
        <v>902</v>
      </c>
      <c r="C228" s="299"/>
      <c r="D228" s="299"/>
      <c r="E228" s="299"/>
      <c r="F228" s="299"/>
      <c r="G228" s="299"/>
      <c r="H228" s="299"/>
      <c r="I228" s="299"/>
      <c r="J228" s="299"/>
      <c r="K228" s="83"/>
    </row>
    <row r="229" spans="1:11" ht="12.75" customHeight="1" x14ac:dyDescent="0.25">
      <c r="A229" s="82"/>
      <c r="B229" s="299"/>
      <c r="C229" s="299"/>
      <c r="D229" s="299"/>
      <c r="E229" s="299"/>
      <c r="F229" s="299"/>
      <c r="G229" s="299"/>
      <c r="H229" s="299"/>
      <c r="I229" s="299"/>
      <c r="J229" s="299"/>
      <c r="K229" s="83"/>
    </row>
    <row r="230" spans="1:11" x14ac:dyDescent="0.25">
      <c r="A230" s="82"/>
      <c r="B230" s="271" t="s">
        <v>903</v>
      </c>
      <c r="C230" s="271"/>
      <c r="D230" s="271"/>
      <c r="E230" s="271"/>
      <c r="F230" s="271"/>
      <c r="G230" s="870" t="s">
        <v>904</v>
      </c>
      <c r="H230" s="871"/>
      <c r="K230" s="83"/>
    </row>
    <row r="231" spans="1:11" ht="12.75" customHeight="1" x14ac:dyDescent="0.25">
      <c r="A231" s="82"/>
      <c r="B231" s="879"/>
      <c r="C231" s="879"/>
      <c r="D231" s="879"/>
      <c r="E231" s="879"/>
      <c r="F231" s="879"/>
      <c r="G231" s="891" t="s">
        <v>905</v>
      </c>
      <c r="H231" s="891"/>
      <c r="I231" s="891" t="s">
        <v>906</v>
      </c>
      <c r="J231" s="891"/>
      <c r="K231" s="83"/>
    </row>
    <row r="232" spans="1:11" ht="12.75" customHeight="1" x14ac:dyDescent="0.25">
      <c r="A232" s="82"/>
      <c r="B232" s="879"/>
      <c r="C232" s="879"/>
      <c r="D232" s="879"/>
      <c r="E232" s="879"/>
      <c r="F232" s="879"/>
      <c r="G232" s="891"/>
      <c r="H232" s="891"/>
      <c r="I232" s="891"/>
      <c r="J232" s="891"/>
      <c r="K232" s="83"/>
    </row>
    <row r="233" spans="1:11" ht="14.15" customHeight="1" x14ac:dyDescent="0.25">
      <c r="A233" s="82"/>
      <c r="B233" s="817" t="s">
        <v>907</v>
      </c>
      <c r="C233" s="817"/>
      <c r="D233" s="817"/>
      <c r="E233" s="817"/>
      <c r="F233" s="817"/>
      <c r="G233" s="869"/>
      <c r="H233" s="869"/>
      <c r="I233" s="818"/>
      <c r="J233" s="819"/>
      <c r="K233" s="83"/>
    </row>
    <row r="234" spans="1:11" ht="15.75" customHeight="1" x14ac:dyDescent="0.25">
      <c r="A234" s="82"/>
      <c r="B234" s="817" t="s">
        <v>908</v>
      </c>
      <c r="C234" s="817"/>
      <c r="D234" s="817"/>
      <c r="E234" s="817"/>
      <c r="F234" s="817"/>
      <c r="G234" s="869"/>
      <c r="H234" s="869"/>
      <c r="I234" s="877"/>
      <c r="J234" s="878"/>
      <c r="K234" s="83"/>
    </row>
    <row r="235" spans="1:11" ht="14.15" customHeight="1" x14ac:dyDescent="0.25">
      <c r="A235" s="82"/>
      <c r="B235" s="817" t="s">
        <v>909</v>
      </c>
      <c r="C235" s="817"/>
      <c r="D235" s="817"/>
      <c r="E235" s="817"/>
      <c r="F235" s="817"/>
      <c r="G235" s="869"/>
      <c r="H235" s="869"/>
      <c r="I235" s="818"/>
      <c r="J235" s="819"/>
      <c r="K235" s="83"/>
    </row>
    <row r="236" spans="1:11" ht="15.75" customHeight="1" x14ac:dyDescent="0.25">
      <c r="A236" s="82"/>
      <c r="B236" s="817" t="s">
        <v>910</v>
      </c>
      <c r="C236" s="817"/>
      <c r="D236" s="817"/>
      <c r="E236" s="817"/>
      <c r="F236" s="817"/>
      <c r="G236" s="869"/>
      <c r="H236" s="869"/>
      <c r="I236" s="877"/>
      <c r="J236" s="878"/>
      <c r="K236" s="83"/>
    </row>
    <row r="237" spans="1:11" ht="14.15" customHeight="1" x14ac:dyDescent="0.25">
      <c r="A237" s="82"/>
      <c r="B237" s="817" t="s">
        <v>911</v>
      </c>
      <c r="C237" s="817"/>
      <c r="D237" s="817"/>
      <c r="E237" s="817"/>
      <c r="F237" s="817"/>
      <c r="G237" s="869"/>
      <c r="H237" s="869"/>
      <c r="I237" s="818"/>
      <c r="J237" s="819"/>
      <c r="K237" s="83"/>
    </row>
    <row r="238" spans="1:11" ht="14.15" customHeight="1" x14ac:dyDescent="0.25">
      <c r="A238" s="82"/>
      <c r="B238" s="817" t="s">
        <v>912</v>
      </c>
      <c r="C238" s="817"/>
      <c r="D238" s="817"/>
      <c r="E238" s="817"/>
      <c r="F238" s="817"/>
      <c r="G238" s="869"/>
      <c r="H238" s="869"/>
      <c r="I238" s="818"/>
      <c r="J238" s="819"/>
      <c r="K238" s="83"/>
    </row>
    <row r="239" spans="1:11" ht="15.75" customHeight="1" x14ac:dyDescent="0.25">
      <c r="A239" s="82"/>
      <c r="B239" s="817" t="s">
        <v>913</v>
      </c>
      <c r="C239" s="817"/>
      <c r="D239" s="817"/>
      <c r="E239" s="817"/>
      <c r="F239" s="817"/>
      <c r="G239" s="889"/>
      <c r="H239" s="890"/>
      <c r="I239" s="885"/>
      <c r="J239" s="885"/>
      <c r="K239" s="83"/>
    </row>
    <row r="240" spans="1:11" ht="15.75" customHeight="1" x14ac:dyDescent="0.25">
      <c r="A240" s="82"/>
      <c r="B240" s="817" t="s">
        <v>914</v>
      </c>
      <c r="C240" s="817"/>
      <c r="D240" s="817"/>
      <c r="E240" s="817"/>
      <c r="F240" s="817"/>
      <c r="G240" s="883"/>
      <c r="H240" s="884"/>
      <c r="I240" s="885"/>
      <c r="J240" s="885"/>
      <c r="K240" s="83"/>
    </row>
    <row r="241" spans="1:11" ht="20" customHeight="1" x14ac:dyDescent="0.25">
      <c r="A241" s="82"/>
      <c r="B241" s="529"/>
      <c r="C241" s="530"/>
      <c r="D241" s="530"/>
      <c r="E241" s="530"/>
      <c r="F241" s="530"/>
      <c r="G241" s="530"/>
      <c r="H241" s="530"/>
      <c r="I241" s="530"/>
      <c r="J241" s="531"/>
      <c r="K241" s="83"/>
    </row>
    <row r="242" spans="1:11" ht="20" customHeight="1" x14ac:dyDescent="0.25">
      <c r="A242" s="82"/>
      <c r="B242" s="532"/>
      <c r="C242" s="533"/>
      <c r="D242" s="533"/>
      <c r="E242" s="533"/>
      <c r="F242" s="533"/>
      <c r="G242" s="533"/>
      <c r="H242" s="533"/>
      <c r="I242" s="533"/>
      <c r="J242" s="534"/>
      <c r="K242" s="83"/>
    </row>
    <row r="243" spans="1:11" ht="20" customHeight="1" x14ac:dyDescent="0.25">
      <c r="A243" s="82"/>
      <c r="B243" s="532"/>
      <c r="C243" s="533"/>
      <c r="D243" s="533"/>
      <c r="E243" s="533"/>
      <c r="F243" s="533"/>
      <c r="G243" s="533"/>
      <c r="H243" s="533"/>
      <c r="I243" s="533"/>
      <c r="J243" s="534"/>
      <c r="K243" s="83"/>
    </row>
    <row r="244" spans="1:11" ht="20" customHeight="1" x14ac:dyDescent="0.25">
      <c r="A244" s="82"/>
      <c r="B244" s="532"/>
      <c r="C244" s="533"/>
      <c r="D244" s="533"/>
      <c r="E244" s="533"/>
      <c r="F244" s="533"/>
      <c r="G244" s="533"/>
      <c r="H244" s="533"/>
      <c r="I244" s="533"/>
      <c r="J244" s="534"/>
      <c r="K244" s="83"/>
    </row>
    <row r="245" spans="1:11" ht="20" customHeight="1" x14ac:dyDescent="0.25">
      <c r="A245" s="82"/>
      <c r="B245" s="532"/>
      <c r="C245" s="533"/>
      <c r="D245" s="533"/>
      <c r="E245" s="533"/>
      <c r="F245" s="533"/>
      <c r="G245" s="533"/>
      <c r="H245" s="533"/>
      <c r="I245" s="533"/>
      <c r="J245" s="534"/>
      <c r="K245" s="83"/>
    </row>
    <row r="246" spans="1:11" ht="20" customHeight="1" x14ac:dyDescent="0.25">
      <c r="A246" s="82"/>
      <c r="B246" s="532"/>
      <c r="C246" s="533"/>
      <c r="D246" s="533"/>
      <c r="E246" s="533"/>
      <c r="F246" s="533"/>
      <c r="G246" s="533"/>
      <c r="H246" s="533"/>
      <c r="I246" s="533"/>
      <c r="J246" s="534"/>
      <c r="K246" s="83"/>
    </row>
    <row r="247" spans="1:11" ht="20" customHeight="1" x14ac:dyDescent="0.25">
      <c r="A247" s="82"/>
      <c r="B247" s="532"/>
      <c r="C247" s="533"/>
      <c r="D247" s="533"/>
      <c r="E247" s="533"/>
      <c r="F247" s="533"/>
      <c r="G247" s="533"/>
      <c r="H247" s="533"/>
      <c r="I247" s="533"/>
      <c r="J247" s="534"/>
      <c r="K247" s="83"/>
    </row>
    <row r="248" spans="1:11" ht="20" customHeight="1" x14ac:dyDescent="0.25">
      <c r="A248" s="82"/>
      <c r="B248" s="532"/>
      <c r="C248" s="533"/>
      <c r="D248" s="533"/>
      <c r="E248" s="533"/>
      <c r="F248" s="533"/>
      <c r="G248" s="533"/>
      <c r="H248" s="533"/>
      <c r="I248" s="533"/>
      <c r="J248" s="534"/>
      <c r="K248" s="83"/>
    </row>
    <row r="249" spans="1:11" ht="20" customHeight="1" x14ac:dyDescent="0.25">
      <c r="A249" s="82"/>
      <c r="B249" s="532"/>
      <c r="C249" s="533"/>
      <c r="D249" s="533"/>
      <c r="E249" s="533"/>
      <c r="F249" s="533"/>
      <c r="G249" s="533"/>
      <c r="H249" s="533"/>
      <c r="I249" s="533"/>
      <c r="J249" s="534"/>
      <c r="K249" s="83"/>
    </row>
    <row r="250" spans="1:11" ht="20" customHeight="1" x14ac:dyDescent="0.25">
      <c r="A250" s="82"/>
      <c r="B250" s="532"/>
      <c r="C250" s="533"/>
      <c r="D250" s="533"/>
      <c r="E250" s="533"/>
      <c r="F250" s="533"/>
      <c r="G250" s="533"/>
      <c r="H250" s="533"/>
      <c r="I250" s="533"/>
      <c r="J250" s="534"/>
      <c r="K250" s="83"/>
    </row>
    <row r="251" spans="1:11" ht="20" customHeight="1" x14ac:dyDescent="0.25">
      <c r="A251" s="82"/>
      <c r="B251" s="532"/>
      <c r="C251" s="533"/>
      <c r="D251" s="533"/>
      <c r="E251" s="533"/>
      <c r="F251" s="533"/>
      <c r="G251" s="533"/>
      <c r="H251" s="533"/>
      <c r="I251" s="533"/>
      <c r="J251" s="534"/>
      <c r="K251" s="83"/>
    </row>
    <row r="252" spans="1:11" ht="20" customHeight="1" x14ac:dyDescent="0.25">
      <c r="A252" s="82"/>
      <c r="B252" s="532"/>
      <c r="C252" s="533"/>
      <c r="D252" s="533"/>
      <c r="E252" s="533"/>
      <c r="F252" s="533"/>
      <c r="G252" s="533"/>
      <c r="H252" s="533"/>
      <c r="I252" s="533"/>
      <c r="J252" s="534"/>
      <c r="K252" s="83"/>
    </row>
    <row r="253" spans="1:11" ht="20" customHeight="1" x14ac:dyDescent="0.25">
      <c r="A253" s="82"/>
      <c r="B253" s="532"/>
      <c r="C253" s="533"/>
      <c r="D253" s="533"/>
      <c r="E253" s="533"/>
      <c r="F253" s="533"/>
      <c r="G253" s="533"/>
      <c r="H253" s="533"/>
      <c r="I253" s="533"/>
      <c r="J253" s="534"/>
      <c r="K253" s="83"/>
    </row>
    <row r="254" spans="1:11" ht="20" customHeight="1" x14ac:dyDescent="0.25">
      <c r="A254" s="82"/>
      <c r="B254" s="532"/>
      <c r="C254" s="533"/>
      <c r="D254" s="533"/>
      <c r="E254" s="533"/>
      <c r="F254" s="533"/>
      <c r="G254" s="533"/>
      <c r="H254" s="533"/>
      <c r="I254" s="533"/>
      <c r="J254" s="534"/>
      <c r="K254" s="83"/>
    </row>
    <row r="255" spans="1:11" ht="20" customHeight="1" x14ac:dyDescent="0.25">
      <c r="A255" s="82"/>
      <c r="B255" s="532"/>
      <c r="C255" s="533"/>
      <c r="D255" s="533"/>
      <c r="E255" s="533"/>
      <c r="F255" s="533"/>
      <c r="G255" s="533"/>
      <c r="H255" s="533"/>
      <c r="I255" s="533"/>
      <c r="J255" s="534"/>
      <c r="K255" s="83"/>
    </row>
    <row r="256" spans="1:11" ht="20" customHeight="1" x14ac:dyDescent="0.25">
      <c r="A256" s="82"/>
      <c r="B256" s="532"/>
      <c r="C256" s="533"/>
      <c r="D256" s="533"/>
      <c r="E256" s="533"/>
      <c r="F256" s="533"/>
      <c r="G256" s="533"/>
      <c r="H256" s="533"/>
      <c r="I256" s="533"/>
      <c r="J256" s="534"/>
      <c r="K256" s="83"/>
    </row>
    <row r="257" spans="1:11" ht="20" customHeight="1" x14ac:dyDescent="0.25">
      <c r="A257" s="82"/>
      <c r="B257" s="532"/>
      <c r="C257" s="533"/>
      <c r="D257" s="533"/>
      <c r="E257" s="533"/>
      <c r="F257" s="533"/>
      <c r="G257" s="533"/>
      <c r="H257" s="533"/>
      <c r="I257" s="533"/>
      <c r="J257" s="534"/>
      <c r="K257" s="83"/>
    </row>
    <row r="258" spans="1:11" ht="20" customHeight="1" x14ac:dyDescent="0.25">
      <c r="A258" s="82"/>
      <c r="B258" s="532"/>
      <c r="C258" s="533"/>
      <c r="D258" s="533"/>
      <c r="E258" s="533"/>
      <c r="F258" s="533"/>
      <c r="G258" s="533"/>
      <c r="H258" s="533"/>
      <c r="I258" s="533"/>
      <c r="J258" s="534"/>
      <c r="K258" s="83"/>
    </row>
    <row r="259" spans="1:11" ht="20" customHeight="1" x14ac:dyDescent="0.25">
      <c r="A259" s="82"/>
      <c r="B259" s="532"/>
      <c r="C259" s="533"/>
      <c r="D259" s="533"/>
      <c r="E259" s="533"/>
      <c r="F259" s="533"/>
      <c r="G259" s="533"/>
      <c r="H259" s="533"/>
      <c r="I259" s="533"/>
      <c r="J259" s="534"/>
      <c r="K259" s="83"/>
    </row>
    <row r="260" spans="1:11" ht="20" customHeight="1" x14ac:dyDescent="0.25">
      <c r="A260" s="82"/>
      <c r="B260" s="532"/>
      <c r="C260" s="533"/>
      <c r="D260" s="533"/>
      <c r="E260" s="533"/>
      <c r="F260" s="533"/>
      <c r="G260" s="533"/>
      <c r="H260" s="533"/>
      <c r="I260" s="533"/>
      <c r="J260" s="534"/>
      <c r="K260" s="83"/>
    </row>
    <row r="261" spans="1:11" ht="20" customHeight="1" x14ac:dyDescent="0.25">
      <c r="A261" s="82"/>
      <c r="B261" s="535"/>
      <c r="C261" s="536"/>
      <c r="D261" s="536"/>
      <c r="E261" s="536"/>
      <c r="F261" s="536"/>
      <c r="G261" s="536"/>
      <c r="H261" s="536"/>
      <c r="I261" s="536"/>
      <c r="J261" s="537"/>
      <c r="K261" s="83"/>
    </row>
    <row r="262" spans="1:11" x14ac:dyDescent="0.25">
      <c r="A262" s="82"/>
      <c r="B262" s="271"/>
      <c r="C262" s="271"/>
      <c r="D262" s="271"/>
      <c r="E262" s="271"/>
      <c r="F262" s="271"/>
      <c r="G262" s="271"/>
      <c r="H262" s="271"/>
      <c r="I262" s="271"/>
      <c r="J262" s="271"/>
      <c r="K262" s="83"/>
    </row>
    <row r="263" spans="1:11" ht="15" customHeight="1" x14ac:dyDescent="0.25">
      <c r="A263" s="82"/>
      <c r="B263" s="355" t="s">
        <v>915</v>
      </c>
      <c r="C263" s="355"/>
      <c r="D263" s="355"/>
      <c r="E263" s="355"/>
      <c r="F263" s="355"/>
      <c r="G263" s="355"/>
      <c r="H263" s="355"/>
      <c r="I263" s="355"/>
      <c r="J263" s="355"/>
      <c r="K263" s="83"/>
    </row>
    <row r="264" spans="1:11" ht="14.25" customHeight="1" x14ac:dyDescent="0.25">
      <c r="A264" s="82"/>
      <c r="B264" s="743" t="s">
        <v>916</v>
      </c>
      <c r="C264" s="743"/>
      <c r="D264" s="743"/>
      <c r="E264" s="743"/>
      <c r="F264" s="743"/>
      <c r="G264" s="743"/>
      <c r="H264" s="743"/>
      <c r="I264" s="743"/>
      <c r="J264" s="743"/>
      <c r="K264" s="83"/>
    </row>
    <row r="265" spans="1:11" ht="9" customHeight="1" x14ac:dyDescent="0.25">
      <c r="A265" s="82"/>
      <c r="B265" s="202"/>
      <c r="C265" s="202"/>
      <c r="D265" s="202"/>
      <c r="E265" s="202"/>
      <c r="F265" s="202"/>
      <c r="G265" s="202"/>
      <c r="H265" s="202"/>
      <c r="I265" s="202"/>
      <c r="J265" s="202"/>
      <c r="K265" s="83"/>
    </row>
    <row r="266" spans="1:11" ht="12.75" customHeight="1" x14ac:dyDescent="0.25">
      <c r="A266" s="82"/>
      <c r="B266" s="747" t="s">
        <v>917</v>
      </c>
      <c r="C266" s="748"/>
      <c r="D266" s="748"/>
      <c r="E266" s="748"/>
      <c r="F266" s="748"/>
      <c r="G266" s="748"/>
      <c r="H266" s="748"/>
      <c r="I266" s="748"/>
      <c r="J266" s="749"/>
      <c r="K266" s="83"/>
    </row>
    <row r="267" spans="1:11" ht="12.75" customHeight="1" x14ac:dyDescent="0.25">
      <c r="A267" s="82"/>
      <c r="B267" s="750" t="s">
        <v>918</v>
      </c>
      <c r="C267" s="751"/>
      <c r="D267" s="751"/>
      <c r="E267" s="751"/>
      <c r="F267" s="751"/>
      <c r="G267" s="751"/>
      <c r="H267" s="751"/>
      <c r="I267" s="751"/>
      <c r="J267" s="752"/>
      <c r="K267" s="83"/>
    </row>
    <row r="268" spans="1:11" ht="12.75" customHeight="1" x14ac:dyDescent="0.25">
      <c r="A268" s="82"/>
      <c r="B268" s="886" t="s">
        <v>919</v>
      </c>
      <c r="C268" s="887"/>
      <c r="D268" s="887"/>
      <c r="E268" s="887"/>
      <c r="F268" s="887"/>
      <c r="G268" s="887"/>
      <c r="H268" s="887"/>
      <c r="I268" s="887"/>
      <c r="J268" s="888"/>
      <c r="K268" s="83"/>
    </row>
    <row r="269" spans="1:11" ht="8.25" customHeight="1" x14ac:dyDescent="0.25">
      <c r="A269" s="82"/>
      <c r="C269" s="175"/>
      <c r="D269" s="175"/>
      <c r="E269" s="175"/>
      <c r="F269" s="175"/>
      <c r="G269" s="175"/>
      <c r="H269" s="175"/>
      <c r="I269" s="175"/>
      <c r="J269" s="175"/>
      <c r="K269" s="83"/>
    </row>
    <row r="270" spans="1:11" ht="12.75" customHeight="1" x14ac:dyDescent="0.25">
      <c r="A270" s="82"/>
      <c r="B270" s="299" t="s">
        <v>920</v>
      </c>
      <c r="C270" s="299"/>
      <c r="D270" s="299"/>
      <c r="E270" s="299"/>
      <c r="F270" s="299"/>
      <c r="G270" s="299"/>
      <c r="H270" s="299"/>
      <c r="I270" s="299"/>
      <c r="J270" s="299"/>
      <c r="K270" s="83"/>
    </row>
    <row r="271" spans="1:11" x14ac:dyDescent="0.25">
      <c r="A271" s="82"/>
      <c r="B271" s="299"/>
      <c r="C271" s="299"/>
      <c r="D271" s="299"/>
      <c r="E271" s="299"/>
      <c r="F271" s="299"/>
      <c r="G271" s="299"/>
      <c r="H271" s="299"/>
      <c r="I271" s="299"/>
      <c r="J271" s="299"/>
      <c r="K271" s="83"/>
    </row>
    <row r="272" spans="1:11" ht="12.75" customHeight="1" x14ac:dyDescent="0.25">
      <c r="A272" s="82"/>
      <c r="B272" s="299"/>
      <c r="C272" s="299"/>
      <c r="D272" s="299"/>
      <c r="E272" s="299"/>
      <c r="F272" s="299"/>
      <c r="G272" s="299"/>
      <c r="H272" s="299"/>
      <c r="I272" s="299"/>
      <c r="J272" s="299"/>
      <c r="K272" s="83"/>
    </row>
    <row r="273" spans="1:11" ht="12.75" customHeight="1" x14ac:dyDescent="0.25">
      <c r="A273" s="82"/>
      <c r="B273" s="299"/>
      <c r="C273" s="299"/>
      <c r="D273" s="299"/>
      <c r="E273" s="299"/>
      <c r="F273" s="299"/>
      <c r="G273" s="299"/>
      <c r="H273" s="299"/>
      <c r="I273" s="299"/>
      <c r="J273" s="299"/>
      <c r="K273" s="83"/>
    </row>
    <row r="274" spans="1:11" ht="12.75" customHeight="1" x14ac:dyDescent="0.25">
      <c r="A274" s="82"/>
      <c r="B274" s="299"/>
      <c r="C274" s="299"/>
      <c r="D274" s="299"/>
      <c r="E274" s="299"/>
      <c r="F274" s="299"/>
      <c r="G274" s="299"/>
      <c r="H274" s="299"/>
      <c r="I274" s="299"/>
      <c r="J274" s="299"/>
      <c r="K274" s="83"/>
    </row>
    <row r="275" spans="1:11" ht="9.75" customHeight="1" x14ac:dyDescent="0.25">
      <c r="A275" s="82"/>
      <c r="B275" s="299"/>
      <c r="C275" s="299"/>
      <c r="D275" s="299"/>
      <c r="E275" s="299"/>
      <c r="F275" s="299"/>
      <c r="G275" s="299"/>
      <c r="H275" s="299"/>
      <c r="I275" s="299"/>
      <c r="J275" s="299"/>
      <c r="K275" s="83"/>
    </row>
    <row r="276" spans="1:11" ht="22.5" customHeight="1" x14ac:dyDescent="0.25">
      <c r="A276" s="82"/>
      <c r="B276" s="702"/>
      <c r="C276" s="703"/>
      <c r="D276" s="703"/>
      <c r="E276" s="703"/>
      <c r="F276" s="703"/>
      <c r="G276" s="703"/>
      <c r="H276" s="703"/>
      <c r="I276" s="703"/>
      <c r="J276" s="704"/>
      <c r="K276" s="83"/>
    </row>
    <row r="277" spans="1:11" ht="22.5" customHeight="1" x14ac:dyDescent="0.25">
      <c r="A277" s="82"/>
      <c r="B277" s="705"/>
      <c r="C277" s="706"/>
      <c r="D277" s="706"/>
      <c r="E277" s="706"/>
      <c r="F277" s="706"/>
      <c r="G277" s="706"/>
      <c r="H277" s="706"/>
      <c r="I277" s="706"/>
      <c r="J277" s="707"/>
      <c r="K277" s="83"/>
    </row>
    <row r="278" spans="1:11" ht="22.5" customHeight="1" x14ac:dyDescent="0.25">
      <c r="A278" s="82"/>
      <c r="B278" s="705"/>
      <c r="C278" s="706"/>
      <c r="D278" s="706"/>
      <c r="E278" s="706"/>
      <c r="F278" s="706"/>
      <c r="G278" s="706"/>
      <c r="H278" s="706"/>
      <c r="I278" s="706"/>
      <c r="J278" s="707"/>
      <c r="K278" s="83"/>
    </row>
    <row r="279" spans="1:11" ht="22.5" customHeight="1" x14ac:dyDescent="0.25">
      <c r="A279" s="82"/>
      <c r="B279" s="705"/>
      <c r="C279" s="706"/>
      <c r="D279" s="706"/>
      <c r="E279" s="706"/>
      <c r="F279" s="706"/>
      <c r="G279" s="706"/>
      <c r="H279" s="706"/>
      <c r="I279" s="706"/>
      <c r="J279" s="707"/>
      <c r="K279" s="83"/>
    </row>
    <row r="280" spans="1:11" ht="22.5" customHeight="1" x14ac:dyDescent="0.25">
      <c r="A280" s="82"/>
      <c r="B280" s="705"/>
      <c r="C280" s="706"/>
      <c r="D280" s="706"/>
      <c r="E280" s="706"/>
      <c r="F280" s="706"/>
      <c r="G280" s="706"/>
      <c r="H280" s="706"/>
      <c r="I280" s="706"/>
      <c r="J280" s="707"/>
      <c r="K280" s="83"/>
    </row>
    <row r="281" spans="1:11" ht="22.5" customHeight="1" x14ac:dyDescent="0.25">
      <c r="A281" s="82"/>
      <c r="B281" s="705"/>
      <c r="C281" s="706"/>
      <c r="D281" s="706"/>
      <c r="E281" s="706"/>
      <c r="F281" s="706"/>
      <c r="G281" s="706"/>
      <c r="H281" s="706"/>
      <c r="I281" s="706"/>
      <c r="J281" s="707"/>
      <c r="K281" s="83"/>
    </row>
    <row r="282" spans="1:11" ht="22.5" customHeight="1" x14ac:dyDescent="0.25">
      <c r="A282" s="82"/>
      <c r="B282" s="705"/>
      <c r="C282" s="706"/>
      <c r="D282" s="706"/>
      <c r="E282" s="706"/>
      <c r="F282" s="706"/>
      <c r="G282" s="706"/>
      <c r="H282" s="706"/>
      <c r="I282" s="706"/>
      <c r="J282" s="707"/>
      <c r="K282" s="83"/>
    </row>
    <row r="283" spans="1:11" ht="22.5" customHeight="1" x14ac:dyDescent="0.25">
      <c r="A283" s="82"/>
      <c r="B283" s="705"/>
      <c r="C283" s="706"/>
      <c r="D283" s="706"/>
      <c r="E283" s="706"/>
      <c r="F283" s="706"/>
      <c r="G283" s="706"/>
      <c r="H283" s="706"/>
      <c r="I283" s="706"/>
      <c r="J283" s="707"/>
      <c r="K283" s="83"/>
    </row>
    <row r="284" spans="1:11" ht="22.5" customHeight="1" x14ac:dyDescent="0.25">
      <c r="A284" s="82"/>
      <c r="B284" s="705"/>
      <c r="C284" s="706"/>
      <c r="D284" s="706"/>
      <c r="E284" s="706"/>
      <c r="F284" s="706"/>
      <c r="G284" s="706"/>
      <c r="H284" s="706"/>
      <c r="I284" s="706"/>
      <c r="J284" s="707"/>
      <c r="K284" s="83"/>
    </row>
    <row r="285" spans="1:11" ht="22.5" customHeight="1" x14ac:dyDescent="0.25">
      <c r="A285" s="82"/>
      <c r="B285" s="705"/>
      <c r="C285" s="706"/>
      <c r="D285" s="706"/>
      <c r="E285" s="706"/>
      <c r="F285" s="706"/>
      <c r="G285" s="706"/>
      <c r="H285" s="706"/>
      <c r="I285" s="706"/>
      <c r="J285" s="707"/>
      <c r="K285" s="83"/>
    </row>
    <row r="286" spans="1:11" ht="22.5" customHeight="1" x14ac:dyDescent="0.25">
      <c r="A286" s="82"/>
      <c r="B286" s="705"/>
      <c r="C286" s="706"/>
      <c r="D286" s="706"/>
      <c r="E286" s="706"/>
      <c r="F286" s="706"/>
      <c r="G286" s="706"/>
      <c r="H286" s="706"/>
      <c r="I286" s="706"/>
      <c r="J286" s="707"/>
      <c r="K286" s="83"/>
    </row>
    <row r="287" spans="1:11" ht="22.5" customHeight="1" x14ac:dyDescent="0.25">
      <c r="A287" s="82"/>
      <c r="B287" s="705"/>
      <c r="C287" s="706"/>
      <c r="D287" s="706"/>
      <c r="E287" s="706"/>
      <c r="F287" s="706"/>
      <c r="G287" s="706"/>
      <c r="H287" s="706"/>
      <c r="I287" s="706"/>
      <c r="J287" s="707"/>
      <c r="K287" s="83"/>
    </row>
    <row r="288" spans="1:11" ht="22.5" customHeight="1" x14ac:dyDescent="0.25">
      <c r="A288" s="82"/>
      <c r="B288" s="705"/>
      <c r="C288" s="706"/>
      <c r="D288" s="706"/>
      <c r="E288" s="706"/>
      <c r="F288" s="706"/>
      <c r="G288" s="706"/>
      <c r="H288" s="706"/>
      <c r="I288" s="706"/>
      <c r="J288" s="707"/>
      <c r="K288" s="83"/>
    </row>
    <row r="289" spans="1:11" ht="22.5" customHeight="1" x14ac:dyDescent="0.25">
      <c r="A289" s="82"/>
      <c r="B289" s="705"/>
      <c r="C289" s="706"/>
      <c r="D289" s="706"/>
      <c r="E289" s="706"/>
      <c r="F289" s="706"/>
      <c r="G289" s="706"/>
      <c r="H289" s="706"/>
      <c r="I289" s="706"/>
      <c r="J289" s="707"/>
      <c r="K289" s="83"/>
    </row>
    <row r="290" spans="1:11" ht="22.5" customHeight="1" x14ac:dyDescent="0.25">
      <c r="A290" s="82"/>
      <c r="B290" s="705"/>
      <c r="C290" s="706"/>
      <c r="D290" s="706"/>
      <c r="E290" s="706"/>
      <c r="F290" s="706"/>
      <c r="G290" s="706"/>
      <c r="H290" s="706"/>
      <c r="I290" s="706"/>
      <c r="J290" s="707"/>
      <c r="K290" s="83"/>
    </row>
    <row r="291" spans="1:11" ht="22.5" customHeight="1" x14ac:dyDescent="0.25">
      <c r="A291" s="82"/>
      <c r="B291" s="705"/>
      <c r="C291" s="706"/>
      <c r="D291" s="706"/>
      <c r="E291" s="706"/>
      <c r="F291" s="706"/>
      <c r="G291" s="706"/>
      <c r="H291" s="706"/>
      <c r="I291" s="706"/>
      <c r="J291" s="707"/>
      <c r="K291" s="83"/>
    </row>
    <row r="292" spans="1:11" ht="22.5" customHeight="1" x14ac:dyDescent="0.25">
      <c r="A292" s="82"/>
      <c r="B292" s="705"/>
      <c r="C292" s="706"/>
      <c r="D292" s="706"/>
      <c r="E292" s="706"/>
      <c r="F292" s="706"/>
      <c r="G292" s="706"/>
      <c r="H292" s="706"/>
      <c r="I292" s="706"/>
      <c r="J292" s="707"/>
      <c r="K292" s="83"/>
    </row>
    <row r="293" spans="1:11" ht="22.5" customHeight="1" x14ac:dyDescent="0.25">
      <c r="A293" s="82"/>
      <c r="B293" s="705"/>
      <c r="C293" s="706"/>
      <c r="D293" s="706"/>
      <c r="E293" s="706"/>
      <c r="F293" s="706"/>
      <c r="G293" s="706"/>
      <c r="H293" s="706"/>
      <c r="I293" s="706"/>
      <c r="J293" s="707"/>
      <c r="K293" s="83"/>
    </row>
    <row r="294" spans="1:11" ht="22.5" customHeight="1" x14ac:dyDescent="0.25">
      <c r="A294" s="82"/>
      <c r="B294" s="705"/>
      <c r="C294" s="706"/>
      <c r="D294" s="706"/>
      <c r="E294" s="706"/>
      <c r="F294" s="706"/>
      <c r="G294" s="706"/>
      <c r="H294" s="706"/>
      <c r="I294" s="706"/>
      <c r="J294" s="707"/>
      <c r="K294" s="83"/>
    </row>
    <row r="295" spans="1:11" ht="22.5" customHeight="1" x14ac:dyDescent="0.25">
      <c r="A295" s="82"/>
      <c r="B295" s="705"/>
      <c r="C295" s="706"/>
      <c r="D295" s="706"/>
      <c r="E295" s="706"/>
      <c r="F295" s="706"/>
      <c r="G295" s="706"/>
      <c r="H295" s="706"/>
      <c r="I295" s="706"/>
      <c r="J295" s="707"/>
      <c r="K295" s="83"/>
    </row>
    <row r="296" spans="1:11" ht="22.5" customHeight="1" x14ac:dyDescent="0.25">
      <c r="A296" s="82"/>
      <c r="B296" s="708"/>
      <c r="C296" s="709"/>
      <c r="D296" s="709"/>
      <c r="E296" s="709"/>
      <c r="F296" s="709"/>
      <c r="G296" s="709"/>
      <c r="H296" s="709"/>
      <c r="I296" s="709"/>
      <c r="J296" s="710"/>
      <c r="K296" s="83"/>
    </row>
    <row r="297" spans="1:11" ht="9.75" customHeight="1" x14ac:dyDescent="0.25">
      <c r="A297" s="82"/>
      <c r="K297" s="83"/>
    </row>
    <row r="298" spans="1:11" x14ac:dyDescent="0.25">
      <c r="A298" s="82"/>
      <c r="B298" s="240" t="s">
        <v>882</v>
      </c>
      <c r="C298" s="271"/>
      <c r="D298" s="271"/>
      <c r="E298" s="271"/>
      <c r="F298" s="271"/>
      <c r="G298" s="271"/>
      <c r="H298" s="271"/>
      <c r="I298" s="271"/>
      <c r="J298" s="271"/>
      <c r="K298" s="83"/>
    </row>
    <row r="299" spans="1:11" ht="12.75" customHeight="1" x14ac:dyDescent="0.25">
      <c r="A299" s="82"/>
      <c r="B299" s="292" t="s">
        <v>921</v>
      </c>
      <c r="C299" s="292"/>
      <c r="D299" s="292"/>
      <c r="E299" s="292"/>
      <c r="F299" s="292"/>
      <c r="G299" s="292"/>
      <c r="H299" s="292"/>
      <c r="I299" s="292"/>
      <c r="J299" s="292"/>
      <c r="K299" s="83"/>
    </row>
    <row r="300" spans="1:11" ht="12.75" customHeight="1" x14ac:dyDescent="0.25">
      <c r="A300" s="82"/>
      <c r="B300" s="240" t="s">
        <v>922</v>
      </c>
      <c r="C300" s="271"/>
      <c r="D300" s="271"/>
      <c r="E300" s="271"/>
      <c r="F300" s="271"/>
      <c r="G300" s="271"/>
      <c r="H300" s="271"/>
      <c r="I300" s="271"/>
      <c r="J300" s="271"/>
      <c r="K300" s="83"/>
    </row>
    <row r="301" spans="1:11" ht="14.25" customHeight="1" x14ac:dyDescent="0.25">
      <c r="A301" s="82"/>
      <c r="B301" s="271" t="s">
        <v>923</v>
      </c>
      <c r="C301" s="271"/>
      <c r="D301" s="271"/>
      <c r="E301" s="271"/>
      <c r="F301" s="271"/>
      <c r="G301" s="271"/>
      <c r="H301" s="271"/>
      <c r="I301" s="271"/>
      <c r="J301" s="271"/>
      <c r="K301" s="83"/>
    </row>
    <row r="302" spans="1:11" ht="16.5" customHeight="1" x14ac:dyDescent="0.25">
      <c r="A302" s="82"/>
      <c r="D302" s="299" t="s">
        <v>924</v>
      </c>
      <c r="E302" s="476"/>
      <c r="F302" s="476"/>
      <c r="G302" s="476"/>
      <c r="H302" s="476"/>
      <c r="I302" s="178"/>
      <c r="J302" s="178"/>
      <c r="K302" s="83"/>
    </row>
    <row r="303" spans="1:11" ht="15.75" customHeight="1" x14ac:dyDescent="0.25">
      <c r="A303" s="82"/>
      <c r="B303" s="271" t="s">
        <v>925</v>
      </c>
      <c r="C303" s="271"/>
      <c r="D303" s="271"/>
      <c r="E303" s="271"/>
      <c r="F303" s="271"/>
      <c r="G303" s="271"/>
      <c r="H303" s="271"/>
      <c r="I303" s="271"/>
      <c r="J303" s="271"/>
      <c r="K303" s="83"/>
    </row>
    <row r="304" spans="1:11" ht="13.5" customHeight="1" x14ac:dyDescent="0.25">
      <c r="A304" s="82"/>
      <c r="B304" s="38"/>
      <c r="C304" s="730" t="s">
        <v>926</v>
      </c>
      <c r="D304" s="289"/>
      <c r="E304" s="289"/>
      <c r="F304" s="289"/>
      <c r="G304" s="289"/>
      <c r="H304" s="289"/>
      <c r="I304" s="731"/>
      <c r="J304" s="43"/>
      <c r="K304" s="83"/>
    </row>
    <row r="305" spans="1:11" ht="13.5" customHeight="1" x14ac:dyDescent="0.25">
      <c r="A305" s="82"/>
      <c r="B305" s="38"/>
      <c r="C305" s="730" t="s">
        <v>927</v>
      </c>
      <c r="D305" s="289"/>
      <c r="E305" s="289"/>
      <c r="F305" s="289"/>
      <c r="G305" s="289"/>
      <c r="H305" s="289"/>
      <c r="I305" s="731"/>
      <c r="J305" s="43"/>
      <c r="K305" s="83"/>
    </row>
    <row r="306" spans="1:11" ht="13.5" customHeight="1" x14ac:dyDescent="0.25">
      <c r="A306" s="82"/>
      <c r="B306" s="38"/>
      <c r="C306" s="730" t="s">
        <v>928</v>
      </c>
      <c r="D306" s="289"/>
      <c r="E306" s="289"/>
      <c r="F306" s="289"/>
      <c r="G306" s="289"/>
      <c r="H306" s="289"/>
      <c r="I306" s="731"/>
      <c r="J306" s="43"/>
      <c r="K306" s="83"/>
    </row>
    <row r="307" spans="1:11" ht="13.5" customHeight="1" x14ac:dyDescent="0.25">
      <c r="A307" s="82"/>
      <c r="B307" s="38"/>
      <c r="C307" s="730" t="s">
        <v>929</v>
      </c>
      <c r="D307" s="289"/>
      <c r="E307" s="289"/>
      <c r="F307" s="289"/>
      <c r="G307" s="289"/>
      <c r="H307" s="289"/>
      <c r="I307" s="731"/>
      <c r="J307" s="43"/>
      <c r="K307" s="83"/>
    </row>
    <row r="308" spans="1:11" ht="13.5" customHeight="1" x14ac:dyDescent="0.25">
      <c r="A308" s="82"/>
      <c r="B308" s="38"/>
      <c r="C308" s="730" t="s">
        <v>930</v>
      </c>
      <c r="D308" s="289"/>
      <c r="E308" s="289"/>
      <c r="F308" s="289"/>
      <c r="G308" s="289"/>
      <c r="H308" s="289"/>
      <c r="I308" s="731"/>
      <c r="J308" s="43"/>
      <c r="K308" s="83"/>
    </row>
    <row r="309" spans="1:11" ht="13.5" customHeight="1" x14ac:dyDescent="0.25">
      <c r="A309" s="82"/>
      <c r="B309" s="38"/>
      <c r="C309" s="730" t="s">
        <v>448</v>
      </c>
      <c r="D309" s="289"/>
      <c r="E309" s="289"/>
      <c r="F309" s="289"/>
      <c r="G309" s="289"/>
      <c r="H309" s="289"/>
      <c r="I309" s="731"/>
      <c r="J309" s="43"/>
      <c r="K309" s="83"/>
    </row>
    <row r="310" spans="1:11" ht="43.5" customHeight="1" x14ac:dyDescent="0.25">
      <c r="A310" s="82"/>
      <c r="B310" s="445"/>
      <c r="C310" s="446"/>
      <c r="D310" s="446"/>
      <c r="E310" s="446"/>
      <c r="F310" s="446"/>
      <c r="G310" s="446"/>
      <c r="H310" s="446"/>
      <c r="I310" s="446"/>
      <c r="J310" s="447"/>
      <c r="K310" s="83"/>
    </row>
    <row r="311" spans="1:11" ht="15" customHeight="1" x14ac:dyDescent="0.25">
      <c r="A311" s="82"/>
      <c r="B311" s="901" t="s">
        <v>931</v>
      </c>
      <c r="C311" s="235"/>
      <c r="D311" s="235"/>
      <c r="E311" s="235"/>
      <c r="F311" s="235"/>
      <c r="G311" s="235"/>
      <c r="H311" s="235"/>
      <c r="I311" s="235"/>
      <c r="J311" s="902"/>
      <c r="K311" s="83"/>
    </row>
    <row r="312" spans="1:11" ht="15" customHeight="1" x14ac:dyDescent="0.25">
      <c r="A312" s="82"/>
      <c r="B312" s="903"/>
      <c r="C312" s="904"/>
      <c r="D312" s="904"/>
      <c r="E312" s="904"/>
      <c r="F312" s="904"/>
      <c r="G312" s="904"/>
      <c r="H312" s="904"/>
      <c r="I312" s="904"/>
      <c r="J312" s="905"/>
      <c r="K312" s="83"/>
    </row>
    <row r="313" spans="1:11" ht="15" customHeight="1" x14ac:dyDescent="0.25">
      <c r="A313" s="82"/>
      <c r="B313" s="62"/>
      <c r="C313" s="63"/>
      <c r="D313" s="63"/>
      <c r="E313" s="63"/>
      <c r="F313" s="63"/>
      <c r="G313" s="63"/>
      <c r="H313" s="63"/>
      <c r="I313" s="63"/>
      <c r="J313" s="63"/>
      <c r="K313" s="83"/>
    </row>
    <row r="314" spans="1:11" ht="15" customHeight="1" x14ac:dyDescent="0.25">
      <c r="A314" s="82"/>
      <c r="B314" s="271" t="s">
        <v>932</v>
      </c>
      <c r="C314" s="271"/>
      <c r="D314" s="271"/>
      <c r="E314" s="271"/>
      <c r="F314" s="271"/>
      <c r="G314" s="271"/>
      <c r="H314" s="271"/>
      <c r="I314" s="271"/>
      <c r="J314" s="271"/>
      <c r="K314" s="83"/>
    </row>
    <row r="315" spans="1:11" ht="13.5" customHeight="1" x14ac:dyDescent="0.25">
      <c r="A315" s="82"/>
      <c r="B315" s="38"/>
      <c r="C315" s="730" t="s">
        <v>933</v>
      </c>
      <c r="D315" s="289"/>
      <c r="E315" s="289"/>
      <c r="F315" s="289"/>
      <c r="G315" s="289"/>
      <c r="H315" s="289"/>
      <c r="I315" s="289"/>
      <c r="J315" s="43"/>
      <c r="K315" s="83"/>
    </row>
    <row r="316" spans="1:11" ht="13.5" customHeight="1" x14ac:dyDescent="0.25">
      <c r="A316" s="82"/>
      <c r="B316" s="38"/>
      <c r="C316" s="730" t="s">
        <v>934</v>
      </c>
      <c r="D316" s="289"/>
      <c r="E316" s="289"/>
      <c r="F316" s="289"/>
      <c r="G316" s="289"/>
      <c r="H316" s="289"/>
      <c r="I316" s="289"/>
      <c r="J316" s="43"/>
      <c r="K316" s="83"/>
    </row>
    <row r="317" spans="1:11" ht="13.5" customHeight="1" x14ac:dyDescent="0.25">
      <c r="A317" s="82"/>
      <c r="B317" s="38"/>
      <c r="C317" s="730" t="s">
        <v>935</v>
      </c>
      <c r="D317" s="289"/>
      <c r="E317" s="289"/>
      <c r="F317" s="289"/>
      <c r="G317" s="289"/>
      <c r="H317" s="289"/>
      <c r="I317" s="289"/>
      <c r="J317" s="43"/>
      <c r="K317" s="83"/>
    </row>
    <row r="318" spans="1:11" ht="13.5" customHeight="1" x14ac:dyDescent="0.25">
      <c r="A318" s="82"/>
      <c r="B318" s="38"/>
      <c r="C318" s="730" t="s">
        <v>936</v>
      </c>
      <c r="D318" s="289"/>
      <c r="E318" s="289"/>
      <c r="F318" s="289"/>
      <c r="G318" s="289"/>
      <c r="H318" s="289"/>
      <c r="I318" s="289"/>
      <c r="J318" s="43"/>
      <c r="K318" s="83"/>
    </row>
    <row r="319" spans="1:11" ht="13.5" customHeight="1" x14ac:dyDescent="0.25">
      <c r="A319" s="82"/>
      <c r="B319" s="38"/>
      <c r="C319" s="730" t="s">
        <v>937</v>
      </c>
      <c r="D319" s="289"/>
      <c r="E319" s="289"/>
      <c r="F319" s="289"/>
      <c r="G319" s="289"/>
      <c r="H319" s="289"/>
      <c r="I319" s="289"/>
      <c r="J319" s="43"/>
      <c r="K319" s="83"/>
    </row>
    <row r="320" spans="1:11" ht="13.5" customHeight="1" x14ac:dyDescent="0.25">
      <c r="A320" s="82"/>
      <c r="B320" s="38"/>
      <c r="C320" s="730" t="s">
        <v>938</v>
      </c>
      <c r="D320" s="289"/>
      <c r="E320" s="289"/>
      <c r="F320" s="289"/>
      <c r="G320" s="289"/>
      <c r="H320" s="289"/>
      <c r="I320" s="289"/>
      <c r="J320" s="43"/>
      <c r="K320" s="83"/>
    </row>
    <row r="321" spans="1:11" ht="13.5" customHeight="1" x14ac:dyDescent="0.25">
      <c r="A321" s="82"/>
      <c r="B321" s="38"/>
      <c r="C321" s="730" t="s">
        <v>939</v>
      </c>
      <c r="D321" s="289"/>
      <c r="E321" s="289"/>
      <c r="F321" s="289"/>
      <c r="G321" s="289"/>
      <c r="H321" s="289"/>
      <c r="I321" s="289"/>
      <c r="J321" s="43"/>
      <c r="K321" s="83"/>
    </row>
    <row r="322" spans="1:11" ht="13.5" customHeight="1" x14ac:dyDescent="0.25">
      <c r="A322" s="82"/>
      <c r="B322" s="38"/>
      <c r="C322" s="289" t="s">
        <v>448</v>
      </c>
      <c r="D322" s="289"/>
      <c r="E322" s="289"/>
      <c r="F322" s="289"/>
      <c r="G322" s="289"/>
      <c r="H322" s="289"/>
      <c r="I322" s="289"/>
      <c r="J322" s="43"/>
      <c r="K322" s="83"/>
    </row>
    <row r="323" spans="1:11" ht="39" customHeight="1" x14ac:dyDescent="0.25">
      <c r="A323" s="82"/>
      <c r="B323" s="445"/>
      <c r="C323" s="446"/>
      <c r="D323" s="446"/>
      <c r="E323" s="446"/>
      <c r="F323" s="446"/>
      <c r="G323" s="446"/>
      <c r="H323" s="446"/>
      <c r="I323" s="446"/>
      <c r="J323" s="447"/>
      <c r="K323" s="83"/>
    </row>
    <row r="324" spans="1:11" ht="12.75" customHeight="1" x14ac:dyDescent="0.25">
      <c r="A324" s="82"/>
      <c r="B324" s="353" t="s">
        <v>940</v>
      </c>
      <c r="C324" s="353"/>
      <c r="D324" s="353"/>
      <c r="E324" s="353"/>
      <c r="F324" s="353"/>
      <c r="G324" s="353"/>
      <c r="H324" s="353"/>
      <c r="I324" s="178"/>
      <c r="J324" s="146"/>
      <c r="K324" s="83"/>
    </row>
    <row r="325" spans="1:11" ht="12.75" customHeight="1" x14ac:dyDescent="0.25">
      <c r="A325" s="82"/>
      <c r="B325" s="189"/>
      <c r="C325" s="189"/>
      <c r="D325" s="189"/>
      <c r="E325" s="189"/>
      <c r="F325" s="189"/>
      <c r="G325" s="189"/>
      <c r="H325" s="189"/>
      <c r="I325" s="178"/>
      <c r="K325" s="83"/>
    </row>
    <row r="326" spans="1:11" ht="12.75" customHeight="1" x14ac:dyDescent="0.25">
      <c r="A326" s="82"/>
      <c r="B326" s="235" t="s">
        <v>941</v>
      </c>
      <c r="C326" s="892"/>
      <c r="D326" s="892"/>
      <c r="E326" s="892"/>
      <c r="F326" s="892"/>
      <c r="G326" s="892"/>
      <c r="H326" s="892"/>
      <c r="I326" s="892"/>
      <c r="J326" s="892"/>
      <c r="K326" s="83"/>
    </row>
    <row r="327" spans="1:11" ht="12.75" customHeight="1" x14ac:dyDescent="0.25">
      <c r="A327" s="82"/>
      <c r="B327" s="892"/>
      <c r="C327" s="892"/>
      <c r="D327" s="892"/>
      <c r="E327" s="892"/>
      <c r="F327" s="892"/>
      <c r="G327" s="892"/>
      <c r="H327" s="892"/>
      <c r="I327" s="892"/>
      <c r="J327" s="892"/>
      <c r="K327" s="83"/>
    </row>
    <row r="328" spans="1:11" ht="12.75" customHeight="1" x14ac:dyDescent="0.25">
      <c r="A328" s="82"/>
      <c r="B328" s="892"/>
      <c r="C328" s="892"/>
      <c r="D328" s="892"/>
      <c r="E328" s="892"/>
      <c r="F328" s="892"/>
      <c r="G328" s="892"/>
      <c r="H328" s="892"/>
      <c r="I328" s="892"/>
      <c r="J328" s="892"/>
      <c r="K328" s="83"/>
    </row>
    <row r="329" spans="1:11" ht="12.75" customHeight="1" x14ac:dyDescent="0.25">
      <c r="A329" s="82"/>
      <c r="B329" s="892"/>
      <c r="C329" s="892"/>
      <c r="D329" s="892"/>
      <c r="E329" s="892"/>
      <c r="F329" s="892"/>
      <c r="G329" s="892"/>
      <c r="H329" s="892"/>
      <c r="I329" s="892"/>
      <c r="J329" s="892"/>
      <c r="K329" s="83"/>
    </row>
    <row r="330" spans="1:11" ht="12.75" customHeight="1" x14ac:dyDescent="0.25">
      <c r="A330" s="82"/>
      <c r="B330" s="892"/>
      <c r="C330" s="892"/>
      <c r="D330" s="892"/>
      <c r="E330" s="892"/>
      <c r="F330" s="892"/>
      <c r="G330" s="892"/>
      <c r="H330" s="892"/>
      <c r="I330" s="892"/>
      <c r="J330" s="892"/>
      <c r="K330" s="83"/>
    </row>
    <row r="331" spans="1:11" ht="14.15" customHeight="1" x14ac:dyDescent="0.25">
      <c r="A331" s="82"/>
      <c r="B331" s="299" t="s">
        <v>942</v>
      </c>
      <c r="C331" s="299"/>
      <c r="D331" s="299"/>
      <c r="E331" s="299"/>
      <c r="F331" s="299"/>
      <c r="G331" s="299"/>
      <c r="H331" s="299"/>
      <c r="I331" s="299"/>
      <c r="J331" s="299"/>
      <c r="K331" s="83"/>
    </row>
    <row r="332" spans="1:11" ht="14.15" customHeight="1" x14ac:dyDescent="0.25">
      <c r="A332" s="82"/>
      <c r="B332" s="174"/>
      <c r="C332" s="174"/>
      <c r="D332" s="174"/>
      <c r="E332" s="174"/>
      <c r="F332" s="174"/>
      <c r="G332" s="174"/>
      <c r="H332" s="174"/>
      <c r="I332" s="174"/>
      <c r="J332" s="174"/>
      <c r="K332" s="83"/>
    </row>
    <row r="333" spans="1:11" ht="15.75" customHeight="1" x14ac:dyDescent="0.25">
      <c r="A333" s="82"/>
      <c r="B333" s="292" t="s">
        <v>943</v>
      </c>
      <c r="C333" s="292"/>
      <c r="D333" s="292"/>
      <c r="E333" s="292"/>
      <c r="F333" s="292"/>
      <c r="G333" s="292"/>
      <c r="H333" s="292"/>
      <c r="I333" s="292"/>
      <c r="J333" s="292"/>
      <c r="K333" s="83"/>
    </row>
    <row r="334" spans="1:11" ht="9.75" customHeight="1" x14ac:dyDescent="0.25">
      <c r="A334" s="82"/>
      <c r="B334" s="175"/>
      <c r="C334" s="175"/>
      <c r="D334" s="175"/>
      <c r="E334" s="175"/>
      <c r="F334" s="175"/>
      <c r="G334" s="175"/>
      <c r="H334" s="175"/>
      <c r="I334" s="175"/>
      <c r="J334" s="175"/>
      <c r="K334" s="83"/>
    </row>
    <row r="335" spans="1:11" ht="12.75" customHeight="1" x14ac:dyDescent="0.25">
      <c r="A335" s="82"/>
      <c r="B335" s="299" t="s">
        <v>944</v>
      </c>
      <c r="C335" s="299"/>
      <c r="D335" s="299"/>
      <c r="E335" s="299"/>
      <c r="F335" s="299"/>
      <c r="G335" s="299"/>
      <c r="H335" s="299"/>
      <c r="I335" s="299"/>
      <c r="J335" s="299"/>
      <c r="K335" s="83"/>
    </row>
    <row r="336" spans="1:11" ht="12.75" customHeight="1" x14ac:dyDescent="0.25">
      <c r="A336" s="82"/>
      <c r="B336" s="774"/>
      <c r="C336" s="774"/>
      <c r="D336" s="774"/>
      <c r="E336" s="774"/>
      <c r="F336" s="774"/>
      <c r="G336" s="774"/>
      <c r="H336" s="774"/>
      <c r="I336" s="774"/>
      <c r="J336" s="774"/>
      <c r="K336" s="83"/>
    </row>
    <row r="337" spans="1:11" ht="14.25" customHeight="1" x14ac:dyDescent="0.25">
      <c r="A337" s="82"/>
      <c r="B337" s="898" t="s">
        <v>945</v>
      </c>
      <c r="C337" s="899"/>
      <c r="D337" s="899"/>
      <c r="E337" s="899"/>
      <c r="F337" s="899"/>
      <c r="G337" s="899"/>
      <c r="H337" s="899"/>
      <c r="I337" s="899"/>
      <c r="J337" s="900"/>
      <c r="K337" s="83"/>
    </row>
    <row r="338" spans="1:11" ht="14.15" customHeight="1" x14ac:dyDescent="0.25">
      <c r="A338" s="82"/>
      <c r="B338" s="895" t="s">
        <v>946</v>
      </c>
      <c r="C338" s="896"/>
      <c r="D338" s="896"/>
      <c r="E338" s="896"/>
      <c r="F338" s="896"/>
      <c r="G338" s="896"/>
      <c r="H338" s="896"/>
      <c r="I338" s="896"/>
      <c r="J338" s="897"/>
      <c r="K338" s="83"/>
    </row>
    <row r="339" spans="1:11" ht="12.75" customHeight="1" x14ac:dyDescent="0.25">
      <c r="A339" s="82"/>
      <c r="B339" s="894" t="s">
        <v>947</v>
      </c>
      <c r="C339" s="894"/>
      <c r="D339" s="894"/>
      <c r="E339" s="894"/>
      <c r="F339" s="894"/>
      <c r="G339" s="894"/>
      <c r="H339" s="894"/>
      <c r="I339" s="894"/>
      <c r="J339" s="894"/>
      <c r="K339" s="83"/>
    </row>
    <row r="340" spans="1:11" ht="16.5" customHeight="1" x14ac:dyDescent="0.25">
      <c r="A340" s="82"/>
      <c r="B340" s="894"/>
      <c r="C340" s="894"/>
      <c r="D340" s="894"/>
      <c r="E340" s="894"/>
      <c r="F340" s="894"/>
      <c r="G340" s="894"/>
      <c r="H340" s="894"/>
      <c r="I340" s="894"/>
      <c r="J340" s="894"/>
      <c r="K340" s="83"/>
    </row>
    <row r="341" spans="1:11" ht="14.15" customHeight="1" x14ac:dyDescent="0.25">
      <c r="A341" s="82"/>
      <c r="B341" s="299" t="s">
        <v>948</v>
      </c>
      <c r="C341" s="299"/>
      <c r="D341" s="893"/>
      <c r="E341" s="167"/>
      <c r="K341" s="83"/>
    </row>
    <row r="342" spans="1:11" ht="18.75" customHeight="1" x14ac:dyDescent="0.25">
      <c r="A342" s="82"/>
      <c r="B342" s="449" t="s">
        <v>949</v>
      </c>
      <c r="C342" s="449"/>
      <c r="D342" s="449"/>
      <c r="E342" s="449"/>
      <c r="F342" s="449"/>
      <c r="G342" s="449"/>
      <c r="H342" s="449"/>
      <c r="I342" s="449"/>
      <c r="J342" s="449"/>
      <c r="K342" s="83"/>
    </row>
    <row r="343" spans="1:11" ht="14.15" customHeight="1" x14ac:dyDescent="0.25">
      <c r="A343" s="82"/>
      <c r="B343" s="753" t="s">
        <v>950</v>
      </c>
      <c r="C343" s="299"/>
      <c r="D343" s="299"/>
      <c r="E343" s="299"/>
      <c r="F343" s="299"/>
      <c r="G343" s="175"/>
      <c r="H343" s="175"/>
      <c r="J343" s="175"/>
      <c r="K343" s="83"/>
    </row>
    <row r="344" spans="1:11" ht="15" customHeight="1" x14ac:dyDescent="0.25">
      <c r="A344" s="82"/>
      <c r="B344" s="767" t="s">
        <v>951</v>
      </c>
      <c r="C344" s="735"/>
      <c r="D344" s="735"/>
      <c r="E344" s="735"/>
      <c r="F344" s="735"/>
      <c r="G344" s="735"/>
      <c r="H344" s="735"/>
      <c r="I344" s="735"/>
      <c r="J344" s="735"/>
      <c r="K344" s="83"/>
    </row>
    <row r="345" spans="1:11" ht="12.75" customHeight="1" x14ac:dyDescent="0.25">
      <c r="A345" s="82"/>
      <c r="B345" s="476" t="s">
        <v>952</v>
      </c>
      <c r="C345" s="476"/>
      <c r="D345" s="41"/>
      <c r="F345" s="734"/>
      <c r="G345" s="734"/>
      <c r="H345" s="734"/>
      <c r="I345" s="734"/>
      <c r="J345" s="734"/>
      <c r="K345" s="83"/>
    </row>
    <row r="346" spans="1:11" ht="5.25" customHeight="1" x14ac:dyDescent="0.25">
      <c r="A346" s="82"/>
      <c r="K346" s="83"/>
    </row>
    <row r="347" spans="1:11" ht="12.75" customHeight="1" x14ac:dyDescent="0.25">
      <c r="A347" s="82"/>
      <c r="B347" s="271" t="s">
        <v>953</v>
      </c>
      <c r="C347" s="271"/>
      <c r="D347" s="733"/>
      <c r="E347" s="733"/>
      <c r="F347" s="733"/>
      <c r="G347" s="733"/>
      <c r="H347" s="733"/>
      <c r="I347" s="733"/>
      <c r="J347" s="165"/>
      <c r="K347" s="83"/>
    </row>
    <row r="348" spans="1:11" ht="6" customHeight="1" x14ac:dyDescent="0.25">
      <c r="A348" s="82"/>
      <c r="B348" s="271"/>
      <c r="C348" s="735"/>
      <c r="D348" s="735"/>
      <c r="E348" s="735"/>
      <c r="F348" s="735"/>
      <c r="G348" s="735"/>
      <c r="H348" s="735"/>
      <c r="I348" s="735"/>
      <c r="J348" s="735"/>
      <c r="K348" s="83"/>
    </row>
    <row r="349" spans="1:11" ht="14.25" customHeight="1" x14ac:dyDescent="0.25">
      <c r="A349" s="82"/>
      <c r="B349" s="229" t="s">
        <v>954</v>
      </c>
      <c r="C349" s="229"/>
      <c r="D349" s="229"/>
      <c r="E349" s="229"/>
      <c r="F349" s="229"/>
      <c r="G349" s="229"/>
      <c r="H349" s="229"/>
      <c r="I349" s="229"/>
      <c r="J349" s="229"/>
      <c r="K349" s="83"/>
    </row>
    <row r="350" spans="1:11" ht="14.25" customHeight="1" x14ac:dyDescent="0.25">
      <c r="A350" s="82"/>
      <c r="B350" s="754"/>
      <c r="C350" s="754"/>
      <c r="D350" s="754"/>
      <c r="E350" s="754"/>
      <c r="F350" s="754"/>
      <c r="G350" s="754"/>
      <c r="H350" s="754"/>
      <c r="I350" s="754"/>
      <c r="J350" s="754"/>
      <c r="K350" s="83"/>
    </row>
    <row r="351" spans="1:11" ht="42" customHeight="1" x14ac:dyDescent="0.25">
      <c r="A351" s="82"/>
      <c r="B351" s="445"/>
      <c r="C351" s="446"/>
      <c r="D351" s="446"/>
      <c r="E351" s="446"/>
      <c r="F351" s="446"/>
      <c r="G351" s="446"/>
      <c r="H351" s="446"/>
      <c r="I351" s="446"/>
      <c r="J351" s="447"/>
      <c r="K351" s="83"/>
    </row>
    <row r="352" spans="1:11" ht="15.75" customHeight="1" x14ac:dyDescent="0.25">
      <c r="A352" s="82"/>
      <c r="B352" s="732" t="s">
        <v>955</v>
      </c>
      <c r="C352" s="732"/>
      <c r="D352" s="732"/>
      <c r="E352" s="732"/>
      <c r="F352" s="732"/>
      <c r="G352" s="732"/>
      <c r="H352" s="732"/>
      <c r="I352" s="732"/>
      <c r="J352" s="732"/>
      <c r="K352" s="83"/>
    </row>
    <row r="353" spans="1:11" ht="12.75" customHeight="1" x14ac:dyDescent="0.25">
      <c r="A353" s="82"/>
      <c r="B353" s="245"/>
      <c r="C353" s="245"/>
      <c r="D353" s="245"/>
      <c r="E353" s="245"/>
      <c r="F353" s="245"/>
      <c r="G353" s="245"/>
      <c r="H353" s="245"/>
      <c r="I353" s="245"/>
      <c r="J353" s="245"/>
      <c r="K353" s="83"/>
    </row>
    <row r="354" spans="1:11" ht="12.75" customHeight="1" x14ac:dyDescent="0.25">
      <c r="A354" s="82"/>
      <c r="B354" s="245"/>
      <c r="C354" s="245"/>
      <c r="D354" s="245"/>
      <c r="E354" s="245"/>
      <c r="F354" s="245"/>
      <c r="G354" s="245"/>
      <c r="H354" s="245"/>
      <c r="I354" s="245"/>
      <c r="J354" s="245"/>
      <c r="K354" s="83"/>
    </row>
    <row r="355" spans="1:11" ht="8.25" customHeight="1" x14ac:dyDescent="0.25">
      <c r="A355" s="82"/>
      <c r="B355" s="240"/>
      <c r="C355" s="240"/>
      <c r="D355" s="240"/>
      <c r="E355" s="240"/>
      <c r="F355" s="240"/>
      <c r="G355" s="240"/>
      <c r="H355" s="240"/>
      <c r="I355" s="240"/>
      <c r="J355" s="240"/>
      <c r="K355" s="83"/>
    </row>
    <row r="356" spans="1:11" ht="12.75" customHeight="1" x14ac:dyDescent="0.25">
      <c r="A356" s="82"/>
      <c r="B356" s="240" t="s">
        <v>956</v>
      </c>
      <c r="C356" s="240"/>
      <c r="D356" s="240"/>
      <c r="E356" s="240"/>
      <c r="F356" s="240"/>
      <c r="G356" s="240"/>
      <c r="H356" s="240"/>
      <c r="I356" s="240"/>
      <c r="J356" s="240"/>
      <c r="K356" s="83"/>
    </row>
    <row r="357" spans="1:11" ht="14.15" customHeight="1" x14ac:dyDescent="0.25">
      <c r="A357" s="82"/>
      <c r="B357" s="299" t="s">
        <v>957</v>
      </c>
      <c r="C357" s="299"/>
      <c r="D357" s="299"/>
      <c r="E357" s="299"/>
      <c r="F357" s="299"/>
      <c r="G357" s="299"/>
      <c r="H357" s="299"/>
      <c r="I357" s="299"/>
      <c r="J357" s="299"/>
      <c r="K357" s="83"/>
    </row>
    <row r="358" spans="1:11" ht="22.5" customHeight="1" x14ac:dyDescent="0.25">
      <c r="A358" s="82"/>
      <c r="B358" s="299" t="s">
        <v>958</v>
      </c>
      <c r="C358" s="299"/>
      <c r="D358" s="299"/>
      <c r="E358" s="299"/>
      <c r="F358" s="299"/>
      <c r="G358" s="299"/>
      <c r="H358" s="299"/>
      <c r="I358" s="299"/>
      <c r="J358" s="299"/>
      <c r="K358" s="83"/>
    </row>
    <row r="359" spans="1:11" ht="4.5" customHeight="1" x14ac:dyDescent="0.25">
      <c r="A359" s="82"/>
      <c r="B359" s="174"/>
      <c r="C359" s="174"/>
      <c r="D359" s="174"/>
      <c r="E359" s="174"/>
      <c r="F359" s="174"/>
      <c r="G359" s="174"/>
      <c r="H359" s="174"/>
      <c r="I359" s="174"/>
      <c r="J359" s="174"/>
      <c r="K359" s="83"/>
    </row>
    <row r="360" spans="1:11" ht="15.75" customHeight="1" x14ac:dyDescent="0.25">
      <c r="A360" s="82"/>
      <c r="B360" s="355" t="s">
        <v>959</v>
      </c>
      <c r="C360" s="355"/>
      <c r="D360" s="355"/>
      <c r="K360" s="83"/>
    </row>
    <row r="361" spans="1:11" ht="50" customHeight="1" x14ac:dyDescent="0.25">
      <c r="A361" s="82"/>
      <c r="B361" s="736"/>
      <c r="C361" s="737"/>
      <c r="D361" s="737"/>
      <c r="E361" s="737"/>
      <c r="F361" s="737"/>
      <c r="G361" s="737"/>
      <c r="H361" s="737"/>
      <c r="I361" s="737"/>
      <c r="J361" s="738"/>
      <c r="K361" s="83"/>
    </row>
    <row r="362" spans="1:11" ht="9" customHeight="1" x14ac:dyDescent="0.25">
      <c r="A362" s="82"/>
      <c r="B362" s="174"/>
      <c r="C362" s="174"/>
      <c r="D362" s="175"/>
      <c r="E362" s="175"/>
      <c r="F362" s="174"/>
      <c r="G362" s="174"/>
      <c r="H362" s="174"/>
      <c r="I362" s="174"/>
      <c r="J362" s="174"/>
      <c r="K362" s="83"/>
    </row>
    <row r="363" spans="1:11" ht="17.25" customHeight="1" x14ac:dyDescent="0.25">
      <c r="A363" s="82"/>
      <c r="B363" s="299" t="s">
        <v>960</v>
      </c>
      <c r="C363" s="299"/>
      <c r="D363" s="299"/>
      <c r="E363" s="299"/>
      <c r="K363" s="83"/>
    </row>
    <row r="364" spans="1:11" ht="5.25" customHeight="1" x14ac:dyDescent="0.25">
      <c r="A364" s="82"/>
      <c r="K364" s="83"/>
    </row>
    <row r="365" spans="1:11" ht="20.25" customHeight="1" x14ac:dyDescent="0.25">
      <c r="A365" s="82"/>
      <c r="B365" s="322" t="s">
        <v>961</v>
      </c>
      <c r="C365" s="322"/>
      <c r="D365" s="322"/>
      <c r="E365" s="322"/>
      <c r="F365" s="322"/>
      <c r="G365" s="322"/>
      <c r="H365" s="184"/>
      <c r="I365" s="184"/>
      <c r="J365" s="189"/>
      <c r="K365" s="83"/>
    </row>
    <row r="366" spans="1:11" ht="15.75" customHeight="1" x14ac:dyDescent="0.25">
      <c r="A366" s="82"/>
      <c r="B366" s="355" t="s">
        <v>962</v>
      </c>
      <c r="C366" s="355"/>
      <c r="D366" s="355"/>
      <c r="E366" s="355"/>
      <c r="F366" s="355"/>
      <c r="G366" s="355"/>
      <c r="H366" s="31"/>
      <c r="I366" s="31"/>
      <c r="J366" s="31"/>
      <c r="K366" s="83"/>
    </row>
    <row r="367" spans="1:11" ht="18" customHeight="1" x14ac:dyDescent="0.25">
      <c r="A367" s="82"/>
      <c r="B367" s="355" t="s">
        <v>963</v>
      </c>
      <c r="C367" s="355"/>
      <c r="D367" s="355"/>
      <c r="E367" s="355"/>
      <c r="F367" s="355"/>
      <c r="G367" s="355"/>
      <c r="H367" s="31"/>
      <c r="I367" s="31"/>
      <c r="J367" s="31"/>
      <c r="K367" s="83"/>
    </row>
    <row r="368" spans="1:11" ht="18" customHeight="1" x14ac:dyDescent="0.25">
      <c r="A368" s="82"/>
      <c r="B368" s="355" t="s">
        <v>964</v>
      </c>
      <c r="C368" s="354"/>
      <c r="D368" s="354"/>
      <c r="E368" s="354"/>
      <c r="F368" s="354"/>
      <c r="G368" s="354"/>
      <c r="H368" s="31"/>
      <c r="I368" s="31"/>
      <c r="J368" s="31"/>
      <c r="K368" s="83"/>
    </row>
    <row r="369" spans="1:11" ht="18" customHeight="1" x14ac:dyDescent="0.25">
      <c r="A369" s="82"/>
      <c r="B369" s="355" t="s">
        <v>965</v>
      </c>
      <c r="C369" s="355"/>
      <c r="D369" s="355"/>
      <c r="E369" s="355"/>
      <c r="F369" s="355"/>
      <c r="G369" s="355"/>
      <c r="H369" s="31"/>
      <c r="I369" s="31"/>
      <c r="J369" s="31"/>
      <c r="K369" s="83"/>
    </row>
    <row r="370" spans="1:11" ht="14.15" customHeight="1" x14ac:dyDescent="0.25">
      <c r="A370" s="82"/>
      <c r="B370" s="188" t="s">
        <v>966</v>
      </c>
      <c r="K370" s="83"/>
    </row>
    <row r="371" spans="1:11" ht="54.5" customHeight="1" x14ac:dyDescent="0.25">
      <c r="A371" s="82"/>
      <c r="B371" s="736"/>
      <c r="C371" s="737"/>
      <c r="D371" s="737"/>
      <c r="E371" s="737"/>
      <c r="F371" s="737"/>
      <c r="G371" s="737"/>
      <c r="H371" s="737"/>
      <c r="I371" s="737"/>
      <c r="J371" s="738"/>
      <c r="K371" s="83"/>
    </row>
    <row r="372" spans="1:11" ht="28" customHeight="1" x14ac:dyDescent="0.25">
      <c r="A372" s="82"/>
      <c r="B372" s="462" t="s">
        <v>967</v>
      </c>
      <c r="C372" s="462"/>
      <c r="D372" s="462"/>
      <c r="E372" s="462"/>
      <c r="F372" s="462"/>
      <c r="G372" s="462"/>
      <c r="H372" s="462"/>
      <c r="I372" s="462"/>
      <c r="J372" s="462"/>
      <c r="K372" s="83"/>
    </row>
    <row r="373" spans="1:11" ht="22.5" customHeight="1" x14ac:dyDescent="0.25">
      <c r="A373" s="82"/>
      <c r="B373" s="175"/>
      <c r="C373" s="175"/>
      <c r="D373" s="175"/>
      <c r="E373" s="175"/>
      <c r="F373" s="175"/>
      <c r="G373" s="175"/>
      <c r="H373" s="175"/>
      <c r="I373" s="175"/>
      <c r="J373" s="175"/>
      <c r="K373" s="83"/>
    </row>
    <row r="374" spans="1:11" ht="16.5" customHeight="1" x14ac:dyDescent="0.25">
      <c r="A374" s="82"/>
      <c r="B374" s="773" t="s">
        <v>968</v>
      </c>
      <c r="C374" s="773"/>
      <c r="D374" s="773"/>
      <c r="E374" s="773"/>
      <c r="F374" s="773"/>
      <c r="G374" s="773"/>
      <c r="H374" s="773"/>
      <c r="I374" s="773"/>
      <c r="J374" s="773"/>
      <c r="K374" s="83"/>
    </row>
    <row r="375" spans="1:11" ht="68" customHeight="1" x14ac:dyDescent="0.25">
      <c r="A375" s="82"/>
      <c r="B375" s="736"/>
      <c r="C375" s="737"/>
      <c r="D375" s="737"/>
      <c r="E375" s="737"/>
      <c r="F375" s="737"/>
      <c r="G375" s="737"/>
      <c r="H375" s="737"/>
      <c r="I375" s="737"/>
      <c r="J375" s="738"/>
      <c r="K375" s="83"/>
    </row>
    <row r="376" spans="1:11" ht="14.15" customHeight="1" x14ac:dyDescent="0.25">
      <c r="A376" s="82"/>
      <c r="B376" s="166"/>
      <c r="C376" s="166"/>
      <c r="D376" s="166"/>
      <c r="E376" s="166"/>
      <c r="F376" s="166"/>
      <c r="G376" s="166"/>
      <c r="H376" s="166"/>
      <c r="I376" s="166"/>
      <c r="J376" s="166"/>
      <c r="K376" s="83"/>
    </row>
    <row r="377" spans="1:11" ht="12.75" customHeight="1" x14ac:dyDescent="0.25">
      <c r="A377" s="82"/>
      <c r="B377" s="480" t="s">
        <v>969</v>
      </c>
      <c r="C377" s="481"/>
      <c r="D377" s="481"/>
      <c r="E377" s="481"/>
      <c r="F377" s="481"/>
      <c r="G377" s="481"/>
      <c r="H377" s="481"/>
      <c r="I377" s="481"/>
      <c r="J377" s="482"/>
      <c r="K377" s="83"/>
    </row>
    <row r="378" spans="1:11" ht="12.75" customHeight="1" x14ac:dyDescent="0.25">
      <c r="A378" s="82"/>
      <c r="B378" s="483"/>
      <c r="C378" s="484"/>
      <c r="D378" s="484"/>
      <c r="E378" s="484"/>
      <c r="F378" s="484"/>
      <c r="G378" s="484"/>
      <c r="H378" s="484"/>
      <c r="I378" s="484"/>
      <c r="J378" s="485"/>
      <c r="K378" s="83"/>
    </row>
    <row r="379" spans="1:11" ht="12.75" customHeight="1" x14ac:dyDescent="0.25">
      <c r="A379" s="82"/>
      <c r="B379" s="768"/>
      <c r="C379" s="769"/>
      <c r="D379" s="769"/>
      <c r="E379" s="769"/>
      <c r="F379" s="769"/>
      <c r="G379" s="769"/>
      <c r="H379" s="769"/>
      <c r="I379" s="769"/>
      <c r="J379" s="770"/>
      <c r="K379" s="83"/>
    </row>
    <row r="380" spans="1:11" ht="12.75" customHeight="1" x14ac:dyDescent="0.25">
      <c r="A380" s="82"/>
      <c r="K380" s="83"/>
    </row>
    <row r="381" spans="1:11" ht="12.75" customHeight="1" x14ac:dyDescent="0.3">
      <c r="A381" s="82"/>
      <c r="B381" s="316" t="s">
        <v>970</v>
      </c>
      <c r="C381" s="316"/>
      <c r="D381" s="316"/>
      <c r="E381" s="316"/>
      <c r="F381" s="316"/>
      <c r="G381" s="316"/>
      <c r="H381" s="316"/>
      <c r="I381" s="316"/>
      <c r="J381" s="316"/>
      <c r="K381" s="83"/>
    </row>
    <row r="382" spans="1:11" ht="12.75" customHeight="1" x14ac:dyDescent="0.25">
      <c r="A382" s="82"/>
      <c r="B382" s="771" t="s">
        <v>971</v>
      </c>
      <c r="C382" s="771"/>
      <c r="D382" s="771"/>
      <c r="E382" s="771"/>
      <c r="F382" s="771"/>
      <c r="G382" s="771"/>
      <c r="H382" s="771"/>
      <c r="I382" s="771"/>
      <c r="J382" s="771"/>
      <c r="K382" s="83"/>
    </row>
    <row r="383" spans="1:11" ht="12.75" customHeight="1" x14ac:dyDescent="0.25">
      <c r="A383" s="82"/>
      <c r="B383" s="89" t="s">
        <v>972</v>
      </c>
      <c r="C383" s="772"/>
      <c r="D383" s="772"/>
      <c r="E383" s="772"/>
      <c r="F383" s="772"/>
      <c r="G383" s="772"/>
      <c r="H383" s="772"/>
      <c r="I383" s="772"/>
      <c r="J383" s="772"/>
      <c r="K383" s="83"/>
    </row>
    <row r="384" spans="1:11" ht="12.75" customHeight="1" x14ac:dyDescent="0.25">
      <c r="A384" s="82"/>
      <c r="B384" s="353"/>
      <c r="C384" s="353"/>
      <c r="D384" s="353"/>
      <c r="E384" s="353"/>
      <c r="F384" s="353"/>
      <c r="G384" s="353"/>
      <c r="H384" s="353"/>
      <c r="I384" s="353"/>
      <c r="J384" s="353"/>
      <c r="K384" s="83"/>
    </row>
    <row r="385" spans="1:11" ht="12.75" customHeight="1" x14ac:dyDescent="0.25">
      <c r="A385" s="82"/>
      <c r="B385" s="353"/>
      <c r="C385" s="353"/>
      <c r="D385" s="353"/>
      <c r="E385" s="353"/>
      <c r="F385" s="353"/>
      <c r="G385" s="353"/>
      <c r="H385" s="353"/>
      <c r="I385" s="353"/>
      <c r="J385" s="353"/>
      <c r="K385" s="83"/>
    </row>
    <row r="386" spans="1:11" ht="12.75" customHeight="1" x14ac:dyDescent="0.25">
      <c r="A386" s="82"/>
      <c r="K386" s="83"/>
    </row>
    <row r="387" spans="1:11" ht="12.75" customHeight="1" x14ac:dyDescent="0.25">
      <c r="A387" s="82"/>
      <c r="E387" s="349" t="s">
        <v>172</v>
      </c>
      <c r="F387" s="349"/>
      <c r="G387" s="349"/>
      <c r="K387" s="83"/>
    </row>
    <row r="388" spans="1:11" ht="12.75" customHeight="1" x14ac:dyDescent="0.25">
      <c r="A388" s="85"/>
      <c r="B388" s="86"/>
      <c r="C388" s="86"/>
      <c r="D388" s="86"/>
      <c r="E388" s="86"/>
      <c r="F388" s="86"/>
      <c r="G388" s="86"/>
      <c r="H388" s="86"/>
      <c r="I388" s="86"/>
      <c r="J388" s="86"/>
      <c r="K388" s="87"/>
    </row>
    <row r="389" spans="1:11" ht="12.75" customHeight="1" x14ac:dyDescent="0.25"/>
    <row r="390" spans="1:11" ht="12.75" customHeight="1" x14ac:dyDescent="0.25"/>
    <row r="391" spans="1:11" ht="12.75" customHeight="1" x14ac:dyDescent="0.25"/>
    <row r="392" spans="1:11" ht="12.75" customHeight="1" x14ac:dyDescent="0.25"/>
    <row r="393" spans="1:11" ht="12.75" customHeight="1" x14ac:dyDescent="0.25"/>
    <row r="394" spans="1:11" ht="12.75" customHeight="1" x14ac:dyDescent="0.25"/>
    <row r="395" spans="1:11" ht="12.75" customHeight="1" x14ac:dyDescent="0.25"/>
    <row r="396" spans="1:11" ht="12.75" customHeight="1" x14ac:dyDescent="0.25"/>
    <row r="397" spans="1:11" ht="12.75" customHeight="1" x14ac:dyDescent="0.25"/>
    <row r="398" spans="1:11" ht="12.75" customHeight="1" x14ac:dyDescent="0.25"/>
    <row r="399" spans="1:11" ht="12.75" customHeight="1" x14ac:dyDescent="0.25"/>
    <row r="400" spans="1:11" ht="12.75" customHeight="1" x14ac:dyDescent="0.25"/>
    <row r="401" ht="10.5" customHeight="1" x14ac:dyDescent="0.25"/>
    <row r="402" ht="10.5" customHeight="1" x14ac:dyDescent="0.25"/>
    <row r="409" ht="16.5" customHeight="1" x14ac:dyDescent="0.25"/>
    <row r="411" ht="18"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7.25" customHeight="1" x14ac:dyDescent="0.25"/>
    <row r="420" ht="27" customHeight="1" x14ac:dyDescent="0.25"/>
    <row r="421" ht="19.5" customHeight="1" x14ac:dyDescent="0.25"/>
    <row r="422" ht="27.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3" ht="12.75" customHeight="1" x14ac:dyDescent="0.25"/>
    <row r="434" ht="12.75" customHeight="1" x14ac:dyDescent="0.25"/>
    <row r="435"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1" ht="12.75" customHeight="1" x14ac:dyDescent="0.25"/>
  </sheetData>
  <sheetProtection algorithmName="SHA-512" hashValue="LllA4/09cIBusWVAyf8Ba9LNWnDyLfbjHHAgboI4LZqyhwIvpxug3cX7APd1OOjg20YQ9lwVVScAoVUcS6FifQ==" saltValue="zL2GwqTjWJ4TwSOijZ5zKQ==" spinCount="100000" sheet="1" objects="1" scenarios="1"/>
  <mergeCells count="255">
    <mergeCell ref="B303:J303"/>
    <mergeCell ref="B314:J314"/>
    <mergeCell ref="B326:J330"/>
    <mergeCell ref="C318:I318"/>
    <mergeCell ref="C306:I306"/>
    <mergeCell ref="B342:J342"/>
    <mergeCell ref="B300:J300"/>
    <mergeCell ref="B341:D341"/>
    <mergeCell ref="B301:J301"/>
    <mergeCell ref="C316:I316"/>
    <mergeCell ref="B324:H324"/>
    <mergeCell ref="B339:J340"/>
    <mergeCell ref="C320:I320"/>
    <mergeCell ref="C321:I321"/>
    <mergeCell ref="B338:J338"/>
    <mergeCell ref="B335:J336"/>
    <mergeCell ref="B337:J337"/>
    <mergeCell ref="B310:J310"/>
    <mergeCell ref="B323:J323"/>
    <mergeCell ref="C309:I309"/>
    <mergeCell ref="C322:I322"/>
    <mergeCell ref="B311:J312"/>
    <mergeCell ref="C315:I315"/>
    <mergeCell ref="C307:I307"/>
    <mergeCell ref="E149:G149"/>
    <mergeCell ref="H148:J148"/>
    <mergeCell ref="H149:J149"/>
    <mergeCell ref="E150:G150"/>
    <mergeCell ref="H147:J147"/>
    <mergeCell ref="I231:J232"/>
    <mergeCell ref="G236:H236"/>
    <mergeCell ref="G233:H233"/>
    <mergeCell ref="G231:H232"/>
    <mergeCell ref="B181:J181"/>
    <mergeCell ref="B159:J159"/>
    <mergeCell ref="B151:D151"/>
    <mergeCell ref="B152:D152"/>
    <mergeCell ref="H151:J151"/>
    <mergeCell ref="B182:J182"/>
    <mergeCell ref="B215:J215"/>
    <mergeCell ref="B216:J217"/>
    <mergeCell ref="B219:J219"/>
    <mergeCell ref="B221:J223"/>
    <mergeCell ref="B225:G225"/>
    <mergeCell ref="E144:G145"/>
    <mergeCell ref="E134:J134"/>
    <mergeCell ref="B146:D146"/>
    <mergeCell ref="G238:H238"/>
    <mergeCell ref="G240:H240"/>
    <mergeCell ref="I239:J239"/>
    <mergeCell ref="I240:J240"/>
    <mergeCell ref="B299:J299"/>
    <mergeCell ref="B270:J275"/>
    <mergeCell ref="B268:J268"/>
    <mergeCell ref="B150:D150"/>
    <mergeCell ref="B147:D147"/>
    <mergeCell ref="B262:J262"/>
    <mergeCell ref="I238:J238"/>
    <mergeCell ref="B238:F238"/>
    <mergeCell ref="B237:F237"/>
    <mergeCell ref="I235:J235"/>
    <mergeCell ref="I236:J236"/>
    <mergeCell ref="B239:F239"/>
    <mergeCell ref="B240:F240"/>
    <mergeCell ref="I237:J237"/>
    <mergeCell ref="G239:H239"/>
    <mergeCell ref="B236:F236"/>
    <mergeCell ref="B298:J298"/>
    <mergeCell ref="H146:J146"/>
    <mergeCell ref="E133:J133"/>
    <mergeCell ref="E115:F115"/>
    <mergeCell ref="B124:J124"/>
    <mergeCell ref="G237:H237"/>
    <mergeCell ref="B235:F235"/>
    <mergeCell ref="G235:H235"/>
    <mergeCell ref="B228:J229"/>
    <mergeCell ref="B148:D148"/>
    <mergeCell ref="G230:H230"/>
    <mergeCell ref="B149:D149"/>
    <mergeCell ref="B230:F230"/>
    <mergeCell ref="B234:F234"/>
    <mergeCell ref="B183:J188"/>
    <mergeCell ref="E151:G151"/>
    <mergeCell ref="H152:J152"/>
    <mergeCell ref="C153:H153"/>
    <mergeCell ref="H150:J150"/>
    <mergeCell ref="E148:G148"/>
    <mergeCell ref="B227:J227"/>
    <mergeCell ref="I234:J234"/>
    <mergeCell ref="B231:F232"/>
    <mergeCell ref="B190:J190"/>
    <mergeCell ref="G234:H234"/>
    <mergeCell ref="C104:D104"/>
    <mergeCell ref="G104:H104"/>
    <mergeCell ref="G103:H103"/>
    <mergeCell ref="I115:J115"/>
    <mergeCell ref="E147:G147"/>
    <mergeCell ref="B111:B112"/>
    <mergeCell ref="E113:F114"/>
    <mergeCell ref="C115:D115"/>
    <mergeCell ref="B126:J129"/>
    <mergeCell ref="E143:J143"/>
    <mergeCell ref="E146:G146"/>
    <mergeCell ref="E136:J136"/>
    <mergeCell ref="B138:J138"/>
    <mergeCell ref="B140:J142"/>
    <mergeCell ref="B139:J139"/>
    <mergeCell ref="C113:D114"/>
    <mergeCell ref="G113:H114"/>
    <mergeCell ref="E135:J135"/>
    <mergeCell ref="H144:J145"/>
    <mergeCell ref="D118:F118"/>
    <mergeCell ref="E131:J131"/>
    <mergeCell ref="B113:B114"/>
    <mergeCell ref="B117:J117"/>
    <mergeCell ref="I111:J112"/>
    <mergeCell ref="I82:J82"/>
    <mergeCell ref="G115:H115"/>
    <mergeCell ref="I113:J114"/>
    <mergeCell ref="B120:J123"/>
    <mergeCell ref="E130:J130"/>
    <mergeCell ref="E132:J132"/>
    <mergeCell ref="C100:F100"/>
    <mergeCell ref="C111:D112"/>
    <mergeCell ref="E111:F112"/>
    <mergeCell ref="I109:J110"/>
    <mergeCell ref="C106:F106"/>
    <mergeCell ref="G111:H112"/>
    <mergeCell ref="G106:J106"/>
    <mergeCell ref="B109:B110"/>
    <mergeCell ref="F101:F102"/>
    <mergeCell ref="E101:E102"/>
    <mergeCell ref="I101:I102"/>
    <mergeCell ref="J101:J102"/>
    <mergeCell ref="B100:B102"/>
    <mergeCell ref="E109:F110"/>
    <mergeCell ref="C109:D110"/>
    <mergeCell ref="C108:D108"/>
    <mergeCell ref="G109:H110"/>
    <mergeCell ref="C107:F107"/>
    <mergeCell ref="G101:H102"/>
    <mergeCell ref="G100:J100"/>
    <mergeCell ref="B93:C93"/>
    <mergeCell ref="C101:D102"/>
    <mergeCell ref="I87:J87"/>
    <mergeCell ref="B85:D85"/>
    <mergeCell ref="B99:J99"/>
    <mergeCell ref="D88:H88"/>
    <mergeCell ref="B90:G90"/>
    <mergeCell ref="B88:C88"/>
    <mergeCell ref="B92:C92"/>
    <mergeCell ref="B96:J98"/>
    <mergeCell ref="B84:J84"/>
    <mergeCell ref="I86:J86"/>
    <mergeCell ref="D81:E81"/>
    <mergeCell ref="I88:J88"/>
    <mergeCell ref="H85:J85"/>
    <mergeCell ref="E152:G152"/>
    <mergeCell ref="B233:F233"/>
    <mergeCell ref="I233:J233"/>
    <mergeCell ref="D93:G93"/>
    <mergeCell ref="B95:J95"/>
    <mergeCell ref="D91:G91"/>
    <mergeCell ref="D92:G92"/>
    <mergeCell ref="B155:J158"/>
    <mergeCell ref="B160:J180"/>
    <mergeCell ref="I81:J81"/>
    <mergeCell ref="B82:C82"/>
    <mergeCell ref="D82:E82"/>
    <mergeCell ref="H90:J90"/>
    <mergeCell ref="B91:C91"/>
    <mergeCell ref="G108:H108"/>
    <mergeCell ref="E108:F108"/>
    <mergeCell ref="I108:J108"/>
    <mergeCell ref="G107:J107"/>
    <mergeCell ref="I91:J91"/>
    <mergeCell ref="B1:J1"/>
    <mergeCell ref="B72:J72"/>
    <mergeCell ref="B2:J2"/>
    <mergeCell ref="B65:J68"/>
    <mergeCell ref="F79:H80"/>
    <mergeCell ref="D87:H87"/>
    <mergeCell ref="B78:E78"/>
    <mergeCell ref="B79:C80"/>
    <mergeCell ref="F82:H82"/>
    <mergeCell ref="B86:C86"/>
    <mergeCell ref="B3:J13"/>
    <mergeCell ref="B73:H73"/>
    <mergeCell ref="F81:H81"/>
    <mergeCell ref="B76:J76"/>
    <mergeCell ref="B69:J69"/>
    <mergeCell ref="B87:C87"/>
    <mergeCell ref="D86:H86"/>
    <mergeCell ref="B70:J70"/>
    <mergeCell ref="F78:J78"/>
    <mergeCell ref="B75:J75"/>
    <mergeCell ref="I79:J80"/>
    <mergeCell ref="B14:J63"/>
    <mergeCell ref="D79:E80"/>
    <mergeCell ref="B81:C81"/>
    <mergeCell ref="E387:G387"/>
    <mergeCell ref="B369:G369"/>
    <mergeCell ref="B367:G367"/>
    <mergeCell ref="B365:G365"/>
    <mergeCell ref="B377:J379"/>
    <mergeCell ref="B384:J384"/>
    <mergeCell ref="B385:J385"/>
    <mergeCell ref="B382:J382"/>
    <mergeCell ref="C383:J383"/>
    <mergeCell ref="B381:J381"/>
    <mergeCell ref="B374:J374"/>
    <mergeCell ref="B375:J375"/>
    <mergeCell ref="B372:J372"/>
    <mergeCell ref="B371:J371"/>
    <mergeCell ref="B241:J261"/>
    <mergeCell ref="B361:J361"/>
    <mergeCell ref="I92:J92"/>
    <mergeCell ref="B106:B108"/>
    <mergeCell ref="B103:B104"/>
    <mergeCell ref="I93:J93"/>
    <mergeCell ref="C103:D103"/>
    <mergeCell ref="B264:J264"/>
    <mergeCell ref="B189:J189"/>
    <mergeCell ref="B266:J266"/>
    <mergeCell ref="B267:J267"/>
    <mergeCell ref="B263:J263"/>
    <mergeCell ref="B343:F343"/>
    <mergeCell ref="B349:J350"/>
    <mergeCell ref="B360:D360"/>
    <mergeCell ref="B191:J191"/>
    <mergeCell ref="D302:H302"/>
    <mergeCell ref="B331:J331"/>
    <mergeCell ref="B333:J333"/>
    <mergeCell ref="C319:I319"/>
    <mergeCell ref="B193:J213"/>
    <mergeCell ref="B276:J296"/>
    <mergeCell ref="B344:J344"/>
    <mergeCell ref="C317:I317"/>
    <mergeCell ref="C308:I308"/>
    <mergeCell ref="C304:I304"/>
    <mergeCell ref="B366:G366"/>
    <mergeCell ref="B368:G368"/>
    <mergeCell ref="B355:J355"/>
    <mergeCell ref="B356:J356"/>
    <mergeCell ref="B352:J354"/>
    <mergeCell ref="C305:I305"/>
    <mergeCell ref="B363:E363"/>
    <mergeCell ref="B358:J358"/>
    <mergeCell ref="B357:J357"/>
    <mergeCell ref="B351:J351"/>
    <mergeCell ref="B347:C347"/>
    <mergeCell ref="D347:I347"/>
    <mergeCell ref="B345:C345"/>
    <mergeCell ref="F345:J345"/>
    <mergeCell ref="B348:J348"/>
  </mergeCells>
  <phoneticPr fontId="0" type="noConversion"/>
  <conditionalFormatting sqref="B131:B136">
    <cfRule type="expression" dxfId="1202" priority="30" stopIfTrue="1">
      <formula>OR(#REF!&gt;0,#REF!&gt;0,#REF!&gt;0,#REF!&gt;0)</formula>
    </cfRule>
  </conditionalFormatting>
  <conditionalFormatting sqref="B160">
    <cfRule type="expression" dxfId="1201" priority="29" stopIfTrue="1">
      <formula>#REF!&gt;0</formula>
    </cfRule>
  </conditionalFormatting>
  <conditionalFormatting sqref="B241">
    <cfRule type="expression" dxfId="1200" priority="21" stopIfTrue="1">
      <formula>#REF!="yes"</formula>
    </cfRule>
  </conditionalFormatting>
  <conditionalFormatting sqref="B276">
    <cfRule type="expression" dxfId="1199" priority="19" stopIfTrue="1">
      <formula>OR(#REF!="yes",(AND(#REF!="yes",#REF!="no",#REF!="no")))</formula>
    </cfRule>
  </conditionalFormatting>
  <conditionalFormatting sqref="B310">
    <cfRule type="expression" dxfId="1198" priority="8" stopIfTrue="1">
      <formula>#REF!="yes"</formula>
    </cfRule>
  </conditionalFormatting>
  <conditionalFormatting sqref="B323">
    <cfRule type="expression" dxfId="1197" priority="7" stopIfTrue="1">
      <formula>#REF!="yes"</formula>
    </cfRule>
  </conditionalFormatting>
  <conditionalFormatting sqref="B351">
    <cfRule type="expression" dxfId="1196" priority="1418" stopIfTrue="1">
      <formula>OR(#REF!="Other (state below)",#REF!="Other")</formula>
    </cfRule>
  </conditionalFormatting>
  <conditionalFormatting sqref="D345 D347:I347">
    <cfRule type="expression" dxfId="1195" priority="1592" stopIfTrue="1">
      <formula>$E$341="Yes"</formula>
    </cfRule>
  </conditionalFormatting>
  <conditionalFormatting sqref="J304">
    <cfRule type="expression" dxfId="1194" priority="15" stopIfTrue="1">
      <formula>$J$304="Yes"</formula>
    </cfRule>
  </conditionalFormatting>
  <conditionalFormatting sqref="J305">
    <cfRule type="expression" dxfId="1193" priority="6">
      <formula>$J$305="Yes"</formula>
    </cfRule>
  </conditionalFormatting>
  <conditionalFormatting sqref="J306:J309">
    <cfRule type="expression" dxfId="1192" priority="2">
      <formula>$J306="Yes"</formula>
    </cfRule>
  </conditionalFormatting>
  <conditionalFormatting sqref="J315:J322">
    <cfRule type="expression" dxfId="1191" priority="1">
      <formula>$J315="Yes"</formula>
    </cfRule>
  </conditionalFormatting>
  <dataValidations xWindow="456" yWindow="851" count="31">
    <dataValidation type="list" allowBlank="1" showInputMessage="1" showErrorMessage="1" sqref="B73:H73" xr:uid="{00000000-0002-0000-0900-000000000000}">
      <formula1>Receptor_site_status</formula1>
    </dataValidation>
    <dataValidation type="textLength" allowBlank="1" showInputMessage="1" showErrorMessage="1" error="Text too long. Maximum 395 characters (about 61 words). Select &quot;Retry&quot; to edit your text." prompt="NB: Maximum character length of 100." sqref="B87:C88 B92:C93" xr:uid="{00000000-0002-0000-0900-000001000000}">
      <formula1>0</formula1>
      <formula2>100</formula2>
    </dataValidation>
    <dataValidation type="decimal" allowBlank="1" showInputMessage="1" showErrorMessage="1" error="Enter area in ha" sqref="I109 I111 I113 G109 G111 G113" xr:uid="{00000000-0002-0000-0900-000002000000}">
      <formula1>0</formula1>
      <formula2>10000000</formula2>
    </dataValidation>
    <dataValidation type="whole" allowBlank="1" showInputMessage="1" showErrorMessage="1" error="Enter number of ponds" sqref="I103:I104" xr:uid="{00000000-0002-0000-0900-000003000000}">
      <formula1>0</formula1>
      <formula2>500</formula2>
    </dataValidation>
    <dataValidation type="list" allowBlank="1" showInputMessage="1" showErrorMessage="1" sqref="G233:G240 J315:J322 I87:J88 J304:J309" xr:uid="{00000000-0002-0000-0900-000004000000}">
      <formula1>Yes_no</formula1>
    </dataValidation>
    <dataValidation type="textLength" allowBlank="1" showInputMessage="1" showErrorMessage="1" error="Text too long. Maximum 186 characters (about 29 words). Select &quot;Retry&quot; to edit your text." sqref="B262:J262" xr:uid="{00000000-0002-0000-0900-000005000000}">
      <formula1>0</formula1>
      <formula2>186</formula2>
    </dataValidation>
    <dataValidation type="list" allowBlank="1" showInputMessage="1" showErrorMessage="1" sqref="J324" xr:uid="{00000000-0002-0000-0900-000006000000}">
      <formula1>Hab_mangt_plan_period</formula1>
    </dataValidation>
    <dataValidation type="list" allowBlank="1" showInputMessage="1" showErrorMessage="1" sqref="D347:F347" xr:uid="{00000000-0002-0000-0900-000007000000}">
      <formula1>Mon_survey_type</formula1>
    </dataValidation>
    <dataValidation type="list" allowBlank="1" showInputMessage="1" showErrorMessage="1" sqref="D345" xr:uid="{00000000-0002-0000-0900-000008000000}">
      <formula1>Mon_period</formula1>
    </dataValidation>
    <dataValidation type="textLength" operator="greaterThanOrEqual" allowBlank="1" showInputMessage="1" showErrorMessage="1" sqref="B131:B136 C132:C136" xr:uid="{00000000-0002-0000-0900-000009000000}">
      <formula1>0</formula1>
    </dataValidation>
    <dataValidation type="list" allowBlank="1" showInputMessage="1" showErrorMessage="1" sqref="I233 I235:I238 J236" xr:uid="{00000000-0002-0000-0900-00000A000000}">
      <formula1>Pond_drain_effort</formula1>
    </dataValidation>
    <dataValidation allowBlank="1" showInputMessage="1" showErrorMessage="1" error="Text too long. Maximum 186 characters (about 29 words). Select &quot;Retry&quot; to edit your text." sqref="B263:B264" xr:uid="{00000000-0002-0000-0900-00000B000000}"/>
    <dataValidation type="list" allowBlank="1" showInputMessage="1" showErrorMessage="1" sqref="I234:J234" xr:uid="{00000000-0002-0000-0900-00000C000000}">
      <formula1>trapeffortshort</formula1>
    </dataValidation>
    <dataValidation type="textLength" allowBlank="1" showInputMessage="1" showErrorMessage="1" error="Text too long. Maximum 395 characters (about 61 words). Select &quot;Retry&quot; to edit your text." prompt="OS Grid Ref in the format: AB12345678" sqref="D81:E82" xr:uid="{00000000-0002-0000-0900-00000D000000}">
      <formula1>0</formula1>
      <formula2>10</formula2>
    </dataValidation>
    <dataValidation type="whole" operator="greaterThanOrEqual" allowBlank="1" showInputMessage="1" showErrorMessage="1" sqref="C131" xr:uid="{00000000-0002-0000-0900-00000E000000}">
      <formula1>0</formula1>
    </dataValidation>
    <dataValidation type="decimal" operator="greaterThanOrEqual" allowBlank="1" showInputMessage="1" showErrorMessage="1" sqref="D131" xr:uid="{00000000-0002-0000-0900-00000F000000}">
      <formula1>0</formula1>
    </dataValidation>
    <dataValidation type="decimal" allowBlank="1" showInputMessage="1" showErrorMessage="1" prompt="Hedgerow length (m)" sqref="E146:J146" xr:uid="{00000000-0002-0000-0900-000010000000}">
      <formula1>0</formula1>
      <formula2>50000</formula2>
    </dataValidation>
    <dataValidation type="decimal" allowBlank="1" showInputMessage="1" showErrorMessage="1" prompt="Enter area (ha) " sqref="E147:J150" xr:uid="{00000000-0002-0000-0900-000011000000}">
      <formula1>0</formula1>
      <formula2>50000</formula2>
    </dataValidation>
    <dataValidation type="decimal" allowBlank="1" showInputMessage="1" showErrorMessage="1" prompt="Number to be created" sqref="E151:J152" xr:uid="{00000000-0002-0000-0900-000012000000}">
      <formula1>0</formula1>
      <formula2>50000</formula2>
    </dataValidation>
    <dataValidation type="textLength" errorStyle="warning" operator="lessThan" allowBlank="1" showInputMessage="1" showErrorMessage="1" errorTitle="Text limit reached" error="please reduce text length" promptTitle="Auto expanding row" prompt="Max characters 2900" sqref="B376" xr:uid="{00000000-0002-0000-0900-000013000000}">
      <formula1>2901</formula1>
    </dataValidation>
    <dataValidation type="textLength" errorStyle="warning" operator="lessThan" allowBlank="1" showInputMessage="1" showErrorMessage="1" errorTitle="Text limit reached" error="please reduce number of characters to 220" prompt="Max characters 220" sqref="D92:G93" xr:uid="{00000000-0002-0000-0900-000014000000}">
      <formula1>221</formula1>
    </dataValidation>
    <dataValidation errorStyle="warning" operator="lessThan" allowBlank="1" showInputMessage="1" showErrorMessage="1" sqref="I92:I93 J93" xr:uid="{00000000-0002-0000-0900-000015000000}"/>
    <dataValidation type="textLength" errorStyle="warning" operator="lessThan" allowBlank="1" showInputMessage="1" showErrorMessage="1" errorTitle="Text limit exceeded" error="Please reduce text length" prompt="Max. text length 1000" sqref="E131:J136" xr:uid="{00000000-0002-0000-0900-000017000000}">
      <formula1>1001</formula1>
    </dataValidation>
    <dataValidation type="textLength" errorStyle="warning" operator="lessThan" allowBlank="1" showInputMessage="1" showErrorMessage="1" error="Text too long. Maximum 395 characters (about 61 words). Select &quot;Retry&quot; to edit your text." prompt="NB: Maximum character length of 395." sqref="B81:C82 F81:J82" xr:uid="{00000000-0002-0000-0900-000019000000}">
      <formula1>396</formula1>
    </dataValidation>
    <dataValidation type="textLength" errorStyle="warning" allowBlank="1" showInputMessage="1" showErrorMessage="1" error="Text too long. Maximum 395 characters (about 61 words). Select &quot;Retry&quot; to edit your text." prompt="NB: maximum character length of 250." sqref="D87:H88" xr:uid="{00000000-0002-0000-0900-00001A000000}">
      <formula1>0</formula1>
      <formula2>250</formula2>
    </dataValidation>
    <dataValidation type="textLength" errorStyle="warning" operator="lessThan" allowBlank="1" showInputMessage="1" showErrorMessage="1" errorTitle="Text limit reached" error="please reduce text length" prompt="Max characters 4550" sqref="B160:J180 B193:J213 B241:J261 B276:J296" xr:uid="{00000000-0002-0000-0900-00001B000000}">
      <formula1>4551</formula1>
    </dataValidation>
    <dataValidation type="list" allowBlank="1" showInputMessage="1" showErrorMessage="1" prompt="Select Yes/No" sqref="E341" xr:uid="{00000000-0002-0000-0900-00001C000000}">
      <formula1>"Yes,No"</formula1>
    </dataValidation>
    <dataValidation type="textLength" errorStyle="warning" operator="lessThan" allowBlank="1" showInputMessage="1" showErrorMessage="1" errorTitle="Text limit reached" error="please reduce text length" prompt="Max characters 8100" sqref="B14:J63" xr:uid="{DB410ECF-23F3-457D-9A49-42D87B330D30}">
      <formula1>8101</formula1>
    </dataValidation>
    <dataValidation type="textLength" errorStyle="warning" operator="lessThan" allowBlank="1" showInputMessage="1" showErrorMessage="1" errorTitle="Text limit reached" error="please reduce text length" prompt="Max characters 2900" sqref="B375:J375 B76:J76 B124:J124 B310:J310 B323:J323 B351:J351 B361:J361 B371:J371 B219:J219" xr:uid="{4A45E18D-727F-471A-AFBE-22E389D4FBBB}">
      <formula1>2901</formula1>
    </dataValidation>
    <dataValidation type="textLength" errorStyle="warning" operator="lessThan" allowBlank="1" showInputMessage="1" showErrorMessage="1" errorTitle="Text limit reached" error="please reduce text length" promptTitle="Auto expanding textbox" prompt="Max characters 4550" sqref="B215:B216 B221" xr:uid="{B7CF9606-ABFC-4979-8B03-5AF9483C36EA}">
      <formula1>4551</formula1>
    </dataValidation>
    <dataValidation type="list" allowBlank="1" showInputMessage="1" showErrorMessage="1" sqref="H225" xr:uid="{00BBF01C-CDC3-454F-8A35-E024F7B3C73E}">
      <formula1>"Required,Not Required"</formula1>
    </dataValidation>
  </dataValidations>
  <hyperlinks>
    <hyperlink ref="E387:G387" location="'F-G-H Sum &amp; Figs'!A1" display="Next section" xr:uid="{00000000-0004-0000-0900-000000000000}"/>
    <hyperlink ref="G230:H230" location="'Advice on Method statement'!B62" display="Pls Read Advice Notes" xr:uid="{00000000-0004-0000-0900-000001000000}"/>
    <hyperlink ref="H90:J90" location="'Additional records'!B106" display="Additional Records tab" xr:uid="{00000000-0004-0000-0900-000002000000}"/>
    <hyperlink ref="F78:J78" location="'Additional records'!B91" display="Please record further sites in Additional Records tab" xr:uid="{00000000-0004-0000-0900-000003000000}"/>
    <hyperlink ref="B382:J382" r:id="rId1" display="Please conplete a separate Work Schedule for Great crested newt Annexed Licence, and submit with your" xr:uid="{00000000-0004-0000-0900-000004000000}"/>
    <hyperlink ref="B264:J264" location="'Advice on Method statement'!B62" display="'Advice on Method statement'!B62" xr:uid="{00000000-0004-0000-0900-000005000000}"/>
    <hyperlink ref="D118:F118" location="'F-G-H Sum &amp; Figs'!A1" display="Sum &amp; Figs. tab" xr:uid="{00000000-0004-0000-0900-000006000000}"/>
    <hyperlink ref="B70:J70" location="'F-G-H Sum &amp; Figs'!A1" display="see Sum &amp; Figs. tab" xr:uid="{00000000-0004-0000-0900-000007000000}"/>
    <hyperlink ref="H85:J85" location="'Additional records'!B99" display="Additional records tab." xr:uid="{00000000-0004-0000-0900-000008000000}"/>
    <hyperlink ref="B190:J190" location="'F-G-H Sum &amp; Figs'!A1" display=" Sum &amp; Figs. tab" xr:uid="{00000000-0004-0000-0900-000009000000}"/>
    <hyperlink ref="B267:J267" location="'F-G-H Sum &amp; Figs'!B19" display=" - Any non-standard capture/exclusion measures should be detailed on FIG. E4(b) - see H - List of Figures tab." xr:uid="{00000000-0004-0000-0900-00000A000000}"/>
    <hyperlink ref="B338:J338" location="'F-G-H Sum &amp; Figs'!A1" display=" see Sum &amp; Figs. tab" xr:uid="{00000000-0004-0000-0900-00000B000000}"/>
    <hyperlink ref="B342:J342" location="Instructions!B453" display="Please refer to table in the post development monitoring advice section" xr:uid="{00000000-0004-0000-0900-00000C000000}"/>
    <hyperlink ref="B99:J99" location="Instructions!B203" display="Should you wish to convert ha to m2 or m2 to ha please use this converter" xr:uid="{00000000-0004-0000-0900-00000D000000}"/>
  </hyperlinks>
  <pageMargins left="0.19685039370078741" right="0.19685039370078741" top="0.55118110236220474" bottom="0.55118110236220474" header="0.31496062992125984" footer="0.31496062992125984"/>
  <pageSetup paperSize="9" firstPageNumber="33" orientation="portrait" r:id="rId2"/>
  <headerFooter>
    <oddHeader>&amp;C&amp;A</oddHeader>
    <oddFooter>&amp;CPage &amp;P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35847" r:id="rId5" name="Check Box 7">
              <controlPr locked="0" defaultSize="0" autoFill="0" autoLine="0" autoPict="0" altText="Yes">
                <anchor moveWithCells="1">
                  <from>
                    <xdr:col>6</xdr:col>
                    <xdr:colOff>603250</xdr:colOff>
                    <xdr:row>364</xdr:row>
                    <xdr:rowOff>31750</xdr:rowOff>
                  </from>
                  <to>
                    <xdr:col>7</xdr:col>
                    <xdr:colOff>463550</xdr:colOff>
                    <xdr:row>364</xdr:row>
                    <xdr:rowOff>215900</xdr:rowOff>
                  </to>
                </anchor>
              </controlPr>
            </control>
          </mc:Choice>
        </mc:AlternateContent>
        <mc:AlternateContent xmlns:mc="http://schemas.openxmlformats.org/markup-compatibility/2006">
          <mc:Choice Requires="x14">
            <control shapeId="35848" r:id="rId6" name="Check Box 8">
              <controlPr locked="0" defaultSize="0" autoFill="0" autoLine="0" autoPict="0" altText="Yes">
                <anchor moveWithCells="1">
                  <from>
                    <xdr:col>6</xdr:col>
                    <xdr:colOff>603250</xdr:colOff>
                    <xdr:row>364</xdr:row>
                    <xdr:rowOff>254000</xdr:rowOff>
                  </from>
                  <to>
                    <xdr:col>7</xdr:col>
                    <xdr:colOff>463550</xdr:colOff>
                    <xdr:row>365</xdr:row>
                    <xdr:rowOff>177800</xdr:rowOff>
                  </to>
                </anchor>
              </controlPr>
            </control>
          </mc:Choice>
        </mc:AlternateContent>
        <mc:AlternateContent xmlns:mc="http://schemas.openxmlformats.org/markup-compatibility/2006">
          <mc:Choice Requires="x14">
            <control shapeId="35849" r:id="rId7" name="Check Box 9">
              <controlPr locked="0" defaultSize="0" autoFill="0" autoLine="0" autoPict="0" altText="Yes">
                <anchor moveWithCells="1">
                  <from>
                    <xdr:col>6</xdr:col>
                    <xdr:colOff>603250</xdr:colOff>
                    <xdr:row>366</xdr:row>
                    <xdr:rowOff>6350</xdr:rowOff>
                  </from>
                  <to>
                    <xdr:col>7</xdr:col>
                    <xdr:colOff>463550</xdr:colOff>
                    <xdr:row>366</xdr:row>
                    <xdr:rowOff>196850</xdr:rowOff>
                  </to>
                </anchor>
              </controlPr>
            </control>
          </mc:Choice>
        </mc:AlternateContent>
        <mc:AlternateContent xmlns:mc="http://schemas.openxmlformats.org/markup-compatibility/2006">
          <mc:Choice Requires="x14">
            <control shapeId="35850" r:id="rId8" name="Check Box 10">
              <controlPr locked="0" defaultSize="0" autoFill="0" autoLine="0" autoPict="0" altText="Yes">
                <anchor moveWithCells="1">
                  <from>
                    <xdr:col>6</xdr:col>
                    <xdr:colOff>603250</xdr:colOff>
                    <xdr:row>367</xdr:row>
                    <xdr:rowOff>6350</xdr:rowOff>
                  </from>
                  <to>
                    <xdr:col>7</xdr:col>
                    <xdr:colOff>463550</xdr:colOff>
                    <xdr:row>367</xdr:row>
                    <xdr:rowOff>190500</xdr:rowOff>
                  </to>
                </anchor>
              </controlPr>
            </control>
          </mc:Choice>
        </mc:AlternateContent>
        <mc:AlternateContent xmlns:mc="http://schemas.openxmlformats.org/markup-compatibility/2006">
          <mc:Choice Requires="x14">
            <control shapeId="35851" r:id="rId9" name="Check Box 11">
              <controlPr locked="0" defaultSize="0" autoFill="0" autoLine="0" autoPict="0" altText="Yes">
                <anchor moveWithCells="1">
                  <from>
                    <xdr:col>6</xdr:col>
                    <xdr:colOff>603250</xdr:colOff>
                    <xdr:row>368</xdr:row>
                    <xdr:rowOff>0</xdr:rowOff>
                  </from>
                  <to>
                    <xdr:col>7</xdr:col>
                    <xdr:colOff>463550</xdr:colOff>
                    <xdr:row>368</xdr:row>
                    <xdr:rowOff>184150</xdr:rowOff>
                  </to>
                </anchor>
              </controlPr>
            </control>
          </mc:Choice>
        </mc:AlternateContent>
        <mc:AlternateContent xmlns:mc="http://schemas.openxmlformats.org/markup-compatibility/2006">
          <mc:Choice Requires="x14">
            <control shapeId="35856" r:id="rId10" name="Check Box 16">
              <controlPr locked="0" defaultSize="0" autoFill="0" autoLine="0" autoPict="0" altText="Yes">
                <anchor moveWithCells="1">
                  <from>
                    <xdr:col>1</xdr:col>
                    <xdr:colOff>44450</xdr:colOff>
                    <xdr:row>301</xdr:row>
                    <xdr:rowOff>25400</xdr:rowOff>
                  </from>
                  <to>
                    <xdr:col>1</xdr:col>
                    <xdr:colOff>577850</xdr:colOff>
                    <xdr:row>301</xdr:row>
                    <xdr:rowOff>196850</xdr:rowOff>
                  </to>
                </anchor>
              </controlPr>
            </control>
          </mc:Choice>
        </mc:AlternateContent>
        <mc:AlternateContent xmlns:mc="http://schemas.openxmlformats.org/markup-compatibility/2006">
          <mc:Choice Requires="x14">
            <control shapeId="35857" r:id="rId11" name="Check Box 17">
              <controlPr locked="0" defaultSize="0" autoFill="0" autoLine="0" autoPict="0" altText="No_x000a_">
                <anchor moveWithCells="1">
                  <from>
                    <xdr:col>2</xdr:col>
                    <xdr:colOff>6350</xdr:colOff>
                    <xdr:row>301</xdr:row>
                    <xdr:rowOff>25400</xdr:rowOff>
                  </from>
                  <to>
                    <xdr:col>2</xdr:col>
                    <xdr:colOff>539750</xdr:colOff>
                    <xdr:row>301</xdr:row>
                    <xdr:rowOff>196850</xdr:rowOff>
                  </to>
                </anchor>
              </controlPr>
            </control>
          </mc:Choice>
        </mc:AlternateContent>
        <mc:AlternateContent xmlns:mc="http://schemas.openxmlformats.org/markup-compatibility/2006">
          <mc:Choice Requires="x14">
            <control shapeId="35873" r:id="rId12" name="Check Box 33">
              <controlPr locked="0" defaultSize="0" autoFill="0" autoLine="0" autoPict="0" altText="Yes">
                <anchor moveWithCells="1">
                  <from>
                    <xdr:col>1</xdr:col>
                    <xdr:colOff>44450</xdr:colOff>
                    <xdr:row>372</xdr:row>
                    <xdr:rowOff>38100</xdr:rowOff>
                  </from>
                  <to>
                    <xdr:col>1</xdr:col>
                    <xdr:colOff>565150</xdr:colOff>
                    <xdr:row>372</xdr:row>
                    <xdr:rowOff>222250</xdr:rowOff>
                  </to>
                </anchor>
              </controlPr>
            </control>
          </mc:Choice>
        </mc:AlternateContent>
        <mc:AlternateContent xmlns:mc="http://schemas.openxmlformats.org/markup-compatibility/2006">
          <mc:Choice Requires="x14">
            <control shapeId="35874" r:id="rId13" name="Check Box 34">
              <controlPr locked="0" defaultSize="0" autoFill="0" autoLine="0" autoPict="0" altText="No_x000a_">
                <anchor moveWithCells="1">
                  <from>
                    <xdr:col>1</xdr:col>
                    <xdr:colOff>711200</xdr:colOff>
                    <xdr:row>372</xdr:row>
                    <xdr:rowOff>38100</xdr:rowOff>
                  </from>
                  <to>
                    <xdr:col>2</xdr:col>
                    <xdr:colOff>349250</xdr:colOff>
                    <xdr:row>372</xdr:row>
                    <xdr:rowOff>222250</xdr:rowOff>
                  </to>
                </anchor>
              </controlPr>
            </control>
          </mc:Choice>
        </mc:AlternateContent>
        <mc:AlternateContent xmlns:mc="http://schemas.openxmlformats.org/markup-compatibility/2006">
          <mc:Choice Requires="x14">
            <control shapeId="35876" r:id="rId14" name="Check Box 36">
              <controlPr locked="0" defaultSize="0" autoFill="0" autoLine="0" autoPict="0" altText="Yes">
                <anchor moveWithCells="1">
                  <from>
                    <xdr:col>6</xdr:col>
                    <xdr:colOff>603250</xdr:colOff>
                    <xdr:row>357</xdr:row>
                    <xdr:rowOff>6350</xdr:rowOff>
                  </from>
                  <to>
                    <xdr:col>7</xdr:col>
                    <xdr:colOff>463550</xdr:colOff>
                    <xdr:row>357</xdr:row>
                    <xdr:rowOff>190500</xdr:rowOff>
                  </to>
                </anchor>
              </controlPr>
            </control>
          </mc:Choice>
        </mc:AlternateContent>
        <mc:AlternateContent xmlns:mc="http://schemas.openxmlformats.org/markup-compatibility/2006">
          <mc:Choice Requires="x14">
            <control shapeId="35877" r:id="rId15" name="Check Box 37">
              <controlPr locked="0" defaultSize="0" autoFill="0" autoLine="0" autoPict="0" altText="No_x000a_">
                <anchor moveWithCells="1">
                  <from>
                    <xdr:col>8</xdr:col>
                    <xdr:colOff>0</xdr:colOff>
                    <xdr:row>357</xdr:row>
                    <xdr:rowOff>6350</xdr:rowOff>
                  </from>
                  <to>
                    <xdr:col>8</xdr:col>
                    <xdr:colOff>520700</xdr:colOff>
                    <xdr:row>357</xdr:row>
                    <xdr:rowOff>190500</xdr:rowOff>
                  </to>
                </anchor>
              </controlPr>
            </control>
          </mc:Choice>
        </mc:AlternateContent>
        <mc:AlternateContent xmlns:mc="http://schemas.openxmlformats.org/markup-compatibility/2006">
          <mc:Choice Requires="x14">
            <control shapeId="35886" r:id="rId16" name="Check Box 46">
              <controlPr locked="0" defaultSize="0" autoFill="0" autoLine="0" autoPict="0" altText="Yes">
                <anchor moveWithCells="1">
                  <from>
                    <xdr:col>1</xdr:col>
                    <xdr:colOff>38100</xdr:colOff>
                    <xdr:row>330</xdr:row>
                    <xdr:rowOff>177800</xdr:rowOff>
                  </from>
                  <to>
                    <xdr:col>1</xdr:col>
                    <xdr:colOff>520700</xdr:colOff>
                    <xdr:row>332</xdr:row>
                    <xdr:rowOff>6350</xdr:rowOff>
                  </to>
                </anchor>
              </controlPr>
            </control>
          </mc:Choice>
        </mc:AlternateContent>
        <mc:AlternateContent xmlns:mc="http://schemas.openxmlformats.org/markup-compatibility/2006">
          <mc:Choice Requires="x14">
            <control shapeId="35887" r:id="rId17" name="Check Box 47">
              <controlPr locked="0" defaultSize="0" autoFill="0" autoLine="0" autoPict="0" altText="No_x000a_">
                <anchor moveWithCells="1">
                  <from>
                    <xdr:col>1</xdr:col>
                    <xdr:colOff>647700</xdr:colOff>
                    <xdr:row>330</xdr:row>
                    <xdr:rowOff>177800</xdr:rowOff>
                  </from>
                  <to>
                    <xdr:col>2</xdr:col>
                    <xdr:colOff>266700</xdr:colOff>
                    <xdr:row>332</xdr:row>
                    <xdr:rowOff>6350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9">
    <tabColor theme="2" tint="-0.499984740745262"/>
  </sheetPr>
  <dimension ref="A1:K67"/>
  <sheetViews>
    <sheetView showGridLines="0" showRuler="0" zoomScale="130" zoomScaleNormal="130" workbookViewId="0">
      <selection activeCell="H31" sqref="H31:J31"/>
    </sheetView>
  </sheetViews>
  <sheetFormatPr defaultColWidth="5.1796875" defaultRowHeight="12.5" x14ac:dyDescent="0.25"/>
  <cols>
    <col min="1" max="1" width="1.453125" customWidth="1"/>
    <col min="2" max="3" width="9.1796875" customWidth="1"/>
    <col min="4" max="6" width="6.453125" customWidth="1"/>
    <col min="7" max="7" width="7.1796875" customWidth="1"/>
    <col min="8" max="8" width="15.81640625" customWidth="1"/>
    <col min="9" max="9" width="15.453125" customWidth="1"/>
    <col min="10" max="10" width="13.54296875" customWidth="1"/>
    <col min="11" max="11" width="1.453125" customWidth="1"/>
  </cols>
  <sheetData>
    <row r="1" spans="1:11" ht="13" x14ac:dyDescent="0.3">
      <c r="A1" s="80"/>
      <c r="B1" s="464" t="str">
        <f>+Ecologist&amp;": "&amp;+Site_name</f>
        <v xml:space="preserve">: </v>
      </c>
      <c r="C1" s="465"/>
      <c r="D1" s="465"/>
      <c r="E1" s="465"/>
      <c r="F1" s="465"/>
      <c r="G1" s="465"/>
      <c r="H1" s="465"/>
      <c r="I1" s="465"/>
      <c r="J1" s="466"/>
      <c r="K1" s="81"/>
    </row>
    <row r="2" spans="1:11" ht="14.15" customHeight="1" x14ac:dyDescent="0.25">
      <c r="A2" s="82"/>
      <c r="B2" s="917" t="s">
        <v>973</v>
      </c>
      <c r="C2" s="917"/>
      <c r="D2" s="917"/>
      <c r="E2" s="917"/>
      <c r="F2" s="917"/>
      <c r="G2" s="917"/>
      <c r="H2" s="917"/>
      <c r="I2" s="917"/>
      <c r="J2" s="917"/>
      <c r="K2" s="83"/>
    </row>
    <row r="3" spans="1:11" ht="14.15" customHeight="1" x14ac:dyDescent="0.25">
      <c r="A3" s="82"/>
      <c r="B3" s="299" t="s">
        <v>974</v>
      </c>
      <c r="C3" s="299"/>
      <c r="D3" s="299"/>
      <c r="E3" s="299"/>
      <c r="F3" s="299"/>
      <c r="G3" s="299"/>
      <c r="H3" s="299"/>
      <c r="I3" s="299"/>
      <c r="J3" s="299"/>
      <c r="K3" s="83"/>
    </row>
    <row r="4" spans="1:11" ht="12.75" customHeight="1" x14ac:dyDescent="0.25">
      <c r="A4" s="82"/>
      <c r="B4" s="774"/>
      <c r="C4" s="774"/>
      <c r="D4" s="774"/>
      <c r="E4" s="774"/>
      <c r="F4" s="774"/>
      <c r="G4" s="774"/>
      <c r="H4" s="774"/>
      <c r="I4" s="774"/>
      <c r="J4" s="774"/>
      <c r="K4" s="83"/>
    </row>
    <row r="5" spans="1:11" ht="13.5" customHeight="1" x14ac:dyDescent="0.25">
      <c r="A5" s="82"/>
      <c r="B5" s="918" t="s">
        <v>975</v>
      </c>
      <c r="C5" s="919"/>
      <c r="D5" s="919"/>
      <c r="E5" s="919"/>
      <c r="F5" s="919"/>
      <c r="G5" s="919"/>
      <c r="H5" s="919"/>
      <c r="I5" s="919"/>
      <c r="J5" s="920"/>
      <c r="K5" s="221"/>
    </row>
    <row r="6" spans="1:11" ht="13.5" customHeight="1" x14ac:dyDescent="0.25">
      <c r="A6" s="82"/>
      <c r="B6" s="921"/>
      <c r="C6" s="922"/>
      <c r="D6" s="922"/>
      <c r="E6" s="922"/>
      <c r="F6" s="922"/>
      <c r="G6" s="922"/>
      <c r="H6" s="922"/>
      <c r="I6" s="922"/>
      <c r="J6" s="923"/>
      <c r="K6" s="221"/>
    </row>
    <row r="7" spans="1:11" ht="13.5" customHeight="1" x14ac:dyDescent="0.25">
      <c r="A7" s="82"/>
      <c r="B7" s="755"/>
      <c r="C7" s="756"/>
      <c r="D7" s="756"/>
      <c r="E7" s="756"/>
      <c r="F7" s="756"/>
      <c r="G7" s="756"/>
      <c r="H7" s="756"/>
      <c r="I7" s="756"/>
      <c r="J7" s="757"/>
      <c r="K7" s="83"/>
    </row>
    <row r="8" spans="1:11" x14ac:dyDescent="0.25">
      <c r="A8" s="82"/>
      <c r="K8" s="83"/>
    </row>
    <row r="9" spans="1:11" ht="14.15" customHeight="1" x14ac:dyDescent="0.25">
      <c r="A9" s="82"/>
      <c r="B9" s="240" t="s">
        <v>976</v>
      </c>
      <c r="C9" s="240"/>
      <c r="D9" s="240"/>
      <c r="E9" s="240"/>
      <c r="F9" s="240"/>
      <c r="G9" s="240"/>
      <c r="H9" s="240"/>
      <c r="I9" s="240"/>
      <c r="J9" s="240"/>
      <c r="K9" s="83"/>
    </row>
    <row r="10" spans="1:11" ht="15.75" customHeight="1" x14ac:dyDescent="0.25">
      <c r="A10" s="82"/>
      <c r="B10" s="292" t="s">
        <v>977</v>
      </c>
      <c r="C10" s="292"/>
      <c r="D10" s="292"/>
      <c r="E10" s="292"/>
      <c r="F10" s="292"/>
      <c r="G10" s="292"/>
      <c r="H10" s="292"/>
      <c r="I10" s="292"/>
      <c r="J10" s="292"/>
      <c r="K10" s="83"/>
    </row>
    <row r="11" spans="1:11" x14ac:dyDescent="0.25">
      <c r="A11" s="82"/>
      <c r="B11" s="292"/>
      <c r="C11" s="292"/>
      <c r="D11" s="292"/>
      <c r="E11" s="292"/>
      <c r="F11" s="292"/>
      <c r="G11" s="292"/>
      <c r="H11" s="292"/>
      <c r="I11" s="292"/>
      <c r="J11" s="292"/>
      <c r="K11" s="83"/>
    </row>
    <row r="12" spans="1:11" ht="12.75" customHeight="1" x14ac:dyDescent="0.25">
      <c r="A12" s="82"/>
      <c r="B12" s="292"/>
      <c r="C12" s="292"/>
      <c r="D12" s="292"/>
      <c r="E12" s="292"/>
      <c r="F12" s="292"/>
      <c r="G12" s="292"/>
      <c r="H12" s="292"/>
      <c r="I12" s="292"/>
      <c r="J12" s="292"/>
      <c r="K12" s="83"/>
    </row>
    <row r="13" spans="1:11" ht="10.5" customHeight="1" x14ac:dyDescent="0.25">
      <c r="A13" s="82"/>
      <c r="B13" s="175"/>
      <c r="C13" s="175"/>
      <c r="D13" s="175"/>
      <c r="E13" s="175"/>
      <c r="F13" s="175"/>
      <c r="G13" s="175"/>
      <c r="H13" s="175"/>
      <c r="I13" s="175"/>
      <c r="J13" s="175"/>
      <c r="K13" s="83"/>
    </row>
    <row r="14" spans="1:11" x14ac:dyDescent="0.25">
      <c r="A14" s="82"/>
      <c r="B14" s="292" t="s">
        <v>978</v>
      </c>
      <c r="C14" s="271"/>
      <c r="D14" s="271"/>
      <c r="E14" s="271"/>
      <c r="F14" s="271"/>
      <c r="G14" s="271"/>
      <c r="H14" s="271"/>
      <c r="I14" s="271"/>
      <c r="J14" s="271"/>
      <c r="K14" s="83"/>
    </row>
    <row r="15" spans="1:11" ht="14.15" customHeight="1" x14ac:dyDescent="0.25">
      <c r="A15" s="82"/>
      <c r="B15" s="165"/>
      <c r="C15" s="299" t="s">
        <v>979</v>
      </c>
      <c r="D15" s="299"/>
      <c r="E15" s="299"/>
      <c r="F15" s="299"/>
      <c r="G15" s="299"/>
      <c r="H15" s="299"/>
      <c r="I15" s="299"/>
      <c r="J15" s="299"/>
      <c r="K15" s="83"/>
    </row>
    <row r="16" spans="1:11" ht="14.15" customHeight="1" x14ac:dyDescent="0.25">
      <c r="A16" s="82"/>
      <c r="C16" s="299" t="s">
        <v>980</v>
      </c>
      <c r="D16" s="299"/>
      <c r="E16" s="299"/>
      <c r="F16" s="299"/>
      <c r="G16" s="299"/>
      <c r="H16" s="299"/>
      <c r="I16" s="299"/>
      <c r="J16" s="178"/>
      <c r="K16" s="83"/>
    </row>
    <row r="17" spans="1:11" ht="14.15" customHeight="1" x14ac:dyDescent="0.25">
      <c r="A17" s="82"/>
      <c r="C17" s="299" t="s">
        <v>981</v>
      </c>
      <c r="D17" s="299"/>
      <c r="E17" s="299"/>
      <c r="F17" s="299"/>
      <c r="G17" s="299"/>
      <c r="H17" s="299"/>
      <c r="I17" s="299"/>
      <c r="J17" s="178"/>
      <c r="K17" s="83"/>
    </row>
    <row r="18" spans="1:11" ht="10.5" customHeight="1" x14ac:dyDescent="0.25">
      <c r="A18" s="104"/>
      <c r="B18" s="183"/>
      <c r="C18" s="299"/>
      <c r="D18" s="299"/>
      <c r="E18" s="299"/>
      <c r="F18" s="299"/>
      <c r="G18" s="299"/>
      <c r="H18" s="136"/>
      <c r="I18" s="136"/>
      <c r="J18" s="137"/>
      <c r="K18" s="105"/>
    </row>
    <row r="19" spans="1:11" ht="18.75" customHeight="1" x14ac:dyDescent="0.25">
      <c r="A19" s="82"/>
      <c r="B19" s="448" t="s">
        <v>982</v>
      </c>
      <c r="C19" s="448"/>
      <c r="K19" s="83"/>
    </row>
    <row r="20" spans="1:11" ht="9" customHeight="1" x14ac:dyDescent="0.25">
      <c r="A20" s="82"/>
      <c r="B20" s="138"/>
      <c r="K20" s="83"/>
    </row>
    <row r="21" spans="1:11" ht="47.25" customHeight="1" x14ac:dyDescent="0.25">
      <c r="A21" s="82"/>
      <c r="B21" s="916" t="s">
        <v>983</v>
      </c>
      <c r="C21" s="916"/>
      <c r="D21" s="907" t="s">
        <v>984</v>
      </c>
      <c r="E21" s="908"/>
      <c r="F21" s="912"/>
      <c r="G21" s="913"/>
      <c r="H21" s="907" t="s">
        <v>985</v>
      </c>
      <c r="I21" s="908"/>
      <c r="J21" s="909"/>
      <c r="K21" s="83"/>
    </row>
    <row r="22" spans="1:11" ht="53.25" customHeight="1" x14ac:dyDescent="0.25">
      <c r="A22" s="82"/>
      <c r="B22" s="906" t="s">
        <v>986</v>
      </c>
      <c r="C22" s="906"/>
      <c r="D22" s="246" t="s">
        <v>987</v>
      </c>
      <c r="E22" s="247"/>
      <c r="F22" s="912"/>
      <c r="G22" s="913"/>
      <c r="H22" s="914" t="s">
        <v>988</v>
      </c>
      <c r="I22" s="914"/>
      <c r="J22" s="914"/>
      <c r="K22" s="83"/>
    </row>
    <row r="23" spans="1:11" ht="46.5" customHeight="1" x14ac:dyDescent="0.25">
      <c r="A23" s="82"/>
      <c r="B23" s="906" t="s">
        <v>989</v>
      </c>
      <c r="C23" s="906"/>
      <c r="D23" s="910" t="s">
        <v>990</v>
      </c>
      <c r="E23" s="911"/>
      <c r="F23" s="912"/>
      <c r="G23" s="913"/>
      <c r="H23" s="914" t="s">
        <v>991</v>
      </c>
      <c r="I23" s="914"/>
      <c r="J23" s="914"/>
      <c r="K23" s="83"/>
    </row>
    <row r="24" spans="1:11" ht="79.5" customHeight="1" x14ac:dyDescent="0.25">
      <c r="A24" s="82"/>
      <c r="B24" s="906" t="s">
        <v>992</v>
      </c>
      <c r="C24" s="906"/>
      <c r="D24" s="246" t="s">
        <v>412</v>
      </c>
      <c r="E24" s="911"/>
      <c r="F24" s="912"/>
      <c r="G24" s="913"/>
      <c r="H24" s="232" t="s">
        <v>993</v>
      </c>
      <c r="I24" s="924"/>
      <c r="J24" s="233"/>
      <c r="K24" s="83"/>
    </row>
    <row r="25" spans="1:11" ht="39" customHeight="1" x14ac:dyDescent="0.25">
      <c r="A25" s="82"/>
      <c r="B25" s="906" t="s">
        <v>994</v>
      </c>
      <c r="C25" s="906"/>
      <c r="D25" s="910" t="s">
        <v>995</v>
      </c>
      <c r="E25" s="911"/>
      <c r="F25" s="912"/>
      <c r="G25" s="913"/>
      <c r="H25" s="914" t="s">
        <v>996</v>
      </c>
      <c r="I25" s="914"/>
      <c r="J25" s="914"/>
      <c r="K25" s="83"/>
    </row>
    <row r="26" spans="1:11" ht="41.25" customHeight="1" x14ac:dyDescent="0.25">
      <c r="A26" s="82"/>
      <c r="B26" s="906" t="s">
        <v>997</v>
      </c>
      <c r="C26" s="906"/>
      <c r="D26" s="246" t="s">
        <v>412</v>
      </c>
      <c r="E26" s="911"/>
      <c r="F26" s="912"/>
      <c r="G26" s="913"/>
      <c r="H26" s="914" t="s">
        <v>998</v>
      </c>
      <c r="I26" s="914"/>
      <c r="J26" s="914"/>
      <c r="K26" s="83"/>
    </row>
    <row r="27" spans="1:11" ht="67.5" customHeight="1" x14ac:dyDescent="0.25">
      <c r="A27" s="82"/>
      <c r="B27" s="906" t="s">
        <v>999</v>
      </c>
      <c r="C27" s="906"/>
      <c r="D27" s="246" t="s">
        <v>412</v>
      </c>
      <c r="E27" s="911"/>
      <c r="F27" s="912"/>
      <c r="G27" s="913"/>
      <c r="H27" s="914" t="s">
        <v>1000</v>
      </c>
      <c r="I27" s="914"/>
      <c r="J27" s="914"/>
      <c r="K27" s="83"/>
    </row>
    <row r="28" spans="1:11" ht="39.75" customHeight="1" x14ac:dyDescent="0.25">
      <c r="A28" s="82"/>
      <c r="B28" s="906" t="s">
        <v>1001</v>
      </c>
      <c r="C28" s="906"/>
      <c r="D28" s="246" t="s">
        <v>412</v>
      </c>
      <c r="E28" s="911"/>
      <c r="F28" s="912"/>
      <c r="G28" s="913"/>
      <c r="H28" s="915" t="s">
        <v>1002</v>
      </c>
      <c r="I28" s="915"/>
      <c r="J28" s="915"/>
      <c r="K28" s="83"/>
    </row>
    <row r="29" spans="1:11" ht="46.5" customHeight="1" x14ac:dyDescent="0.25">
      <c r="A29" s="82"/>
      <c r="B29" s="906" t="s">
        <v>1003</v>
      </c>
      <c r="C29" s="906"/>
      <c r="D29" s="910" t="s">
        <v>1004</v>
      </c>
      <c r="E29" s="911"/>
      <c r="F29" s="912"/>
      <c r="G29" s="913"/>
      <c r="H29" s="915" t="s">
        <v>1005</v>
      </c>
      <c r="I29" s="915"/>
      <c r="J29" s="915"/>
      <c r="K29" s="83"/>
    </row>
    <row r="30" spans="1:11" ht="56.25" customHeight="1" x14ac:dyDescent="0.25">
      <c r="A30" s="82"/>
      <c r="B30" s="906" t="s">
        <v>1006</v>
      </c>
      <c r="C30" s="906"/>
      <c r="D30" s="910" t="s">
        <v>1007</v>
      </c>
      <c r="E30" s="911"/>
      <c r="F30" s="912"/>
      <c r="G30" s="913"/>
      <c r="H30" s="915" t="s">
        <v>1008</v>
      </c>
      <c r="I30" s="915"/>
      <c r="J30" s="915"/>
      <c r="K30" s="83"/>
    </row>
    <row r="31" spans="1:11" ht="56.25" customHeight="1" x14ac:dyDescent="0.25">
      <c r="A31" s="82"/>
      <c r="B31" s="906" t="s">
        <v>1111</v>
      </c>
      <c r="C31" s="906"/>
      <c r="D31" s="246" t="s">
        <v>418</v>
      </c>
      <c r="E31" s="911"/>
      <c r="F31" s="912"/>
      <c r="G31" s="913"/>
      <c r="H31" s="915" t="s">
        <v>1112</v>
      </c>
      <c r="I31" s="915"/>
      <c r="J31" s="915"/>
      <c r="K31" s="83"/>
    </row>
    <row r="32" spans="1:11" ht="87" customHeight="1" x14ac:dyDescent="0.25">
      <c r="A32" s="82"/>
      <c r="B32" s="906" t="s">
        <v>1009</v>
      </c>
      <c r="C32" s="906"/>
      <c r="D32" s="910" t="s">
        <v>1010</v>
      </c>
      <c r="E32" s="911"/>
      <c r="F32" s="912"/>
      <c r="G32" s="913"/>
      <c r="H32" s="915" t="s">
        <v>1011</v>
      </c>
      <c r="I32" s="915"/>
      <c r="J32" s="915"/>
      <c r="K32" s="83"/>
    </row>
    <row r="33" spans="1:11" ht="44.25" customHeight="1" x14ac:dyDescent="0.25">
      <c r="A33" s="82"/>
      <c r="B33" s="906" t="s">
        <v>1012</v>
      </c>
      <c r="C33" s="906"/>
      <c r="D33" s="910" t="s">
        <v>1013</v>
      </c>
      <c r="E33" s="911"/>
      <c r="F33" s="912"/>
      <c r="G33" s="913"/>
      <c r="H33" s="915" t="s">
        <v>1014</v>
      </c>
      <c r="I33" s="915"/>
      <c r="J33" s="915"/>
      <c r="K33" s="83"/>
    </row>
    <row r="34" spans="1:11" ht="83.25" customHeight="1" x14ac:dyDescent="0.25">
      <c r="A34" s="82"/>
      <c r="B34" s="906" t="s">
        <v>1015</v>
      </c>
      <c r="C34" s="906"/>
      <c r="D34" s="910" t="s">
        <v>1016</v>
      </c>
      <c r="E34" s="911"/>
      <c r="F34" s="912"/>
      <c r="G34" s="913"/>
      <c r="H34" s="238" t="s">
        <v>1017</v>
      </c>
      <c r="I34" s="937"/>
      <c r="J34" s="239"/>
      <c r="K34" s="83"/>
    </row>
    <row r="35" spans="1:11" ht="52.5" customHeight="1" x14ac:dyDescent="0.25">
      <c r="A35" s="82"/>
      <c r="B35" s="906" t="s">
        <v>1018</v>
      </c>
      <c r="C35" s="906"/>
      <c r="D35" s="910" t="s">
        <v>1019</v>
      </c>
      <c r="E35" s="911"/>
      <c r="F35" s="912"/>
      <c r="G35" s="913"/>
      <c r="H35" s="915" t="s">
        <v>1020</v>
      </c>
      <c r="I35" s="915"/>
      <c r="J35" s="915"/>
      <c r="K35" s="83"/>
    </row>
    <row r="36" spans="1:11" ht="55.5" customHeight="1" x14ac:dyDescent="0.25">
      <c r="A36" s="82"/>
      <c r="B36" s="906" t="s">
        <v>1021</v>
      </c>
      <c r="C36" s="906"/>
      <c r="D36" s="246" t="s">
        <v>412</v>
      </c>
      <c r="E36" s="911"/>
      <c r="F36" s="912"/>
      <c r="G36" s="913"/>
      <c r="H36" s="914" t="s">
        <v>1022</v>
      </c>
      <c r="I36" s="914"/>
      <c r="J36" s="914"/>
      <c r="K36" s="83"/>
    </row>
    <row r="37" spans="1:11" ht="12" customHeight="1" x14ac:dyDescent="0.25">
      <c r="A37" s="82"/>
      <c r="B37" s="22"/>
      <c r="C37" s="22"/>
      <c r="D37" s="23"/>
      <c r="E37" s="23"/>
      <c r="F37" s="196"/>
      <c r="G37" s="196"/>
      <c r="H37" s="196"/>
      <c r="I37" s="196"/>
      <c r="J37" s="196"/>
      <c r="K37" s="83"/>
    </row>
    <row r="38" spans="1:11" ht="14.15" customHeight="1" x14ac:dyDescent="0.25">
      <c r="A38" s="82"/>
      <c r="B38" s="939" t="s">
        <v>1023</v>
      </c>
      <c r="C38" s="939"/>
      <c r="D38" s="939"/>
      <c r="E38" s="939"/>
      <c r="F38" s="939"/>
      <c r="G38" s="939"/>
      <c r="H38" s="196"/>
      <c r="I38" s="196"/>
      <c r="J38" s="196"/>
      <c r="K38" s="83"/>
    </row>
    <row r="39" spans="1:11" ht="9.75" customHeight="1" x14ac:dyDescent="0.25">
      <c r="A39" s="82"/>
      <c r="B39" s="64"/>
      <c r="C39" s="64"/>
      <c r="D39" s="64"/>
      <c r="E39" s="64"/>
      <c r="F39" s="64"/>
      <c r="G39" s="64"/>
      <c r="H39" s="196"/>
      <c r="I39" s="196"/>
      <c r="J39" s="196"/>
      <c r="K39" s="83"/>
    </row>
    <row r="40" spans="1:11" ht="16.5" customHeight="1" x14ac:dyDescent="0.25">
      <c r="A40" s="82"/>
      <c r="B40" s="931" t="s">
        <v>1024</v>
      </c>
      <c r="C40" s="932"/>
      <c r="D40" s="932"/>
      <c r="E40" s="932"/>
      <c r="F40" s="932"/>
      <c r="G40" s="933"/>
      <c r="H40" s="931" t="s">
        <v>984</v>
      </c>
      <c r="I40" s="932"/>
      <c r="J40" s="933"/>
      <c r="K40" s="83"/>
    </row>
    <row r="41" spans="1:11" ht="24.75" customHeight="1" x14ac:dyDescent="0.25">
      <c r="A41" s="82"/>
      <c r="B41" s="934" t="s">
        <v>1025</v>
      </c>
      <c r="C41" s="935"/>
      <c r="D41" s="935"/>
      <c r="E41" s="935"/>
      <c r="F41" s="935"/>
      <c r="G41" s="936"/>
      <c r="H41" s="928" t="s">
        <v>412</v>
      </c>
      <c r="I41" s="929"/>
      <c r="J41" s="930"/>
      <c r="K41" s="83"/>
    </row>
    <row r="42" spans="1:11" ht="24.75" customHeight="1" x14ac:dyDescent="0.25">
      <c r="A42" s="82"/>
      <c r="B42" s="934" t="s">
        <v>1026</v>
      </c>
      <c r="C42" s="935"/>
      <c r="D42" s="935"/>
      <c r="E42" s="935"/>
      <c r="F42" s="935"/>
      <c r="G42" s="936"/>
      <c r="H42" s="928" t="s">
        <v>412</v>
      </c>
      <c r="I42" s="929"/>
      <c r="J42" s="930"/>
      <c r="K42" s="83"/>
    </row>
    <row r="43" spans="1:11" ht="24.75" customHeight="1" x14ac:dyDescent="0.25">
      <c r="A43" s="82"/>
      <c r="B43" s="934" t="s">
        <v>1027</v>
      </c>
      <c r="C43" s="935"/>
      <c r="D43" s="935"/>
      <c r="E43" s="935"/>
      <c r="F43" s="935"/>
      <c r="G43" s="936"/>
      <c r="H43" s="928" t="s">
        <v>412</v>
      </c>
      <c r="I43" s="929"/>
      <c r="J43" s="930"/>
      <c r="K43" s="83"/>
    </row>
    <row r="44" spans="1:11" ht="24.75" customHeight="1" x14ac:dyDescent="0.25">
      <c r="A44" s="82"/>
      <c r="B44" s="934" t="s">
        <v>1028</v>
      </c>
      <c r="C44" s="935"/>
      <c r="D44" s="935"/>
      <c r="E44" s="935"/>
      <c r="F44" s="935"/>
      <c r="G44" s="936"/>
      <c r="H44" s="928" t="s">
        <v>412</v>
      </c>
      <c r="I44" s="929"/>
      <c r="J44" s="930"/>
      <c r="K44" s="83"/>
    </row>
    <row r="45" spans="1:11" ht="24.75" customHeight="1" x14ac:dyDescent="0.25">
      <c r="A45" s="82"/>
      <c r="B45" s="934" t="s">
        <v>1029</v>
      </c>
      <c r="C45" s="935"/>
      <c r="D45" s="935"/>
      <c r="E45" s="935"/>
      <c r="F45" s="935"/>
      <c r="G45" s="936"/>
      <c r="H45" s="928" t="s">
        <v>1030</v>
      </c>
      <c r="I45" s="929"/>
      <c r="J45" s="930"/>
      <c r="K45" s="83"/>
    </row>
    <row r="46" spans="1:11" ht="111.75" customHeight="1" x14ac:dyDescent="0.25">
      <c r="A46" s="82"/>
      <c r="B46" s="238" t="s">
        <v>1031</v>
      </c>
      <c r="C46" s="937"/>
      <c r="D46" s="937"/>
      <c r="E46" s="937"/>
      <c r="F46" s="937"/>
      <c r="G46" s="239"/>
      <c r="H46" s="910" t="s">
        <v>1032</v>
      </c>
      <c r="I46" s="911"/>
      <c r="J46" s="938"/>
      <c r="K46" s="83"/>
    </row>
    <row r="47" spans="1:11" ht="14.15" customHeight="1" x14ac:dyDescent="0.25">
      <c r="A47" s="82"/>
      <c r="K47" s="83"/>
    </row>
    <row r="48" spans="1:11" ht="18" customHeight="1" x14ac:dyDescent="0.25">
      <c r="A48" s="82"/>
      <c r="B48" s="353" t="s">
        <v>1033</v>
      </c>
      <c r="C48" s="353"/>
      <c r="D48" s="353"/>
      <c r="E48" s="353"/>
      <c r="F48" s="353"/>
      <c r="G48" s="353"/>
      <c r="H48" s="353"/>
      <c r="K48" s="83"/>
    </row>
    <row r="49" spans="1:11" x14ac:dyDescent="0.25">
      <c r="A49" s="82"/>
      <c r="K49" s="83"/>
    </row>
    <row r="50" spans="1:11" ht="132.5" customHeight="1" x14ac:dyDescent="0.25">
      <c r="A50" s="82"/>
      <c r="B50" s="925"/>
      <c r="C50" s="926"/>
      <c r="D50" s="926"/>
      <c r="E50" s="926"/>
      <c r="F50" s="926"/>
      <c r="G50" s="926"/>
      <c r="H50" s="926"/>
      <c r="I50" s="926"/>
      <c r="J50" s="927"/>
      <c r="K50" s="83"/>
    </row>
    <row r="51" spans="1:11" x14ac:dyDescent="0.25">
      <c r="A51" s="82"/>
      <c r="K51" s="83"/>
    </row>
    <row r="52" spans="1:11" x14ac:dyDescent="0.25">
      <c r="A52" s="82"/>
      <c r="K52" s="83"/>
    </row>
    <row r="53" spans="1:11" x14ac:dyDescent="0.25">
      <c r="A53" s="82"/>
      <c r="K53" s="83"/>
    </row>
    <row r="54" spans="1:11" x14ac:dyDescent="0.25">
      <c r="A54" s="82"/>
      <c r="K54" s="83"/>
    </row>
    <row r="55" spans="1:11" x14ac:dyDescent="0.25">
      <c r="A55" s="82"/>
      <c r="K55" s="83"/>
    </row>
    <row r="56" spans="1:11" x14ac:dyDescent="0.25">
      <c r="A56" s="82"/>
      <c r="E56" s="349" t="s">
        <v>217</v>
      </c>
      <c r="F56" s="349"/>
      <c r="G56" s="349"/>
      <c r="H56" s="349"/>
      <c r="K56" s="83"/>
    </row>
    <row r="57" spans="1:11" x14ac:dyDescent="0.25">
      <c r="A57" s="85"/>
      <c r="B57" s="86"/>
      <c r="C57" s="86"/>
      <c r="D57" s="86"/>
      <c r="E57" s="86"/>
      <c r="F57" s="86"/>
      <c r="G57" s="86"/>
      <c r="H57" s="86"/>
      <c r="I57" s="86"/>
      <c r="J57" s="86"/>
      <c r="K57" s="87"/>
    </row>
    <row r="67" ht="14.25" customHeight="1" x14ac:dyDescent="0.25"/>
  </sheetData>
  <sheetProtection algorithmName="SHA-512" hashValue="Nzbdi8xD69by1CMBnIVYC8mHXETx+jeMJd2HQkdyTWkgmJFxcIOMAU+XyfIlA36BN4mOwbnmM+pwJk0NE6U/HQ==" saltValue="G1A9ovjds3h/ntTyC/NvHw==" spinCount="100000" sheet="1" objects="1" scenarios="1"/>
  <mergeCells count="78">
    <mergeCell ref="H22:J22"/>
    <mergeCell ref="B41:G41"/>
    <mergeCell ref="B42:G42"/>
    <mergeCell ref="H42:J42"/>
    <mergeCell ref="H34:J34"/>
    <mergeCell ref="H35:J35"/>
    <mergeCell ref="D33:G33"/>
    <mergeCell ref="D34:G34"/>
    <mergeCell ref="B33:C33"/>
    <mergeCell ref="B34:C34"/>
    <mergeCell ref="H33:J33"/>
    <mergeCell ref="D35:G35"/>
    <mergeCell ref="H36:J36"/>
    <mergeCell ref="H41:J41"/>
    <mergeCell ref="B35:C35"/>
    <mergeCell ref="B23:C23"/>
    <mergeCell ref="B36:C36"/>
    <mergeCell ref="D36:G36"/>
    <mergeCell ref="B28:C28"/>
    <mergeCell ref="B27:C27"/>
    <mergeCell ref="D25:G25"/>
    <mergeCell ref="D26:G26"/>
    <mergeCell ref="B32:C32"/>
    <mergeCell ref="B25:C25"/>
    <mergeCell ref="B26:C26"/>
    <mergeCell ref="B31:C31"/>
    <mergeCell ref="D31:G31"/>
    <mergeCell ref="H25:J25"/>
    <mergeCell ref="H26:J26"/>
    <mergeCell ref="D32:G32"/>
    <mergeCell ref="H28:J28"/>
    <mergeCell ref="D23:G23"/>
    <mergeCell ref="H23:J23"/>
    <mergeCell ref="H32:J32"/>
    <mergeCell ref="D27:G27"/>
    <mergeCell ref="D28:G28"/>
    <mergeCell ref="H31:J31"/>
    <mergeCell ref="C18:G18"/>
    <mergeCell ref="H24:J24"/>
    <mergeCell ref="E56:H56"/>
    <mergeCell ref="B50:J50"/>
    <mergeCell ref="B48:H48"/>
    <mergeCell ref="H45:J45"/>
    <mergeCell ref="B40:G40"/>
    <mergeCell ref="B44:G44"/>
    <mergeCell ref="H44:J44"/>
    <mergeCell ref="B45:G45"/>
    <mergeCell ref="B46:G46"/>
    <mergeCell ref="H46:J46"/>
    <mergeCell ref="B43:G43"/>
    <mergeCell ref="H43:J43"/>
    <mergeCell ref="H40:J40"/>
    <mergeCell ref="B38:G38"/>
    <mergeCell ref="B1:J1"/>
    <mergeCell ref="B2:J2"/>
    <mergeCell ref="B5:J7"/>
    <mergeCell ref="C15:J15"/>
    <mergeCell ref="C16:I16"/>
    <mergeCell ref="B3:J4"/>
    <mergeCell ref="B9:J9"/>
    <mergeCell ref="B10:J12"/>
    <mergeCell ref="B14:J14"/>
    <mergeCell ref="C17:I17"/>
    <mergeCell ref="B24:C24"/>
    <mergeCell ref="B19:C19"/>
    <mergeCell ref="H21:J21"/>
    <mergeCell ref="B30:C30"/>
    <mergeCell ref="D29:G29"/>
    <mergeCell ref="D30:G30"/>
    <mergeCell ref="H27:J27"/>
    <mergeCell ref="B29:C29"/>
    <mergeCell ref="H29:J29"/>
    <mergeCell ref="H30:J30"/>
    <mergeCell ref="D22:G22"/>
    <mergeCell ref="B21:C21"/>
    <mergeCell ref="B22:C22"/>
    <mergeCell ref="D24:G24"/>
    <mergeCell ref="D21:G21"/>
  </mergeCells>
  <phoneticPr fontId="0" type="noConversion"/>
  <dataValidations count="1">
    <dataValidation type="textLength" errorStyle="warning" operator="lessThan" allowBlank="1" showInputMessage="1" showErrorMessage="1" errorTitle="Text limit reached" error="please reduce text length" prompt="Max characters 2900" sqref="B50:J50" xr:uid="{6E10DFEB-934A-4E58-BB2B-025A74435C82}">
      <formula1>2901</formula1>
    </dataValidation>
  </dataValidations>
  <hyperlinks>
    <hyperlink ref="E56" location="'Background and site info'!D7" display="Return to beginning" xr:uid="{00000000-0004-0000-0A00-000000000000}"/>
    <hyperlink ref="E56:H56" location="'I - Declarations'!A1" display="Next Section" xr:uid="{00000000-0004-0000-0A00-000001000000}"/>
  </hyperlinks>
  <pageMargins left="0.19685039370078741" right="0.19685039370078741" top="0.55118110236220474" bottom="0.55118110236220474" header="0.31496062992125984" footer="0.31496062992125984"/>
  <pageSetup paperSize="9" firstPageNumber="38" orientation="portrait" r:id="rId1"/>
  <headerFooter>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1</xdr:col>
                    <xdr:colOff>292100</xdr:colOff>
                    <xdr:row>21</xdr:row>
                    <xdr:rowOff>184150</xdr:rowOff>
                  </from>
                  <to>
                    <xdr:col>2</xdr:col>
                    <xdr:colOff>330200</xdr:colOff>
                    <xdr:row>21</xdr:row>
                    <xdr:rowOff>406400</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from>
                    <xdr:col>1</xdr:col>
                    <xdr:colOff>292100</xdr:colOff>
                    <xdr:row>22</xdr:row>
                    <xdr:rowOff>184150</xdr:rowOff>
                  </from>
                  <to>
                    <xdr:col>2</xdr:col>
                    <xdr:colOff>330200</xdr:colOff>
                    <xdr:row>22</xdr:row>
                    <xdr:rowOff>406400</xdr:rowOff>
                  </to>
                </anchor>
              </controlPr>
            </control>
          </mc:Choice>
        </mc:AlternateContent>
        <mc:AlternateContent xmlns:mc="http://schemas.openxmlformats.org/markup-compatibility/2006">
          <mc:Choice Requires="x14">
            <control shapeId="74755" r:id="rId6" name="Check Box 3">
              <controlPr defaultSize="0" autoFill="0" autoLine="0" autoPict="0">
                <anchor moveWithCells="1">
                  <from>
                    <xdr:col>1</xdr:col>
                    <xdr:colOff>273050</xdr:colOff>
                    <xdr:row>23</xdr:row>
                    <xdr:rowOff>190500</xdr:rowOff>
                  </from>
                  <to>
                    <xdr:col>2</xdr:col>
                    <xdr:colOff>311150</xdr:colOff>
                    <xdr:row>23</xdr:row>
                    <xdr:rowOff>412750</xdr:rowOff>
                  </to>
                </anchor>
              </controlPr>
            </control>
          </mc:Choice>
        </mc:AlternateContent>
        <mc:AlternateContent xmlns:mc="http://schemas.openxmlformats.org/markup-compatibility/2006">
          <mc:Choice Requires="x14">
            <control shapeId="74756" r:id="rId7" name="Check Box 4">
              <controlPr defaultSize="0" autoFill="0" autoLine="0" autoPict="0">
                <anchor moveWithCells="1">
                  <from>
                    <xdr:col>1</xdr:col>
                    <xdr:colOff>273050</xdr:colOff>
                    <xdr:row>24</xdr:row>
                    <xdr:rowOff>177800</xdr:rowOff>
                  </from>
                  <to>
                    <xdr:col>2</xdr:col>
                    <xdr:colOff>311150</xdr:colOff>
                    <xdr:row>24</xdr:row>
                    <xdr:rowOff>381000</xdr:rowOff>
                  </to>
                </anchor>
              </controlPr>
            </control>
          </mc:Choice>
        </mc:AlternateContent>
        <mc:AlternateContent xmlns:mc="http://schemas.openxmlformats.org/markup-compatibility/2006">
          <mc:Choice Requires="x14">
            <control shapeId="74757" r:id="rId8" name="Check Box 5">
              <controlPr defaultSize="0" autoFill="0" autoLine="0" autoPict="0">
                <anchor moveWithCells="1">
                  <from>
                    <xdr:col>1</xdr:col>
                    <xdr:colOff>273050</xdr:colOff>
                    <xdr:row>25</xdr:row>
                    <xdr:rowOff>177800</xdr:rowOff>
                  </from>
                  <to>
                    <xdr:col>2</xdr:col>
                    <xdr:colOff>311150</xdr:colOff>
                    <xdr:row>25</xdr:row>
                    <xdr:rowOff>387350</xdr:rowOff>
                  </to>
                </anchor>
              </controlPr>
            </control>
          </mc:Choice>
        </mc:AlternateContent>
        <mc:AlternateContent xmlns:mc="http://schemas.openxmlformats.org/markup-compatibility/2006">
          <mc:Choice Requires="x14">
            <control shapeId="74758" r:id="rId9" name="Check Box 6">
              <controlPr defaultSize="0" autoFill="0" autoLine="0" autoPict="0">
                <anchor moveWithCells="1">
                  <from>
                    <xdr:col>1</xdr:col>
                    <xdr:colOff>273050</xdr:colOff>
                    <xdr:row>26</xdr:row>
                    <xdr:rowOff>190500</xdr:rowOff>
                  </from>
                  <to>
                    <xdr:col>2</xdr:col>
                    <xdr:colOff>311150</xdr:colOff>
                    <xdr:row>26</xdr:row>
                    <xdr:rowOff>412750</xdr:rowOff>
                  </to>
                </anchor>
              </controlPr>
            </control>
          </mc:Choice>
        </mc:AlternateContent>
        <mc:AlternateContent xmlns:mc="http://schemas.openxmlformats.org/markup-compatibility/2006">
          <mc:Choice Requires="x14">
            <control shapeId="74759" r:id="rId10" name="Check Box 7">
              <controlPr defaultSize="0" autoFill="0" autoLine="0" autoPict="0">
                <anchor moveWithCells="1">
                  <from>
                    <xdr:col>1</xdr:col>
                    <xdr:colOff>273050</xdr:colOff>
                    <xdr:row>27</xdr:row>
                    <xdr:rowOff>177800</xdr:rowOff>
                  </from>
                  <to>
                    <xdr:col>2</xdr:col>
                    <xdr:colOff>311150</xdr:colOff>
                    <xdr:row>27</xdr:row>
                    <xdr:rowOff>381000</xdr:rowOff>
                  </to>
                </anchor>
              </controlPr>
            </control>
          </mc:Choice>
        </mc:AlternateContent>
        <mc:AlternateContent xmlns:mc="http://schemas.openxmlformats.org/markup-compatibility/2006">
          <mc:Choice Requires="x14">
            <control shapeId="74760" r:id="rId11" name="Check Box 8">
              <controlPr defaultSize="0" autoFill="0" autoLine="0" autoPict="0">
                <anchor moveWithCells="1">
                  <from>
                    <xdr:col>1</xdr:col>
                    <xdr:colOff>273050</xdr:colOff>
                    <xdr:row>28</xdr:row>
                    <xdr:rowOff>196850</xdr:rowOff>
                  </from>
                  <to>
                    <xdr:col>2</xdr:col>
                    <xdr:colOff>311150</xdr:colOff>
                    <xdr:row>28</xdr:row>
                    <xdr:rowOff>419100</xdr:rowOff>
                  </to>
                </anchor>
              </controlPr>
            </control>
          </mc:Choice>
        </mc:AlternateContent>
        <mc:AlternateContent xmlns:mc="http://schemas.openxmlformats.org/markup-compatibility/2006">
          <mc:Choice Requires="x14">
            <control shapeId="74761" r:id="rId12" name="Check Box 9">
              <controlPr defaultSize="0" autoFill="0" autoLine="0" autoPict="0">
                <anchor moveWithCells="1">
                  <from>
                    <xdr:col>1</xdr:col>
                    <xdr:colOff>273050</xdr:colOff>
                    <xdr:row>29</xdr:row>
                    <xdr:rowOff>215900</xdr:rowOff>
                  </from>
                  <to>
                    <xdr:col>2</xdr:col>
                    <xdr:colOff>311150</xdr:colOff>
                    <xdr:row>29</xdr:row>
                    <xdr:rowOff>425450</xdr:rowOff>
                  </to>
                </anchor>
              </controlPr>
            </control>
          </mc:Choice>
        </mc:AlternateContent>
        <mc:AlternateContent xmlns:mc="http://schemas.openxmlformats.org/markup-compatibility/2006">
          <mc:Choice Requires="x14">
            <control shapeId="74762" r:id="rId13" name="Check Box 10">
              <controlPr defaultSize="0" autoFill="0" autoLine="0" autoPict="0">
                <anchor moveWithCells="1">
                  <from>
                    <xdr:col>1</xdr:col>
                    <xdr:colOff>273050</xdr:colOff>
                    <xdr:row>31</xdr:row>
                    <xdr:rowOff>215900</xdr:rowOff>
                  </from>
                  <to>
                    <xdr:col>2</xdr:col>
                    <xdr:colOff>311150</xdr:colOff>
                    <xdr:row>31</xdr:row>
                    <xdr:rowOff>425450</xdr:rowOff>
                  </to>
                </anchor>
              </controlPr>
            </control>
          </mc:Choice>
        </mc:AlternateContent>
        <mc:AlternateContent xmlns:mc="http://schemas.openxmlformats.org/markup-compatibility/2006">
          <mc:Choice Requires="x14">
            <control shapeId="74763" r:id="rId14" name="Check Box 11">
              <controlPr defaultSize="0" autoFill="0" autoLine="0" autoPict="0">
                <anchor moveWithCells="1">
                  <from>
                    <xdr:col>1</xdr:col>
                    <xdr:colOff>273050</xdr:colOff>
                    <xdr:row>32</xdr:row>
                    <xdr:rowOff>184150</xdr:rowOff>
                  </from>
                  <to>
                    <xdr:col>2</xdr:col>
                    <xdr:colOff>311150</xdr:colOff>
                    <xdr:row>32</xdr:row>
                    <xdr:rowOff>406400</xdr:rowOff>
                  </to>
                </anchor>
              </controlPr>
            </control>
          </mc:Choice>
        </mc:AlternateContent>
        <mc:AlternateContent xmlns:mc="http://schemas.openxmlformats.org/markup-compatibility/2006">
          <mc:Choice Requires="x14">
            <control shapeId="74764" r:id="rId15" name="Check Box 12">
              <controlPr defaultSize="0" autoFill="0" autoLine="0" autoPict="0">
                <anchor moveWithCells="1">
                  <from>
                    <xdr:col>1</xdr:col>
                    <xdr:colOff>273050</xdr:colOff>
                    <xdr:row>33</xdr:row>
                    <xdr:rowOff>184150</xdr:rowOff>
                  </from>
                  <to>
                    <xdr:col>2</xdr:col>
                    <xdr:colOff>311150</xdr:colOff>
                    <xdr:row>33</xdr:row>
                    <xdr:rowOff>406400</xdr:rowOff>
                  </to>
                </anchor>
              </controlPr>
            </control>
          </mc:Choice>
        </mc:AlternateContent>
        <mc:AlternateContent xmlns:mc="http://schemas.openxmlformats.org/markup-compatibility/2006">
          <mc:Choice Requires="x14">
            <control shapeId="74765" r:id="rId16" name="Check Box 13">
              <controlPr defaultSize="0" autoFill="0" autoLine="0" autoPict="0">
                <anchor moveWithCells="1">
                  <from>
                    <xdr:col>1</xdr:col>
                    <xdr:colOff>273050</xdr:colOff>
                    <xdr:row>34</xdr:row>
                    <xdr:rowOff>184150</xdr:rowOff>
                  </from>
                  <to>
                    <xdr:col>2</xdr:col>
                    <xdr:colOff>311150</xdr:colOff>
                    <xdr:row>34</xdr:row>
                    <xdr:rowOff>406400</xdr:rowOff>
                  </to>
                </anchor>
              </controlPr>
            </control>
          </mc:Choice>
        </mc:AlternateContent>
        <mc:AlternateContent xmlns:mc="http://schemas.openxmlformats.org/markup-compatibility/2006">
          <mc:Choice Requires="x14">
            <control shapeId="74766" r:id="rId17" name="Check Box 14">
              <controlPr defaultSize="0" autoFill="0" autoLine="0" autoPict="0">
                <anchor moveWithCells="1">
                  <from>
                    <xdr:col>1</xdr:col>
                    <xdr:colOff>273050</xdr:colOff>
                    <xdr:row>35</xdr:row>
                    <xdr:rowOff>184150</xdr:rowOff>
                  </from>
                  <to>
                    <xdr:col>2</xdr:col>
                    <xdr:colOff>311150</xdr:colOff>
                    <xdr:row>35</xdr:row>
                    <xdr:rowOff>406400</xdr:rowOff>
                  </to>
                </anchor>
              </controlPr>
            </control>
          </mc:Choice>
        </mc:AlternateContent>
        <mc:AlternateContent xmlns:mc="http://schemas.openxmlformats.org/markup-compatibility/2006">
          <mc:Choice Requires="x14">
            <control shapeId="74767" r:id="rId18" name="Check Box 15">
              <controlPr defaultSize="0" autoFill="0" autoLine="0" autoPict="0">
                <anchor moveWithCells="1">
                  <from>
                    <xdr:col>5</xdr:col>
                    <xdr:colOff>139700</xdr:colOff>
                    <xdr:row>40</xdr:row>
                    <xdr:rowOff>38100</xdr:rowOff>
                  </from>
                  <to>
                    <xdr:col>6</xdr:col>
                    <xdr:colOff>349250</xdr:colOff>
                    <xdr:row>40</xdr:row>
                    <xdr:rowOff>260350</xdr:rowOff>
                  </to>
                </anchor>
              </controlPr>
            </control>
          </mc:Choice>
        </mc:AlternateContent>
        <mc:AlternateContent xmlns:mc="http://schemas.openxmlformats.org/markup-compatibility/2006">
          <mc:Choice Requires="x14">
            <control shapeId="74768" r:id="rId19" name="Check Box 16">
              <controlPr defaultSize="0" autoFill="0" autoLine="0" autoPict="0">
                <anchor moveWithCells="1">
                  <from>
                    <xdr:col>5</xdr:col>
                    <xdr:colOff>139700</xdr:colOff>
                    <xdr:row>41</xdr:row>
                    <xdr:rowOff>38100</xdr:rowOff>
                  </from>
                  <to>
                    <xdr:col>6</xdr:col>
                    <xdr:colOff>349250</xdr:colOff>
                    <xdr:row>41</xdr:row>
                    <xdr:rowOff>260350</xdr:rowOff>
                  </to>
                </anchor>
              </controlPr>
            </control>
          </mc:Choice>
        </mc:AlternateContent>
        <mc:AlternateContent xmlns:mc="http://schemas.openxmlformats.org/markup-compatibility/2006">
          <mc:Choice Requires="x14">
            <control shapeId="74769" r:id="rId20" name="Check Box 17">
              <controlPr defaultSize="0" autoFill="0" autoLine="0" autoPict="0">
                <anchor moveWithCells="1">
                  <from>
                    <xdr:col>5</xdr:col>
                    <xdr:colOff>139700</xdr:colOff>
                    <xdr:row>42</xdr:row>
                    <xdr:rowOff>38100</xdr:rowOff>
                  </from>
                  <to>
                    <xdr:col>6</xdr:col>
                    <xdr:colOff>349250</xdr:colOff>
                    <xdr:row>42</xdr:row>
                    <xdr:rowOff>260350</xdr:rowOff>
                  </to>
                </anchor>
              </controlPr>
            </control>
          </mc:Choice>
        </mc:AlternateContent>
        <mc:AlternateContent xmlns:mc="http://schemas.openxmlformats.org/markup-compatibility/2006">
          <mc:Choice Requires="x14">
            <control shapeId="74770" r:id="rId21" name="Check Box 18">
              <controlPr defaultSize="0" autoFill="0" autoLine="0" autoPict="0">
                <anchor moveWithCells="1">
                  <from>
                    <xdr:col>5</xdr:col>
                    <xdr:colOff>139700</xdr:colOff>
                    <xdr:row>43</xdr:row>
                    <xdr:rowOff>38100</xdr:rowOff>
                  </from>
                  <to>
                    <xdr:col>6</xdr:col>
                    <xdr:colOff>349250</xdr:colOff>
                    <xdr:row>43</xdr:row>
                    <xdr:rowOff>260350</xdr:rowOff>
                  </to>
                </anchor>
              </controlPr>
            </control>
          </mc:Choice>
        </mc:AlternateContent>
        <mc:AlternateContent xmlns:mc="http://schemas.openxmlformats.org/markup-compatibility/2006">
          <mc:Choice Requires="x14">
            <control shapeId="74771" r:id="rId22" name="Check Box 19">
              <controlPr defaultSize="0" autoFill="0" autoLine="0" autoPict="0">
                <anchor moveWithCells="1">
                  <from>
                    <xdr:col>5</xdr:col>
                    <xdr:colOff>139700</xdr:colOff>
                    <xdr:row>44</xdr:row>
                    <xdr:rowOff>38100</xdr:rowOff>
                  </from>
                  <to>
                    <xdr:col>6</xdr:col>
                    <xdr:colOff>349250</xdr:colOff>
                    <xdr:row>44</xdr:row>
                    <xdr:rowOff>260350</xdr:rowOff>
                  </to>
                </anchor>
              </controlPr>
            </control>
          </mc:Choice>
        </mc:AlternateContent>
        <mc:AlternateContent xmlns:mc="http://schemas.openxmlformats.org/markup-compatibility/2006">
          <mc:Choice Requires="x14">
            <control shapeId="74772" r:id="rId23" name="Check Box 20">
              <controlPr defaultSize="0" autoFill="0" autoLine="0" autoPict="0">
                <anchor moveWithCells="1">
                  <from>
                    <xdr:col>5</xdr:col>
                    <xdr:colOff>139700</xdr:colOff>
                    <xdr:row>45</xdr:row>
                    <xdr:rowOff>196850</xdr:rowOff>
                  </from>
                  <to>
                    <xdr:col>6</xdr:col>
                    <xdr:colOff>349250</xdr:colOff>
                    <xdr:row>45</xdr:row>
                    <xdr:rowOff>419100</xdr:rowOff>
                  </to>
                </anchor>
              </controlPr>
            </control>
          </mc:Choice>
        </mc:AlternateContent>
        <mc:AlternateContent xmlns:mc="http://schemas.openxmlformats.org/markup-compatibility/2006">
          <mc:Choice Requires="x14">
            <control shapeId="74773" r:id="rId24" name="Check Box 21">
              <controlPr defaultSize="0" autoFill="0" autoLine="0" autoPict="0">
                <anchor moveWithCells="1">
                  <from>
                    <xdr:col>1</xdr:col>
                    <xdr:colOff>273050</xdr:colOff>
                    <xdr:row>30</xdr:row>
                    <xdr:rowOff>215900</xdr:rowOff>
                  </from>
                  <to>
                    <xdr:col>2</xdr:col>
                    <xdr:colOff>311150</xdr:colOff>
                    <xdr:row>30</xdr:row>
                    <xdr:rowOff>425450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2" tint="-0.499984740745262"/>
  </sheetPr>
  <dimension ref="A1:K31"/>
  <sheetViews>
    <sheetView showGridLines="0" showRuler="0" zoomScale="130" zoomScaleNormal="130" workbookViewId="0">
      <selection activeCell="B27" sqref="B27:J27"/>
    </sheetView>
  </sheetViews>
  <sheetFormatPr defaultColWidth="9.1796875" defaultRowHeight="12.5" x14ac:dyDescent="0.25"/>
  <cols>
    <col min="1" max="1" width="1.453125" customWidth="1"/>
    <col min="2" max="3" width="9.1796875" customWidth="1"/>
    <col min="4" max="8" width="9.7265625" customWidth="1"/>
    <col min="9" max="9" width="11.453125" customWidth="1"/>
    <col min="10" max="10" width="9.7265625" customWidth="1"/>
    <col min="11" max="11" width="1.453125" customWidth="1"/>
    <col min="12" max="256" width="9.1796875" customWidth="1"/>
  </cols>
  <sheetData>
    <row r="1" spans="1:11" ht="13" x14ac:dyDescent="0.3">
      <c r="A1" s="80"/>
      <c r="B1" s="464" t="str">
        <f>+Ecologist&amp;": "&amp;+Site_name</f>
        <v xml:space="preserve">: </v>
      </c>
      <c r="C1" s="465"/>
      <c r="D1" s="465"/>
      <c r="E1" s="465"/>
      <c r="F1" s="465"/>
      <c r="G1" s="465"/>
      <c r="H1" s="465"/>
      <c r="I1" s="465"/>
      <c r="J1" s="466"/>
      <c r="K1" s="81"/>
    </row>
    <row r="2" spans="1:11" ht="16.5" customHeight="1" x14ac:dyDescent="0.25">
      <c r="A2" s="82"/>
      <c r="B2" s="917" t="s">
        <v>1034</v>
      </c>
      <c r="C2" s="917"/>
      <c r="D2" s="917"/>
      <c r="E2" s="917"/>
      <c r="F2" s="917"/>
      <c r="G2" s="917"/>
      <c r="H2" s="917"/>
      <c r="I2" s="917"/>
      <c r="J2" s="917"/>
      <c r="K2" s="83"/>
    </row>
    <row r="3" spans="1:11" x14ac:dyDescent="0.25">
      <c r="A3" s="82"/>
      <c r="C3" s="292" t="s">
        <v>1035</v>
      </c>
      <c r="D3" s="271"/>
      <c r="E3" s="271"/>
      <c r="F3" s="271"/>
      <c r="G3" s="271"/>
      <c r="H3" s="271"/>
      <c r="I3" s="271"/>
      <c r="J3" s="271"/>
      <c r="K3" s="83"/>
    </row>
    <row r="4" spans="1:11" x14ac:dyDescent="0.25">
      <c r="A4" s="82"/>
      <c r="B4" s="183"/>
      <c r="C4" s="271"/>
      <c r="D4" s="271"/>
      <c r="E4" s="271"/>
      <c r="F4" s="271"/>
      <c r="G4" s="271"/>
      <c r="H4" s="271"/>
      <c r="I4" s="271"/>
      <c r="J4" s="271"/>
      <c r="K4" s="83"/>
    </row>
    <row r="5" spans="1:11" x14ac:dyDescent="0.25">
      <c r="A5" s="82"/>
      <c r="B5" s="183"/>
      <c r="C5" s="178"/>
      <c r="D5" s="178"/>
      <c r="E5" s="178"/>
      <c r="F5" s="178"/>
      <c r="G5" s="178"/>
      <c r="H5" s="178"/>
      <c r="I5" s="178"/>
      <c r="J5" s="178"/>
      <c r="K5" s="83"/>
    </row>
    <row r="6" spans="1:11" x14ac:dyDescent="0.25">
      <c r="A6" s="82"/>
      <c r="B6" s="734"/>
      <c r="C6" s="734"/>
      <c r="D6" s="734"/>
      <c r="E6" s="734"/>
      <c r="F6" s="734"/>
      <c r="G6" s="734"/>
      <c r="H6" s="734"/>
      <c r="I6" s="734"/>
      <c r="J6" s="734"/>
      <c r="K6" s="83"/>
    </row>
    <row r="7" spans="1:11" x14ac:dyDescent="0.25">
      <c r="A7" s="82"/>
      <c r="C7" s="292" t="s">
        <v>1036</v>
      </c>
      <c r="D7" s="271"/>
      <c r="E7" s="271"/>
      <c r="F7" s="271"/>
      <c r="G7" s="271"/>
      <c r="H7" s="271"/>
      <c r="I7" s="271"/>
      <c r="J7" s="271"/>
      <c r="K7" s="83"/>
    </row>
    <row r="8" spans="1:11" x14ac:dyDescent="0.25">
      <c r="A8" s="82"/>
      <c r="B8" s="276"/>
      <c r="C8" s="271"/>
      <c r="D8" s="271"/>
      <c r="E8" s="271"/>
      <c r="F8" s="271"/>
      <c r="G8" s="271"/>
      <c r="H8" s="271"/>
      <c r="I8" s="271"/>
      <c r="J8" s="271"/>
      <c r="K8" s="83"/>
    </row>
    <row r="9" spans="1:11" x14ac:dyDescent="0.25">
      <c r="A9" s="82"/>
      <c r="B9" s="276"/>
      <c r="C9" s="271"/>
      <c r="D9" s="271"/>
      <c r="E9" s="271"/>
      <c r="F9" s="271"/>
      <c r="G9" s="271"/>
      <c r="H9" s="271"/>
      <c r="I9" s="271"/>
      <c r="J9" s="271"/>
      <c r="K9" s="83"/>
    </row>
    <row r="10" spans="1:11" x14ac:dyDescent="0.25">
      <c r="A10" s="82"/>
      <c r="B10" s="734"/>
      <c r="C10" s="734"/>
      <c r="D10" s="734"/>
      <c r="E10" s="734"/>
      <c r="F10" s="734"/>
      <c r="G10" s="734"/>
      <c r="H10" s="734"/>
      <c r="I10" s="734"/>
      <c r="J10" s="734"/>
      <c r="K10" s="83"/>
    </row>
    <row r="11" spans="1:11" x14ac:dyDescent="0.25">
      <c r="A11" s="82"/>
      <c r="C11" s="292" t="s">
        <v>1037</v>
      </c>
      <c r="D11" s="271"/>
      <c r="E11" s="271"/>
      <c r="F11" s="271"/>
      <c r="G11" s="271"/>
      <c r="H11" s="271"/>
      <c r="I11" s="271"/>
      <c r="J11" s="271"/>
      <c r="K11" s="83"/>
    </row>
    <row r="12" spans="1:11" x14ac:dyDescent="0.25">
      <c r="A12" s="82"/>
      <c r="B12" s="276"/>
      <c r="C12" s="271"/>
      <c r="D12" s="271"/>
      <c r="E12" s="271"/>
      <c r="F12" s="271"/>
      <c r="G12" s="271"/>
      <c r="H12" s="271"/>
      <c r="I12" s="271"/>
      <c r="J12" s="271"/>
      <c r="K12" s="83"/>
    </row>
    <row r="13" spans="1:11" x14ac:dyDescent="0.25">
      <c r="A13" s="82"/>
      <c r="B13" s="276"/>
      <c r="C13" s="271"/>
      <c r="D13" s="271"/>
      <c r="E13" s="271"/>
      <c r="F13" s="271"/>
      <c r="G13" s="271"/>
      <c r="H13" s="271"/>
      <c r="I13" s="271"/>
      <c r="J13" s="271"/>
      <c r="K13" s="83"/>
    </row>
    <row r="14" spans="1:11" x14ac:dyDescent="0.25">
      <c r="A14" s="82"/>
      <c r="B14" s="183"/>
      <c r="C14" s="178"/>
      <c r="D14" s="178"/>
      <c r="E14" s="178"/>
      <c r="F14" s="178"/>
      <c r="G14" s="178"/>
      <c r="H14" s="178"/>
      <c r="I14" s="178"/>
      <c r="J14" s="178"/>
      <c r="K14" s="83"/>
    </row>
    <row r="15" spans="1:11" x14ac:dyDescent="0.25">
      <c r="A15" s="82"/>
      <c r="B15" s="183"/>
      <c r="C15" s="299" t="s">
        <v>1038</v>
      </c>
      <c r="D15" s="299"/>
      <c r="E15" s="299"/>
      <c r="F15" s="299"/>
      <c r="G15" s="299"/>
      <c r="H15" s="299"/>
      <c r="I15" s="299"/>
      <c r="J15" s="299"/>
      <c r="K15" s="83"/>
    </row>
    <row r="16" spans="1:11" x14ac:dyDescent="0.25">
      <c r="A16" s="82"/>
      <c r="B16" s="183"/>
      <c r="C16" s="299"/>
      <c r="D16" s="299"/>
      <c r="E16" s="299"/>
      <c r="F16" s="299"/>
      <c r="G16" s="299"/>
      <c r="H16" s="299"/>
      <c r="I16" s="299"/>
      <c r="J16" s="299"/>
      <c r="K16" s="83"/>
    </row>
    <row r="17" spans="1:11" x14ac:dyDescent="0.25">
      <c r="A17" s="82"/>
      <c r="B17" s="734"/>
      <c r="C17" s="734"/>
      <c r="D17" s="734"/>
      <c r="E17" s="734"/>
      <c r="F17" s="734"/>
      <c r="G17" s="734"/>
      <c r="H17" s="734"/>
      <c r="I17" s="734"/>
      <c r="J17" s="734"/>
      <c r="K17" s="83"/>
    </row>
    <row r="18" spans="1:11" x14ac:dyDescent="0.25">
      <c r="A18" s="82"/>
      <c r="K18" s="83"/>
    </row>
    <row r="19" spans="1:11" x14ac:dyDescent="0.25">
      <c r="A19" s="82"/>
      <c r="B19" s="292" t="s">
        <v>1039</v>
      </c>
      <c r="C19" s="276"/>
      <c r="D19" s="276"/>
      <c r="E19" s="276"/>
      <c r="F19" s="276"/>
      <c r="G19" s="276"/>
      <c r="H19" s="276"/>
      <c r="I19" s="276"/>
      <c r="J19" s="276"/>
      <c r="K19" s="83"/>
    </row>
    <row r="20" spans="1:11" x14ac:dyDescent="0.25">
      <c r="A20" s="82"/>
      <c r="B20" s="292"/>
      <c r="C20" s="276"/>
      <c r="D20" s="276"/>
      <c r="E20" s="276"/>
      <c r="F20" s="276"/>
      <c r="G20" s="276"/>
      <c r="H20" s="276"/>
      <c r="I20" s="276"/>
      <c r="J20" s="276"/>
      <c r="K20" s="83"/>
    </row>
    <row r="21" spans="1:11" x14ac:dyDescent="0.25">
      <c r="A21" s="82"/>
      <c r="B21" s="292"/>
      <c r="C21" s="276"/>
      <c r="D21" s="276"/>
      <c r="E21" s="276"/>
      <c r="F21" s="276"/>
      <c r="G21" s="276"/>
      <c r="H21" s="276"/>
      <c r="I21" s="276"/>
      <c r="J21" s="276"/>
      <c r="K21" s="83"/>
    </row>
    <row r="22" spans="1:11" x14ac:dyDescent="0.25">
      <c r="A22" s="82"/>
      <c r="B22" s="292"/>
      <c r="C22" s="276"/>
      <c r="D22" s="276"/>
      <c r="E22" s="276"/>
      <c r="F22" s="276"/>
      <c r="G22" s="276"/>
      <c r="H22" s="276"/>
      <c r="I22" s="276"/>
      <c r="J22" s="276"/>
      <c r="K22" s="83"/>
    </row>
    <row r="23" spans="1:11" x14ac:dyDescent="0.25">
      <c r="A23" s="82"/>
      <c r="B23" s="292"/>
      <c r="C23" s="276"/>
      <c r="D23" s="276"/>
      <c r="E23" s="276"/>
      <c r="F23" s="276"/>
      <c r="G23" s="276"/>
      <c r="H23" s="276"/>
      <c r="I23" s="276"/>
      <c r="J23" s="276"/>
      <c r="K23" s="83"/>
    </row>
    <row r="24" spans="1:11" x14ac:dyDescent="0.25">
      <c r="A24" s="82"/>
      <c r="B24" s="292"/>
      <c r="C24" s="276"/>
      <c r="D24" s="276"/>
      <c r="E24" s="276"/>
      <c r="F24" s="276"/>
      <c r="G24" s="276"/>
      <c r="H24" s="276"/>
      <c r="I24" s="276"/>
      <c r="J24" s="276"/>
      <c r="K24" s="83"/>
    </row>
    <row r="25" spans="1:11" x14ac:dyDescent="0.25">
      <c r="A25" s="82"/>
      <c r="B25" s="292"/>
      <c r="C25" s="276"/>
      <c r="D25" s="276"/>
      <c r="E25" s="276"/>
      <c r="F25" s="276"/>
      <c r="G25" s="276"/>
      <c r="H25" s="276"/>
      <c r="I25" s="276"/>
      <c r="J25" s="276"/>
      <c r="K25" s="83"/>
    </row>
    <row r="26" spans="1:11" x14ac:dyDescent="0.25">
      <c r="A26" s="82"/>
      <c r="B26" s="276"/>
      <c r="C26" s="276"/>
      <c r="D26" s="276"/>
      <c r="E26" s="276"/>
      <c r="F26" s="276"/>
      <c r="G26" s="276"/>
      <c r="H26" s="276"/>
      <c r="I26" s="276"/>
      <c r="J26" s="276"/>
      <c r="K26" s="83"/>
    </row>
    <row r="27" spans="1:11" ht="14.15" customHeight="1" x14ac:dyDescent="0.25">
      <c r="A27" s="82"/>
      <c r="B27" s="389"/>
      <c r="C27" s="390"/>
      <c r="D27" s="390"/>
      <c r="E27" s="390"/>
      <c r="F27" s="390"/>
      <c r="G27" s="390"/>
      <c r="H27" s="390"/>
      <c r="I27" s="390"/>
      <c r="J27" s="391"/>
      <c r="K27" s="83"/>
    </row>
    <row r="28" spans="1:11" x14ac:dyDescent="0.25">
      <c r="A28" s="82"/>
      <c r="K28" s="83"/>
    </row>
    <row r="29" spans="1:11" x14ac:dyDescent="0.25">
      <c r="A29" s="82"/>
      <c r="K29" s="83"/>
    </row>
    <row r="30" spans="1:11" x14ac:dyDescent="0.25">
      <c r="A30" s="82"/>
      <c r="E30" s="349" t="s">
        <v>1040</v>
      </c>
      <c r="F30" s="349"/>
      <c r="G30" s="349"/>
      <c r="H30" s="349"/>
      <c r="K30" s="83"/>
    </row>
    <row r="31" spans="1:11" x14ac:dyDescent="0.25">
      <c r="A31" s="85"/>
      <c r="B31" s="86"/>
      <c r="C31" s="86"/>
      <c r="D31" s="86"/>
      <c r="E31" s="86"/>
      <c r="F31" s="86"/>
      <c r="G31" s="86"/>
      <c r="H31" s="86"/>
      <c r="I31" s="86"/>
      <c r="J31" s="86"/>
      <c r="K31" s="87"/>
    </row>
  </sheetData>
  <sheetProtection algorithmName="SHA-512" hashValue="sV+v9taCQhdymSfF2Bo3ZpkFZ72vFunFfwcPt/CGpDvTx/Q9vI9ndn2mubGiQJZd7V9FQ89tD1HSyZvuBn4Wiw==" saltValue="xf0kS+p3tE8sNvLdWtSzLw==" spinCount="100000" sheet="1" objects="1" scenarios="1"/>
  <mergeCells count="14">
    <mergeCell ref="B27:J27"/>
    <mergeCell ref="E30:H30"/>
    <mergeCell ref="B10:J10"/>
    <mergeCell ref="C11:J13"/>
    <mergeCell ref="B12:B13"/>
    <mergeCell ref="C15:J16"/>
    <mergeCell ref="B17:J17"/>
    <mergeCell ref="B19:J26"/>
    <mergeCell ref="B1:J1"/>
    <mergeCell ref="B2:J2"/>
    <mergeCell ref="C3:J4"/>
    <mergeCell ref="B6:J6"/>
    <mergeCell ref="C7:J9"/>
    <mergeCell ref="B8:B9"/>
  </mergeCells>
  <dataValidations count="1">
    <dataValidation errorStyle="warning" allowBlank="1" showInputMessage="1" showErrorMessage="1" sqref="B27" xr:uid="{00000000-0002-0000-0B00-000000000000}"/>
  </dataValidations>
  <hyperlinks>
    <hyperlink ref="E30:H30" location="'B - Background &amp; Site Info'!A1" display="Return to beginning" xr:uid="{00000000-0004-0000-0B00-000000000000}"/>
  </hyperlinks>
  <pageMargins left="0.19685039370078741" right="0.19685039370078741" top="0.74803149606299213" bottom="0.74803149606299213" header="0.31496062992125984" footer="0.31496062992125984"/>
  <pageSetup paperSize="9" orientation="portrait" horizontalDpi="4294967293" verticalDpi="0" r:id="rId1"/>
  <headerFooter>
    <oddHeader>&amp;A</oddHeader>
    <oddFooter>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8609" r:id="rId4" name="Check Box 1">
              <controlPr locked="0" defaultSize="0" autoFill="0" autoLine="0" autoPict="0">
                <anchor moveWithCells="1">
                  <from>
                    <xdr:col>1</xdr:col>
                    <xdr:colOff>44450</xdr:colOff>
                    <xdr:row>2</xdr:row>
                    <xdr:rowOff>25400</xdr:rowOff>
                  </from>
                  <to>
                    <xdr:col>1</xdr:col>
                    <xdr:colOff>596900</xdr:colOff>
                    <xdr:row>3</xdr:row>
                    <xdr:rowOff>38100</xdr:rowOff>
                  </to>
                </anchor>
              </controlPr>
            </control>
          </mc:Choice>
        </mc:AlternateContent>
        <mc:AlternateContent xmlns:mc="http://schemas.openxmlformats.org/markup-compatibility/2006">
          <mc:Choice Requires="x14">
            <control shapeId="68610" r:id="rId5" name="Check Box 2">
              <controlPr locked="0" defaultSize="0" autoFill="0" autoLine="0" autoPict="0">
                <anchor moveWithCells="1">
                  <from>
                    <xdr:col>1</xdr:col>
                    <xdr:colOff>44450</xdr:colOff>
                    <xdr:row>3</xdr:row>
                    <xdr:rowOff>107950</xdr:rowOff>
                  </from>
                  <to>
                    <xdr:col>1</xdr:col>
                    <xdr:colOff>596900</xdr:colOff>
                    <xdr:row>4</xdr:row>
                    <xdr:rowOff>120650</xdr:rowOff>
                  </to>
                </anchor>
              </controlPr>
            </control>
          </mc:Choice>
        </mc:AlternateContent>
        <mc:AlternateContent xmlns:mc="http://schemas.openxmlformats.org/markup-compatibility/2006">
          <mc:Choice Requires="x14">
            <control shapeId="68611" r:id="rId6" name="Check Box 3">
              <controlPr locked="0" defaultSize="0" autoFill="0" autoLine="0" autoPict="0">
                <anchor moveWithCells="1">
                  <from>
                    <xdr:col>1</xdr:col>
                    <xdr:colOff>44450</xdr:colOff>
                    <xdr:row>6</xdr:row>
                    <xdr:rowOff>25400</xdr:rowOff>
                  </from>
                  <to>
                    <xdr:col>1</xdr:col>
                    <xdr:colOff>596900</xdr:colOff>
                    <xdr:row>7</xdr:row>
                    <xdr:rowOff>44450</xdr:rowOff>
                  </to>
                </anchor>
              </controlPr>
            </control>
          </mc:Choice>
        </mc:AlternateContent>
        <mc:AlternateContent xmlns:mc="http://schemas.openxmlformats.org/markup-compatibility/2006">
          <mc:Choice Requires="x14">
            <control shapeId="68612" r:id="rId7" name="Check Box 4">
              <controlPr locked="0" defaultSize="0" autoFill="0" autoLine="0" autoPict="0">
                <anchor moveWithCells="1">
                  <from>
                    <xdr:col>1</xdr:col>
                    <xdr:colOff>44450</xdr:colOff>
                    <xdr:row>7</xdr:row>
                    <xdr:rowOff>114300</xdr:rowOff>
                  </from>
                  <to>
                    <xdr:col>1</xdr:col>
                    <xdr:colOff>596900</xdr:colOff>
                    <xdr:row>8</xdr:row>
                    <xdr:rowOff>139700</xdr:rowOff>
                  </to>
                </anchor>
              </controlPr>
            </control>
          </mc:Choice>
        </mc:AlternateContent>
        <mc:AlternateContent xmlns:mc="http://schemas.openxmlformats.org/markup-compatibility/2006">
          <mc:Choice Requires="x14">
            <control shapeId="68613" r:id="rId8" name="Check Box 5">
              <controlPr locked="0" defaultSize="0" autoFill="0" autoLine="0" autoPict="0">
                <anchor moveWithCells="1">
                  <from>
                    <xdr:col>1</xdr:col>
                    <xdr:colOff>44450</xdr:colOff>
                    <xdr:row>10</xdr:row>
                    <xdr:rowOff>31750</xdr:rowOff>
                  </from>
                  <to>
                    <xdr:col>1</xdr:col>
                    <xdr:colOff>596900</xdr:colOff>
                    <xdr:row>11</xdr:row>
                    <xdr:rowOff>44450</xdr:rowOff>
                  </to>
                </anchor>
              </controlPr>
            </control>
          </mc:Choice>
        </mc:AlternateContent>
        <mc:AlternateContent xmlns:mc="http://schemas.openxmlformats.org/markup-compatibility/2006">
          <mc:Choice Requires="x14">
            <control shapeId="68614" r:id="rId9" name="Check Box 6">
              <controlPr locked="0" defaultSize="0" autoFill="0" autoLine="0" autoPict="0">
                <anchor moveWithCells="1">
                  <from>
                    <xdr:col>1</xdr:col>
                    <xdr:colOff>44450</xdr:colOff>
                    <xdr:row>11</xdr:row>
                    <xdr:rowOff>114300</xdr:rowOff>
                  </from>
                  <to>
                    <xdr:col>1</xdr:col>
                    <xdr:colOff>596900</xdr:colOff>
                    <xdr:row>12</xdr:row>
                    <xdr:rowOff>139700</xdr:rowOff>
                  </to>
                </anchor>
              </controlPr>
            </control>
          </mc:Choice>
        </mc:AlternateContent>
        <mc:AlternateContent xmlns:mc="http://schemas.openxmlformats.org/markup-compatibility/2006">
          <mc:Choice Requires="x14">
            <control shapeId="68617" r:id="rId10" name="Check Box 9">
              <controlPr locked="0" defaultSize="0" autoFill="0" autoLine="0" autoPict="0">
                <anchor moveWithCells="1">
                  <from>
                    <xdr:col>1</xdr:col>
                    <xdr:colOff>44450</xdr:colOff>
                    <xdr:row>14</xdr:row>
                    <xdr:rowOff>38100</xdr:rowOff>
                  </from>
                  <to>
                    <xdr:col>1</xdr:col>
                    <xdr:colOff>596900</xdr:colOff>
                    <xdr:row>15</xdr:row>
                    <xdr:rowOff>63500</xdr:rowOff>
                  </to>
                </anchor>
              </controlPr>
            </control>
          </mc:Choice>
        </mc:AlternateContent>
        <mc:AlternateContent xmlns:mc="http://schemas.openxmlformats.org/markup-compatibility/2006">
          <mc:Choice Requires="x14">
            <control shapeId="68618" r:id="rId11" name="Check Box 10">
              <controlPr locked="0" defaultSize="0" autoFill="0" autoLine="0" autoPict="0">
                <anchor moveWithCells="1">
                  <from>
                    <xdr:col>1</xdr:col>
                    <xdr:colOff>44450</xdr:colOff>
                    <xdr:row>15</xdr:row>
                    <xdr:rowOff>120650</xdr:rowOff>
                  </from>
                  <to>
                    <xdr:col>1</xdr:col>
                    <xdr:colOff>596900</xdr:colOff>
                    <xdr:row>16</xdr:row>
                    <xdr:rowOff>146050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9" tint="0.59999389629810485"/>
  </sheetPr>
  <dimension ref="A1:K112"/>
  <sheetViews>
    <sheetView showGridLines="0" showRuler="0" zoomScale="130" zoomScaleNormal="130" workbookViewId="0">
      <selection activeCell="D20" sqref="D20:E20"/>
    </sheetView>
  </sheetViews>
  <sheetFormatPr defaultColWidth="9.1796875" defaultRowHeight="12.5" x14ac:dyDescent="0.25"/>
  <cols>
    <col min="1" max="1" width="1.453125" customWidth="1"/>
    <col min="2" max="3" width="8.1796875" customWidth="1"/>
    <col min="4" max="5" width="12.81640625" customWidth="1"/>
    <col min="6" max="7" width="10.1796875" customWidth="1"/>
    <col min="8" max="8" width="9.26953125" customWidth="1"/>
    <col min="9" max="9" width="10.1796875" customWidth="1"/>
    <col min="10" max="10" width="6.26953125" customWidth="1"/>
    <col min="11" max="11" width="1.453125" customWidth="1"/>
  </cols>
  <sheetData>
    <row r="1" spans="1:11" ht="13" x14ac:dyDescent="0.3">
      <c r="A1" s="80"/>
      <c r="B1" s="941" t="s">
        <v>1041</v>
      </c>
      <c r="C1" s="941"/>
      <c r="D1" s="941"/>
      <c r="E1" s="941"/>
      <c r="F1" s="941"/>
      <c r="G1" s="941"/>
      <c r="H1" s="941"/>
      <c r="I1" s="941"/>
      <c r="J1" s="941"/>
      <c r="K1" s="81"/>
    </row>
    <row r="2" spans="1:11" x14ac:dyDescent="0.25">
      <c r="A2" s="82"/>
      <c r="B2" s="316" t="s">
        <v>1042</v>
      </c>
      <c r="C2" s="353"/>
      <c r="D2" s="353"/>
      <c r="E2" s="353"/>
      <c r="F2" s="353"/>
      <c r="G2" s="353"/>
      <c r="H2" s="353"/>
      <c r="I2" s="353"/>
      <c r="J2" s="353"/>
      <c r="K2" s="83"/>
    </row>
    <row r="3" spans="1:11" x14ac:dyDescent="0.25">
      <c r="A3" s="82"/>
      <c r="B3" s="353"/>
      <c r="C3" s="353"/>
      <c r="D3" s="353"/>
      <c r="E3" s="353"/>
      <c r="F3" s="353"/>
      <c r="G3" s="353"/>
      <c r="H3" s="353"/>
      <c r="I3" s="353"/>
      <c r="J3" s="353"/>
      <c r="K3" s="83"/>
    </row>
    <row r="4" spans="1:11" ht="14.25" customHeight="1" x14ac:dyDescent="0.25">
      <c r="A4" s="82"/>
      <c r="B4" s="681" t="s">
        <v>1043</v>
      </c>
      <c r="C4" s="681"/>
      <c r="D4" s="681"/>
      <c r="E4" s="681"/>
      <c r="F4" s="56"/>
      <c r="G4" s="56"/>
      <c r="H4" s="950" t="s">
        <v>1044</v>
      </c>
      <c r="I4" s="950"/>
      <c r="J4" s="950"/>
      <c r="K4" s="83"/>
    </row>
    <row r="5" spans="1:11" x14ac:dyDescent="0.25">
      <c r="A5" s="82"/>
      <c r="B5" s="198" t="s">
        <v>278</v>
      </c>
      <c r="C5" s="945" t="s">
        <v>279</v>
      </c>
      <c r="D5" s="946"/>
      <c r="E5" s="946"/>
      <c r="F5" s="946"/>
      <c r="G5" s="946"/>
      <c r="H5" s="946"/>
      <c r="I5" s="946"/>
      <c r="J5" s="947"/>
      <c r="K5" s="83"/>
    </row>
    <row r="6" spans="1:11" ht="14.15" customHeight="1" x14ac:dyDescent="0.25">
      <c r="A6" s="82"/>
      <c r="B6" s="147"/>
      <c r="C6" s="793"/>
      <c r="D6" s="794"/>
      <c r="E6" s="794"/>
      <c r="F6" s="794"/>
      <c r="G6" s="794"/>
      <c r="H6" s="794"/>
      <c r="I6" s="794"/>
      <c r="J6" s="795"/>
      <c r="K6" s="83"/>
    </row>
    <row r="7" spans="1:11" x14ac:dyDescent="0.25">
      <c r="A7" s="82"/>
      <c r="B7" s="147"/>
      <c r="C7" s="951"/>
      <c r="D7" s="951"/>
      <c r="E7" s="951"/>
      <c r="F7" s="951"/>
      <c r="G7" s="951"/>
      <c r="H7" s="951"/>
      <c r="I7" s="951"/>
      <c r="J7" s="951"/>
      <c r="K7" s="83"/>
    </row>
    <row r="8" spans="1:11" x14ac:dyDescent="0.25">
      <c r="A8" s="82"/>
      <c r="B8" s="147"/>
      <c r="C8" s="951"/>
      <c r="D8" s="951"/>
      <c r="E8" s="951"/>
      <c r="F8" s="951"/>
      <c r="G8" s="951"/>
      <c r="H8" s="951"/>
      <c r="I8" s="951"/>
      <c r="J8" s="951"/>
      <c r="K8" s="83"/>
    </row>
    <row r="9" spans="1:11" x14ac:dyDescent="0.25">
      <c r="A9" s="82"/>
      <c r="B9" s="147"/>
      <c r="C9" s="951"/>
      <c r="D9" s="951"/>
      <c r="E9" s="951"/>
      <c r="F9" s="951"/>
      <c r="G9" s="951"/>
      <c r="H9" s="951"/>
      <c r="I9" s="951"/>
      <c r="J9" s="951"/>
      <c r="K9" s="83"/>
    </row>
    <row r="10" spans="1:11" x14ac:dyDescent="0.25">
      <c r="A10" s="82"/>
      <c r="B10" s="147"/>
      <c r="C10" s="951"/>
      <c r="D10" s="951"/>
      <c r="E10" s="951"/>
      <c r="F10" s="951"/>
      <c r="G10" s="951"/>
      <c r="H10" s="951"/>
      <c r="I10" s="951"/>
      <c r="J10" s="951"/>
      <c r="K10" s="83"/>
    </row>
    <row r="11" spans="1:11" x14ac:dyDescent="0.25">
      <c r="A11" s="82"/>
      <c r="B11" s="147"/>
      <c r="C11" s="951"/>
      <c r="D11" s="951"/>
      <c r="E11" s="951"/>
      <c r="F11" s="951"/>
      <c r="G11" s="951"/>
      <c r="H11" s="951"/>
      <c r="I11" s="951"/>
      <c r="J11" s="951"/>
      <c r="K11" s="83"/>
    </row>
    <row r="12" spans="1:11" x14ac:dyDescent="0.25">
      <c r="A12" s="82"/>
      <c r="B12" s="147"/>
      <c r="C12" s="951"/>
      <c r="D12" s="951"/>
      <c r="E12" s="951"/>
      <c r="F12" s="951"/>
      <c r="G12" s="951"/>
      <c r="H12" s="951"/>
      <c r="I12" s="951"/>
      <c r="J12" s="951"/>
      <c r="K12" s="83"/>
    </row>
    <row r="13" spans="1:11" x14ac:dyDescent="0.25">
      <c r="A13" s="82"/>
      <c r="B13" s="147"/>
      <c r="C13" s="951"/>
      <c r="D13" s="951"/>
      <c r="E13" s="951"/>
      <c r="F13" s="951"/>
      <c r="G13" s="951"/>
      <c r="H13" s="951"/>
      <c r="I13" s="951"/>
      <c r="J13" s="951"/>
      <c r="K13" s="83"/>
    </row>
    <row r="14" spans="1:11" x14ac:dyDescent="0.25">
      <c r="A14" s="82"/>
      <c r="B14" s="147"/>
      <c r="C14" s="951"/>
      <c r="D14" s="951"/>
      <c r="E14" s="951"/>
      <c r="F14" s="951"/>
      <c r="G14" s="951"/>
      <c r="H14" s="951"/>
      <c r="I14" s="951"/>
      <c r="J14" s="951"/>
      <c r="K14" s="83"/>
    </row>
    <row r="15" spans="1:11" x14ac:dyDescent="0.25">
      <c r="A15" s="82"/>
      <c r="B15" s="147"/>
      <c r="C15" s="951"/>
      <c r="D15" s="951"/>
      <c r="E15" s="951"/>
      <c r="F15" s="951"/>
      <c r="G15" s="951"/>
      <c r="H15" s="951"/>
      <c r="I15" s="951"/>
      <c r="J15" s="951"/>
      <c r="K15" s="83"/>
    </row>
    <row r="16" spans="1:11" x14ac:dyDescent="0.25">
      <c r="A16" s="82"/>
      <c r="B16" s="184"/>
      <c r="C16" s="184"/>
      <c r="K16" s="83"/>
    </row>
    <row r="17" spans="1:11" x14ac:dyDescent="0.25">
      <c r="A17" s="82"/>
      <c r="B17" s="89" t="s">
        <v>1045</v>
      </c>
      <c r="H17" s="950" t="s">
        <v>1044</v>
      </c>
      <c r="I17" s="950"/>
      <c r="J17" s="950"/>
      <c r="K17" s="83"/>
    </row>
    <row r="18" spans="1:11" ht="25" x14ac:dyDescent="0.25">
      <c r="A18" s="82"/>
      <c r="B18" s="40" t="s">
        <v>278</v>
      </c>
      <c r="C18" s="40" t="s">
        <v>283</v>
      </c>
      <c r="D18" s="942" t="s">
        <v>284</v>
      </c>
      <c r="E18" s="942"/>
      <c r="F18" s="942" t="s">
        <v>1046</v>
      </c>
      <c r="G18" s="942"/>
      <c r="H18" s="942"/>
      <c r="I18" s="942"/>
      <c r="J18" s="942"/>
      <c r="K18" s="83"/>
    </row>
    <row r="19" spans="1:11" ht="33" customHeight="1" x14ac:dyDescent="0.25">
      <c r="A19" s="82"/>
      <c r="B19" s="57" t="str">
        <f>IF(B6="","",B6)</f>
        <v/>
      </c>
      <c r="C19" s="148"/>
      <c r="D19" s="953"/>
      <c r="E19" s="954"/>
      <c r="F19" s="955"/>
      <c r="G19" s="956"/>
      <c r="H19" s="956"/>
      <c r="I19" s="956"/>
      <c r="J19" s="957"/>
      <c r="K19" s="83"/>
    </row>
    <row r="20" spans="1:11" ht="33" customHeight="1" x14ac:dyDescent="0.25">
      <c r="A20" s="82"/>
      <c r="B20" s="57" t="str">
        <f t="shared" ref="B20:B28" si="0">IF(B7="","",B7)</f>
        <v/>
      </c>
      <c r="C20" s="149"/>
      <c r="D20" s="943"/>
      <c r="E20" s="943"/>
      <c r="F20" s="958"/>
      <c r="G20" s="959"/>
      <c r="H20" s="959"/>
      <c r="I20" s="959"/>
      <c r="J20" s="960"/>
      <c r="K20" s="83"/>
    </row>
    <row r="21" spans="1:11" ht="33" customHeight="1" x14ac:dyDescent="0.25">
      <c r="A21" s="82"/>
      <c r="B21" s="57" t="str">
        <f t="shared" si="0"/>
        <v/>
      </c>
      <c r="C21" s="149"/>
      <c r="D21" s="943"/>
      <c r="E21" s="943"/>
      <c r="F21" s="944"/>
      <c r="G21" s="944"/>
      <c r="H21" s="944"/>
      <c r="I21" s="944"/>
      <c r="J21" s="944"/>
      <c r="K21" s="83"/>
    </row>
    <row r="22" spans="1:11" ht="33" customHeight="1" x14ac:dyDescent="0.25">
      <c r="A22" s="82"/>
      <c r="B22" s="57" t="str">
        <f t="shared" si="0"/>
        <v/>
      </c>
      <c r="C22" s="149"/>
      <c r="D22" s="943"/>
      <c r="E22" s="943"/>
      <c r="F22" s="944"/>
      <c r="G22" s="944"/>
      <c r="H22" s="944"/>
      <c r="I22" s="944"/>
      <c r="J22" s="944"/>
      <c r="K22" s="83"/>
    </row>
    <row r="23" spans="1:11" ht="33" customHeight="1" x14ac:dyDescent="0.25">
      <c r="A23" s="82"/>
      <c r="B23" s="57" t="str">
        <f t="shared" si="0"/>
        <v/>
      </c>
      <c r="C23" s="149"/>
      <c r="D23" s="943"/>
      <c r="E23" s="943"/>
      <c r="F23" s="944"/>
      <c r="G23" s="944"/>
      <c r="H23" s="944"/>
      <c r="I23" s="944"/>
      <c r="J23" s="944"/>
      <c r="K23" s="83"/>
    </row>
    <row r="24" spans="1:11" ht="33" customHeight="1" x14ac:dyDescent="0.25">
      <c r="A24" s="82"/>
      <c r="B24" s="57" t="str">
        <f t="shared" si="0"/>
        <v/>
      </c>
      <c r="C24" s="149"/>
      <c r="D24" s="943"/>
      <c r="E24" s="943"/>
      <c r="F24" s="944"/>
      <c r="G24" s="944"/>
      <c r="H24" s="944"/>
      <c r="I24" s="944"/>
      <c r="J24" s="944"/>
      <c r="K24" s="83"/>
    </row>
    <row r="25" spans="1:11" ht="33" customHeight="1" x14ac:dyDescent="0.25">
      <c r="A25" s="82"/>
      <c r="B25" s="57" t="str">
        <f t="shared" si="0"/>
        <v/>
      </c>
      <c r="C25" s="149"/>
      <c r="D25" s="943"/>
      <c r="E25" s="943"/>
      <c r="F25" s="944"/>
      <c r="G25" s="944"/>
      <c r="H25" s="944"/>
      <c r="I25" s="944"/>
      <c r="J25" s="944"/>
      <c r="K25" s="83"/>
    </row>
    <row r="26" spans="1:11" ht="33" customHeight="1" x14ac:dyDescent="0.25">
      <c r="A26" s="82"/>
      <c r="B26" s="57" t="str">
        <f t="shared" si="0"/>
        <v/>
      </c>
      <c r="C26" s="149"/>
      <c r="D26" s="943"/>
      <c r="E26" s="943"/>
      <c r="F26" s="944"/>
      <c r="G26" s="944"/>
      <c r="H26" s="944"/>
      <c r="I26" s="944"/>
      <c r="J26" s="944"/>
      <c r="K26" s="83"/>
    </row>
    <row r="27" spans="1:11" ht="33" customHeight="1" x14ac:dyDescent="0.25">
      <c r="A27" s="82"/>
      <c r="B27" s="57" t="str">
        <f t="shared" si="0"/>
        <v/>
      </c>
      <c r="C27" s="149"/>
      <c r="D27" s="943"/>
      <c r="E27" s="943"/>
      <c r="F27" s="944"/>
      <c r="G27" s="944"/>
      <c r="H27" s="944"/>
      <c r="I27" s="944"/>
      <c r="J27" s="944"/>
      <c r="K27" s="83"/>
    </row>
    <row r="28" spans="1:11" ht="33" customHeight="1" x14ac:dyDescent="0.25">
      <c r="A28" s="82"/>
      <c r="B28" s="57" t="str">
        <f t="shared" si="0"/>
        <v/>
      </c>
      <c r="C28" s="149"/>
      <c r="D28" s="943"/>
      <c r="E28" s="943"/>
      <c r="F28" s="944"/>
      <c r="G28" s="944"/>
      <c r="H28" s="944"/>
      <c r="I28" s="944"/>
      <c r="J28" s="944"/>
      <c r="K28" s="83"/>
    </row>
    <row r="29" spans="1:11" x14ac:dyDescent="0.25">
      <c r="A29" s="82"/>
      <c r="K29" s="83"/>
    </row>
    <row r="30" spans="1:11" x14ac:dyDescent="0.25">
      <c r="A30" s="82"/>
      <c r="K30" s="83"/>
    </row>
    <row r="31" spans="1:11" x14ac:dyDescent="0.25">
      <c r="A31" s="82"/>
      <c r="B31" s="316" t="s">
        <v>1047</v>
      </c>
      <c r="C31" s="316"/>
      <c r="D31" s="316"/>
      <c r="H31" s="950" t="s">
        <v>1044</v>
      </c>
      <c r="I31" s="950"/>
      <c r="J31" s="950"/>
      <c r="K31" s="83"/>
    </row>
    <row r="32" spans="1:11" x14ac:dyDescent="0.25">
      <c r="A32" s="82"/>
      <c r="C32" s="495" t="s">
        <v>1048</v>
      </c>
      <c r="D32" s="496"/>
      <c r="E32" s="222"/>
      <c r="F32" s="222"/>
      <c r="G32" s="222"/>
      <c r="H32" s="222"/>
      <c r="I32" s="222"/>
      <c r="K32" s="83"/>
    </row>
    <row r="33" spans="1:11" x14ac:dyDescent="0.25">
      <c r="A33" s="82"/>
      <c r="C33" s="58" t="s">
        <v>278</v>
      </c>
      <c r="D33" s="223"/>
      <c r="E33" s="224" t="str">
        <f>IF($B$6="","",$B$6)</f>
        <v/>
      </c>
      <c r="F33" s="224" t="str">
        <f>IF($B$7="","",$B$7)</f>
        <v/>
      </c>
      <c r="G33" s="224" t="str">
        <f>IF($B$8="","",$B$8)</f>
        <v/>
      </c>
      <c r="H33" s="224" t="str">
        <f>IF($B$9="","",$B$9)</f>
        <v/>
      </c>
      <c r="I33" s="224" t="str">
        <f>IF($B$10="","",$B$10)</f>
        <v/>
      </c>
      <c r="K33" s="83"/>
    </row>
    <row r="34" spans="1:11" x14ac:dyDescent="0.25">
      <c r="A34" s="82"/>
      <c r="C34" s="58" t="s">
        <v>297</v>
      </c>
      <c r="D34" s="223"/>
      <c r="E34" s="225"/>
      <c r="F34" s="225"/>
      <c r="G34" s="225"/>
      <c r="H34" s="225"/>
      <c r="I34" s="225"/>
      <c r="K34" s="83"/>
    </row>
    <row r="35" spans="1:11" x14ac:dyDescent="0.25">
      <c r="A35" s="82"/>
      <c r="C35" s="58" t="s">
        <v>298</v>
      </c>
      <c r="D35" s="223"/>
      <c r="E35" s="225"/>
      <c r="F35" s="225"/>
      <c r="G35" s="225"/>
      <c r="H35" s="225"/>
      <c r="I35" s="225"/>
      <c r="K35" s="83"/>
    </row>
    <row r="36" spans="1:11" x14ac:dyDescent="0.25">
      <c r="A36" s="82"/>
      <c r="C36" s="58" t="s">
        <v>299</v>
      </c>
      <c r="D36" s="223"/>
      <c r="E36" s="225"/>
      <c r="F36" s="225"/>
      <c r="G36" s="225"/>
      <c r="H36" s="225"/>
      <c r="I36" s="225"/>
      <c r="K36" s="83"/>
    </row>
    <row r="37" spans="1:11" x14ac:dyDescent="0.25">
      <c r="A37" s="82"/>
      <c r="C37" s="58" t="s">
        <v>300</v>
      </c>
      <c r="D37" s="223"/>
      <c r="E37" s="225"/>
      <c r="F37" s="225"/>
      <c r="G37" s="225"/>
      <c r="H37" s="225"/>
      <c r="I37" s="225"/>
      <c r="K37" s="83"/>
    </row>
    <row r="38" spans="1:11" x14ac:dyDescent="0.25">
      <c r="A38" s="82"/>
      <c r="C38" s="58" t="s">
        <v>301</v>
      </c>
      <c r="D38" s="223"/>
      <c r="E38" s="225"/>
      <c r="F38" s="225"/>
      <c r="G38" s="225"/>
      <c r="H38" s="225"/>
      <c r="I38" s="225"/>
      <c r="K38" s="83"/>
    </row>
    <row r="39" spans="1:11" x14ac:dyDescent="0.25">
      <c r="A39" s="82"/>
      <c r="C39" s="58" t="s">
        <v>302</v>
      </c>
      <c r="D39" s="223"/>
      <c r="E39" s="225"/>
      <c r="F39" s="225"/>
      <c r="G39" s="225"/>
      <c r="H39" s="225"/>
      <c r="I39" s="225"/>
      <c r="K39" s="83"/>
    </row>
    <row r="40" spans="1:11" x14ac:dyDescent="0.25">
      <c r="A40" s="82"/>
      <c r="C40" s="58" t="s">
        <v>303</v>
      </c>
      <c r="D40" s="223"/>
      <c r="E40" s="225"/>
      <c r="F40" s="225"/>
      <c r="G40" s="225"/>
      <c r="H40" s="225"/>
      <c r="I40" s="225"/>
      <c r="K40" s="83"/>
    </row>
    <row r="41" spans="1:11" x14ac:dyDescent="0.25">
      <c r="A41" s="82"/>
      <c r="C41" s="58" t="s">
        <v>304</v>
      </c>
      <c r="D41" s="223"/>
      <c r="E41" s="225"/>
      <c r="F41" s="225"/>
      <c r="G41" s="225"/>
      <c r="H41" s="225"/>
      <c r="I41" s="225"/>
      <c r="K41" s="83"/>
    </row>
    <row r="42" spans="1:11" x14ac:dyDescent="0.25">
      <c r="A42" s="82"/>
      <c r="C42" s="58" t="s">
        <v>305</v>
      </c>
      <c r="D42" s="223"/>
      <c r="E42" s="225"/>
      <c r="F42" s="225"/>
      <c r="G42" s="225"/>
      <c r="H42" s="225"/>
      <c r="I42" s="225"/>
      <c r="K42" s="83"/>
    </row>
    <row r="43" spans="1:11" x14ac:dyDescent="0.25">
      <c r="A43" s="82"/>
      <c r="C43" s="58" t="s">
        <v>306</v>
      </c>
      <c r="D43" s="223"/>
      <c r="E43" s="225"/>
      <c r="F43" s="225"/>
      <c r="G43" s="225"/>
      <c r="H43" s="225"/>
      <c r="I43" s="225"/>
      <c r="K43" s="83"/>
    </row>
    <row r="44" spans="1:11" x14ac:dyDescent="0.25">
      <c r="A44" s="82"/>
      <c r="C44" s="58" t="s">
        <v>105</v>
      </c>
      <c r="D44" s="223"/>
      <c r="E44" s="226" t="str">
        <f>IF(AND(E34="",E35="",E36="",E37="",E38="",E39="",E40="",E41="",E42="",E43=""),"",POWER(PRODUCT(E34:E43),(1/COUNTIF(E34:E43,"&gt;0"))))</f>
        <v/>
      </c>
      <c r="F44" s="226" t="str">
        <f>IF(AND(F34="",F35="",F36="",F37="",F38="",F39="",F40="",F41="",F42="",F43=""),"",POWER(PRODUCT(F34:F43),(1/COUNTIF(F34:F43,"&gt;0"))))</f>
        <v/>
      </c>
      <c r="G44" s="226" t="str">
        <f>IF(AND(G34="",G35="",G36="",G37="",G38="",G39="",G40="",G41="",G42="",G43=""),"",POWER(PRODUCT(G34:G43),(1/COUNTIF(G34:G43,"&gt;0"))))</f>
        <v/>
      </c>
      <c r="H44" s="226" t="str">
        <f>IF(AND(H34="",H35="",H36="",H37="",H38="",H39="",H40="",H41="",H42="",H43=""),"",POWER(PRODUCT(H34:H43),(1/COUNTIF(H34:H43,"&gt;0"))))</f>
        <v/>
      </c>
      <c r="I44" s="227" t="str">
        <f>IF(AND(I34="",I35="",I36="",I37="",I38="",I39="",I40="",I41="",I42="",I43=""),"",POWER(PRODUCT(I34:I43),(1/COUNTIF(I34:I43,"&gt;0"))))</f>
        <v/>
      </c>
      <c r="K44" s="83"/>
    </row>
    <row r="45" spans="1:11" x14ac:dyDescent="0.25">
      <c r="A45" s="82"/>
      <c r="C45" s="228"/>
      <c r="K45" s="83"/>
    </row>
    <row r="46" spans="1:11" x14ac:dyDescent="0.25">
      <c r="A46" s="82"/>
      <c r="C46" s="228"/>
      <c r="K46" s="83"/>
    </row>
    <row r="47" spans="1:11" x14ac:dyDescent="0.25">
      <c r="A47" s="82"/>
      <c r="C47" s="1"/>
      <c r="D47" s="1"/>
      <c r="E47" s="1"/>
      <c r="F47" s="1"/>
      <c r="G47" s="1"/>
      <c r="H47" s="1"/>
      <c r="K47" s="83"/>
    </row>
    <row r="48" spans="1:11" x14ac:dyDescent="0.25">
      <c r="A48" s="82"/>
      <c r="C48" s="58" t="s">
        <v>1048</v>
      </c>
      <c r="D48" s="223"/>
      <c r="E48" s="222"/>
      <c r="F48" s="222"/>
      <c r="G48" s="222"/>
      <c r="H48" s="222"/>
      <c r="I48" s="222"/>
      <c r="K48" s="83"/>
    </row>
    <row r="49" spans="1:11" x14ac:dyDescent="0.25">
      <c r="A49" s="82"/>
      <c r="C49" s="58" t="s">
        <v>278</v>
      </c>
      <c r="D49" s="223"/>
      <c r="E49" s="224" t="str">
        <f>IF($B$11="","",$B$11)</f>
        <v/>
      </c>
      <c r="F49" s="224" t="str">
        <f>IF($B$12="","",$B$12)</f>
        <v/>
      </c>
      <c r="G49" s="224" t="str">
        <f>IF($B$13="","",$B$13)</f>
        <v/>
      </c>
      <c r="H49" s="224" t="str">
        <f>IF($B$14="","",$B$14)</f>
        <v/>
      </c>
      <c r="I49" s="224" t="str">
        <f>IF($B$15="","",$B$15)</f>
        <v/>
      </c>
      <c r="K49" s="83"/>
    </row>
    <row r="50" spans="1:11" x14ac:dyDescent="0.25">
      <c r="A50" s="82"/>
      <c r="C50" s="58" t="s">
        <v>297</v>
      </c>
      <c r="D50" s="223"/>
      <c r="E50" s="225"/>
      <c r="F50" s="225"/>
      <c r="G50" s="225"/>
      <c r="H50" s="225"/>
      <c r="I50" s="225"/>
      <c r="K50" s="83"/>
    </row>
    <row r="51" spans="1:11" x14ac:dyDescent="0.25">
      <c r="A51" s="82"/>
      <c r="C51" s="58" t="s">
        <v>298</v>
      </c>
      <c r="D51" s="223"/>
      <c r="E51" s="225"/>
      <c r="F51" s="225"/>
      <c r="G51" s="225"/>
      <c r="H51" s="225"/>
      <c r="I51" s="225"/>
      <c r="K51" s="83"/>
    </row>
    <row r="52" spans="1:11" x14ac:dyDescent="0.25">
      <c r="A52" s="82"/>
      <c r="C52" s="58" t="s">
        <v>299</v>
      </c>
      <c r="D52" s="223"/>
      <c r="E52" s="225"/>
      <c r="F52" s="225"/>
      <c r="G52" s="225"/>
      <c r="H52" s="225"/>
      <c r="I52" s="225"/>
      <c r="K52" s="83"/>
    </row>
    <row r="53" spans="1:11" x14ac:dyDescent="0.25">
      <c r="A53" s="82"/>
      <c r="C53" s="58" t="s">
        <v>300</v>
      </c>
      <c r="D53" s="223"/>
      <c r="E53" s="225"/>
      <c r="F53" s="225"/>
      <c r="G53" s="225"/>
      <c r="H53" s="225"/>
      <c r="I53" s="225"/>
      <c r="K53" s="83"/>
    </row>
    <row r="54" spans="1:11" x14ac:dyDescent="0.25">
      <c r="A54" s="82"/>
      <c r="C54" s="58" t="s">
        <v>301</v>
      </c>
      <c r="D54" s="223"/>
      <c r="E54" s="225"/>
      <c r="F54" s="225"/>
      <c r="G54" s="225"/>
      <c r="H54" s="225"/>
      <c r="I54" s="225"/>
      <c r="K54" s="83"/>
    </row>
    <row r="55" spans="1:11" x14ac:dyDescent="0.25">
      <c r="A55" s="82"/>
      <c r="C55" s="58" t="s">
        <v>302</v>
      </c>
      <c r="D55" s="223"/>
      <c r="E55" s="225"/>
      <c r="F55" s="225"/>
      <c r="G55" s="225"/>
      <c r="H55" s="225"/>
      <c r="I55" s="225"/>
      <c r="K55" s="83"/>
    </row>
    <row r="56" spans="1:11" x14ac:dyDescent="0.25">
      <c r="A56" s="82"/>
      <c r="C56" s="58" t="s">
        <v>303</v>
      </c>
      <c r="D56" s="223"/>
      <c r="E56" s="225"/>
      <c r="F56" s="225"/>
      <c r="G56" s="225"/>
      <c r="H56" s="225"/>
      <c r="I56" s="225"/>
      <c r="K56" s="83"/>
    </row>
    <row r="57" spans="1:11" x14ac:dyDescent="0.25">
      <c r="A57" s="82"/>
      <c r="C57" s="58" t="s">
        <v>304</v>
      </c>
      <c r="D57" s="223"/>
      <c r="E57" s="225"/>
      <c r="F57" s="225"/>
      <c r="G57" s="225"/>
      <c r="H57" s="225"/>
      <c r="I57" s="225"/>
      <c r="K57" s="83"/>
    </row>
    <row r="58" spans="1:11" x14ac:dyDescent="0.25">
      <c r="A58" s="82"/>
      <c r="C58" s="58" t="s">
        <v>305</v>
      </c>
      <c r="D58" s="223"/>
      <c r="E58" s="225"/>
      <c r="F58" s="225"/>
      <c r="G58" s="225"/>
      <c r="H58" s="225"/>
      <c r="I58" s="225"/>
      <c r="K58" s="83"/>
    </row>
    <row r="59" spans="1:11" x14ac:dyDescent="0.25">
      <c r="A59" s="82"/>
      <c r="C59" s="58" t="s">
        <v>306</v>
      </c>
      <c r="D59" s="223"/>
      <c r="E59" s="225"/>
      <c r="F59" s="225"/>
      <c r="G59" s="225"/>
      <c r="H59" s="225"/>
      <c r="I59" s="225"/>
      <c r="K59" s="83"/>
    </row>
    <row r="60" spans="1:11" x14ac:dyDescent="0.25">
      <c r="A60" s="82"/>
      <c r="C60" s="58" t="s">
        <v>105</v>
      </c>
      <c r="D60" s="223"/>
      <c r="E60" s="226" t="str">
        <f>IF(AND(E50="",E51="",E52="",E53="",E54="",E55="",E56="",E57="",E58="",E59=""),"",POWER(PRODUCT(E50:E59),(1/COUNTIF(E50:E59,"&gt;0"))))</f>
        <v/>
      </c>
      <c r="F60" s="226" t="str">
        <f>IF(AND(F50="",F51="",F52="",F53="",F54="",F55="",F56="",F57="",F58="",F59=""),"",POWER(PRODUCT(F50:F59),(1/COUNTIF(F50:F59,"&gt;0"))))</f>
        <v/>
      </c>
      <c r="G60" s="226" t="str">
        <f>IF(AND(G50="",G51="",G52="",G53="",G54="",G55="",G56="",G57="",G58="",G59=""),"",POWER(PRODUCT(G50:G59),(1/COUNTIF(G50:G59,"&gt;0"))))</f>
        <v/>
      </c>
      <c r="H60" s="226" t="str">
        <f>IF(AND(H50="",H51="",H52="",H53="",H54="",H55="",H56="",H57="",H58="",H59=""),"",POWER(PRODUCT(H50:H59),(1/COUNTIF(H50:H59,"&gt;0"))))</f>
        <v/>
      </c>
      <c r="I60" s="227" t="str">
        <f>IF(AND(I50="",I51="",I52="",I53="",I54="",I55="",I56="",I57="",I58="",I59=""),"",POWER(PRODUCT(I50:I59),(1/COUNTIF(I50:I59,"&gt;0"))))</f>
        <v/>
      </c>
      <c r="K60" s="83"/>
    </row>
    <row r="61" spans="1:11" x14ac:dyDescent="0.25">
      <c r="A61" s="82"/>
      <c r="K61" s="83"/>
    </row>
    <row r="62" spans="1:11" x14ac:dyDescent="0.25">
      <c r="A62" s="82"/>
      <c r="B62" s="89" t="s">
        <v>1049</v>
      </c>
      <c r="H62" s="950" t="s">
        <v>1044</v>
      </c>
      <c r="I62" s="950"/>
      <c r="J62" s="950"/>
      <c r="K62" s="83"/>
    </row>
    <row r="63" spans="1:11" x14ac:dyDescent="0.25">
      <c r="A63" s="82"/>
      <c r="B63" s="26" t="s">
        <v>278</v>
      </c>
      <c r="C63" s="948" t="s">
        <v>339</v>
      </c>
      <c r="D63" s="948"/>
      <c r="E63" s="948"/>
      <c r="F63" s="948"/>
      <c r="G63" s="948"/>
      <c r="H63" s="948" t="s">
        <v>340</v>
      </c>
      <c r="I63" s="949"/>
      <c r="J63" s="949"/>
      <c r="K63" s="83"/>
    </row>
    <row r="64" spans="1:11" ht="25.5" customHeight="1" x14ac:dyDescent="0.25">
      <c r="A64" s="82"/>
      <c r="B64" s="48" t="str">
        <f t="shared" ref="B64:B73" si="1">IF(B6="","",B6)</f>
        <v/>
      </c>
      <c r="C64" s="417"/>
      <c r="D64" s="418"/>
      <c r="E64" s="418"/>
      <c r="F64" s="418"/>
      <c r="G64" s="419"/>
      <c r="H64" s="417"/>
      <c r="I64" s="418"/>
      <c r="J64" s="419"/>
      <c r="K64" s="83"/>
    </row>
    <row r="65" spans="1:11" ht="25.5" customHeight="1" x14ac:dyDescent="0.25">
      <c r="A65" s="82"/>
      <c r="B65" s="48" t="str">
        <f t="shared" si="1"/>
        <v/>
      </c>
      <c r="C65" s="414"/>
      <c r="D65" s="415"/>
      <c r="E65" s="415"/>
      <c r="F65" s="415"/>
      <c r="G65" s="416"/>
      <c r="H65" s="401"/>
      <c r="I65" s="401"/>
      <c r="J65" s="401"/>
      <c r="K65" s="83"/>
    </row>
    <row r="66" spans="1:11" ht="25.5" customHeight="1" x14ac:dyDescent="0.25">
      <c r="A66" s="82"/>
      <c r="B66" s="48" t="str">
        <f t="shared" si="1"/>
        <v/>
      </c>
      <c r="C66" s="417"/>
      <c r="D66" s="418"/>
      <c r="E66" s="418"/>
      <c r="F66" s="418"/>
      <c r="G66" s="419"/>
      <c r="H66" s="417"/>
      <c r="I66" s="418"/>
      <c r="J66" s="419"/>
      <c r="K66" s="83"/>
    </row>
    <row r="67" spans="1:11" ht="25.5" customHeight="1" x14ac:dyDescent="0.25">
      <c r="A67" s="82"/>
      <c r="B67" s="48" t="str">
        <f t="shared" si="1"/>
        <v/>
      </c>
      <c r="C67" s="401"/>
      <c r="D67" s="401"/>
      <c r="E67" s="401"/>
      <c r="F67" s="401"/>
      <c r="G67" s="401"/>
      <c r="H67" s="401"/>
      <c r="I67" s="401"/>
      <c r="J67" s="401"/>
      <c r="K67" s="83"/>
    </row>
    <row r="68" spans="1:11" ht="25.5" customHeight="1" x14ac:dyDescent="0.25">
      <c r="A68" s="82"/>
      <c r="B68" s="48" t="str">
        <f t="shared" si="1"/>
        <v/>
      </c>
      <c r="C68" s="401"/>
      <c r="D68" s="401"/>
      <c r="E68" s="401"/>
      <c r="F68" s="401"/>
      <c r="G68" s="401"/>
      <c r="H68" s="401"/>
      <c r="I68" s="401"/>
      <c r="J68" s="401"/>
      <c r="K68" s="83"/>
    </row>
    <row r="69" spans="1:11" ht="25.5" customHeight="1" x14ac:dyDescent="0.25">
      <c r="A69" s="82"/>
      <c r="B69" s="48" t="str">
        <f t="shared" si="1"/>
        <v/>
      </c>
      <c r="C69" s="401"/>
      <c r="D69" s="401"/>
      <c r="E69" s="401"/>
      <c r="F69" s="401"/>
      <c r="G69" s="401"/>
      <c r="H69" s="401"/>
      <c r="I69" s="401"/>
      <c r="J69" s="401"/>
      <c r="K69" s="83"/>
    </row>
    <row r="70" spans="1:11" ht="25.5" customHeight="1" x14ac:dyDescent="0.25">
      <c r="A70" s="82"/>
      <c r="B70" s="48" t="str">
        <f t="shared" si="1"/>
        <v/>
      </c>
      <c r="C70" s="401"/>
      <c r="D70" s="401"/>
      <c r="E70" s="401"/>
      <c r="F70" s="401"/>
      <c r="G70" s="401"/>
      <c r="H70" s="401"/>
      <c r="I70" s="401"/>
      <c r="J70" s="401"/>
      <c r="K70" s="83"/>
    </row>
    <row r="71" spans="1:11" ht="25.5" customHeight="1" x14ac:dyDescent="0.25">
      <c r="A71" s="82"/>
      <c r="B71" s="48" t="str">
        <f t="shared" si="1"/>
        <v/>
      </c>
      <c r="C71" s="401"/>
      <c r="D71" s="401"/>
      <c r="E71" s="401"/>
      <c r="F71" s="401"/>
      <c r="G71" s="401"/>
      <c r="H71" s="401"/>
      <c r="I71" s="401"/>
      <c r="J71" s="401"/>
      <c r="K71" s="83"/>
    </row>
    <row r="72" spans="1:11" ht="25.5" customHeight="1" x14ac:dyDescent="0.25">
      <c r="A72" s="82"/>
      <c r="B72" s="48" t="str">
        <f t="shared" si="1"/>
        <v/>
      </c>
      <c r="C72" s="401"/>
      <c r="D72" s="401"/>
      <c r="E72" s="401"/>
      <c r="F72" s="401"/>
      <c r="G72" s="401"/>
      <c r="H72" s="401"/>
      <c r="I72" s="401"/>
      <c r="J72" s="401"/>
      <c r="K72" s="83"/>
    </row>
    <row r="73" spans="1:11" ht="25.5" customHeight="1" x14ac:dyDescent="0.25">
      <c r="A73" s="82"/>
      <c r="B73" s="48" t="str">
        <f t="shared" si="1"/>
        <v/>
      </c>
      <c r="C73" s="401"/>
      <c r="D73" s="401"/>
      <c r="E73" s="401"/>
      <c r="F73" s="401"/>
      <c r="G73" s="401"/>
      <c r="H73" s="401"/>
      <c r="I73" s="401"/>
      <c r="J73" s="401"/>
      <c r="K73" s="83"/>
    </row>
    <row r="74" spans="1:11" x14ac:dyDescent="0.25">
      <c r="A74" s="82"/>
      <c r="K74" s="83"/>
    </row>
    <row r="75" spans="1:11" x14ac:dyDescent="0.25">
      <c r="A75" s="82"/>
      <c r="K75" s="83"/>
    </row>
    <row r="76" spans="1:11" x14ac:dyDescent="0.25">
      <c r="A76" s="82"/>
      <c r="B76" s="139" t="s">
        <v>1050</v>
      </c>
      <c r="H76" s="950" t="s">
        <v>1044</v>
      </c>
      <c r="I76" s="950"/>
      <c r="J76" s="950"/>
      <c r="K76" s="83"/>
    </row>
    <row r="77" spans="1:11" x14ac:dyDescent="0.25">
      <c r="A77" s="82"/>
      <c r="B77" s="961" t="s">
        <v>342</v>
      </c>
      <c r="C77" s="961"/>
      <c r="D77" s="961" t="s">
        <v>343</v>
      </c>
      <c r="E77" s="961"/>
      <c r="F77" s="961"/>
      <c r="G77" s="961" t="s">
        <v>344</v>
      </c>
      <c r="H77" s="961"/>
      <c r="I77" s="961"/>
      <c r="J77" s="961"/>
      <c r="K77" s="83"/>
    </row>
    <row r="78" spans="1:11" ht="14.25" customHeight="1" x14ac:dyDescent="0.25">
      <c r="A78" s="82"/>
      <c r="B78" s="940" t="str">
        <f>IF(B6="","",B6)</f>
        <v/>
      </c>
      <c r="C78" s="940"/>
      <c r="D78" s="388"/>
      <c r="E78" s="388"/>
      <c r="F78" s="388"/>
      <c r="G78" s="388"/>
      <c r="H78" s="388"/>
      <c r="I78" s="388"/>
      <c r="J78" s="388"/>
      <c r="K78" s="83"/>
    </row>
    <row r="79" spans="1:11" ht="14.25" customHeight="1" x14ac:dyDescent="0.25">
      <c r="A79" s="82"/>
      <c r="B79" s="940" t="str">
        <f t="shared" ref="B79:B87" si="2">IF(B7="","",B7)</f>
        <v/>
      </c>
      <c r="C79" s="940"/>
      <c r="D79" s="388"/>
      <c r="E79" s="388"/>
      <c r="F79" s="388"/>
      <c r="G79" s="388"/>
      <c r="H79" s="388"/>
      <c r="I79" s="388"/>
      <c r="J79" s="388"/>
      <c r="K79" s="83"/>
    </row>
    <row r="80" spans="1:11" ht="14.25" customHeight="1" x14ac:dyDescent="0.25">
      <c r="A80" s="82"/>
      <c r="B80" s="940" t="str">
        <f t="shared" si="2"/>
        <v/>
      </c>
      <c r="C80" s="940"/>
      <c r="D80" s="388"/>
      <c r="E80" s="388"/>
      <c r="F80" s="388"/>
      <c r="G80" s="388"/>
      <c r="H80" s="388"/>
      <c r="I80" s="388"/>
      <c r="J80" s="388"/>
      <c r="K80" s="83"/>
    </row>
    <row r="81" spans="1:11" ht="14.25" customHeight="1" x14ac:dyDescent="0.25">
      <c r="A81" s="82"/>
      <c r="B81" s="940" t="str">
        <f t="shared" si="2"/>
        <v/>
      </c>
      <c r="C81" s="940"/>
      <c r="D81" s="388"/>
      <c r="E81" s="388"/>
      <c r="F81" s="388"/>
      <c r="G81" s="388"/>
      <c r="H81" s="388"/>
      <c r="I81" s="388"/>
      <c r="J81" s="388"/>
      <c r="K81" s="83"/>
    </row>
    <row r="82" spans="1:11" ht="14.25" customHeight="1" x14ac:dyDescent="0.25">
      <c r="A82" s="82"/>
      <c r="B82" s="940" t="str">
        <f t="shared" si="2"/>
        <v/>
      </c>
      <c r="C82" s="940"/>
      <c r="D82" s="388"/>
      <c r="E82" s="388"/>
      <c r="F82" s="388"/>
      <c r="G82" s="388"/>
      <c r="H82" s="388"/>
      <c r="I82" s="388"/>
      <c r="J82" s="388"/>
      <c r="K82" s="83"/>
    </row>
    <row r="83" spans="1:11" ht="14.25" customHeight="1" x14ac:dyDescent="0.25">
      <c r="A83" s="82"/>
      <c r="B83" s="940" t="str">
        <f t="shared" si="2"/>
        <v/>
      </c>
      <c r="C83" s="940"/>
      <c r="D83" s="388"/>
      <c r="E83" s="388"/>
      <c r="F83" s="388"/>
      <c r="G83" s="388"/>
      <c r="H83" s="388"/>
      <c r="I83" s="388"/>
      <c r="J83" s="388"/>
      <c r="K83" s="83"/>
    </row>
    <row r="84" spans="1:11" ht="14.25" customHeight="1" x14ac:dyDescent="0.25">
      <c r="A84" s="82"/>
      <c r="B84" s="940" t="str">
        <f t="shared" si="2"/>
        <v/>
      </c>
      <c r="C84" s="940"/>
      <c r="D84" s="388"/>
      <c r="E84" s="388"/>
      <c r="F84" s="388"/>
      <c r="G84" s="388"/>
      <c r="H84" s="388"/>
      <c r="I84" s="388"/>
      <c r="J84" s="388"/>
      <c r="K84" s="83"/>
    </row>
    <row r="85" spans="1:11" ht="14.25" customHeight="1" x14ac:dyDescent="0.25">
      <c r="A85" s="82"/>
      <c r="B85" s="940" t="str">
        <f t="shared" si="2"/>
        <v/>
      </c>
      <c r="C85" s="940"/>
      <c r="D85" s="388"/>
      <c r="E85" s="388"/>
      <c r="F85" s="388"/>
      <c r="G85" s="388"/>
      <c r="H85" s="388"/>
      <c r="I85" s="388"/>
      <c r="J85" s="388"/>
      <c r="K85" s="83"/>
    </row>
    <row r="86" spans="1:11" ht="14.25" customHeight="1" x14ac:dyDescent="0.25">
      <c r="A86" s="82"/>
      <c r="B86" s="940" t="str">
        <f t="shared" si="2"/>
        <v/>
      </c>
      <c r="C86" s="940"/>
      <c r="D86" s="388"/>
      <c r="E86" s="388"/>
      <c r="F86" s="388"/>
      <c r="G86" s="388"/>
      <c r="H86" s="388"/>
      <c r="I86" s="388"/>
      <c r="J86" s="388"/>
      <c r="K86" s="83"/>
    </row>
    <row r="87" spans="1:11" ht="14.25" customHeight="1" x14ac:dyDescent="0.25">
      <c r="A87" s="82"/>
      <c r="B87" s="940" t="str">
        <f t="shared" si="2"/>
        <v/>
      </c>
      <c r="C87" s="940"/>
      <c r="D87" s="388"/>
      <c r="E87" s="388"/>
      <c r="F87" s="388"/>
      <c r="G87" s="388"/>
      <c r="H87" s="388"/>
      <c r="I87" s="388"/>
      <c r="J87" s="388"/>
      <c r="K87" s="83"/>
    </row>
    <row r="88" spans="1:11" ht="17.25" customHeight="1" x14ac:dyDescent="0.25">
      <c r="A88" s="82"/>
      <c r="K88" s="83"/>
    </row>
    <row r="89" spans="1:11" x14ac:dyDescent="0.25">
      <c r="A89" s="82"/>
      <c r="K89" s="83"/>
    </row>
    <row r="90" spans="1:11" x14ac:dyDescent="0.25">
      <c r="A90" s="82"/>
      <c r="K90" s="83"/>
    </row>
    <row r="91" spans="1:11" ht="13" x14ac:dyDescent="0.25">
      <c r="A91" s="82"/>
      <c r="B91" s="781" t="s">
        <v>1051</v>
      </c>
      <c r="C91" s="781"/>
      <c r="D91" s="781"/>
      <c r="E91" s="781"/>
      <c r="G91" s="51"/>
      <c r="H91" s="952" t="s">
        <v>1052</v>
      </c>
      <c r="I91" s="952"/>
      <c r="J91" s="952"/>
      <c r="K91" s="83"/>
    </row>
    <row r="92" spans="1:11" x14ac:dyDescent="0.25">
      <c r="A92" s="82"/>
      <c r="B92" s="782" t="s">
        <v>839</v>
      </c>
      <c r="C92" s="783"/>
      <c r="D92" s="775" t="s">
        <v>840</v>
      </c>
      <c r="E92" s="777"/>
      <c r="F92" s="775" t="s">
        <v>841</v>
      </c>
      <c r="G92" s="776"/>
      <c r="H92" s="777"/>
      <c r="I92" s="775" t="s">
        <v>842</v>
      </c>
      <c r="J92" s="777"/>
      <c r="K92" s="83"/>
    </row>
    <row r="93" spans="1:11" x14ac:dyDescent="0.25">
      <c r="A93" s="82"/>
      <c r="B93" s="784"/>
      <c r="C93" s="785"/>
      <c r="D93" s="778"/>
      <c r="E93" s="780"/>
      <c r="F93" s="778"/>
      <c r="G93" s="779"/>
      <c r="H93" s="780"/>
      <c r="I93" s="778"/>
      <c r="J93" s="780"/>
      <c r="K93" s="83"/>
    </row>
    <row r="94" spans="1:11" ht="14.15" customHeight="1" x14ac:dyDescent="0.25">
      <c r="A94" s="82"/>
      <c r="B94" s="814"/>
      <c r="C94" s="815"/>
      <c r="D94" s="473"/>
      <c r="E94" s="475"/>
      <c r="F94" s="452"/>
      <c r="G94" s="453"/>
      <c r="H94" s="454"/>
      <c r="I94" s="829"/>
      <c r="J94" s="830"/>
      <c r="K94" s="83"/>
    </row>
    <row r="95" spans="1:11" x14ac:dyDescent="0.25">
      <c r="A95" s="82"/>
      <c r="B95" s="199"/>
      <c r="C95" s="200"/>
      <c r="D95" s="473"/>
      <c r="E95" s="475"/>
      <c r="F95" s="786"/>
      <c r="G95" s="786"/>
      <c r="H95" s="786"/>
      <c r="I95" s="962"/>
      <c r="J95" s="962"/>
      <c r="K95" s="83"/>
    </row>
    <row r="96" spans="1:11" x14ac:dyDescent="0.25">
      <c r="A96" s="82"/>
      <c r="B96" s="199"/>
      <c r="C96" s="200"/>
      <c r="D96" s="473"/>
      <c r="E96" s="475"/>
      <c r="F96" s="786"/>
      <c r="G96" s="786"/>
      <c r="H96" s="786"/>
      <c r="I96" s="962"/>
      <c r="J96" s="962"/>
      <c r="K96" s="83"/>
    </row>
    <row r="97" spans="1:11" x14ac:dyDescent="0.25">
      <c r="A97" s="82"/>
      <c r="B97" s="814"/>
      <c r="C97" s="815"/>
      <c r="D97" s="473"/>
      <c r="E97" s="475"/>
      <c r="F97" s="786"/>
      <c r="G97" s="786"/>
      <c r="H97" s="786"/>
      <c r="I97" s="962"/>
      <c r="J97" s="962"/>
      <c r="K97" s="83"/>
    </row>
    <row r="98" spans="1:11" x14ac:dyDescent="0.25">
      <c r="A98" s="82"/>
      <c r="B98" s="11"/>
      <c r="C98" s="11"/>
      <c r="D98" s="11"/>
      <c r="E98" s="11"/>
      <c r="F98" s="11"/>
      <c r="G98" s="11"/>
      <c r="H98" s="11"/>
      <c r="I98" s="11"/>
      <c r="J98" s="11"/>
      <c r="K98" s="83"/>
    </row>
    <row r="99" spans="1:11" x14ac:dyDescent="0.25">
      <c r="A99" s="82"/>
      <c r="B99" s="774" t="s">
        <v>1053</v>
      </c>
      <c r="C99" s="774"/>
      <c r="D99" s="774"/>
      <c r="E99" s="774"/>
      <c r="F99" s="202"/>
      <c r="G99" s="202"/>
      <c r="H99" s="952" t="s">
        <v>1052</v>
      </c>
      <c r="I99" s="952"/>
      <c r="J99" s="952"/>
      <c r="K99" s="83"/>
    </row>
    <row r="100" spans="1:11" ht="25.5" customHeight="1" x14ac:dyDescent="0.25">
      <c r="A100" s="82"/>
      <c r="B100" s="787" t="s">
        <v>839</v>
      </c>
      <c r="C100" s="788"/>
      <c r="D100" s="787" t="s">
        <v>846</v>
      </c>
      <c r="E100" s="801"/>
      <c r="F100" s="801"/>
      <c r="G100" s="801"/>
      <c r="H100" s="788"/>
      <c r="I100" s="492" t="s">
        <v>847</v>
      </c>
      <c r="J100" s="494"/>
      <c r="K100" s="83"/>
    </row>
    <row r="101" spans="1:11" ht="29" customHeight="1" x14ac:dyDescent="0.25">
      <c r="A101" s="82"/>
      <c r="B101" s="963"/>
      <c r="C101" s="964"/>
      <c r="D101" s="452"/>
      <c r="E101" s="453"/>
      <c r="F101" s="453"/>
      <c r="G101" s="453"/>
      <c r="H101" s="454"/>
      <c r="I101" s="473"/>
      <c r="J101" s="475"/>
      <c r="K101" s="83"/>
    </row>
    <row r="102" spans="1:11" ht="29" customHeight="1" x14ac:dyDescent="0.25">
      <c r="A102" s="82"/>
      <c r="B102" s="965"/>
      <c r="C102" s="966"/>
      <c r="D102" s="458"/>
      <c r="E102" s="459"/>
      <c r="F102" s="459"/>
      <c r="G102" s="459"/>
      <c r="H102" s="460"/>
      <c r="I102" s="969"/>
      <c r="J102" s="970"/>
      <c r="K102" s="83"/>
    </row>
    <row r="103" spans="1:11" ht="29" customHeight="1" x14ac:dyDescent="0.25">
      <c r="A103" s="82"/>
      <c r="B103" s="965"/>
      <c r="C103" s="966"/>
      <c r="D103" s="458"/>
      <c r="E103" s="459"/>
      <c r="F103" s="459"/>
      <c r="G103" s="459"/>
      <c r="H103" s="460"/>
      <c r="I103" s="969"/>
      <c r="J103" s="970"/>
      <c r="K103" s="83"/>
    </row>
    <row r="104" spans="1:11" ht="29" customHeight="1" x14ac:dyDescent="0.25">
      <c r="A104" s="82"/>
      <c r="B104" s="963"/>
      <c r="C104" s="964"/>
      <c r="D104" s="458"/>
      <c r="E104" s="459"/>
      <c r="F104" s="459"/>
      <c r="G104" s="459"/>
      <c r="H104" s="460"/>
      <c r="I104" s="473"/>
      <c r="J104" s="475"/>
      <c r="K104" s="83"/>
    </row>
    <row r="105" spans="1:11" x14ac:dyDescent="0.25">
      <c r="A105" s="82"/>
      <c r="K105" s="83"/>
    </row>
    <row r="106" spans="1:11" x14ac:dyDescent="0.25">
      <c r="A106" s="82"/>
      <c r="B106" s="774" t="s">
        <v>1054</v>
      </c>
      <c r="C106" s="774"/>
      <c r="D106" s="774"/>
      <c r="E106" s="774"/>
      <c r="F106" s="774"/>
      <c r="G106" s="774"/>
      <c r="H106" s="952" t="s">
        <v>1052</v>
      </c>
      <c r="I106" s="952"/>
      <c r="J106" s="952"/>
      <c r="K106" s="83"/>
    </row>
    <row r="107" spans="1:11" ht="25.5" customHeight="1" x14ac:dyDescent="0.25">
      <c r="A107" s="82"/>
      <c r="B107" s="787" t="s">
        <v>839</v>
      </c>
      <c r="C107" s="788"/>
      <c r="D107" s="787" t="s">
        <v>850</v>
      </c>
      <c r="E107" s="801"/>
      <c r="F107" s="801"/>
      <c r="G107" s="788"/>
      <c r="H107" s="40" t="s">
        <v>851</v>
      </c>
      <c r="I107" s="492" t="s">
        <v>852</v>
      </c>
      <c r="J107" s="494"/>
      <c r="K107" s="83"/>
    </row>
    <row r="108" spans="1:11" ht="31.5" customHeight="1" x14ac:dyDescent="0.25">
      <c r="A108" s="82"/>
      <c r="B108" s="963"/>
      <c r="C108" s="964"/>
      <c r="D108" s="452"/>
      <c r="E108" s="453"/>
      <c r="F108" s="453"/>
      <c r="G108" s="454"/>
      <c r="H108" s="203"/>
      <c r="I108" s="452"/>
      <c r="J108" s="454"/>
      <c r="K108" s="83"/>
    </row>
    <row r="109" spans="1:11" ht="31.5" customHeight="1" x14ac:dyDescent="0.25">
      <c r="A109" s="82"/>
      <c r="B109" s="965"/>
      <c r="C109" s="966"/>
      <c r="D109" s="786"/>
      <c r="E109" s="786"/>
      <c r="F109" s="786"/>
      <c r="G109" s="786"/>
      <c r="H109" s="203"/>
      <c r="I109" s="967"/>
      <c r="J109" s="968"/>
      <c r="K109" s="83"/>
    </row>
    <row r="110" spans="1:11" ht="31.5" customHeight="1" x14ac:dyDescent="0.25">
      <c r="A110" s="82"/>
      <c r="B110" s="965"/>
      <c r="C110" s="966"/>
      <c r="D110" s="786"/>
      <c r="E110" s="786"/>
      <c r="F110" s="786"/>
      <c r="G110" s="786"/>
      <c r="H110" s="203"/>
      <c r="I110" s="967"/>
      <c r="J110" s="968"/>
      <c r="K110" s="83"/>
    </row>
    <row r="111" spans="1:11" ht="31.5" customHeight="1" x14ac:dyDescent="0.25">
      <c r="A111" s="82"/>
      <c r="B111" s="963"/>
      <c r="C111" s="964"/>
      <c r="D111" s="786"/>
      <c r="E111" s="786"/>
      <c r="F111" s="786"/>
      <c r="G111" s="786"/>
      <c r="H111" s="203"/>
      <c r="I111" s="458"/>
      <c r="J111" s="460"/>
      <c r="K111" s="83"/>
    </row>
    <row r="112" spans="1:11" x14ac:dyDescent="0.25">
      <c r="A112" s="85"/>
      <c r="B112" s="86"/>
      <c r="C112" s="86"/>
      <c r="D112" s="86"/>
      <c r="E112" s="86"/>
      <c r="F112" s="86"/>
      <c r="G112" s="86"/>
      <c r="H112" s="86"/>
      <c r="I112" s="86"/>
      <c r="J112" s="86"/>
      <c r="K112" s="87"/>
    </row>
  </sheetData>
  <sheetProtection algorithmName="SHA-512" hashValue="RfpF4+9NQjtjdtE8ZjMgpE+bNkpZxMba2WrEshGhOBBSfX7QooXZl/Z9v6gbh8vO0k1X2FAHW3fTtPsSuxL5Pw==" saltValue="NSYPEhHYQMDa7CDhY3je5g==" spinCount="100000" sheet="1" objects="1" scenarios="1"/>
  <mergeCells count="153">
    <mergeCell ref="D100:H100"/>
    <mergeCell ref="B100:C100"/>
    <mergeCell ref="D107:G107"/>
    <mergeCell ref="D103:H103"/>
    <mergeCell ref="I107:J107"/>
    <mergeCell ref="D102:H102"/>
    <mergeCell ref="B97:C97"/>
    <mergeCell ref="D97:E97"/>
    <mergeCell ref="F97:H97"/>
    <mergeCell ref="I97:J97"/>
    <mergeCell ref="B101:C101"/>
    <mergeCell ref="D101:H101"/>
    <mergeCell ref="I101:J101"/>
    <mergeCell ref="I100:J100"/>
    <mergeCell ref="B99:E99"/>
    <mergeCell ref="H99:J99"/>
    <mergeCell ref="B102:C102"/>
    <mergeCell ref="B103:C103"/>
    <mergeCell ref="I102:J102"/>
    <mergeCell ref="I103:J103"/>
    <mergeCell ref="B111:C111"/>
    <mergeCell ref="D111:G111"/>
    <mergeCell ref="I111:J111"/>
    <mergeCell ref="D109:G109"/>
    <mergeCell ref="D110:G110"/>
    <mergeCell ref="B104:C104"/>
    <mergeCell ref="D104:H104"/>
    <mergeCell ref="I104:J104"/>
    <mergeCell ref="B107:C107"/>
    <mergeCell ref="B108:C108"/>
    <mergeCell ref="D108:G108"/>
    <mergeCell ref="I108:J108"/>
    <mergeCell ref="H106:J106"/>
    <mergeCell ref="B106:G106"/>
    <mergeCell ref="B109:C109"/>
    <mergeCell ref="B110:C110"/>
    <mergeCell ref="I109:J109"/>
    <mergeCell ref="I110:J110"/>
    <mergeCell ref="F95:H95"/>
    <mergeCell ref="F96:H96"/>
    <mergeCell ref="I95:J95"/>
    <mergeCell ref="I96:J96"/>
    <mergeCell ref="D95:E95"/>
    <mergeCell ref="D96:E96"/>
    <mergeCell ref="G83:J83"/>
    <mergeCell ref="B78:C78"/>
    <mergeCell ref="D78:F78"/>
    <mergeCell ref="G78:J78"/>
    <mergeCell ref="B79:C79"/>
    <mergeCell ref="D79:F79"/>
    <mergeCell ref="G79:J79"/>
    <mergeCell ref="B83:C83"/>
    <mergeCell ref="D83:F83"/>
    <mergeCell ref="G82:J82"/>
    <mergeCell ref="G80:J80"/>
    <mergeCell ref="B81:C81"/>
    <mergeCell ref="D81:F81"/>
    <mergeCell ref="G81:J81"/>
    <mergeCell ref="B82:C82"/>
    <mergeCell ref="D82:F82"/>
    <mergeCell ref="B94:C94"/>
    <mergeCell ref="D94:E94"/>
    <mergeCell ref="C68:G68"/>
    <mergeCell ref="H69:J69"/>
    <mergeCell ref="C70:G70"/>
    <mergeCell ref="B77:C77"/>
    <mergeCell ref="D77:F77"/>
    <mergeCell ref="G77:J77"/>
    <mergeCell ref="H76:J76"/>
    <mergeCell ref="C72:G72"/>
    <mergeCell ref="H72:J72"/>
    <mergeCell ref="C73:G73"/>
    <mergeCell ref="H73:J73"/>
    <mergeCell ref="C71:G71"/>
    <mergeCell ref="H71:J71"/>
    <mergeCell ref="C69:G69"/>
    <mergeCell ref="C67:G67"/>
    <mergeCell ref="D20:E20"/>
    <mergeCell ref="F20:J20"/>
    <mergeCell ref="D21:E21"/>
    <mergeCell ref="F21:J21"/>
    <mergeCell ref="D22:E22"/>
    <mergeCell ref="F28:J28"/>
    <mergeCell ref="F24:J24"/>
    <mergeCell ref="D25:E25"/>
    <mergeCell ref="H67:J67"/>
    <mergeCell ref="H31:J31"/>
    <mergeCell ref="C32:D32"/>
    <mergeCell ref="B92:C93"/>
    <mergeCell ref="D92:E93"/>
    <mergeCell ref="F92:H93"/>
    <mergeCell ref="I92:J93"/>
    <mergeCell ref="H91:J91"/>
    <mergeCell ref="H70:J70"/>
    <mergeCell ref="D19:E19"/>
    <mergeCell ref="F19:J19"/>
    <mergeCell ref="H62:J62"/>
    <mergeCell ref="C65:G65"/>
    <mergeCell ref="H65:J65"/>
    <mergeCell ref="D23:E23"/>
    <mergeCell ref="F23:J23"/>
    <mergeCell ref="D24:E24"/>
    <mergeCell ref="C66:G66"/>
    <mergeCell ref="B80:C80"/>
    <mergeCell ref="D80:F80"/>
    <mergeCell ref="F25:J25"/>
    <mergeCell ref="D26:E26"/>
    <mergeCell ref="F26:J26"/>
    <mergeCell ref="D28:E28"/>
    <mergeCell ref="F22:J22"/>
    <mergeCell ref="H68:J68"/>
    <mergeCell ref="H66:J66"/>
    <mergeCell ref="C5:J5"/>
    <mergeCell ref="C6:J6"/>
    <mergeCell ref="B31:D31"/>
    <mergeCell ref="C63:G63"/>
    <mergeCell ref="H63:J63"/>
    <mergeCell ref="B4:E4"/>
    <mergeCell ref="H4:J4"/>
    <mergeCell ref="H17:J17"/>
    <mergeCell ref="C10:J10"/>
    <mergeCell ref="C11:J11"/>
    <mergeCell ref="C7:J7"/>
    <mergeCell ref="C8:J8"/>
    <mergeCell ref="C9:J9"/>
    <mergeCell ref="C14:J14"/>
    <mergeCell ref="C15:J15"/>
    <mergeCell ref="C12:J12"/>
    <mergeCell ref="C13:J13"/>
    <mergeCell ref="F94:H94"/>
    <mergeCell ref="I94:J94"/>
    <mergeCell ref="D86:F86"/>
    <mergeCell ref="G86:J86"/>
    <mergeCell ref="B87:C87"/>
    <mergeCell ref="D87:F87"/>
    <mergeCell ref="G87:J87"/>
    <mergeCell ref="B91:E91"/>
    <mergeCell ref="B1:J1"/>
    <mergeCell ref="B2:J2"/>
    <mergeCell ref="B3:J3"/>
    <mergeCell ref="D18:E18"/>
    <mergeCell ref="F18:J18"/>
    <mergeCell ref="G85:J85"/>
    <mergeCell ref="B86:C86"/>
    <mergeCell ref="B84:C84"/>
    <mergeCell ref="D84:F84"/>
    <mergeCell ref="G84:J84"/>
    <mergeCell ref="B85:C85"/>
    <mergeCell ref="D85:F85"/>
    <mergeCell ref="D27:E27"/>
    <mergeCell ref="F27:J27"/>
    <mergeCell ref="C64:G64"/>
    <mergeCell ref="H64:J64"/>
  </mergeCells>
  <phoneticPr fontId="4" type="noConversion"/>
  <dataValidations count="17">
    <dataValidation type="whole" allowBlank="1" showInputMessage="1" showErrorMessage="1" error="Enter distance from development boundary in m" sqref="C19:C28" xr:uid="{00000000-0002-0000-0C00-000000000000}">
      <formula1>0</formula1>
      <formula2>2000</formula2>
    </dataValidation>
    <dataValidation type="list" allowBlank="1" showInputMessage="1" showErrorMessage="1" sqref="D19:D28" xr:uid="{00000000-0002-0000-0C00-000001000000}">
      <formula1>pond_surv_y_n_reason</formula1>
    </dataValidation>
    <dataValidation type="list" allowBlank="1" showInputMessage="1" showErrorMessage="1" sqref="G78:J87" xr:uid="{00000000-0002-0000-0C00-000002000000}">
      <formula1>Presence_Absence</formula1>
    </dataValidation>
    <dataValidation type="textLength" allowBlank="1" showInputMessage="1" showErrorMessage="1" error="Text too long. Maximum 891 characters (about 148 words). Select &quot;Retry&quot; to edit your text." prompt="NB: Maximum character length of 891." sqref="C5" xr:uid="{00000000-0002-0000-0C00-000003000000}">
      <formula1>0</formula1>
      <formula2>891</formula2>
    </dataValidation>
    <dataValidation type="textLength" allowBlank="1" showInputMessage="1" showErrorMessage="1" error="Text too long. Maximum 395 characters (about 61 words). Select &quot;Retry&quot; to edit your text." prompt="OS Reference_x000d_format AB12345678" sqref="D94:D97 E95:E97" xr:uid="{00000000-0002-0000-0C00-000004000000}">
      <formula1>0</formula1>
      <formula2>10</formula2>
    </dataValidation>
    <dataValidation type="list" allowBlank="1" showInputMessage="1" showErrorMessage="1" sqref="I101:I104 J101 J104" xr:uid="{00000000-0002-0000-0C00-000005000000}">
      <formula1>Yes_no</formula1>
    </dataValidation>
    <dataValidation type="textLength" allowBlank="1" showInputMessage="1" showErrorMessage="1" error="Text too long. Maximum 395 characters (about 61 words). Select &quot;Retry&quot; to edit your text." prompt="NB: Maximum character length of 100." sqref="B108:B111 B101:B104 C104 C101 C108 C111" xr:uid="{00000000-0002-0000-0C00-000006000000}">
      <formula1>0</formula1>
      <formula2>100</formula2>
    </dataValidation>
    <dataValidation type="date" operator="greaterThan" allowBlank="1" showInputMessage="1" showErrorMessage="1" sqref="E32:I32 E48:I48" xr:uid="{00000000-0002-0000-0C00-000007000000}">
      <formula1>36526</formula1>
    </dataValidation>
    <dataValidation type="decimal" allowBlank="1" showInputMessage="1" showErrorMessage="1" error="Value must be between 0.01 and 1" sqref="E50:I59 E34:I43" xr:uid="{00000000-0002-0000-0C00-000008000000}">
      <formula1>0.01</formula1>
      <formula2>1</formula2>
    </dataValidation>
    <dataValidation errorStyle="warning" allowBlank="1" showInputMessage="1" showErrorMessage="1" sqref="C6:C15 D7:J15" xr:uid="{00000000-0002-0000-0C00-000009000000}"/>
    <dataValidation type="textLength" errorStyle="warning" operator="lessThan" allowBlank="1" showInputMessage="1" showErrorMessage="1" errorTitle="Text limit reached" error="Please reduce text length" prompt="Max. character length 350" sqref="F19:J28" xr:uid="{00000000-0002-0000-0C00-00000A000000}">
      <formula1>351</formula1>
    </dataValidation>
    <dataValidation type="textLength" errorStyle="warning" operator="lessThan" allowBlank="1" showInputMessage="1" showErrorMessage="1" errorTitle="Text limit reached" error="Please reduce text length" prompt="Max. text length 140" sqref="H64:J73" xr:uid="{00000000-0002-0000-0C00-00000C000000}">
      <formula1>141</formula1>
    </dataValidation>
    <dataValidation type="textLength" errorStyle="warning" operator="lessThan" allowBlank="1" showInputMessage="1" showErrorMessage="1" error="Please reduce text length" prompt="NB: Maximum character length of 100." sqref="B94:C97 F94:J97" xr:uid="{00000000-0002-0000-0C00-00000D000000}">
      <formula1>101</formula1>
    </dataValidation>
    <dataValidation type="textLength" errorStyle="warning" operator="lessThan" allowBlank="1" showInputMessage="1" showErrorMessage="1" error="Please reduce text length" prompt="NB: maximum character length of 350." sqref="D101:H104" xr:uid="{00000000-0002-0000-0C00-00000F000000}">
      <formula1>351</formula1>
    </dataValidation>
    <dataValidation type="textLength" errorStyle="warning" operator="lessThan" allowBlank="1" showInputMessage="1" showErrorMessage="1" error="Please reduce text length" prompt="NB: maximum character length of 250." sqref="D108:G111" xr:uid="{00000000-0002-0000-0C00-000010000000}">
      <formula1>251</formula1>
    </dataValidation>
    <dataValidation type="textLength" operator="lessThan" allowBlank="1" showInputMessage="1" showErrorMessage="1" error="Please reduce text length" prompt="Max. character length 140" sqref="I108:J111" xr:uid="{00000000-0002-0000-0C00-000011000000}">
      <formula1>141</formula1>
    </dataValidation>
    <dataValidation type="textLength" errorStyle="warning" operator="lessThan" allowBlank="1" showInputMessage="1" showErrorMessage="1" errorTitle="Text limit reached" error="Please reduce Text length" prompt="Max. character length 350" sqref="C64:G73" xr:uid="{B31515FD-E1CF-4DE9-BD31-82222BFA0801}">
      <formula1>351</formula1>
    </dataValidation>
  </dataValidations>
  <hyperlinks>
    <hyperlink ref="H91:J91" location="'E - Mitign &amp; compn '!B78" display="Back to original section" xr:uid="{00000000-0004-0000-0C00-000000000000}"/>
    <hyperlink ref="H99:J99" location="'E - Mitign &amp; compn '!B84" display="Back to original section" xr:uid="{00000000-0004-0000-0C00-000001000000}"/>
    <hyperlink ref="H106:J106" location="'E - Mitign &amp; compn '!B90" display="Back to original section" xr:uid="{00000000-0004-0000-0C00-000002000000}"/>
    <hyperlink ref="H76:J76" location="'C - Survey Info'!B258" display="Back to Original section" xr:uid="{00000000-0004-0000-0C00-000003000000}"/>
    <hyperlink ref="H4:J4" location="'C - Survey Info'!B42" display="Back to Original section" xr:uid="{00000000-0004-0000-0C00-000004000000}"/>
    <hyperlink ref="H17:J17" location="'C - Survey Info'!B60" display="Back to Original section" xr:uid="{00000000-0004-0000-0C00-000005000000}"/>
    <hyperlink ref="H62:J62" location="'C - Survey Info'!B240" display="Back to Original section" xr:uid="{00000000-0004-0000-0C00-000006000000}"/>
    <hyperlink ref="H31:J31" location="'C - Survey Info'!B122" display="Back to Original section" xr:uid="{00000000-0004-0000-0C00-000007000000}"/>
  </hyperlinks>
  <pageMargins left="0.19685039370078741" right="0.19685039370078741" top="0.55118110236220474" bottom="0.55118110236220474" header="0.31496062992125984" footer="0.31496062992125984"/>
  <pageSetup paperSize="9" firstPageNumber="41" orientation="portrait" horizontalDpi="4294967292" r:id="rId1"/>
  <headerFooter>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9" tint="0.59999389629810485"/>
  </sheetPr>
  <dimension ref="A1:AF339"/>
  <sheetViews>
    <sheetView showGridLines="0" showRuler="0" zoomScale="130" zoomScaleNormal="130" workbookViewId="0">
      <selection activeCell="B6" sqref="B6:Q10"/>
    </sheetView>
  </sheetViews>
  <sheetFormatPr defaultColWidth="9.1796875" defaultRowHeight="12" customHeight="1" x14ac:dyDescent="0.25"/>
  <cols>
    <col min="1" max="1" width="1.453125" customWidth="1"/>
    <col min="2" max="2" width="8.453125" customWidth="1"/>
    <col min="3" max="3" width="7.7265625" customWidth="1"/>
    <col min="4" max="5" width="8.1796875" customWidth="1"/>
    <col min="6" max="6" width="8.81640625" customWidth="1"/>
    <col min="7" max="15" width="6.54296875" customWidth="1"/>
    <col min="16" max="17" width="9.81640625" customWidth="1"/>
    <col min="18" max="18" width="1.453125" customWidth="1"/>
  </cols>
  <sheetData>
    <row r="1" spans="1:32" ht="14.15" customHeight="1" x14ac:dyDescent="0.25">
      <c r="A1" s="80"/>
      <c r="B1" s="612" t="str">
        <f>+Ecologist&amp;": "&amp;+Site_name</f>
        <v xml:space="preserve">: </v>
      </c>
      <c r="C1" s="613"/>
      <c r="D1" s="613"/>
      <c r="E1" s="613"/>
      <c r="F1" s="613"/>
      <c r="G1" s="613"/>
      <c r="H1" s="613"/>
      <c r="I1" s="613"/>
      <c r="J1" s="613"/>
      <c r="K1" s="613"/>
      <c r="L1" s="613"/>
      <c r="M1" s="613"/>
      <c r="N1" s="613"/>
      <c r="O1" s="613"/>
      <c r="P1" s="613"/>
      <c r="Q1" s="987"/>
      <c r="R1" s="81"/>
    </row>
    <row r="2" spans="1:32" ht="14.15" customHeight="1" x14ac:dyDescent="0.25">
      <c r="A2" s="82"/>
      <c r="B2" s="992" t="s">
        <v>1055</v>
      </c>
      <c r="C2" s="992"/>
      <c r="D2" s="992"/>
      <c r="E2" s="992"/>
      <c r="F2" s="992"/>
      <c r="G2" s="992"/>
      <c r="H2" s="992"/>
      <c r="I2" s="992"/>
      <c r="J2" s="992"/>
      <c r="K2" s="992"/>
      <c r="L2" s="992"/>
      <c r="M2" s="992"/>
      <c r="N2" s="992"/>
      <c r="O2" s="992"/>
      <c r="P2" s="992"/>
      <c r="Q2" s="992"/>
      <c r="R2" s="83"/>
    </row>
    <row r="3" spans="1:32" ht="14.15" customHeight="1" x14ac:dyDescent="0.25">
      <c r="A3" s="82"/>
      <c r="B3" s="579" t="s">
        <v>347</v>
      </c>
      <c r="C3" s="579"/>
      <c r="D3" s="579"/>
      <c r="E3" s="579"/>
      <c r="F3" s="143"/>
      <c r="G3" s="990" t="s">
        <v>312</v>
      </c>
      <c r="H3" s="991"/>
      <c r="I3" s="991"/>
      <c r="J3" s="991"/>
      <c r="K3" s="636" t="s">
        <v>1056</v>
      </c>
      <c r="L3" s="636"/>
      <c r="M3" s="636"/>
      <c r="N3" s="636"/>
      <c r="O3" s="636"/>
      <c r="P3" s="636"/>
      <c r="Q3" s="636"/>
      <c r="R3" s="83"/>
    </row>
    <row r="4" spans="1:32" ht="14.25" customHeight="1" x14ac:dyDescent="0.25">
      <c r="A4" s="82"/>
      <c r="B4" s="631" t="s">
        <v>1057</v>
      </c>
      <c r="C4" s="632"/>
      <c r="D4" s="632"/>
      <c r="E4" s="633"/>
      <c r="F4" s="168">
        <f>'C - Survey - Pond 1-10'!F4</f>
        <v>0</v>
      </c>
      <c r="G4" s="989"/>
      <c r="H4" s="735"/>
      <c r="I4" s="735"/>
      <c r="J4" s="735"/>
      <c r="K4" s="735"/>
      <c r="L4" s="735"/>
      <c r="M4" s="735"/>
      <c r="N4" s="735"/>
      <c r="O4" s="735"/>
      <c r="P4" s="735"/>
      <c r="Q4" s="735"/>
      <c r="R4" s="83"/>
    </row>
    <row r="5" spans="1:32" ht="12.5" x14ac:dyDescent="0.25">
      <c r="A5" s="82"/>
      <c r="B5" s="993" t="s">
        <v>351</v>
      </c>
      <c r="C5" s="994"/>
      <c r="D5" s="995"/>
      <c r="E5" s="996"/>
      <c r="F5" s="996"/>
      <c r="G5" s="996"/>
      <c r="H5" s="996"/>
      <c r="I5" s="996"/>
      <c r="J5" s="996"/>
      <c r="K5" s="996"/>
      <c r="L5" s="996"/>
      <c r="M5" s="996"/>
      <c r="N5" s="996"/>
      <c r="O5" s="996"/>
      <c r="P5" s="996"/>
      <c r="Q5" s="997"/>
      <c r="R5" s="83"/>
    </row>
    <row r="6" spans="1:32" ht="12.75" customHeight="1" x14ac:dyDescent="0.25">
      <c r="A6" s="82"/>
      <c r="B6" s="998" t="s">
        <v>1058</v>
      </c>
      <c r="C6" s="999"/>
      <c r="D6" s="999"/>
      <c r="E6" s="999"/>
      <c r="F6" s="999"/>
      <c r="G6" s="999"/>
      <c r="H6" s="999"/>
      <c r="I6" s="999"/>
      <c r="J6" s="999"/>
      <c r="K6" s="999"/>
      <c r="L6" s="999"/>
      <c r="M6" s="999"/>
      <c r="N6" s="999"/>
      <c r="O6" s="999"/>
      <c r="P6" s="999"/>
      <c r="Q6" s="1000"/>
      <c r="R6" s="83"/>
    </row>
    <row r="7" spans="1:32" ht="12.5" x14ac:dyDescent="0.25">
      <c r="A7" s="82"/>
      <c r="B7" s="1001"/>
      <c r="C7" s="1002"/>
      <c r="D7" s="1002"/>
      <c r="E7" s="1002"/>
      <c r="F7" s="1002"/>
      <c r="G7" s="1002"/>
      <c r="H7" s="1002"/>
      <c r="I7" s="1002"/>
      <c r="J7" s="1002"/>
      <c r="K7" s="1002"/>
      <c r="L7" s="1002"/>
      <c r="M7" s="1002"/>
      <c r="N7" s="1002"/>
      <c r="O7" s="1002"/>
      <c r="P7" s="1002"/>
      <c r="Q7" s="1003"/>
      <c r="R7" s="83"/>
      <c r="T7" s="113"/>
      <c r="U7" s="113"/>
      <c r="V7" s="113"/>
      <c r="W7" s="113"/>
      <c r="X7" s="113"/>
      <c r="Y7" s="113"/>
      <c r="Z7" s="113"/>
      <c r="AA7" s="113"/>
      <c r="AB7" s="113"/>
      <c r="AC7" s="113"/>
      <c r="AD7" s="113"/>
      <c r="AE7" s="113"/>
      <c r="AF7" s="113"/>
    </row>
    <row r="8" spans="1:32" ht="12.5" x14ac:dyDescent="0.25">
      <c r="A8" s="82"/>
      <c r="B8" s="1001"/>
      <c r="C8" s="1002"/>
      <c r="D8" s="1002"/>
      <c r="E8" s="1002"/>
      <c r="F8" s="1002"/>
      <c r="G8" s="1002"/>
      <c r="H8" s="1002"/>
      <c r="I8" s="1002"/>
      <c r="J8" s="1002"/>
      <c r="K8" s="1002"/>
      <c r="L8" s="1002"/>
      <c r="M8" s="1002"/>
      <c r="N8" s="1002"/>
      <c r="O8" s="1002"/>
      <c r="P8" s="1002"/>
      <c r="Q8" s="1003"/>
      <c r="R8" s="83"/>
      <c r="T8" s="170"/>
      <c r="U8" s="1007" t="s">
        <v>733</v>
      </c>
      <c r="V8" s="1007" t="s">
        <v>734</v>
      </c>
      <c r="W8" s="1007" t="s">
        <v>735</v>
      </c>
      <c r="X8" s="1007" t="s">
        <v>736</v>
      </c>
      <c r="Y8" s="1007" t="s">
        <v>737</v>
      </c>
      <c r="Z8" s="1007" t="s">
        <v>738</v>
      </c>
      <c r="AA8" s="1007" t="s">
        <v>739</v>
      </c>
      <c r="AB8" s="1007" t="s">
        <v>740</v>
      </c>
      <c r="AC8" s="1007" t="s">
        <v>741</v>
      </c>
      <c r="AD8" s="1007" t="s">
        <v>742</v>
      </c>
      <c r="AE8" s="1008" t="s">
        <v>763</v>
      </c>
      <c r="AF8" s="113"/>
    </row>
    <row r="9" spans="1:32" ht="12.5" x14ac:dyDescent="0.25">
      <c r="A9" s="82"/>
      <c r="B9" s="1001"/>
      <c r="C9" s="1002"/>
      <c r="D9" s="1002"/>
      <c r="E9" s="1002"/>
      <c r="F9" s="1002"/>
      <c r="G9" s="1002"/>
      <c r="H9" s="1002"/>
      <c r="I9" s="1002"/>
      <c r="J9" s="1002"/>
      <c r="K9" s="1002"/>
      <c r="L9" s="1002"/>
      <c r="M9" s="1002"/>
      <c r="N9" s="1002"/>
      <c r="O9" s="1002"/>
      <c r="P9" s="1002"/>
      <c r="Q9" s="1003"/>
      <c r="R9" s="83"/>
      <c r="T9" s="170"/>
      <c r="U9" s="1007"/>
      <c r="V9" s="1007"/>
      <c r="W9" s="1007"/>
      <c r="X9" s="1007"/>
      <c r="Y9" s="1007"/>
      <c r="Z9" s="1007"/>
      <c r="AA9" s="1007"/>
      <c r="AB9" s="1007"/>
      <c r="AC9" s="1007"/>
      <c r="AD9" s="1007"/>
      <c r="AE9" s="1008"/>
      <c r="AF9" s="113"/>
    </row>
    <row r="10" spans="1:32" ht="12.5" x14ac:dyDescent="0.25">
      <c r="A10" s="82"/>
      <c r="B10" s="1004"/>
      <c r="C10" s="1005"/>
      <c r="D10" s="1005"/>
      <c r="E10" s="1005"/>
      <c r="F10" s="1005"/>
      <c r="G10" s="1005"/>
      <c r="H10" s="1005"/>
      <c r="I10" s="1005"/>
      <c r="J10" s="1005"/>
      <c r="K10" s="1005"/>
      <c r="L10" s="1005"/>
      <c r="M10" s="1005"/>
      <c r="N10" s="1005"/>
      <c r="O10" s="1005"/>
      <c r="P10" s="1005"/>
      <c r="Q10" s="1006"/>
      <c r="R10" s="83"/>
      <c r="T10" s="171" t="s">
        <v>764</v>
      </c>
      <c r="U10" s="172">
        <f>MAX('C - Survey - Pond 11-20'!G16:M16)</f>
        <v>0</v>
      </c>
      <c r="V10" s="172">
        <f>MAX('C - Survey - Pond 11-20'!G49:M49)</f>
        <v>0</v>
      </c>
      <c r="W10" s="172">
        <f>MAX('C - Survey - Pond 11-20'!G82:M82)</f>
        <v>0</v>
      </c>
      <c r="X10" s="172">
        <f>MAX('C - Survey - Pond 11-20'!G115:M115)</f>
        <v>0</v>
      </c>
      <c r="Y10" s="172">
        <f>MAX('C - Survey - Pond 11-20'!G148:M148)</f>
        <v>0</v>
      </c>
      <c r="Z10" s="172">
        <f>MAX('C - Survey - Pond 11-20'!G181:M181)</f>
        <v>0</v>
      </c>
      <c r="AA10" s="172">
        <f>MAX('C - Survey - Pond 11-20'!G214:M214)</f>
        <v>0</v>
      </c>
      <c r="AB10" s="172">
        <f>MAX('C - Survey - Pond 11-20'!G247:M247)</f>
        <v>0</v>
      </c>
      <c r="AC10" s="172">
        <f>MAX('C - Survey - Pond 11-20'!G280:M280)</f>
        <v>0</v>
      </c>
      <c r="AD10" s="172">
        <f>MAX('C - Survey - Pond 11-20'!G313:M313)</f>
        <v>0</v>
      </c>
      <c r="AE10" s="172">
        <f>SUM(U10:AD10)</f>
        <v>0</v>
      </c>
      <c r="AF10" s="113"/>
    </row>
    <row r="11" spans="1:32" ht="14.15" customHeight="1" x14ac:dyDescent="0.25">
      <c r="A11" s="82"/>
      <c r="B11" s="617" t="s">
        <v>1059</v>
      </c>
      <c r="C11" s="618"/>
      <c r="D11" s="618"/>
      <c r="E11" s="619"/>
      <c r="F11" s="579" t="s">
        <v>320</v>
      </c>
      <c r="G11" s="578" t="s">
        <v>354</v>
      </c>
      <c r="H11" s="578"/>
      <c r="I11" s="578"/>
      <c r="J11" s="578" t="s">
        <v>355</v>
      </c>
      <c r="K11" s="578"/>
      <c r="L11" s="578"/>
      <c r="M11" s="580" t="s">
        <v>356</v>
      </c>
      <c r="N11" s="581"/>
      <c r="O11" s="581"/>
      <c r="P11" s="36" t="s">
        <v>357</v>
      </c>
      <c r="Q11" s="3" t="s">
        <v>358</v>
      </c>
      <c r="R11" s="83"/>
      <c r="T11" s="171" t="s">
        <v>765</v>
      </c>
      <c r="U11" s="172">
        <f>MAX('C - Survey - Pond 11-20'!G18:M18)</f>
        <v>0</v>
      </c>
      <c r="V11" s="172">
        <f>MAX('C - Survey - Pond 11-20'!G51:M51)</f>
        <v>0</v>
      </c>
      <c r="W11" s="172">
        <f>MAX('C - Survey - Pond 11-20'!G84:M84)</f>
        <v>0</v>
      </c>
      <c r="X11" s="172">
        <f>MAX('C - Survey - Pond 11-20'!G117:M117)</f>
        <v>0</v>
      </c>
      <c r="Y11" s="172">
        <f>MAX('C - Survey - Pond 11-20'!G150:M150)</f>
        <v>0</v>
      </c>
      <c r="Z11" s="172">
        <f>MAX('C - Survey - Pond 11-20'!G183:M183)</f>
        <v>0</v>
      </c>
      <c r="AA11" s="172">
        <f>MAX('C - Survey - Pond 11-20'!G216:M216)</f>
        <v>0</v>
      </c>
      <c r="AB11" s="172">
        <f>MAX('C - Survey - Pond 11-20'!G249:M249)</f>
        <v>0</v>
      </c>
      <c r="AC11" s="172">
        <f>MAX('C - Survey - Pond 11-20'!G282:M282)</f>
        <v>0</v>
      </c>
      <c r="AD11" s="172">
        <f>MAX('C - Survey - Pond 11-20'!G315:M315)</f>
        <v>0</v>
      </c>
      <c r="AE11" s="172">
        <f t="shared" ref="AE11:AE17" si="0">SUM(U11:AD11)</f>
        <v>0</v>
      </c>
      <c r="AF11" s="113"/>
    </row>
    <row r="12" spans="1:32" ht="14.15" customHeight="1" x14ac:dyDescent="0.25">
      <c r="A12" s="82"/>
      <c r="B12" s="981"/>
      <c r="C12" s="982"/>
      <c r="D12" s="982"/>
      <c r="E12" s="983"/>
      <c r="F12" s="263"/>
      <c r="G12" s="579" t="s">
        <v>359</v>
      </c>
      <c r="H12" s="579"/>
      <c r="I12" s="579"/>
      <c r="J12" s="579" t="s">
        <v>360</v>
      </c>
      <c r="K12" s="579"/>
      <c r="L12" s="579"/>
      <c r="M12" s="582"/>
      <c r="N12" s="582"/>
      <c r="O12" s="582"/>
      <c r="P12" s="585" t="s">
        <v>361</v>
      </c>
      <c r="Q12" s="579" t="s">
        <v>362</v>
      </c>
      <c r="R12" s="83"/>
      <c r="T12" s="171" t="s">
        <v>766</v>
      </c>
      <c r="U12" s="172">
        <f>MAX('C - Survey - Pond 11-20'!G20:M20)</f>
        <v>0</v>
      </c>
      <c r="V12" s="172">
        <f>MAX('C - Survey - Pond 11-20'!G53:M53)</f>
        <v>0</v>
      </c>
      <c r="W12" s="172">
        <f>MAX('C - Survey - Pond 11-20'!G86:M86)</f>
        <v>0</v>
      </c>
      <c r="X12" s="172">
        <f>MAX('C - Survey - Pond 11-20'!G119:M119)</f>
        <v>0</v>
      </c>
      <c r="Y12" s="172">
        <f>MAX('C - Survey - Pond 11-20'!G152:M152)</f>
        <v>0</v>
      </c>
      <c r="Z12" s="172">
        <f>MAX('C - Survey - Pond 11-20'!G185:M185)</f>
        <v>0</v>
      </c>
      <c r="AA12" s="172">
        <f>MAX('C - Survey - Pond 11-20'!G218:M218)</f>
        <v>0</v>
      </c>
      <c r="AB12" s="172">
        <f>MAX('C - Survey - Pond 11-20'!G251:M251)</f>
        <v>0</v>
      </c>
      <c r="AC12" s="172">
        <f>MAX('C - Survey - Pond 11-20'!G284:M284)</f>
        <v>0</v>
      </c>
      <c r="AD12" s="172">
        <f>MAX('C - Survey - Pond 11-20'!G317:M317)</f>
        <v>0</v>
      </c>
      <c r="AE12" s="172">
        <f t="shared" si="0"/>
        <v>0</v>
      </c>
      <c r="AF12" s="113"/>
    </row>
    <row r="13" spans="1:32" ht="12.5" x14ac:dyDescent="0.25">
      <c r="A13" s="82"/>
      <c r="B13" s="588" t="s">
        <v>363</v>
      </c>
      <c r="C13" s="589"/>
      <c r="D13" s="589"/>
      <c r="E13" s="144">
        <v>0</v>
      </c>
      <c r="F13" s="263"/>
      <c r="G13" s="608"/>
      <c r="H13" s="608"/>
      <c r="I13" s="608"/>
      <c r="J13" s="611"/>
      <c r="K13" s="611"/>
      <c r="L13" s="611"/>
      <c r="M13" s="582"/>
      <c r="N13" s="582"/>
      <c r="O13" s="582"/>
      <c r="P13" s="988"/>
      <c r="Q13" s="263"/>
      <c r="R13" s="83"/>
      <c r="T13" s="171" t="s">
        <v>767</v>
      </c>
      <c r="U13" s="172">
        <f>MAX('C - Survey - Pond 11-20'!G22:M22)</f>
        <v>0</v>
      </c>
      <c r="V13" s="172">
        <f>MAX('C - Survey - Pond 11-20'!G55:M55)</f>
        <v>0</v>
      </c>
      <c r="W13" s="172">
        <f>MAX('C - Survey - Pond 11-20'!G88:M88)</f>
        <v>0</v>
      </c>
      <c r="X13" s="172">
        <f>MAX('C - Survey - Pond 11-20'!G121:M121)</f>
        <v>0</v>
      </c>
      <c r="Y13" s="172">
        <f>MAX('C - Survey - Pond 11-20'!G154:M154)</f>
        <v>0</v>
      </c>
      <c r="Z13" s="172">
        <f>MAX('C - Survey - Pond 11-20'!G187:M187)</f>
        <v>0</v>
      </c>
      <c r="AA13" s="172">
        <f>MAX('C - Survey - Pond 11-20'!G220:M220)</f>
        <v>0</v>
      </c>
      <c r="AB13" s="172">
        <f>MAX('C - Survey - Pond 11-20'!G253:M253)</f>
        <v>0</v>
      </c>
      <c r="AC13" s="172">
        <f>MAX('C - Survey - Pond 11-20'!G286:M286)</f>
        <v>0</v>
      </c>
      <c r="AD13" s="172">
        <f>MAX('C - Survey - Pond 11-20'!G319:M319)</f>
        <v>0</v>
      </c>
      <c r="AE13" s="172">
        <f t="shared" si="0"/>
        <v>0</v>
      </c>
      <c r="AF13" s="113"/>
    </row>
    <row r="14" spans="1:32" ht="12.5" x14ac:dyDescent="0.25">
      <c r="A14" s="82"/>
      <c r="B14" s="587" t="s">
        <v>364</v>
      </c>
      <c r="C14" s="547"/>
      <c r="D14" s="547"/>
      <c r="E14" s="547"/>
      <c r="F14" s="547"/>
      <c r="G14" s="4" t="s">
        <v>365</v>
      </c>
      <c r="H14" s="4" t="s">
        <v>366</v>
      </c>
      <c r="I14" s="4" t="s">
        <v>367</v>
      </c>
      <c r="J14" s="4" t="s">
        <v>365</v>
      </c>
      <c r="K14" s="4" t="s">
        <v>366</v>
      </c>
      <c r="L14" s="4" t="s">
        <v>367</v>
      </c>
      <c r="M14" s="4" t="s">
        <v>365</v>
      </c>
      <c r="N14" s="4" t="s">
        <v>366</v>
      </c>
      <c r="O14" s="4" t="s">
        <v>367</v>
      </c>
      <c r="P14" s="988"/>
      <c r="Q14" s="263"/>
      <c r="R14" s="83"/>
      <c r="T14" s="171" t="s">
        <v>768</v>
      </c>
      <c r="U14" s="172">
        <f>MAX('C - Survey - Pond 11-20'!G24:M24)</f>
        <v>0</v>
      </c>
      <c r="V14" s="172">
        <f>MAX('C - Survey - Pond 11-20'!G57:M57)</f>
        <v>0</v>
      </c>
      <c r="W14" s="172">
        <f>MAX('C - Survey - Pond 11-20'!G90:M90)</f>
        <v>0</v>
      </c>
      <c r="X14" s="172">
        <f>MAX('C - Survey - Pond 11-20'!G123:M123)</f>
        <v>0</v>
      </c>
      <c r="Y14" s="172">
        <f>MAX('C - Survey - Pond 11-20'!G156:M156)</f>
        <v>0</v>
      </c>
      <c r="Z14" s="172">
        <f>MAX('C - Survey - Pond 11-20'!G189:M189)</f>
        <v>0</v>
      </c>
      <c r="AA14" s="172">
        <f>MAX('C - Survey - Pond 11-20'!G222:M222)</f>
        <v>0</v>
      </c>
      <c r="AB14" s="172">
        <f>MAX('C - Survey - Pond 11-20'!G255:M255)</f>
        <v>0</v>
      </c>
      <c r="AC14" s="172">
        <f>MAX('C - Survey - Pond 11-20'!G288:M288)</f>
        <v>0</v>
      </c>
      <c r="AD14" s="172">
        <f>MAX('C - Survey - Pond 11-20'!G321:M321)</f>
        <v>0</v>
      </c>
      <c r="AE14" s="172">
        <f t="shared" si="0"/>
        <v>0</v>
      </c>
      <c r="AF14" s="113"/>
    </row>
    <row r="15" spans="1:32" ht="12.5" x14ac:dyDescent="0.25">
      <c r="A15" s="82"/>
      <c r="B15" s="4" t="s">
        <v>368</v>
      </c>
      <c r="C15" s="4" t="s">
        <v>369</v>
      </c>
      <c r="D15" s="4" t="s">
        <v>370</v>
      </c>
      <c r="E15" s="4" t="s">
        <v>371</v>
      </c>
      <c r="F15" s="5" t="str">
        <f>IF(OR(AND(NOT(ISBLANK($C16)),$C16&lt;5),AND(NOT(ISBLANK($D16)),$D16&gt;3),AND(NOT(ISBLANK($E16)),$E16&gt;3)),"1","0")</f>
        <v>0</v>
      </c>
      <c r="G15" s="6"/>
      <c r="H15" s="6"/>
      <c r="I15" s="6"/>
      <c r="J15" s="6"/>
      <c r="K15" s="6"/>
      <c r="L15" s="6"/>
      <c r="M15" s="6"/>
      <c r="N15" s="6"/>
      <c r="O15" s="6"/>
      <c r="P15" s="6"/>
      <c r="Q15" s="6"/>
      <c r="R15" s="83"/>
      <c r="T15" s="171" t="s">
        <v>769</v>
      </c>
      <c r="U15" s="172">
        <f>MAX('C - Survey - Pond 11-20'!G26:M26)</f>
        <v>0</v>
      </c>
      <c r="V15" s="172">
        <f>MAX('C - Survey - Pond 11-20'!G59:M59)</f>
        <v>0</v>
      </c>
      <c r="W15" s="172">
        <f>MAX('C - Survey - Pond 11-20'!G92:M92)</f>
        <v>0</v>
      </c>
      <c r="X15" s="172">
        <f>MAX('C - Survey - Pond 11-20'!G125:M125)</f>
        <v>0</v>
      </c>
      <c r="Y15" s="172">
        <f>MAX('C - Survey - Pond 11-20'!G158:M158)</f>
        <v>0</v>
      </c>
      <c r="Z15" s="172">
        <f>MAX('C - Survey - Pond 11-20'!G191:M191)</f>
        <v>0</v>
      </c>
      <c r="AA15" s="172">
        <f>MAX('C - Survey - Pond 11-20'!G224:M224)</f>
        <v>0</v>
      </c>
      <c r="AB15" s="172">
        <f>MAX('C - Survey - Pond 11-20'!G257:M257)</f>
        <v>0</v>
      </c>
      <c r="AC15" s="172">
        <f>MAX('C - Survey - Pond 11-20'!G290:M290)</f>
        <v>0</v>
      </c>
      <c r="AD15" s="172">
        <f>MAX('C - Survey - Pond 11-20'!G323:M323)</f>
        <v>0</v>
      </c>
      <c r="AE15" s="172">
        <f t="shared" si="0"/>
        <v>0</v>
      </c>
      <c r="AF15" s="113"/>
    </row>
    <row r="16" spans="1:32" ht="12.5" x14ac:dyDescent="0.25">
      <c r="A16" s="82"/>
      <c r="B16" s="7"/>
      <c r="C16" s="6"/>
      <c r="D16" s="6"/>
      <c r="E16" s="6"/>
      <c r="F16" s="205" t="s">
        <v>372</v>
      </c>
      <c r="G16" s="986">
        <f>G15+H15</f>
        <v>0</v>
      </c>
      <c r="H16" s="986"/>
      <c r="I16" s="4"/>
      <c r="J16" s="562">
        <f>J15+K15</f>
        <v>0</v>
      </c>
      <c r="K16" s="562"/>
      <c r="L16" s="4"/>
      <c r="M16" s="562">
        <f>M15+N15</f>
        <v>0</v>
      </c>
      <c r="N16" s="562"/>
      <c r="O16" s="4"/>
      <c r="P16" s="4"/>
      <c r="Q16" s="4"/>
      <c r="R16" s="83"/>
      <c r="T16" s="171" t="s">
        <v>770</v>
      </c>
      <c r="U16" s="172">
        <f>MAX('C - Survey - Pond 11-20'!G28:M28)</f>
        <v>0</v>
      </c>
      <c r="V16" s="172">
        <f>MAX('C - Survey - Pond 11-20'!G61:M61)</f>
        <v>0</v>
      </c>
      <c r="W16" s="172">
        <f>MAX('C - Survey - Pond 11-20'!G94:M94)</f>
        <v>0</v>
      </c>
      <c r="X16" s="172">
        <f>MAX('C - Survey - Pond 11-20'!G127:M127)</f>
        <v>0</v>
      </c>
      <c r="Y16" s="172">
        <f>MAX('C - Survey - Pond 11-20'!G160:M160)</f>
        <v>0</v>
      </c>
      <c r="Z16" s="172">
        <f>MAX('C - Survey - Pond 11-20'!G193:M193)</f>
        <v>0</v>
      </c>
      <c r="AA16" s="172">
        <f>MAX('C - Survey - Pond 11-20'!G226:M226)</f>
        <v>0</v>
      </c>
      <c r="AB16" s="172">
        <f>MAX('C - Survey - Pond 11-20'!G259:M259)</f>
        <v>0</v>
      </c>
      <c r="AC16" s="172">
        <f>MAX('C - Survey - Pond 11-20'!G292:M292)</f>
        <v>0</v>
      </c>
      <c r="AD16" s="172">
        <f>MAX('C - Survey - Pond 11-20'!G325:M325)</f>
        <v>0</v>
      </c>
      <c r="AE16" s="172">
        <f t="shared" si="0"/>
        <v>0</v>
      </c>
      <c r="AF16" s="113"/>
    </row>
    <row r="17" spans="1:32" ht="12.5" x14ac:dyDescent="0.25">
      <c r="A17" s="82"/>
      <c r="B17" s="4" t="s">
        <v>373</v>
      </c>
      <c r="C17" s="4" t="s">
        <v>369</v>
      </c>
      <c r="D17" s="4" t="s">
        <v>370</v>
      </c>
      <c r="E17" s="4" t="s">
        <v>371</v>
      </c>
      <c r="F17" s="5" t="str">
        <f>IF(OR(AND(NOT(ISBLANK($C18)),$C18&lt;5),AND(NOT(ISBLANK($D18)),$D18&gt;3),AND(NOT(ISBLANK($E18)),$E18&gt;3)),"1","0")</f>
        <v>0</v>
      </c>
      <c r="G17" s="6"/>
      <c r="H17" s="6"/>
      <c r="I17" s="6"/>
      <c r="J17" s="6"/>
      <c r="K17" s="6"/>
      <c r="L17" s="6"/>
      <c r="M17" s="6"/>
      <c r="N17" s="6"/>
      <c r="O17" s="6"/>
      <c r="P17" s="6"/>
      <c r="Q17" s="6"/>
      <c r="R17" s="83"/>
      <c r="T17" s="171" t="s">
        <v>771</v>
      </c>
      <c r="U17" s="172">
        <f>MAX('C - Survey - Pond 11-20'!G30:M30)</f>
        <v>0</v>
      </c>
      <c r="V17" s="172">
        <f>MAX('C - Survey - Pond 11-20'!G63:M63)</f>
        <v>0</v>
      </c>
      <c r="W17" s="172">
        <f>MAX('C - Survey - Pond 11-20'!G96:M96)</f>
        <v>0</v>
      </c>
      <c r="X17" s="172">
        <f>MAX('C - Survey - Pond 11-20'!G129:M129)</f>
        <v>0</v>
      </c>
      <c r="Y17" s="172">
        <f>MAX('C - Survey - Pond 11-20'!G162:M162)</f>
        <v>0</v>
      </c>
      <c r="Z17" s="172">
        <f>MAX('C - Survey - Pond 11-20'!G195:M195)</f>
        <v>0</v>
      </c>
      <c r="AA17" s="172">
        <f>MAX('C - Survey - Pond 11-20'!G228:M228)</f>
        <v>0</v>
      </c>
      <c r="AB17" s="172">
        <f>MAX('C - Survey - Pond 11-20'!G261:M261)</f>
        <v>0</v>
      </c>
      <c r="AC17" s="172">
        <f>MAX('C - Survey - Pond 11-20'!G294:M294)</f>
        <v>0</v>
      </c>
      <c r="AD17" s="172">
        <f>MAX('C - Survey - Pond 11-20'!G327:M327)</f>
        <v>0</v>
      </c>
      <c r="AE17" s="172">
        <f t="shared" si="0"/>
        <v>0</v>
      </c>
      <c r="AF17" s="113"/>
    </row>
    <row r="18" spans="1:32" ht="12.5" x14ac:dyDescent="0.25">
      <c r="A18" s="82"/>
      <c r="B18" s="7"/>
      <c r="C18" s="6"/>
      <c r="D18" s="6"/>
      <c r="E18" s="6"/>
      <c r="F18" s="8" t="s">
        <v>372</v>
      </c>
      <c r="G18" s="562">
        <f>G17+H17</f>
        <v>0</v>
      </c>
      <c r="H18" s="562"/>
      <c r="I18" s="4"/>
      <c r="J18" s="562">
        <f>J17+K17</f>
        <v>0</v>
      </c>
      <c r="K18" s="562"/>
      <c r="L18" s="4"/>
      <c r="M18" s="562">
        <f>M17+N17</f>
        <v>0</v>
      </c>
      <c r="N18" s="562"/>
      <c r="O18" s="4"/>
      <c r="P18" s="4"/>
      <c r="Q18" s="4"/>
      <c r="R18" s="83"/>
      <c r="T18" s="170"/>
      <c r="U18" s="172">
        <f>MATCH((MAX(U10:U17)),U10:U17,0)</f>
        <v>1</v>
      </c>
      <c r="V18" s="172">
        <f t="shared" ref="V18:AD18" si="1">MATCH((MAX(V10:V17)),V10:V17,0)</f>
        <v>1</v>
      </c>
      <c r="W18" s="172">
        <f t="shared" si="1"/>
        <v>1</v>
      </c>
      <c r="X18" s="172">
        <f t="shared" si="1"/>
        <v>1</v>
      </c>
      <c r="Y18" s="172">
        <f t="shared" si="1"/>
        <v>1</v>
      </c>
      <c r="Z18" s="172">
        <f t="shared" si="1"/>
        <v>1</v>
      </c>
      <c r="AA18" s="172">
        <f t="shared" si="1"/>
        <v>1</v>
      </c>
      <c r="AB18" s="172">
        <f t="shared" si="1"/>
        <v>1</v>
      </c>
      <c r="AC18" s="172">
        <f t="shared" si="1"/>
        <v>1</v>
      </c>
      <c r="AD18" s="172">
        <f t="shared" si="1"/>
        <v>1</v>
      </c>
      <c r="AE18" s="172"/>
      <c r="AF18" s="113"/>
    </row>
    <row r="19" spans="1:32" ht="12.5" x14ac:dyDescent="0.25">
      <c r="A19" s="82"/>
      <c r="B19" s="4" t="s">
        <v>374</v>
      </c>
      <c r="C19" s="4" t="s">
        <v>369</v>
      </c>
      <c r="D19" s="4" t="s">
        <v>370</v>
      </c>
      <c r="E19" s="4" t="s">
        <v>371</v>
      </c>
      <c r="F19" s="5" t="str">
        <f>IF(OR(AND(NOT(ISBLANK($C20)),$C20&lt;5),AND(NOT(ISBLANK($D20)),$D20&gt;3),AND(NOT(ISBLANK($E20)),$E20&gt;3)),"1","0")</f>
        <v>0</v>
      </c>
      <c r="G19" s="6"/>
      <c r="H19" s="6"/>
      <c r="I19" s="6"/>
      <c r="J19" s="6"/>
      <c r="K19" s="6"/>
      <c r="L19" s="6"/>
      <c r="M19" s="6"/>
      <c r="N19" s="6"/>
      <c r="O19" s="6"/>
      <c r="P19" s="6"/>
      <c r="Q19" s="6"/>
      <c r="R19" s="83"/>
      <c r="T19" s="113"/>
      <c r="U19" s="113"/>
      <c r="V19" s="113"/>
      <c r="W19" s="113"/>
      <c r="X19" s="113"/>
      <c r="Y19" s="113"/>
      <c r="Z19" s="113"/>
      <c r="AA19" s="113"/>
      <c r="AB19" s="113"/>
      <c r="AC19" s="113"/>
      <c r="AD19" s="113"/>
      <c r="AE19" s="113"/>
      <c r="AF19" s="113"/>
    </row>
    <row r="20" spans="1:32" ht="12.5" x14ac:dyDescent="0.25">
      <c r="A20" s="82"/>
      <c r="B20" s="7"/>
      <c r="C20" s="6"/>
      <c r="D20" s="6"/>
      <c r="E20" s="6"/>
      <c r="F20" s="8" t="s">
        <v>372</v>
      </c>
      <c r="G20" s="562">
        <f>G19+H19</f>
        <v>0</v>
      </c>
      <c r="H20" s="562"/>
      <c r="I20" s="4"/>
      <c r="J20" s="562">
        <f>J19+K19</f>
        <v>0</v>
      </c>
      <c r="K20" s="562"/>
      <c r="L20" s="4"/>
      <c r="M20" s="562">
        <f>M19+N19</f>
        <v>0</v>
      </c>
      <c r="N20" s="562"/>
      <c r="O20" s="4"/>
      <c r="P20" s="4"/>
      <c r="Q20" s="4"/>
      <c r="R20" s="83"/>
      <c r="T20" s="113"/>
      <c r="U20" s="113"/>
      <c r="V20" s="113"/>
      <c r="W20" s="113"/>
      <c r="X20" s="113"/>
      <c r="Y20" s="113"/>
      <c r="Z20" s="113"/>
      <c r="AA20" s="113"/>
      <c r="AB20" s="113"/>
      <c r="AC20" s="1009" t="s">
        <v>772</v>
      </c>
      <c r="AD20" s="1009"/>
      <c r="AE20" s="172">
        <f>MAX(AE10:AE17)</f>
        <v>0</v>
      </c>
      <c r="AF20" s="113"/>
    </row>
    <row r="21" spans="1:32" ht="12.5" x14ac:dyDescent="0.25">
      <c r="A21" s="82"/>
      <c r="B21" s="4" t="s">
        <v>375</v>
      </c>
      <c r="C21" s="4" t="s">
        <v>369</v>
      </c>
      <c r="D21" s="4" t="s">
        <v>370</v>
      </c>
      <c r="E21" s="4" t="s">
        <v>371</v>
      </c>
      <c r="F21" s="5" t="str">
        <f>IF(OR(AND(NOT(ISBLANK($C22)),$C22&lt;5),AND(NOT(ISBLANK($D22)),$D22&gt;3),AND(NOT(ISBLANK($E22)),$E22&gt;3)),"1","0")</f>
        <v>0</v>
      </c>
      <c r="G21" s="6"/>
      <c r="H21" s="6"/>
      <c r="I21" s="6"/>
      <c r="J21" s="6"/>
      <c r="K21" s="6"/>
      <c r="L21" s="6"/>
      <c r="M21" s="6"/>
      <c r="N21" s="6"/>
      <c r="O21" s="6"/>
      <c r="P21" s="6"/>
      <c r="Q21" s="6"/>
      <c r="R21" s="83"/>
      <c r="T21" s="113"/>
      <c r="U21" s="113"/>
      <c r="V21" s="113"/>
      <c r="W21" s="113"/>
      <c r="X21" s="113"/>
      <c r="Y21" s="113"/>
      <c r="Z21" s="113"/>
      <c r="AA21" s="113"/>
      <c r="AB21" s="113"/>
      <c r="AC21" s="113"/>
      <c r="AD21" s="113"/>
      <c r="AE21" s="113"/>
      <c r="AF21" s="113"/>
    </row>
    <row r="22" spans="1:32" ht="12.5" x14ac:dyDescent="0.25">
      <c r="A22" s="82"/>
      <c r="B22" s="7"/>
      <c r="C22" s="6"/>
      <c r="D22" s="6"/>
      <c r="E22" s="6"/>
      <c r="F22" s="8" t="s">
        <v>372</v>
      </c>
      <c r="G22" s="562">
        <f>G21+H21</f>
        <v>0</v>
      </c>
      <c r="H22" s="562"/>
      <c r="I22" s="4"/>
      <c r="J22" s="562">
        <f>J21+K21</f>
        <v>0</v>
      </c>
      <c r="K22" s="562"/>
      <c r="L22" s="4"/>
      <c r="M22" s="562">
        <f>M21+N21</f>
        <v>0</v>
      </c>
      <c r="N22" s="562"/>
      <c r="O22" s="4"/>
      <c r="P22" s="4"/>
      <c r="Q22" s="4"/>
      <c r="R22" s="83"/>
    </row>
    <row r="23" spans="1:32" ht="12.5" x14ac:dyDescent="0.25">
      <c r="A23" s="82"/>
      <c r="B23" s="4" t="s">
        <v>376</v>
      </c>
      <c r="C23" s="4" t="s">
        <v>369</v>
      </c>
      <c r="D23" s="4" t="s">
        <v>370</v>
      </c>
      <c r="E23" s="4" t="s">
        <v>371</v>
      </c>
      <c r="F23" s="5" t="str">
        <f>IF(OR(AND(NOT(ISBLANK($C24)),$C24&lt;5),AND(NOT(ISBLANK($D24)),$D24&gt;3),AND(NOT(ISBLANK($E24)),$E24&gt;3)),"1","0")</f>
        <v>0</v>
      </c>
      <c r="G23" s="6"/>
      <c r="H23" s="6"/>
      <c r="I23" s="6"/>
      <c r="J23" s="6"/>
      <c r="K23" s="6"/>
      <c r="L23" s="6"/>
      <c r="M23" s="6"/>
      <c r="N23" s="6"/>
      <c r="O23" s="6"/>
      <c r="P23" s="6"/>
      <c r="Q23" s="6"/>
      <c r="R23" s="83"/>
    </row>
    <row r="24" spans="1:32" ht="12.5" x14ac:dyDescent="0.25">
      <c r="A24" s="82"/>
      <c r="B24" s="7"/>
      <c r="C24" s="6"/>
      <c r="D24" s="6"/>
      <c r="E24" s="6"/>
      <c r="F24" s="8" t="s">
        <v>372</v>
      </c>
      <c r="G24" s="562">
        <f>G23+H23</f>
        <v>0</v>
      </c>
      <c r="H24" s="562"/>
      <c r="I24" s="4"/>
      <c r="J24" s="562">
        <f>J23+K23</f>
        <v>0</v>
      </c>
      <c r="K24" s="562"/>
      <c r="L24" s="4"/>
      <c r="M24" s="562">
        <f>M23+N23</f>
        <v>0</v>
      </c>
      <c r="N24" s="562"/>
      <c r="O24" s="4"/>
      <c r="P24" s="4"/>
      <c r="Q24" s="4"/>
      <c r="R24" s="83"/>
    </row>
    <row r="25" spans="1:32" ht="12.5" x14ac:dyDescent="0.25">
      <c r="A25" s="82"/>
      <c r="B25" s="4" t="s">
        <v>377</v>
      </c>
      <c r="C25" s="4" t="s">
        <v>369</v>
      </c>
      <c r="D25" s="4" t="s">
        <v>370</v>
      </c>
      <c r="E25" s="4" t="s">
        <v>371</v>
      </c>
      <c r="F25" s="5" t="str">
        <f>IF(OR(AND(NOT(ISBLANK($C26)),$C26&lt;5),AND(NOT(ISBLANK($D26)),$D26&gt;3),AND(NOT(ISBLANK($E26)),$E26&gt;3)),"1","0")</f>
        <v>0</v>
      </c>
      <c r="G25" s="6"/>
      <c r="H25" s="6"/>
      <c r="I25" s="6"/>
      <c r="J25" s="6"/>
      <c r="K25" s="6"/>
      <c r="L25" s="6"/>
      <c r="M25" s="6"/>
      <c r="N25" s="6"/>
      <c r="O25" s="6"/>
      <c r="P25" s="6"/>
      <c r="Q25" s="6"/>
      <c r="R25" s="83"/>
    </row>
    <row r="26" spans="1:32" ht="12.5" x14ac:dyDescent="0.25">
      <c r="A26" s="82"/>
      <c r="B26" s="7"/>
      <c r="C26" s="6"/>
      <c r="D26" s="6"/>
      <c r="E26" s="6"/>
      <c r="F26" s="8" t="s">
        <v>372</v>
      </c>
      <c r="G26" s="562">
        <f>G25+H25</f>
        <v>0</v>
      </c>
      <c r="H26" s="562"/>
      <c r="I26" s="4"/>
      <c r="J26" s="562">
        <f>J25+K25</f>
        <v>0</v>
      </c>
      <c r="K26" s="562"/>
      <c r="L26" s="4"/>
      <c r="M26" s="562">
        <f>M25+N25</f>
        <v>0</v>
      </c>
      <c r="N26" s="562"/>
      <c r="O26" s="4"/>
      <c r="P26" s="4"/>
      <c r="Q26" s="4"/>
      <c r="R26" s="83"/>
    </row>
    <row r="27" spans="1:32" ht="12.5" x14ac:dyDescent="0.25">
      <c r="A27" s="82"/>
      <c r="B27" s="4" t="s">
        <v>378</v>
      </c>
      <c r="C27" s="4" t="s">
        <v>369</v>
      </c>
      <c r="D27" s="4" t="s">
        <v>370</v>
      </c>
      <c r="E27" s="4" t="s">
        <v>371</v>
      </c>
      <c r="F27" s="5" t="str">
        <f>IF(OR(AND(NOT(ISBLANK($C28)),$C28&lt;5),AND(NOT(ISBLANK($D28)),$D28&gt;3),AND(NOT(ISBLANK($E28)),$E28&gt;3)),"1","0")</f>
        <v>0</v>
      </c>
      <c r="G27" s="6"/>
      <c r="H27" s="6"/>
      <c r="I27" s="6"/>
      <c r="J27" s="6"/>
      <c r="K27" s="6"/>
      <c r="L27" s="6"/>
      <c r="M27" s="6"/>
      <c r="N27" s="6"/>
      <c r="O27" s="6"/>
      <c r="P27" s="6"/>
      <c r="Q27" s="6"/>
      <c r="R27" s="83"/>
    </row>
    <row r="28" spans="1:32" ht="12.5" x14ac:dyDescent="0.25">
      <c r="A28" s="82"/>
      <c r="B28" s="7"/>
      <c r="C28" s="6"/>
      <c r="D28" s="6"/>
      <c r="E28" s="6"/>
      <c r="F28" s="8" t="s">
        <v>372</v>
      </c>
      <c r="G28" s="562">
        <f>G27+H27</f>
        <v>0</v>
      </c>
      <c r="H28" s="562"/>
      <c r="I28" s="4"/>
      <c r="J28" s="562">
        <f>J27+K27</f>
        <v>0</v>
      </c>
      <c r="K28" s="562"/>
      <c r="L28" s="4"/>
      <c r="M28" s="562">
        <f>M27+N27</f>
        <v>0</v>
      </c>
      <c r="N28" s="562"/>
      <c r="O28" s="4"/>
      <c r="P28" s="4"/>
      <c r="Q28" s="4"/>
      <c r="R28" s="83"/>
    </row>
    <row r="29" spans="1:32" ht="12.5" x14ac:dyDescent="0.25">
      <c r="A29" s="82"/>
      <c r="B29" s="4" t="s">
        <v>379</v>
      </c>
      <c r="C29" s="4" t="s">
        <v>369</v>
      </c>
      <c r="D29" s="4" t="s">
        <v>370</v>
      </c>
      <c r="E29" s="4" t="s">
        <v>371</v>
      </c>
      <c r="F29" s="5" t="str">
        <f>IF(OR(AND(NOT(ISBLANK($C30)),$C30&lt;5),AND(NOT(ISBLANK($D30)),$D30&gt;3),AND(NOT(ISBLANK($E30)),$E30&gt;3)),"1","0")</f>
        <v>0</v>
      </c>
      <c r="G29" s="6"/>
      <c r="H29" s="6"/>
      <c r="I29" s="6"/>
      <c r="J29" s="6"/>
      <c r="K29" s="6"/>
      <c r="L29" s="6"/>
      <c r="M29" s="6"/>
      <c r="N29" s="6"/>
      <c r="O29" s="6"/>
      <c r="P29" s="6"/>
      <c r="Q29" s="6"/>
      <c r="R29" s="83"/>
    </row>
    <row r="30" spans="1:32" ht="12.5" x14ac:dyDescent="0.25">
      <c r="A30" s="82"/>
      <c r="B30" s="7"/>
      <c r="C30" s="6"/>
      <c r="D30" s="6"/>
      <c r="E30" s="6"/>
      <c r="F30" s="8" t="s">
        <v>372</v>
      </c>
      <c r="G30" s="562">
        <f>G29+H29</f>
        <v>0</v>
      </c>
      <c r="H30" s="562"/>
      <c r="I30" s="4"/>
      <c r="J30" s="562">
        <f>J29+K29</f>
        <v>0</v>
      </c>
      <c r="K30" s="562"/>
      <c r="L30" s="4"/>
      <c r="M30" s="562">
        <f>M29+N29</f>
        <v>0</v>
      </c>
      <c r="N30" s="562"/>
      <c r="O30" s="4"/>
      <c r="P30" s="4"/>
      <c r="Q30" s="4"/>
      <c r="R30" s="83"/>
    </row>
    <row r="31" spans="1:32" ht="12.5" x14ac:dyDescent="0.25">
      <c r="A31" s="82"/>
      <c r="B31" s="546" t="s">
        <v>380</v>
      </c>
      <c r="C31" s="547"/>
      <c r="D31" s="547"/>
      <c r="E31" s="548"/>
      <c r="F31" s="548"/>
      <c r="G31" s="548"/>
      <c r="H31" s="548"/>
      <c r="I31" s="548"/>
      <c r="J31" s="10">
        <f>MAX(G16,J16,M16,G18,J18,M18,G20,J20,M20,G22,J22,M22,G24,J24,M24,G26,J26,M26,G28,J28,M28,G30,J30,M30)</f>
        <v>0</v>
      </c>
      <c r="K31" s="213"/>
      <c r="L31" s="1"/>
      <c r="M31" s="1"/>
      <c r="N31" s="1"/>
      <c r="O31" s="1"/>
      <c r="P31" s="1"/>
      <c r="Q31" s="1"/>
      <c r="R31" s="83"/>
    </row>
    <row r="32" spans="1:32" ht="14.15" customHeight="1" x14ac:dyDescent="0.25">
      <c r="A32" s="82"/>
      <c r="B32" s="551" t="s">
        <v>381</v>
      </c>
      <c r="C32" s="551"/>
      <c r="D32" s="552"/>
      <c r="E32" s="971"/>
      <c r="F32" s="972"/>
      <c r="G32" s="972"/>
      <c r="H32" s="972"/>
      <c r="I32" s="972"/>
      <c r="J32" s="972"/>
      <c r="K32" s="972"/>
      <c r="L32" s="972"/>
      <c r="M32" s="972"/>
      <c r="N32" s="972"/>
      <c r="O32" s="972"/>
      <c r="P32" s="972"/>
      <c r="Q32" s="973"/>
      <c r="R32" s="83"/>
    </row>
    <row r="33" spans="1:18" ht="12.5" x14ac:dyDescent="0.25">
      <c r="A33" s="82"/>
      <c r="B33" s="111" t="s">
        <v>382</v>
      </c>
      <c r="C33" s="112">
        <f>F15+F17+F19+F21+F23+F25+F27+F29</f>
        <v>0</v>
      </c>
      <c r="D33" s="9"/>
      <c r="E33" s="974"/>
      <c r="F33" s="557"/>
      <c r="G33" s="557"/>
      <c r="H33" s="557"/>
      <c r="I33" s="557"/>
      <c r="J33" s="557"/>
      <c r="K33" s="557"/>
      <c r="L33" s="557"/>
      <c r="M33" s="557"/>
      <c r="N33" s="557"/>
      <c r="O33" s="557"/>
      <c r="P33" s="557"/>
      <c r="Q33" s="975"/>
      <c r="R33" s="83"/>
    </row>
    <row r="34" spans="1:18" ht="12.5" x14ac:dyDescent="0.25">
      <c r="A34" s="82"/>
      <c r="B34" s="111" t="s">
        <v>383</v>
      </c>
      <c r="C34" s="112" t="str">
        <f>IF(AND(NOT(ISBLANK(G13)),OR(G13="&lt; 50,000 cp",G13="50,000 - 499,999 cp")),"1","0")</f>
        <v>0</v>
      </c>
      <c r="D34" s="9"/>
      <c r="E34" s="974"/>
      <c r="F34" s="557"/>
      <c r="G34" s="557"/>
      <c r="H34" s="557"/>
      <c r="I34" s="557"/>
      <c r="J34" s="557"/>
      <c r="K34" s="557"/>
      <c r="L34" s="557"/>
      <c r="M34" s="557"/>
      <c r="N34" s="557"/>
      <c r="O34" s="557"/>
      <c r="P34" s="557"/>
      <c r="Q34" s="975"/>
      <c r="R34" s="83"/>
    </row>
    <row r="35" spans="1:18" ht="12.5" x14ac:dyDescent="0.25">
      <c r="A35" s="82"/>
      <c r="B35" s="111" t="s">
        <v>384</v>
      </c>
      <c r="C35" s="111">
        <f>C33+C34</f>
        <v>0</v>
      </c>
      <c r="D35" s="9"/>
      <c r="E35" s="976"/>
      <c r="F35" s="977"/>
      <c r="G35" s="977"/>
      <c r="H35" s="977"/>
      <c r="I35" s="977"/>
      <c r="J35" s="977"/>
      <c r="K35" s="977"/>
      <c r="L35" s="977"/>
      <c r="M35" s="977"/>
      <c r="N35" s="977"/>
      <c r="O35" s="977"/>
      <c r="P35" s="977"/>
      <c r="Q35" s="978"/>
      <c r="R35" s="83"/>
    </row>
    <row r="36" spans="1:18" ht="12.5" x14ac:dyDescent="0.25">
      <c r="A36" s="82"/>
      <c r="B36" s="113" t="s">
        <v>385</v>
      </c>
      <c r="C36" s="114">
        <f>$F$4</f>
        <v>0</v>
      </c>
      <c r="D36" s="115"/>
      <c r="E36" s="115"/>
      <c r="F36" s="115"/>
      <c r="G36" s="115"/>
      <c r="H36" s="115"/>
      <c r="I36" s="115"/>
      <c r="J36" s="115"/>
      <c r="K36" s="115"/>
      <c r="L36" s="115"/>
      <c r="M36" s="115"/>
      <c r="N36" s="115"/>
      <c r="O36" s="115"/>
      <c r="P36" s="115"/>
      <c r="Q36" s="115"/>
      <c r="R36" s="83"/>
    </row>
    <row r="37" spans="1:18" ht="12.5" x14ac:dyDescent="0.25">
      <c r="A37" s="82"/>
      <c r="B37" s="116"/>
      <c r="C37" s="115"/>
      <c r="D37" s="115"/>
      <c r="E37" s="115"/>
      <c r="F37" s="115"/>
      <c r="G37" s="115"/>
      <c r="H37" s="115"/>
      <c r="I37" s="115"/>
      <c r="J37" s="115"/>
      <c r="K37" s="115"/>
      <c r="L37" s="115"/>
      <c r="M37" s="115"/>
      <c r="N37" s="115"/>
      <c r="O37" s="115"/>
      <c r="P37" s="115"/>
      <c r="Q37" s="115"/>
      <c r="R37" s="83"/>
    </row>
    <row r="38" spans="1:18" ht="12.5" x14ac:dyDescent="0.25">
      <c r="A38" s="82"/>
      <c r="R38" s="83"/>
    </row>
    <row r="39" spans="1:18" ht="12.5" x14ac:dyDescent="0.25">
      <c r="A39" s="82"/>
      <c r="B39" s="590" t="str">
        <f>+Ecologist&amp;": "&amp;+Site_name</f>
        <v xml:space="preserve">: </v>
      </c>
      <c r="C39" s="591"/>
      <c r="D39" s="591"/>
      <c r="E39" s="591"/>
      <c r="F39" s="591"/>
      <c r="G39" s="591"/>
      <c r="H39" s="591"/>
      <c r="I39" s="591"/>
      <c r="J39" s="591"/>
      <c r="K39" s="592"/>
      <c r="L39" s="592"/>
      <c r="M39" s="592"/>
      <c r="N39" s="592"/>
      <c r="O39" s="592"/>
      <c r="P39" s="592"/>
      <c r="Q39" s="593"/>
      <c r="R39" s="83"/>
    </row>
    <row r="40" spans="1:18" ht="12.5" x14ac:dyDescent="0.25">
      <c r="A40" s="82"/>
      <c r="B40" s="984" t="s">
        <v>1060</v>
      </c>
      <c r="C40" s="242"/>
      <c r="D40" s="242"/>
      <c r="E40" s="242"/>
      <c r="F40" s="242"/>
      <c r="G40" s="242"/>
      <c r="H40" s="242"/>
      <c r="I40" s="242"/>
      <c r="J40" s="242"/>
      <c r="K40" s="285" t="s">
        <v>387</v>
      </c>
      <c r="L40" s="235"/>
      <c r="M40" s="235"/>
      <c r="N40" s="235"/>
      <c r="O40" s="235"/>
      <c r="P40" s="235"/>
      <c r="Q40" s="235"/>
      <c r="R40" s="83"/>
    </row>
    <row r="41" spans="1:18" ht="12.5" x14ac:dyDescent="0.25">
      <c r="A41" s="82"/>
      <c r="B41" s="245"/>
      <c r="C41" s="271"/>
      <c r="D41" s="271"/>
      <c r="E41" s="271"/>
      <c r="F41" s="271"/>
      <c r="G41" s="271"/>
      <c r="H41" s="271"/>
      <c r="I41" s="271"/>
      <c r="J41" s="271"/>
      <c r="K41" s="271"/>
      <c r="L41" s="271"/>
      <c r="M41" s="271"/>
      <c r="N41" s="271"/>
      <c r="O41" s="271"/>
      <c r="P41" s="271"/>
      <c r="Q41" s="271"/>
      <c r="R41" s="83"/>
    </row>
    <row r="42" spans="1:18" ht="12.5" x14ac:dyDescent="0.25">
      <c r="A42" s="82"/>
      <c r="B42" s="271"/>
      <c r="C42" s="271"/>
      <c r="D42" s="271"/>
      <c r="E42" s="271"/>
      <c r="F42" s="271"/>
      <c r="G42" s="271"/>
      <c r="H42" s="271"/>
      <c r="I42" s="271"/>
      <c r="J42" s="271"/>
      <c r="K42" s="271"/>
      <c r="L42" s="271"/>
      <c r="M42" s="271"/>
      <c r="N42" s="271"/>
      <c r="O42" s="271"/>
      <c r="P42" s="271"/>
      <c r="Q42" s="271"/>
      <c r="R42" s="83"/>
    </row>
    <row r="43" spans="1:18" ht="12.5" x14ac:dyDescent="0.25">
      <c r="A43" s="82"/>
      <c r="B43" s="271"/>
      <c r="C43" s="271"/>
      <c r="D43" s="271"/>
      <c r="E43" s="271"/>
      <c r="F43" s="271"/>
      <c r="G43" s="271"/>
      <c r="H43" s="271"/>
      <c r="I43" s="271"/>
      <c r="J43" s="271"/>
      <c r="K43" s="271"/>
      <c r="L43" s="271"/>
      <c r="M43" s="271"/>
      <c r="N43" s="271"/>
      <c r="O43" s="271"/>
      <c r="P43" s="271"/>
      <c r="Q43" s="271"/>
      <c r="R43" s="83"/>
    </row>
    <row r="44" spans="1:18" ht="12.5" x14ac:dyDescent="0.25">
      <c r="A44" s="82"/>
      <c r="B44" s="617" t="s">
        <v>1061</v>
      </c>
      <c r="C44" s="979"/>
      <c r="D44" s="979"/>
      <c r="E44" s="980"/>
      <c r="F44" s="579" t="s">
        <v>320</v>
      </c>
      <c r="G44" s="578" t="s">
        <v>354</v>
      </c>
      <c r="H44" s="578"/>
      <c r="I44" s="578"/>
      <c r="J44" s="578" t="s">
        <v>355</v>
      </c>
      <c r="K44" s="578"/>
      <c r="L44" s="578"/>
      <c r="M44" s="580" t="s">
        <v>356</v>
      </c>
      <c r="N44" s="581"/>
      <c r="O44" s="581"/>
      <c r="P44" s="2" t="s">
        <v>357</v>
      </c>
      <c r="Q44" s="3" t="s">
        <v>358</v>
      </c>
      <c r="R44" s="83"/>
    </row>
    <row r="45" spans="1:18" ht="14.15" customHeight="1" x14ac:dyDescent="0.25">
      <c r="A45" s="82"/>
      <c r="B45" s="981"/>
      <c r="C45" s="982"/>
      <c r="D45" s="982"/>
      <c r="E45" s="983"/>
      <c r="F45" s="263"/>
      <c r="G45" s="579" t="s">
        <v>359</v>
      </c>
      <c r="H45" s="579"/>
      <c r="I45" s="579"/>
      <c r="J45" s="579" t="s">
        <v>360</v>
      </c>
      <c r="K45" s="579"/>
      <c r="L45" s="579"/>
      <c r="M45" s="582"/>
      <c r="N45" s="582"/>
      <c r="O45" s="582"/>
      <c r="P45" s="585" t="s">
        <v>361</v>
      </c>
      <c r="Q45" s="585" t="s">
        <v>362</v>
      </c>
      <c r="R45" s="83"/>
    </row>
    <row r="46" spans="1:18" ht="12.5" x14ac:dyDescent="0.25">
      <c r="A46" s="82"/>
      <c r="B46" s="588" t="s">
        <v>363</v>
      </c>
      <c r="C46" s="589"/>
      <c r="D46" s="589"/>
      <c r="E46" s="144"/>
      <c r="F46" s="263"/>
      <c r="G46" s="608"/>
      <c r="H46" s="608"/>
      <c r="I46" s="608"/>
      <c r="J46" s="584"/>
      <c r="K46" s="584"/>
      <c r="L46" s="584"/>
      <c r="M46" s="582"/>
      <c r="N46" s="582"/>
      <c r="O46" s="582"/>
      <c r="P46" s="586"/>
      <c r="Q46" s="586"/>
      <c r="R46" s="83"/>
    </row>
    <row r="47" spans="1:18" ht="12.5" x14ac:dyDescent="0.25">
      <c r="A47" s="82"/>
      <c r="B47" s="587" t="s">
        <v>364</v>
      </c>
      <c r="C47" s="547"/>
      <c r="D47" s="547"/>
      <c r="E47" s="547"/>
      <c r="F47" s="547"/>
      <c r="G47" s="4" t="s">
        <v>365</v>
      </c>
      <c r="H47" s="4" t="s">
        <v>366</v>
      </c>
      <c r="I47" s="4" t="s">
        <v>367</v>
      </c>
      <c r="J47" s="4" t="s">
        <v>365</v>
      </c>
      <c r="K47" s="4" t="s">
        <v>366</v>
      </c>
      <c r="L47" s="4" t="s">
        <v>367</v>
      </c>
      <c r="M47" s="4" t="s">
        <v>365</v>
      </c>
      <c r="N47" s="4" t="s">
        <v>366</v>
      </c>
      <c r="O47" s="4" t="s">
        <v>367</v>
      </c>
      <c r="P47" s="586"/>
      <c r="Q47" s="586"/>
      <c r="R47" s="83"/>
    </row>
    <row r="48" spans="1:18" ht="12.5" x14ac:dyDescent="0.25">
      <c r="A48" s="82"/>
      <c r="B48" s="4" t="s">
        <v>368</v>
      </c>
      <c r="C48" s="4" t="s">
        <v>369</v>
      </c>
      <c r="D48" s="4" t="s">
        <v>370</v>
      </c>
      <c r="E48" s="4" t="s">
        <v>371</v>
      </c>
      <c r="F48" s="5" t="str">
        <f>IF(OR(AND(NOT(ISBLANK($C49)),$C49&lt;5),AND(NOT(ISBLANK($D49)),$D49&gt;3),AND(NOT(ISBLANK($E49)),$E49&gt;3)),"1","0")</f>
        <v>0</v>
      </c>
      <c r="G48" s="6"/>
      <c r="H48" s="6"/>
      <c r="I48" s="6"/>
      <c r="J48" s="6"/>
      <c r="K48" s="6"/>
      <c r="L48" s="6"/>
      <c r="M48" s="6"/>
      <c r="N48" s="6"/>
      <c r="O48" s="6"/>
      <c r="P48" s="6"/>
      <c r="Q48" s="6"/>
      <c r="R48" s="83"/>
    </row>
    <row r="49" spans="1:18" ht="12.5" x14ac:dyDescent="0.25">
      <c r="A49" s="82"/>
      <c r="B49" s="7"/>
      <c r="C49" s="6"/>
      <c r="D49" s="6"/>
      <c r="E49" s="6"/>
      <c r="F49" s="205" t="s">
        <v>372</v>
      </c>
      <c r="G49" s="562">
        <f>G48+H48</f>
        <v>0</v>
      </c>
      <c r="H49" s="562"/>
      <c r="I49" s="4"/>
      <c r="J49" s="562">
        <f>J48+K48</f>
        <v>0</v>
      </c>
      <c r="K49" s="562"/>
      <c r="L49" s="4"/>
      <c r="M49" s="562">
        <f>M48+N48</f>
        <v>0</v>
      </c>
      <c r="N49" s="562"/>
      <c r="O49" s="4"/>
      <c r="P49" s="4"/>
      <c r="Q49" s="4"/>
      <c r="R49" s="83"/>
    </row>
    <row r="50" spans="1:18" ht="12.5" x14ac:dyDescent="0.25">
      <c r="A50" s="82"/>
      <c r="B50" s="4" t="s">
        <v>373</v>
      </c>
      <c r="C50" s="4" t="s">
        <v>369</v>
      </c>
      <c r="D50" s="4" t="s">
        <v>370</v>
      </c>
      <c r="E50" s="4" t="s">
        <v>371</v>
      </c>
      <c r="F50" s="5" t="str">
        <f>IF(OR(AND(NOT(ISBLANK($C51)),$C51&lt;5),AND(NOT(ISBLANK($D51)),$D51&gt;3),AND(NOT(ISBLANK($E51)),$E51&gt;3)),"1","0")</f>
        <v>0</v>
      </c>
      <c r="G50" s="6"/>
      <c r="H50" s="6"/>
      <c r="I50" s="6"/>
      <c r="J50" s="6"/>
      <c r="K50" s="6"/>
      <c r="L50" s="6"/>
      <c r="M50" s="6"/>
      <c r="N50" s="6"/>
      <c r="O50" s="6"/>
      <c r="P50" s="6"/>
      <c r="Q50" s="6"/>
      <c r="R50" s="83"/>
    </row>
    <row r="51" spans="1:18" ht="12.5" x14ac:dyDescent="0.25">
      <c r="A51" s="82"/>
      <c r="B51" s="7"/>
      <c r="C51" s="6"/>
      <c r="D51" s="6"/>
      <c r="E51" s="6"/>
      <c r="F51" s="8" t="s">
        <v>372</v>
      </c>
      <c r="G51" s="562">
        <f>G50+H50</f>
        <v>0</v>
      </c>
      <c r="H51" s="562"/>
      <c r="I51" s="4"/>
      <c r="J51" s="562">
        <f>J50+K50</f>
        <v>0</v>
      </c>
      <c r="K51" s="562"/>
      <c r="L51" s="4"/>
      <c r="M51" s="562">
        <f>M50+N50</f>
        <v>0</v>
      </c>
      <c r="N51" s="562"/>
      <c r="O51" s="4"/>
      <c r="P51" s="4"/>
      <c r="Q51" s="4"/>
      <c r="R51" s="83"/>
    </row>
    <row r="52" spans="1:18" ht="12.5" x14ac:dyDescent="0.25">
      <c r="A52" s="82"/>
      <c r="B52" s="4" t="s">
        <v>374</v>
      </c>
      <c r="C52" s="4" t="s">
        <v>369</v>
      </c>
      <c r="D52" s="4" t="s">
        <v>370</v>
      </c>
      <c r="E52" s="4" t="s">
        <v>371</v>
      </c>
      <c r="F52" s="5" t="str">
        <f>IF(OR(AND(NOT(ISBLANK($C53)),$C53&lt;5),AND(NOT(ISBLANK($D53)),$D53&gt;3),AND(NOT(ISBLANK($E53)),$E53&gt;3)),"1","0")</f>
        <v>0</v>
      </c>
      <c r="G52" s="6"/>
      <c r="H52" s="6"/>
      <c r="I52" s="6"/>
      <c r="J52" s="6"/>
      <c r="K52" s="6"/>
      <c r="L52" s="6"/>
      <c r="M52" s="6"/>
      <c r="N52" s="6"/>
      <c r="O52" s="6"/>
      <c r="P52" s="6"/>
      <c r="Q52" s="6"/>
      <c r="R52" s="83"/>
    </row>
    <row r="53" spans="1:18" ht="12.5" x14ac:dyDescent="0.25">
      <c r="A53" s="82"/>
      <c r="B53" s="7"/>
      <c r="C53" s="6"/>
      <c r="D53" s="6"/>
      <c r="E53" s="6"/>
      <c r="F53" s="8" t="s">
        <v>372</v>
      </c>
      <c r="G53" s="562">
        <f>G52+H52</f>
        <v>0</v>
      </c>
      <c r="H53" s="562"/>
      <c r="I53" s="4"/>
      <c r="J53" s="562">
        <f>J52+K52</f>
        <v>0</v>
      </c>
      <c r="K53" s="562"/>
      <c r="L53" s="4"/>
      <c r="M53" s="562">
        <f>M52+N52</f>
        <v>0</v>
      </c>
      <c r="N53" s="562"/>
      <c r="O53" s="4"/>
      <c r="P53" s="4"/>
      <c r="Q53" s="4"/>
      <c r="R53" s="83"/>
    </row>
    <row r="54" spans="1:18" ht="12.5" x14ac:dyDescent="0.25">
      <c r="A54" s="82"/>
      <c r="B54" s="4" t="s">
        <v>375</v>
      </c>
      <c r="C54" s="4" t="s">
        <v>369</v>
      </c>
      <c r="D54" s="4" t="s">
        <v>370</v>
      </c>
      <c r="E54" s="4" t="s">
        <v>371</v>
      </c>
      <c r="F54" s="5" t="str">
        <f>IF(OR(AND(NOT(ISBLANK($C55)),$C55&lt;5),AND(NOT(ISBLANK($D55)),$D55&gt;3),AND(NOT(ISBLANK($E55)),$E55&gt;3)),"1","0")</f>
        <v>0</v>
      </c>
      <c r="G54" s="6"/>
      <c r="H54" s="6"/>
      <c r="I54" s="6"/>
      <c r="J54" s="6"/>
      <c r="K54" s="6"/>
      <c r="L54" s="6"/>
      <c r="M54" s="6"/>
      <c r="N54" s="6"/>
      <c r="O54" s="6"/>
      <c r="P54" s="6"/>
      <c r="Q54" s="6"/>
      <c r="R54" s="83"/>
    </row>
    <row r="55" spans="1:18" ht="12.5" x14ac:dyDescent="0.25">
      <c r="A55" s="82"/>
      <c r="B55" s="7"/>
      <c r="C55" s="6"/>
      <c r="D55" s="6"/>
      <c r="E55" s="6"/>
      <c r="F55" s="8" t="s">
        <v>372</v>
      </c>
      <c r="G55" s="562">
        <f>G54+H54</f>
        <v>0</v>
      </c>
      <c r="H55" s="562"/>
      <c r="I55" s="4"/>
      <c r="J55" s="562">
        <f>J54+K54</f>
        <v>0</v>
      </c>
      <c r="K55" s="562"/>
      <c r="L55" s="4"/>
      <c r="M55" s="562">
        <f>M54+N54</f>
        <v>0</v>
      </c>
      <c r="N55" s="562"/>
      <c r="O55" s="4"/>
      <c r="P55" s="4"/>
      <c r="Q55" s="4"/>
      <c r="R55" s="83"/>
    </row>
    <row r="56" spans="1:18" ht="12.5" x14ac:dyDescent="0.25">
      <c r="A56" s="82"/>
      <c r="B56" s="4" t="s">
        <v>376</v>
      </c>
      <c r="C56" s="4" t="s">
        <v>369</v>
      </c>
      <c r="D56" s="4" t="s">
        <v>370</v>
      </c>
      <c r="E56" s="4" t="s">
        <v>371</v>
      </c>
      <c r="F56" s="5" t="str">
        <f>IF(OR(AND(NOT(ISBLANK($C57)),$C57&lt;5),AND(NOT(ISBLANK($D57)),$D57&gt;3),AND(NOT(ISBLANK($E57)),$E57&gt;3)),"1","0")</f>
        <v>0</v>
      </c>
      <c r="G56" s="6"/>
      <c r="H56" s="6"/>
      <c r="I56" s="6"/>
      <c r="J56" s="6"/>
      <c r="K56" s="6"/>
      <c r="L56" s="6"/>
      <c r="M56" s="6"/>
      <c r="N56" s="6"/>
      <c r="O56" s="6"/>
      <c r="P56" s="6"/>
      <c r="Q56" s="6"/>
      <c r="R56" s="83"/>
    </row>
    <row r="57" spans="1:18" ht="12.5" x14ac:dyDescent="0.25">
      <c r="A57" s="82"/>
      <c r="B57" s="7"/>
      <c r="C57" s="6"/>
      <c r="D57" s="6"/>
      <c r="E57" s="6"/>
      <c r="F57" s="8" t="s">
        <v>372</v>
      </c>
      <c r="G57" s="562">
        <f>G56+H56</f>
        <v>0</v>
      </c>
      <c r="H57" s="562"/>
      <c r="I57" s="4"/>
      <c r="J57" s="562">
        <f>J56+K56</f>
        <v>0</v>
      </c>
      <c r="K57" s="562"/>
      <c r="L57" s="4"/>
      <c r="M57" s="562">
        <f>M56+N56</f>
        <v>0</v>
      </c>
      <c r="N57" s="562"/>
      <c r="O57" s="4"/>
      <c r="P57" s="4"/>
      <c r="Q57" s="4"/>
      <c r="R57" s="83"/>
    </row>
    <row r="58" spans="1:18" ht="12.5" x14ac:dyDescent="0.25">
      <c r="A58" s="82"/>
      <c r="B58" s="4" t="s">
        <v>377</v>
      </c>
      <c r="C58" s="4" t="s">
        <v>369</v>
      </c>
      <c r="D58" s="4" t="s">
        <v>370</v>
      </c>
      <c r="E58" s="4" t="s">
        <v>371</v>
      </c>
      <c r="F58" s="5" t="str">
        <f>IF(OR(AND(NOT(ISBLANK($C59)),$C59&lt;5),AND(NOT(ISBLANK($D59)),$D59&gt;3),AND(NOT(ISBLANK($E59)),$E59&gt;3)),"1","0")</f>
        <v>0</v>
      </c>
      <c r="G58" s="6"/>
      <c r="H58" s="6"/>
      <c r="I58" s="6"/>
      <c r="J58" s="6"/>
      <c r="K58" s="6"/>
      <c r="L58" s="6"/>
      <c r="M58" s="6"/>
      <c r="N58" s="6"/>
      <c r="O58" s="6"/>
      <c r="P58" s="6"/>
      <c r="Q58" s="6"/>
      <c r="R58" s="83"/>
    </row>
    <row r="59" spans="1:18" ht="12.5" x14ac:dyDescent="0.25">
      <c r="A59" s="82"/>
      <c r="B59" s="7"/>
      <c r="C59" s="6"/>
      <c r="D59" s="6"/>
      <c r="E59" s="6"/>
      <c r="F59" s="8" t="s">
        <v>372</v>
      </c>
      <c r="G59" s="562">
        <f>G58+H58</f>
        <v>0</v>
      </c>
      <c r="H59" s="562"/>
      <c r="I59" s="4"/>
      <c r="J59" s="562">
        <f>J58+K58</f>
        <v>0</v>
      </c>
      <c r="K59" s="562"/>
      <c r="L59" s="4"/>
      <c r="M59" s="562">
        <f>M58+N58</f>
        <v>0</v>
      </c>
      <c r="N59" s="562"/>
      <c r="O59" s="4"/>
      <c r="P59" s="4"/>
      <c r="Q59" s="4"/>
      <c r="R59" s="83"/>
    </row>
    <row r="60" spans="1:18" ht="12.5" x14ac:dyDescent="0.25">
      <c r="A60" s="82"/>
      <c r="B60" s="4" t="s">
        <v>378</v>
      </c>
      <c r="C60" s="4" t="s">
        <v>369</v>
      </c>
      <c r="D60" s="4" t="s">
        <v>370</v>
      </c>
      <c r="E60" s="4" t="s">
        <v>371</v>
      </c>
      <c r="F60" s="5" t="str">
        <f>IF(OR(AND(NOT(ISBLANK($C61)),$C61&lt;5),AND(NOT(ISBLANK($D61)),$D61&gt;3),AND(NOT(ISBLANK($E61)),$E61&gt;3)),"1","0")</f>
        <v>0</v>
      </c>
      <c r="G60" s="6"/>
      <c r="H60" s="6"/>
      <c r="I60" s="6"/>
      <c r="J60" s="6"/>
      <c r="K60" s="6"/>
      <c r="L60" s="6"/>
      <c r="M60" s="6"/>
      <c r="N60" s="6"/>
      <c r="O60" s="6"/>
      <c r="P60" s="6"/>
      <c r="Q60" s="6"/>
      <c r="R60" s="83"/>
    </row>
    <row r="61" spans="1:18" ht="12.5" x14ac:dyDescent="0.25">
      <c r="A61" s="82"/>
      <c r="B61" s="7"/>
      <c r="C61" s="6"/>
      <c r="D61" s="6"/>
      <c r="E61" s="6"/>
      <c r="F61" s="8" t="s">
        <v>372</v>
      </c>
      <c r="G61" s="562">
        <f>G60+H60</f>
        <v>0</v>
      </c>
      <c r="H61" s="562"/>
      <c r="I61" s="4"/>
      <c r="J61" s="562">
        <f>J60+K60</f>
        <v>0</v>
      </c>
      <c r="K61" s="562"/>
      <c r="L61" s="4"/>
      <c r="M61" s="562">
        <f>M60+N60</f>
        <v>0</v>
      </c>
      <c r="N61" s="562"/>
      <c r="O61" s="4"/>
      <c r="P61" s="4"/>
      <c r="Q61" s="4"/>
      <c r="R61" s="83"/>
    </row>
    <row r="62" spans="1:18" ht="12.5" x14ac:dyDescent="0.25">
      <c r="A62" s="82"/>
      <c r="B62" s="4" t="s">
        <v>379</v>
      </c>
      <c r="C62" s="4" t="s">
        <v>369</v>
      </c>
      <c r="D62" s="4" t="s">
        <v>370</v>
      </c>
      <c r="E62" s="4" t="s">
        <v>371</v>
      </c>
      <c r="F62" s="5" t="str">
        <f>IF(OR(AND(NOT(ISBLANK($C63)),$C63&lt;5),AND(NOT(ISBLANK($D63)),$D63&gt;3),AND(NOT(ISBLANK($E63)),$E63&gt;3)),"1","0")</f>
        <v>0</v>
      </c>
      <c r="G62" s="6"/>
      <c r="H62" s="6"/>
      <c r="I62" s="6"/>
      <c r="J62" s="6"/>
      <c r="K62" s="6"/>
      <c r="L62" s="6"/>
      <c r="M62" s="6"/>
      <c r="N62" s="6"/>
      <c r="O62" s="6"/>
      <c r="P62" s="6"/>
      <c r="Q62" s="6"/>
      <c r="R62" s="83"/>
    </row>
    <row r="63" spans="1:18" ht="12.5" x14ac:dyDescent="0.25">
      <c r="A63" s="82"/>
      <c r="B63" s="7"/>
      <c r="C63" s="6"/>
      <c r="D63" s="6"/>
      <c r="E63" s="6"/>
      <c r="F63" s="8" t="s">
        <v>372</v>
      </c>
      <c r="G63" s="609">
        <f>G62+H62</f>
        <v>0</v>
      </c>
      <c r="H63" s="610"/>
      <c r="I63" s="4"/>
      <c r="J63" s="609">
        <f>J62+K62</f>
        <v>0</v>
      </c>
      <c r="K63" s="610"/>
      <c r="L63" s="4"/>
      <c r="M63" s="609">
        <f>M62+N62</f>
        <v>0</v>
      </c>
      <c r="N63" s="610"/>
      <c r="O63" s="4"/>
      <c r="P63" s="4"/>
      <c r="Q63" s="4"/>
      <c r="R63" s="83"/>
    </row>
    <row r="64" spans="1:18" ht="12.75" customHeight="1" x14ac:dyDescent="0.25">
      <c r="A64" s="82"/>
      <c r="B64" s="601" t="s">
        <v>380</v>
      </c>
      <c r="C64" s="602"/>
      <c r="D64" s="602"/>
      <c r="E64" s="602"/>
      <c r="F64" s="602"/>
      <c r="G64" s="602"/>
      <c r="H64" s="602"/>
      <c r="I64" s="603"/>
      <c r="J64" s="10">
        <f>MAX(G49,J49,M49,G51,J51,M51,G53,J53,M53,G55,J55,M55,G57,J57,M57,G59,J59,M59,G61,J61,M61,G63,J63,M63)</f>
        <v>0</v>
      </c>
      <c r="K64" s="604"/>
      <c r="L64" s="605"/>
      <c r="M64" s="605"/>
      <c r="N64" s="605"/>
      <c r="O64" s="605"/>
      <c r="P64" s="605"/>
      <c r="Q64" s="606"/>
      <c r="R64" s="83"/>
    </row>
    <row r="65" spans="1:18" ht="12.75" customHeight="1" x14ac:dyDescent="0.25">
      <c r="A65" s="82"/>
      <c r="B65" s="607" t="s">
        <v>381</v>
      </c>
      <c r="C65" s="607"/>
      <c r="D65" s="607"/>
      <c r="E65" s="971"/>
      <c r="F65" s="972"/>
      <c r="G65" s="972"/>
      <c r="H65" s="972"/>
      <c r="I65" s="972"/>
      <c r="J65" s="972"/>
      <c r="K65" s="972"/>
      <c r="L65" s="972"/>
      <c r="M65" s="972"/>
      <c r="N65" s="972"/>
      <c r="O65" s="972"/>
      <c r="P65" s="972"/>
      <c r="Q65" s="973"/>
      <c r="R65" s="83"/>
    </row>
    <row r="66" spans="1:18" ht="12.5" x14ac:dyDescent="0.25">
      <c r="A66" s="82"/>
      <c r="B66" s="111" t="s">
        <v>382</v>
      </c>
      <c r="C66" s="112">
        <f>F48+F50+F52+F54+F56+F58+F60+F62</f>
        <v>0</v>
      </c>
      <c r="D66" s="9"/>
      <c r="E66" s="974"/>
      <c r="F66" s="557"/>
      <c r="G66" s="557"/>
      <c r="H66" s="557"/>
      <c r="I66" s="557"/>
      <c r="J66" s="557"/>
      <c r="K66" s="557"/>
      <c r="L66" s="557"/>
      <c r="M66" s="557"/>
      <c r="N66" s="557"/>
      <c r="O66" s="557"/>
      <c r="P66" s="557"/>
      <c r="Q66" s="975"/>
      <c r="R66" s="83"/>
    </row>
    <row r="67" spans="1:18" ht="12.5" x14ac:dyDescent="0.25">
      <c r="A67" s="82"/>
      <c r="B67" s="111" t="s">
        <v>383</v>
      </c>
      <c r="C67" s="112" t="str">
        <f>IF(AND(NOT(ISBLANK(G46)),OR(G46="&lt; 50,000 cp",G46="50,000 - 499,999 cp")),"1","0")</f>
        <v>0</v>
      </c>
      <c r="D67" s="9"/>
      <c r="E67" s="974"/>
      <c r="F67" s="557"/>
      <c r="G67" s="557"/>
      <c r="H67" s="557"/>
      <c r="I67" s="557"/>
      <c r="J67" s="557"/>
      <c r="K67" s="557"/>
      <c r="L67" s="557"/>
      <c r="M67" s="557"/>
      <c r="N67" s="557"/>
      <c r="O67" s="557"/>
      <c r="P67" s="557"/>
      <c r="Q67" s="975"/>
      <c r="R67" s="83"/>
    </row>
    <row r="68" spans="1:18" ht="12.5" x14ac:dyDescent="0.25">
      <c r="A68" s="82"/>
      <c r="B68" s="111" t="s">
        <v>384</v>
      </c>
      <c r="C68" s="111">
        <f>C66+C67</f>
        <v>0</v>
      </c>
      <c r="D68" s="9"/>
      <c r="E68" s="976"/>
      <c r="F68" s="977"/>
      <c r="G68" s="977"/>
      <c r="H68" s="977"/>
      <c r="I68" s="977"/>
      <c r="J68" s="977"/>
      <c r="K68" s="977"/>
      <c r="L68" s="977"/>
      <c r="M68" s="977"/>
      <c r="N68" s="977"/>
      <c r="O68" s="977"/>
      <c r="P68" s="977"/>
      <c r="Q68" s="978"/>
      <c r="R68" s="83"/>
    </row>
    <row r="69" spans="1:18" ht="12.5" x14ac:dyDescent="0.25">
      <c r="A69" s="82"/>
      <c r="B69" s="113" t="s">
        <v>385</v>
      </c>
      <c r="C69" s="113">
        <f>$F$4</f>
        <v>0</v>
      </c>
      <c r="R69" s="83"/>
    </row>
    <row r="70" spans="1:18" ht="12.5" x14ac:dyDescent="0.25">
      <c r="A70" s="82"/>
      <c r="R70" s="83"/>
    </row>
    <row r="71" spans="1:18" ht="12.5" x14ac:dyDescent="0.25">
      <c r="A71" s="82"/>
      <c r="R71" s="83"/>
    </row>
    <row r="72" spans="1:18" ht="12.5" x14ac:dyDescent="0.25">
      <c r="A72" s="82"/>
      <c r="B72" s="590" t="str">
        <f>+Ecologist&amp;": "&amp;+Site_name</f>
        <v xml:space="preserve">: </v>
      </c>
      <c r="C72" s="591"/>
      <c r="D72" s="591"/>
      <c r="E72" s="591"/>
      <c r="F72" s="591"/>
      <c r="G72" s="591"/>
      <c r="H72" s="591"/>
      <c r="I72" s="591"/>
      <c r="J72" s="591"/>
      <c r="K72" s="592"/>
      <c r="L72" s="592"/>
      <c r="M72" s="592"/>
      <c r="N72" s="592"/>
      <c r="O72" s="592"/>
      <c r="P72" s="592"/>
      <c r="Q72" s="593"/>
      <c r="R72" s="83"/>
    </row>
    <row r="73" spans="1:18" ht="12.5" x14ac:dyDescent="0.25">
      <c r="A73" s="82"/>
      <c r="B73" s="984" t="s">
        <v>1062</v>
      </c>
      <c r="C73" s="242"/>
      <c r="D73" s="242"/>
      <c r="E73" s="242"/>
      <c r="F73" s="242"/>
      <c r="G73" s="242"/>
      <c r="H73" s="242"/>
      <c r="I73" s="242"/>
      <c r="J73" s="242"/>
      <c r="K73" s="285" t="s">
        <v>387</v>
      </c>
      <c r="L73" s="235"/>
      <c r="M73" s="235"/>
      <c r="N73" s="235"/>
      <c r="O73" s="235"/>
      <c r="P73" s="235"/>
      <c r="Q73" s="235"/>
      <c r="R73" s="83"/>
    </row>
    <row r="74" spans="1:18" ht="12.5" x14ac:dyDescent="0.25">
      <c r="A74" s="82"/>
      <c r="B74" s="245"/>
      <c r="C74" s="271"/>
      <c r="D74" s="271"/>
      <c r="E74" s="271"/>
      <c r="F74" s="271"/>
      <c r="G74" s="271"/>
      <c r="H74" s="271"/>
      <c r="I74" s="271"/>
      <c r="J74" s="271"/>
      <c r="K74" s="271"/>
      <c r="L74" s="271"/>
      <c r="M74" s="271"/>
      <c r="N74" s="271"/>
      <c r="O74" s="271"/>
      <c r="P74" s="271"/>
      <c r="Q74" s="271"/>
      <c r="R74" s="83"/>
    </row>
    <row r="75" spans="1:18" ht="12.5" x14ac:dyDescent="0.25">
      <c r="A75" s="82"/>
      <c r="B75" s="271"/>
      <c r="C75" s="271"/>
      <c r="D75" s="271"/>
      <c r="E75" s="271"/>
      <c r="F75" s="271"/>
      <c r="G75" s="271"/>
      <c r="H75" s="271"/>
      <c r="I75" s="271"/>
      <c r="J75" s="271"/>
      <c r="K75" s="271"/>
      <c r="L75" s="271"/>
      <c r="M75" s="271"/>
      <c r="N75" s="271"/>
      <c r="O75" s="271"/>
      <c r="P75" s="271"/>
      <c r="Q75" s="271"/>
      <c r="R75" s="83"/>
    </row>
    <row r="76" spans="1:18" ht="12.5" x14ac:dyDescent="0.25">
      <c r="A76" s="82"/>
      <c r="B76" s="271"/>
      <c r="C76" s="271"/>
      <c r="D76" s="271"/>
      <c r="E76" s="271"/>
      <c r="F76" s="271"/>
      <c r="G76" s="271"/>
      <c r="H76" s="271"/>
      <c r="I76" s="271"/>
      <c r="J76" s="271"/>
      <c r="K76" s="271"/>
      <c r="L76" s="271"/>
      <c r="M76" s="271"/>
      <c r="N76" s="271"/>
      <c r="O76" s="271"/>
      <c r="P76" s="271"/>
      <c r="Q76" s="271"/>
      <c r="R76" s="83"/>
    </row>
    <row r="77" spans="1:18" ht="12.5" x14ac:dyDescent="0.25">
      <c r="A77" s="82"/>
      <c r="B77" s="617" t="s">
        <v>1063</v>
      </c>
      <c r="C77" s="979"/>
      <c r="D77" s="979"/>
      <c r="E77" s="980"/>
      <c r="F77" s="579" t="s">
        <v>320</v>
      </c>
      <c r="G77" s="578" t="s">
        <v>354</v>
      </c>
      <c r="H77" s="578"/>
      <c r="I77" s="578"/>
      <c r="J77" s="578" t="s">
        <v>355</v>
      </c>
      <c r="K77" s="578"/>
      <c r="L77" s="578"/>
      <c r="M77" s="580" t="s">
        <v>356</v>
      </c>
      <c r="N77" s="581"/>
      <c r="O77" s="581"/>
      <c r="P77" s="2" t="s">
        <v>357</v>
      </c>
      <c r="Q77" s="3" t="s">
        <v>358</v>
      </c>
      <c r="R77" s="83"/>
    </row>
    <row r="78" spans="1:18" ht="12.5" x14ac:dyDescent="0.25">
      <c r="A78" s="82"/>
      <c r="B78" s="985"/>
      <c r="C78" s="985"/>
      <c r="D78" s="985"/>
      <c r="E78" s="985"/>
      <c r="F78" s="263"/>
      <c r="G78" s="579" t="s">
        <v>359</v>
      </c>
      <c r="H78" s="579"/>
      <c r="I78" s="579"/>
      <c r="J78" s="579" t="s">
        <v>360</v>
      </c>
      <c r="K78" s="579"/>
      <c r="L78" s="579"/>
      <c r="M78" s="582"/>
      <c r="N78" s="582"/>
      <c r="O78" s="582"/>
      <c r="P78" s="585" t="s">
        <v>361</v>
      </c>
      <c r="Q78" s="585" t="s">
        <v>362</v>
      </c>
      <c r="R78" s="83"/>
    </row>
    <row r="79" spans="1:18" ht="12.5" x14ac:dyDescent="0.25">
      <c r="A79" s="82"/>
      <c r="B79" s="588" t="s">
        <v>363</v>
      </c>
      <c r="C79" s="589"/>
      <c r="D79" s="589"/>
      <c r="E79" s="144"/>
      <c r="F79" s="263"/>
      <c r="G79" s="583"/>
      <c r="H79" s="583"/>
      <c r="I79" s="583"/>
      <c r="J79" s="584"/>
      <c r="K79" s="584"/>
      <c r="L79" s="584"/>
      <c r="M79" s="582"/>
      <c r="N79" s="582"/>
      <c r="O79" s="582"/>
      <c r="P79" s="586"/>
      <c r="Q79" s="586"/>
      <c r="R79" s="83"/>
    </row>
    <row r="80" spans="1:18" ht="12.5" x14ac:dyDescent="0.25">
      <c r="A80" s="82"/>
      <c r="B80" s="587" t="s">
        <v>364</v>
      </c>
      <c r="C80" s="547"/>
      <c r="D80" s="547"/>
      <c r="E80" s="547"/>
      <c r="F80" s="547"/>
      <c r="G80" s="4" t="s">
        <v>365</v>
      </c>
      <c r="H80" s="4" t="s">
        <v>366</v>
      </c>
      <c r="I80" s="4" t="s">
        <v>367</v>
      </c>
      <c r="J80" s="4" t="s">
        <v>365</v>
      </c>
      <c r="K80" s="4" t="s">
        <v>366</v>
      </c>
      <c r="L80" s="4" t="s">
        <v>367</v>
      </c>
      <c r="M80" s="4" t="s">
        <v>365</v>
      </c>
      <c r="N80" s="4" t="s">
        <v>366</v>
      </c>
      <c r="O80" s="4" t="s">
        <v>367</v>
      </c>
      <c r="P80" s="586"/>
      <c r="Q80" s="586"/>
      <c r="R80" s="83"/>
    </row>
    <row r="81" spans="1:18" ht="12.5" x14ac:dyDescent="0.25">
      <c r="A81" s="82"/>
      <c r="B81" s="4" t="s">
        <v>368</v>
      </c>
      <c r="C81" s="4" t="s">
        <v>369</v>
      </c>
      <c r="D81" s="4" t="s">
        <v>370</v>
      </c>
      <c r="E81" s="4" t="s">
        <v>371</v>
      </c>
      <c r="F81" s="5" t="str">
        <f>IF(OR(AND(NOT(ISBLANK($C82)),$C82&lt;5),AND(NOT(ISBLANK($D82)),$D82&gt;3),AND(NOT(ISBLANK($E82)),$E82&gt;3)),"1","0")</f>
        <v>0</v>
      </c>
      <c r="G81" s="6"/>
      <c r="H81" s="6"/>
      <c r="I81" s="6"/>
      <c r="J81" s="6"/>
      <c r="K81" s="6"/>
      <c r="L81" s="6"/>
      <c r="M81" s="6"/>
      <c r="N81" s="6"/>
      <c r="O81" s="6"/>
      <c r="P81" s="6"/>
      <c r="Q81" s="6"/>
      <c r="R81" s="83"/>
    </row>
    <row r="82" spans="1:18" ht="12.5" x14ac:dyDescent="0.25">
      <c r="A82" s="82"/>
      <c r="B82" s="7"/>
      <c r="C82" s="6"/>
      <c r="D82" s="6"/>
      <c r="E82" s="6"/>
      <c r="F82" s="205" t="s">
        <v>372</v>
      </c>
      <c r="G82" s="562">
        <f>G81+H81</f>
        <v>0</v>
      </c>
      <c r="H82" s="562"/>
      <c r="I82" s="4"/>
      <c r="J82" s="562">
        <f>J81+K81</f>
        <v>0</v>
      </c>
      <c r="K82" s="562"/>
      <c r="L82" s="4"/>
      <c r="M82" s="562">
        <f>M81+N81</f>
        <v>0</v>
      </c>
      <c r="N82" s="562"/>
      <c r="O82" s="4"/>
      <c r="P82" s="4"/>
      <c r="Q82" s="4"/>
      <c r="R82" s="83"/>
    </row>
    <row r="83" spans="1:18" ht="12.5" x14ac:dyDescent="0.25">
      <c r="A83" s="82"/>
      <c r="B83" s="4" t="s">
        <v>373</v>
      </c>
      <c r="C83" s="4" t="s">
        <v>369</v>
      </c>
      <c r="D83" s="4" t="s">
        <v>370</v>
      </c>
      <c r="E83" s="4" t="s">
        <v>371</v>
      </c>
      <c r="F83" s="5" t="str">
        <f>IF(OR(AND(NOT(ISBLANK($C84)),$C84&lt;5),AND(NOT(ISBLANK($D84)),$D84&gt;3),AND(NOT(ISBLANK($E84)),$E84&gt;3)),"1","0")</f>
        <v>0</v>
      </c>
      <c r="G83" s="6"/>
      <c r="H83" s="6"/>
      <c r="I83" s="6"/>
      <c r="J83" s="6"/>
      <c r="K83" s="6"/>
      <c r="L83" s="6"/>
      <c r="M83" s="6"/>
      <c r="N83" s="6"/>
      <c r="O83" s="6"/>
      <c r="P83" s="6"/>
      <c r="Q83" s="6"/>
      <c r="R83" s="83"/>
    </row>
    <row r="84" spans="1:18" ht="12.5" x14ac:dyDescent="0.25">
      <c r="A84" s="82"/>
      <c r="B84" s="7"/>
      <c r="C84" s="6"/>
      <c r="D84" s="6"/>
      <c r="E84" s="6"/>
      <c r="F84" s="8" t="s">
        <v>372</v>
      </c>
      <c r="G84" s="562">
        <f>G83+H83</f>
        <v>0</v>
      </c>
      <c r="H84" s="562"/>
      <c r="I84" s="4"/>
      <c r="J84" s="562">
        <f>J83+K83</f>
        <v>0</v>
      </c>
      <c r="K84" s="562"/>
      <c r="L84" s="4"/>
      <c r="M84" s="562">
        <f>M83+N83</f>
        <v>0</v>
      </c>
      <c r="N84" s="562"/>
      <c r="O84" s="4"/>
      <c r="P84" s="4"/>
      <c r="Q84" s="4"/>
      <c r="R84" s="83"/>
    </row>
    <row r="85" spans="1:18" ht="12.5" x14ac:dyDescent="0.25">
      <c r="A85" s="82"/>
      <c r="B85" s="4" t="s">
        <v>374</v>
      </c>
      <c r="C85" s="4" t="s">
        <v>369</v>
      </c>
      <c r="D85" s="4" t="s">
        <v>370</v>
      </c>
      <c r="E85" s="4" t="s">
        <v>371</v>
      </c>
      <c r="F85" s="5" t="str">
        <f>IF(OR(AND(NOT(ISBLANK($C86)),$C86&lt;5),AND(NOT(ISBLANK($D86)),$D86&gt;3),AND(NOT(ISBLANK($E86)),$E86&gt;3)),"1","0")</f>
        <v>0</v>
      </c>
      <c r="G85" s="6"/>
      <c r="H85" s="6"/>
      <c r="I85" s="6"/>
      <c r="J85" s="6"/>
      <c r="K85" s="6"/>
      <c r="L85" s="6"/>
      <c r="M85" s="6"/>
      <c r="N85" s="6"/>
      <c r="O85" s="6"/>
      <c r="P85" s="6"/>
      <c r="Q85" s="6"/>
      <c r="R85" s="83"/>
    </row>
    <row r="86" spans="1:18" ht="12.5" x14ac:dyDescent="0.25">
      <c r="A86" s="82"/>
      <c r="B86" s="7"/>
      <c r="C86" s="6"/>
      <c r="D86" s="6"/>
      <c r="E86" s="6"/>
      <c r="F86" s="8" t="s">
        <v>372</v>
      </c>
      <c r="G86" s="562">
        <f>G85+H85</f>
        <v>0</v>
      </c>
      <c r="H86" s="562"/>
      <c r="I86" s="4"/>
      <c r="J86" s="562">
        <f>J85+K85</f>
        <v>0</v>
      </c>
      <c r="K86" s="562"/>
      <c r="L86" s="4"/>
      <c r="M86" s="562">
        <f>M85+N85</f>
        <v>0</v>
      </c>
      <c r="N86" s="562"/>
      <c r="O86" s="4"/>
      <c r="P86" s="4"/>
      <c r="Q86" s="4"/>
      <c r="R86" s="83"/>
    </row>
    <row r="87" spans="1:18" ht="12.5" x14ac:dyDescent="0.25">
      <c r="A87" s="82"/>
      <c r="B87" s="4" t="s">
        <v>375</v>
      </c>
      <c r="C87" s="4" t="s">
        <v>369</v>
      </c>
      <c r="D87" s="4" t="s">
        <v>370</v>
      </c>
      <c r="E87" s="4" t="s">
        <v>371</v>
      </c>
      <c r="F87" s="5" t="str">
        <f>IF(OR(AND(NOT(ISBLANK($C88)),$C88&lt;5),AND(NOT(ISBLANK($D88)),$D88&gt;3),AND(NOT(ISBLANK($E88)),$E88&gt;3)),"1","0")</f>
        <v>0</v>
      </c>
      <c r="G87" s="6"/>
      <c r="H87" s="6"/>
      <c r="I87" s="6"/>
      <c r="J87" s="6"/>
      <c r="K87" s="6"/>
      <c r="L87" s="6"/>
      <c r="M87" s="6"/>
      <c r="N87" s="6"/>
      <c r="O87" s="6"/>
      <c r="P87" s="6"/>
      <c r="Q87" s="6"/>
      <c r="R87" s="83"/>
    </row>
    <row r="88" spans="1:18" ht="12.5" x14ac:dyDescent="0.25">
      <c r="A88" s="82"/>
      <c r="B88" s="7"/>
      <c r="C88" s="6"/>
      <c r="D88" s="6"/>
      <c r="E88" s="6"/>
      <c r="F88" s="8" t="s">
        <v>372</v>
      </c>
      <c r="G88" s="562">
        <f>G87+H87</f>
        <v>0</v>
      </c>
      <c r="H88" s="562"/>
      <c r="I88" s="4"/>
      <c r="J88" s="562">
        <f>J87+K87</f>
        <v>0</v>
      </c>
      <c r="K88" s="562"/>
      <c r="L88" s="4"/>
      <c r="M88" s="562">
        <f>M87+N87</f>
        <v>0</v>
      </c>
      <c r="N88" s="562"/>
      <c r="O88" s="4"/>
      <c r="P88" s="4"/>
      <c r="Q88" s="4"/>
      <c r="R88" s="83"/>
    </row>
    <row r="89" spans="1:18" ht="12.5" x14ac:dyDescent="0.25">
      <c r="A89" s="82"/>
      <c r="B89" s="4" t="s">
        <v>376</v>
      </c>
      <c r="C89" s="4" t="s">
        <v>369</v>
      </c>
      <c r="D89" s="4" t="s">
        <v>370</v>
      </c>
      <c r="E89" s="4" t="s">
        <v>371</v>
      </c>
      <c r="F89" s="5" t="str">
        <f>IF(OR(AND(NOT(ISBLANK($C90)),$C90&lt;5),AND(NOT(ISBLANK($D90)),$D90&gt;3),AND(NOT(ISBLANK($E90)),$E90&gt;3)),"1","0")</f>
        <v>0</v>
      </c>
      <c r="G89" s="6"/>
      <c r="H89" s="6"/>
      <c r="I89" s="6"/>
      <c r="J89" s="6"/>
      <c r="K89" s="6"/>
      <c r="L89" s="6"/>
      <c r="M89" s="6"/>
      <c r="N89" s="6"/>
      <c r="O89" s="6"/>
      <c r="P89" s="6"/>
      <c r="Q89" s="6"/>
      <c r="R89" s="83"/>
    </row>
    <row r="90" spans="1:18" ht="12.5" x14ac:dyDescent="0.25">
      <c r="A90" s="82"/>
      <c r="B90" s="7"/>
      <c r="C90" s="6"/>
      <c r="D90" s="6"/>
      <c r="E90" s="6"/>
      <c r="F90" s="8" t="s">
        <v>372</v>
      </c>
      <c r="G90" s="562">
        <f>G89+H89</f>
        <v>0</v>
      </c>
      <c r="H90" s="562"/>
      <c r="I90" s="4"/>
      <c r="J90" s="562">
        <f>J89+K89</f>
        <v>0</v>
      </c>
      <c r="K90" s="562"/>
      <c r="L90" s="4"/>
      <c r="M90" s="562">
        <f>M89+N89</f>
        <v>0</v>
      </c>
      <c r="N90" s="562"/>
      <c r="O90" s="4"/>
      <c r="P90" s="4"/>
      <c r="Q90" s="4"/>
      <c r="R90" s="83"/>
    </row>
    <row r="91" spans="1:18" ht="12.5" x14ac:dyDescent="0.25">
      <c r="A91" s="82"/>
      <c r="B91" s="4" t="s">
        <v>377</v>
      </c>
      <c r="C91" s="4" t="s">
        <v>369</v>
      </c>
      <c r="D91" s="4" t="s">
        <v>370</v>
      </c>
      <c r="E91" s="4" t="s">
        <v>371</v>
      </c>
      <c r="F91" s="5" t="str">
        <f>IF(OR(AND(NOT(ISBLANK($C92)),$C92&lt;5),AND(NOT(ISBLANK($D92)),$D92&gt;3),AND(NOT(ISBLANK($E92)),$E92&gt;3)),"1","0")</f>
        <v>0</v>
      </c>
      <c r="G91" s="6"/>
      <c r="H91" s="6"/>
      <c r="I91" s="6"/>
      <c r="J91" s="6"/>
      <c r="K91" s="6"/>
      <c r="L91" s="6"/>
      <c r="M91" s="6"/>
      <c r="N91" s="6"/>
      <c r="O91" s="6"/>
      <c r="P91" s="6"/>
      <c r="Q91" s="6"/>
      <c r="R91" s="83"/>
    </row>
    <row r="92" spans="1:18" ht="12.5" x14ac:dyDescent="0.25">
      <c r="A92" s="82"/>
      <c r="B92" s="7"/>
      <c r="C92" s="6"/>
      <c r="D92" s="6"/>
      <c r="E92" s="6"/>
      <c r="F92" s="8" t="s">
        <v>372</v>
      </c>
      <c r="G92" s="562">
        <f>G91+H91</f>
        <v>0</v>
      </c>
      <c r="H92" s="562"/>
      <c r="I92" s="4"/>
      <c r="J92" s="562">
        <f>J91+K91</f>
        <v>0</v>
      </c>
      <c r="K92" s="562"/>
      <c r="L92" s="4"/>
      <c r="M92" s="562">
        <f>M91+N91</f>
        <v>0</v>
      </c>
      <c r="N92" s="562"/>
      <c r="O92" s="4"/>
      <c r="P92" s="4"/>
      <c r="Q92" s="4"/>
      <c r="R92" s="83"/>
    </row>
    <row r="93" spans="1:18" ht="12.5" x14ac:dyDescent="0.25">
      <c r="A93" s="82"/>
      <c r="B93" s="4" t="s">
        <v>378</v>
      </c>
      <c r="C93" s="4" t="s">
        <v>369</v>
      </c>
      <c r="D93" s="4" t="s">
        <v>370</v>
      </c>
      <c r="E93" s="4" t="s">
        <v>371</v>
      </c>
      <c r="F93" s="5" t="str">
        <f>IF(OR(AND(NOT(ISBLANK($C94)),$C94&lt;5),AND(NOT(ISBLANK($D94)),$D94&gt;3),AND(NOT(ISBLANK($E94)),$E94&gt;3)),"1","0")</f>
        <v>0</v>
      </c>
      <c r="G93" s="6"/>
      <c r="H93" s="6"/>
      <c r="I93" s="6"/>
      <c r="J93" s="6"/>
      <c r="K93" s="6"/>
      <c r="L93" s="6"/>
      <c r="M93" s="6"/>
      <c r="N93" s="6"/>
      <c r="O93" s="6"/>
      <c r="P93" s="6"/>
      <c r="Q93" s="6"/>
      <c r="R93" s="83"/>
    </row>
    <row r="94" spans="1:18" ht="12.5" x14ac:dyDescent="0.25">
      <c r="A94" s="82"/>
      <c r="B94" s="7"/>
      <c r="C94" s="6"/>
      <c r="D94" s="6"/>
      <c r="E94" s="6"/>
      <c r="F94" s="8" t="s">
        <v>372</v>
      </c>
      <c r="G94" s="562">
        <f>G93+H93</f>
        <v>0</v>
      </c>
      <c r="H94" s="562"/>
      <c r="I94" s="4"/>
      <c r="J94" s="562">
        <f>J93+K93</f>
        <v>0</v>
      </c>
      <c r="K94" s="562"/>
      <c r="L94" s="4"/>
      <c r="M94" s="562">
        <f>M93+N93</f>
        <v>0</v>
      </c>
      <c r="N94" s="562"/>
      <c r="O94" s="4"/>
      <c r="P94" s="4"/>
      <c r="Q94" s="4"/>
      <c r="R94" s="83"/>
    </row>
    <row r="95" spans="1:18" ht="12.5" x14ac:dyDescent="0.25">
      <c r="A95" s="82"/>
      <c r="B95" s="4" t="s">
        <v>379</v>
      </c>
      <c r="C95" s="4" t="s">
        <v>369</v>
      </c>
      <c r="D95" s="4" t="s">
        <v>370</v>
      </c>
      <c r="E95" s="4" t="s">
        <v>371</v>
      </c>
      <c r="F95" s="5" t="str">
        <f>IF(OR(AND(NOT(ISBLANK($C96)),$C96&lt;5),AND(NOT(ISBLANK($D96)),$D96&gt;3),AND(NOT(ISBLANK($E96)),$E96&gt;3)),"1","0")</f>
        <v>0</v>
      </c>
      <c r="G95" s="6"/>
      <c r="H95" s="6"/>
      <c r="I95" s="6"/>
      <c r="J95" s="6"/>
      <c r="K95" s="6"/>
      <c r="L95" s="6"/>
      <c r="M95" s="6"/>
      <c r="N95" s="6"/>
      <c r="O95" s="6"/>
      <c r="P95" s="6"/>
      <c r="Q95" s="6"/>
      <c r="R95" s="83"/>
    </row>
    <row r="96" spans="1:18" ht="12.5" x14ac:dyDescent="0.25">
      <c r="A96" s="82"/>
      <c r="B96" s="7"/>
      <c r="C96" s="6"/>
      <c r="D96" s="6"/>
      <c r="E96" s="6"/>
      <c r="F96" s="8" t="s">
        <v>372</v>
      </c>
      <c r="G96" s="562">
        <f>G95+H95</f>
        <v>0</v>
      </c>
      <c r="H96" s="562"/>
      <c r="I96" s="4"/>
      <c r="J96" s="562">
        <f>J95+K95</f>
        <v>0</v>
      </c>
      <c r="K96" s="562"/>
      <c r="L96" s="4"/>
      <c r="M96" s="562">
        <f>M95+N95</f>
        <v>0</v>
      </c>
      <c r="N96" s="562"/>
      <c r="O96" s="4"/>
      <c r="P96" s="4"/>
      <c r="Q96" s="4"/>
      <c r="R96" s="83"/>
    </row>
    <row r="97" spans="1:18" ht="12.5" x14ac:dyDescent="0.25">
      <c r="A97" s="82"/>
      <c r="B97" s="546" t="s">
        <v>380</v>
      </c>
      <c r="C97" s="547"/>
      <c r="D97" s="547"/>
      <c r="E97" s="548"/>
      <c r="F97" s="548"/>
      <c r="G97" s="548"/>
      <c r="H97" s="548"/>
      <c r="I97" s="548"/>
      <c r="J97" s="10">
        <f>MAX(G82,J82,M82,G84,J84,M84,G86,J86,M86,G88,J88,M88,G90,J90,M90,G92,J92,M92,G94,J94,M94,G96,J96,M96)</f>
        <v>0</v>
      </c>
      <c r="K97" s="549"/>
      <c r="L97" s="550"/>
      <c r="M97" s="550"/>
      <c r="N97" s="550"/>
      <c r="O97" s="550"/>
      <c r="P97" s="550"/>
      <c r="Q97" s="550"/>
      <c r="R97" s="83"/>
    </row>
    <row r="98" spans="1:18" ht="12.5" x14ac:dyDescent="0.25">
      <c r="A98" s="82"/>
      <c r="B98" s="551" t="s">
        <v>381</v>
      </c>
      <c r="C98" s="551"/>
      <c r="D98" s="552"/>
      <c r="E98" s="971"/>
      <c r="F98" s="972"/>
      <c r="G98" s="972"/>
      <c r="H98" s="972"/>
      <c r="I98" s="972"/>
      <c r="J98" s="972"/>
      <c r="K98" s="972"/>
      <c r="L98" s="972"/>
      <c r="M98" s="972"/>
      <c r="N98" s="972"/>
      <c r="O98" s="972"/>
      <c r="P98" s="972"/>
      <c r="Q98" s="973"/>
      <c r="R98" s="83"/>
    </row>
    <row r="99" spans="1:18" ht="12.5" x14ac:dyDescent="0.25">
      <c r="A99" s="82"/>
      <c r="B99" s="111" t="s">
        <v>382</v>
      </c>
      <c r="C99" s="112">
        <f>F81+F83+F85+F87+F89+F91+F93+F95</f>
        <v>0</v>
      </c>
      <c r="D99" s="9"/>
      <c r="E99" s="974"/>
      <c r="F99" s="557"/>
      <c r="G99" s="557"/>
      <c r="H99" s="557"/>
      <c r="I99" s="557"/>
      <c r="J99" s="557"/>
      <c r="K99" s="557"/>
      <c r="L99" s="557"/>
      <c r="M99" s="557"/>
      <c r="N99" s="557"/>
      <c r="O99" s="557"/>
      <c r="P99" s="557"/>
      <c r="Q99" s="975"/>
      <c r="R99" s="83"/>
    </row>
    <row r="100" spans="1:18" ht="12.5" x14ac:dyDescent="0.25">
      <c r="A100" s="82"/>
      <c r="B100" s="111" t="s">
        <v>383</v>
      </c>
      <c r="C100" s="112" t="str">
        <f>IF(AND(NOT(ISBLANK(G79)),OR(G79="&lt; 50,000 cp",G79="50,000 - 499,999 cp")),"1","0")</f>
        <v>0</v>
      </c>
      <c r="D100" s="9"/>
      <c r="E100" s="974"/>
      <c r="F100" s="557"/>
      <c r="G100" s="557"/>
      <c r="H100" s="557"/>
      <c r="I100" s="557"/>
      <c r="J100" s="557"/>
      <c r="K100" s="557"/>
      <c r="L100" s="557"/>
      <c r="M100" s="557"/>
      <c r="N100" s="557"/>
      <c r="O100" s="557"/>
      <c r="P100" s="557"/>
      <c r="Q100" s="975"/>
      <c r="R100" s="83"/>
    </row>
    <row r="101" spans="1:18" ht="12.5" x14ac:dyDescent="0.25">
      <c r="A101" s="82"/>
      <c r="B101" s="111" t="s">
        <v>384</v>
      </c>
      <c r="C101" s="111">
        <f>C99+C100</f>
        <v>0</v>
      </c>
      <c r="D101" s="9"/>
      <c r="E101" s="976"/>
      <c r="F101" s="977"/>
      <c r="G101" s="977"/>
      <c r="H101" s="977"/>
      <c r="I101" s="977"/>
      <c r="J101" s="977"/>
      <c r="K101" s="977"/>
      <c r="L101" s="977"/>
      <c r="M101" s="977"/>
      <c r="N101" s="977"/>
      <c r="O101" s="977"/>
      <c r="P101" s="977"/>
      <c r="Q101" s="978"/>
      <c r="R101" s="83"/>
    </row>
    <row r="102" spans="1:18" ht="12.5" x14ac:dyDescent="0.25">
      <c r="A102" s="82"/>
      <c r="B102" s="113" t="s">
        <v>385</v>
      </c>
      <c r="C102" s="113">
        <f>$F$4</f>
        <v>0</v>
      </c>
      <c r="R102" s="83"/>
    </row>
    <row r="103" spans="1:18" ht="12.5" x14ac:dyDescent="0.25">
      <c r="A103" s="82"/>
      <c r="R103" s="83"/>
    </row>
    <row r="104" spans="1:18" ht="12.5" x14ac:dyDescent="0.25">
      <c r="A104" s="82"/>
      <c r="R104" s="83"/>
    </row>
    <row r="105" spans="1:18" ht="12.5" x14ac:dyDescent="0.25">
      <c r="A105" s="82"/>
      <c r="B105" s="590" t="str">
        <f>+Ecologist&amp;": "&amp;+Site_name</f>
        <v xml:space="preserve">: </v>
      </c>
      <c r="C105" s="591"/>
      <c r="D105" s="591"/>
      <c r="E105" s="591"/>
      <c r="F105" s="591"/>
      <c r="G105" s="591"/>
      <c r="H105" s="591"/>
      <c r="I105" s="591"/>
      <c r="J105" s="591"/>
      <c r="K105" s="592"/>
      <c r="L105" s="592"/>
      <c r="M105" s="592"/>
      <c r="N105" s="592"/>
      <c r="O105" s="592"/>
      <c r="P105" s="592"/>
      <c r="Q105" s="593"/>
      <c r="R105" s="83"/>
    </row>
    <row r="106" spans="1:18" ht="12.5" x14ac:dyDescent="0.25">
      <c r="A106" s="82"/>
      <c r="B106" s="984" t="s">
        <v>1064</v>
      </c>
      <c r="C106" s="242"/>
      <c r="D106" s="242"/>
      <c r="E106" s="242"/>
      <c r="F106" s="242"/>
      <c r="G106" s="242"/>
      <c r="H106" s="242"/>
      <c r="I106" s="242"/>
      <c r="J106" s="242"/>
      <c r="K106" s="285" t="s">
        <v>387</v>
      </c>
      <c r="L106" s="235"/>
      <c r="M106" s="235"/>
      <c r="N106" s="235"/>
      <c r="O106" s="235"/>
      <c r="P106" s="235"/>
      <c r="Q106" s="235"/>
      <c r="R106" s="83"/>
    </row>
    <row r="107" spans="1:18" ht="12.5" x14ac:dyDescent="0.25">
      <c r="A107" s="82"/>
      <c r="B107" s="245"/>
      <c r="C107" s="271"/>
      <c r="D107" s="271"/>
      <c r="E107" s="271"/>
      <c r="F107" s="271"/>
      <c r="G107" s="271"/>
      <c r="H107" s="271"/>
      <c r="I107" s="271"/>
      <c r="J107" s="271"/>
      <c r="K107" s="271"/>
      <c r="L107" s="271"/>
      <c r="M107" s="271"/>
      <c r="N107" s="271"/>
      <c r="O107" s="271"/>
      <c r="P107" s="271"/>
      <c r="Q107" s="271"/>
      <c r="R107" s="83"/>
    </row>
    <row r="108" spans="1:18" ht="12.5" x14ac:dyDescent="0.25">
      <c r="A108" s="82"/>
      <c r="B108" s="271"/>
      <c r="C108" s="271"/>
      <c r="D108" s="271"/>
      <c r="E108" s="271"/>
      <c r="F108" s="271"/>
      <c r="G108" s="271"/>
      <c r="H108" s="271"/>
      <c r="I108" s="271"/>
      <c r="J108" s="271"/>
      <c r="K108" s="271"/>
      <c r="L108" s="271"/>
      <c r="M108" s="271"/>
      <c r="N108" s="271"/>
      <c r="O108" s="271"/>
      <c r="P108" s="271"/>
      <c r="Q108" s="271"/>
      <c r="R108" s="83"/>
    </row>
    <row r="109" spans="1:18" ht="12.5" x14ac:dyDescent="0.25">
      <c r="A109" s="82"/>
      <c r="B109" s="271"/>
      <c r="C109" s="271"/>
      <c r="D109" s="271"/>
      <c r="E109" s="271"/>
      <c r="F109" s="271"/>
      <c r="G109" s="271"/>
      <c r="H109" s="271"/>
      <c r="I109" s="271"/>
      <c r="J109" s="271"/>
      <c r="K109" s="271"/>
      <c r="L109" s="271"/>
      <c r="M109" s="271"/>
      <c r="N109" s="271"/>
      <c r="O109" s="271"/>
      <c r="P109" s="271"/>
      <c r="Q109" s="271"/>
      <c r="R109" s="83"/>
    </row>
    <row r="110" spans="1:18" ht="14.15" customHeight="1" x14ac:dyDescent="0.25">
      <c r="A110" s="82"/>
      <c r="B110" s="595" t="s">
        <v>1065</v>
      </c>
      <c r="C110" s="596"/>
      <c r="D110" s="596"/>
      <c r="E110" s="597"/>
      <c r="F110" s="579" t="s">
        <v>320</v>
      </c>
      <c r="G110" s="578" t="s">
        <v>354</v>
      </c>
      <c r="H110" s="578"/>
      <c r="I110" s="578"/>
      <c r="J110" s="578" t="s">
        <v>355</v>
      </c>
      <c r="K110" s="578"/>
      <c r="L110" s="578"/>
      <c r="M110" s="580" t="s">
        <v>356</v>
      </c>
      <c r="N110" s="581"/>
      <c r="O110" s="581"/>
      <c r="P110" s="2" t="s">
        <v>357</v>
      </c>
      <c r="Q110" s="3" t="s">
        <v>358</v>
      </c>
      <c r="R110" s="83"/>
    </row>
    <row r="111" spans="1:18" ht="14.15" customHeight="1" x14ac:dyDescent="0.25">
      <c r="A111" s="82"/>
      <c r="B111" s="981"/>
      <c r="C111" s="982"/>
      <c r="D111" s="982"/>
      <c r="E111" s="983"/>
      <c r="F111" s="263"/>
      <c r="G111" s="579" t="s">
        <v>359</v>
      </c>
      <c r="H111" s="579"/>
      <c r="I111" s="579"/>
      <c r="J111" s="579" t="s">
        <v>360</v>
      </c>
      <c r="K111" s="579"/>
      <c r="L111" s="579"/>
      <c r="M111" s="582"/>
      <c r="N111" s="582"/>
      <c r="O111" s="582"/>
      <c r="P111" s="585" t="s">
        <v>361</v>
      </c>
      <c r="Q111" s="585" t="s">
        <v>362</v>
      </c>
      <c r="R111" s="83"/>
    </row>
    <row r="112" spans="1:18" ht="12.5" x14ac:dyDescent="0.25">
      <c r="A112" s="82"/>
      <c r="B112" s="588" t="s">
        <v>363</v>
      </c>
      <c r="C112" s="589"/>
      <c r="D112" s="589"/>
      <c r="E112" s="144"/>
      <c r="F112" s="263"/>
      <c r="G112" s="583"/>
      <c r="H112" s="583"/>
      <c r="I112" s="583"/>
      <c r="J112" s="584"/>
      <c r="K112" s="584"/>
      <c r="L112" s="584"/>
      <c r="M112" s="582"/>
      <c r="N112" s="582"/>
      <c r="O112" s="582"/>
      <c r="P112" s="586"/>
      <c r="Q112" s="586"/>
      <c r="R112" s="83"/>
    </row>
    <row r="113" spans="1:18" ht="12.5" x14ac:dyDescent="0.25">
      <c r="A113" s="82"/>
      <c r="B113" s="587" t="s">
        <v>364</v>
      </c>
      <c r="C113" s="547"/>
      <c r="D113" s="547"/>
      <c r="E113" s="547"/>
      <c r="F113" s="547"/>
      <c r="G113" s="4" t="s">
        <v>365</v>
      </c>
      <c r="H113" s="4" t="s">
        <v>366</v>
      </c>
      <c r="I113" s="4" t="s">
        <v>367</v>
      </c>
      <c r="J113" s="4" t="s">
        <v>365</v>
      </c>
      <c r="K113" s="4" t="s">
        <v>366</v>
      </c>
      <c r="L113" s="4" t="s">
        <v>367</v>
      </c>
      <c r="M113" s="4" t="s">
        <v>365</v>
      </c>
      <c r="N113" s="4" t="s">
        <v>366</v>
      </c>
      <c r="O113" s="4" t="s">
        <v>367</v>
      </c>
      <c r="P113" s="586"/>
      <c r="Q113" s="586"/>
      <c r="R113" s="83"/>
    </row>
    <row r="114" spans="1:18" ht="12.5" x14ac:dyDescent="0.25">
      <c r="A114" s="82"/>
      <c r="B114" s="4" t="s">
        <v>368</v>
      </c>
      <c r="C114" s="4" t="s">
        <v>369</v>
      </c>
      <c r="D114" s="4" t="s">
        <v>370</v>
      </c>
      <c r="E114" s="4" t="s">
        <v>371</v>
      </c>
      <c r="F114" s="5" t="str">
        <f>IF(OR(AND(NOT(ISBLANK($C115)),$C115&lt;5),AND(NOT(ISBLANK($D115)),$D115&gt;3),AND(NOT(ISBLANK($E115)),$E115&gt;3)),"1","0")</f>
        <v>0</v>
      </c>
      <c r="G114" s="6"/>
      <c r="H114" s="6"/>
      <c r="I114" s="6"/>
      <c r="J114" s="6"/>
      <c r="K114" s="6"/>
      <c r="L114" s="6"/>
      <c r="M114" s="6"/>
      <c r="N114" s="6"/>
      <c r="O114" s="6"/>
      <c r="P114" s="6"/>
      <c r="Q114" s="6"/>
      <c r="R114" s="83"/>
    </row>
    <row r="115" spans="1:18" ht="12.5" x14ac:dyDescent="0.25">
      <c r="A115" s="82"/>
      <c r="B115" s="7"/>
      <c r="C115" s="6"/>
      <c r="D115" s="6"/>
      <c r="E115" s="6"/>
      <c r="F115" s="205" t="s">
        <v>372</v>
      </c>
      <c r="G115" s="562">
        <f>G114+H114</f>
        <v>0</v>
      </c>
      <c r="H115" s="562"/>
      <c r="I115" s="4"/>
      <c r="J115" s="562">
        <f>J114+K114</f>
        <v>0</v>
      </c>
      <c r="K115" s="562"/>
      <c r="L115" s="4"/>
      <c r="M115" s="562">
        <f>M114+N114</f>
        <v>0</v>
      </c>
      <c r="N115" s="562"/>
      <c r="O115" s="4"/>
      <c r="P115" s="4"/>
      <c r="Q115" s="4"/>
      <c r="R115" s="83"/>
    </row>
    <row r="116" spans="1:18" ht="12.5" x14ac:dyDescent="0.25">
      <c r="A116" s="82"/>
      <c r="B116" s="4" t="s">
        <v>373</v>
      </c>
      <c r="C116" s="4" t="s">
        <v>369</v>
      </c>
      <c r="D116" s="4" t="s">
        <v>370</v>
      </c>
      <c r="E116" s="4" t="s">
        <v>371</v>
      </c>
      <c r="F116" s="5" t="str">
        <f>IF(OR(AND(NOT(ISBLANK($C117)),$C117&lt;5),AND(NOT(ISBLANK($D117)),$D117&gt;3),AND(NOT(ISBLANK($E117)),$E117&gt;3)),"1","0")</f>
        <v>0</v>
      </c>
      <c r="G116" s="6"/>
      <c r="H116" s="6"/>
      <c r="I116" s="6"/>
      <c r="J116" s="6"/>
      <c r="K116" s="6"/>
      <c r="L116" s="6"/>
      <c r="M116" s="6"/>
      <c r="N116" s="6"/>
      <c r="O116" s="6"/>
      <c r="P116" s="6"/>
      <c r="Q116" s="6"/>
      <c r="R116" s="83"/>
    </row>
    <row r="117" spans="1:18" ht="12.5" x14ac:dyDescent="0.25">
      <c r="A117" s="82"/>
      <c r="B117" s="7"/>
      <c r="C117" s="6"/>
      <c r="D117" s="6"/>
      <c r="E117" s="6"/>
      <c r="F117" s="8" t="s">
        <v>372</v>
      </c>
      <c r="G117" s="562">
        <f>G116+H116</f>
        <v>0</v>
      </c>
      <c r="H117" s="562"/>
      <c r="I117" s="4"/>
      <c r="J117" s="562">
        <f>J116+K116</f>
        <v>0</v>
      </c>
      <c r="K117" s="562"/>
      <c r="L117" s="4"/>
      <c r="M117" s="562">
        <f>M116+N116</f>
        <v>0</v>
      </c>
      <c r="N117" s="562"/>
      <c r="O117" s="4"/>
      <c r="P117" s="4"/>
      <c r="Q117" s="4"/>
      <c r="R117" s="83"/>
    </row>
    <row r="118" spans="1:18" ht="12.5" x14ac:dyDescent="0.25">
      <c r="A118" s="82"/>
      <c r="B118" s="4" t="s">
        <v>374</v>
      </c>
      <c r="C118" s="4" t="s">
        <v>369</v>
      </c>
      <c r="D118" s="4" t="s">
        <v>370</v>
      </c>
      <c r="E118" s="4" t="s">
        <v>371</v>
      </c>
      <c r="F118" s="5" t="str">
        <f>IF(OR(AND(NOT(ISBLANK($C119)),$C119&lt;5),AND(NOT(ISBLANK($D119)),$D119&gt;3),AND(NOT(ISBLANK($E119)),$E119&gt;3)),"1","0")</f>
        <v>0</v>
      </c>
      <c r="G118" s="6"/>
      <c r="H118" s="6"/>
      <c r="I118" s="6"/>
      <c r="J118" s="6"/>
      <c r="K118" s="6"/>
      <c r="L118" s="6"/>
      <c r="M118" s="6"/>
      <c r="N118" s="6"/>
      <c r="O118" s="6"/>
      <c r="P118" s="6"/>
      <c r="Q118" s="6"/>
      <c r="R118" s="83"/>
    </row>
    <row r="119" spans="1:18" ht="12.5" x14ac:dyDescent="0.25">
      <c r="A119" s="82"/>
      <c r="B119" s="7"/>
      <c r="C119" s="6"/>
      <c r="D119" s="6"/>
      <c r="E119" s="6"/>
      <c r="F119" s="8" t="s">
        <v>372</v>
      </c>
      <c r="G119" s="562">
        <f>G118+H118</f>
        <v>0</v>
      </c>
      <c r="H119" s="562"/>
      <c r="I119" s="4"/>
      <c r="J119" s="562">
        <f>J118+K118</f>
        <v>0</v>
      </c>
      <c r="K119" s="562"/>
      <c r="L119" s="4"/>
      <c r="M119" s="562">
        <f>M118+N118</f>
        <v>0</v>
      </c>
      <c r="N119" s="562"/>
      <c r="O119" s="4"/>
      <c r="P119" s="4"/>
      <c r="Q119" s="4"/>
      <c r="R119" s="83"/>
    </row>
    <row r="120" spans="1:18" ht="12.5" x14ac:dyDescent="0.25">
      <c r="A120" s="82"/>
      <c r="B120" s="4" t="s">
        <v>375</v>
      </c>
      <c r="C120" s="4" t="s">
        <v>369</v>
      </c>
      <c r="D120" s="4" t="s">
        <v>370</v>
      </c>
      <c r="E120" s="4" t="s">
        <v>371</v>
      </c>
      <c r="F120" s="5" t="str">
        <f>IF(OR(AND(NOT(ISBLANK($C121)),$C121&lt;5),AND(NOT(ISBLANK($D121)),$D121&gt;3),AND(NOT(ISBLANK($E121)),$E121&gt;3)),"1","0")</f>
        <v>0</v>
      </c>
      <c r="G120" s="6"/>
      <c r="H120" s="6"/>
      <c r="I120" s="6"/>
      <c r="J120" s="6"/>
      <c r="K120" s="6"/>
      <c r="L120" s="6"/>
      <c r="M120" s="6"/>
      <c r="N120" s="6"/>
      <c r="O120" s="6"/>
      <c r="P120" s="6"/>
      <c r="Q120" s="6"/>
      <c r="R120" s="83"/>
    </row>
    <row r="121" spans="1:18" ht="12.5" x14ac:dyDescent="0.25">
      <c r="A121" s="82"/>
      <c r="B121" s="7"/>
      <c r="C121" s="6"/>
      <c r="D121" s="6"/>
      <c r="E121" s="6"/>
      <c r="F121" s="8" t="s">
        <v>372</v>
      </c>
      <c r="G121" s="562">
        <f>G120+H120</f>
        <v>0</v>
      </c>
      <c r="H121" s="562"/>
      <c r="I121" s="4"/>
      <c r="J121" s="562">
        <f>J120+K120</f>
        <v>0</v>
      </c>
      <c r="K121" s="562"/>
      <c r="L121" s="4"/>
      <c r="M121" s="562">
        <f>M120+N120</f>
        <v>0</v>
      </c>
      <c r="N121" s="562"/>
      <c r="O121" s="4"/>
      <c r="P121" s="4"/>
      <c r="Q121" s="4"/>
      <c r="R121" s="83"/>
    </row>
    <row r="122" spans="1:18" ht="12.5" x14ac:dyDescent="0.25">
      <c r="A122" s="82"/>
      <c r="B122" s="4" t="s">
        <v>376</v>
      </c>
      <c r="C122" s="4" t="s">
        <v>369</v>
      </c>
      <c r="D122" s="4" t="s">
        <v>370</v>
      </c>
      <c r="E122" s="4" t="s">
        <v>371</v>
      </c>
      <c r="F122" s="5" t="str">
        <f>IF(OR(AND(NOT(ISBLANK($C123)),$C123&lt;5),AND(NOT(ISBLANK($D123)),$D123&gt;3),AND(NOT(ISBLANK($E123)),$E123&gt;3)),"1","0")</f>
        <v>0</v>
      </c>
      <c r="G122" s="6"/>
      <c r="H122" s="6"/>
      <c r="I122" s="6"/>
      <c r="J122" s="6"/>
      <c r="K122" s="6"/>
      <c r="L122" s="6"/>
      <c r="M122" s="6"/>
      <c r="N122" s="6"/>
      <c r="O122" s="6"/>
      <c r="P122" s="6"/>
      <c r="Q122" s="6"/>
      <c r="R122" s="83"/>
    </row>
    <row r="123" spans="1:18" ht="12.5" x14ac:dyDescent="0.25">
      <c r="A123" s="82"/>
      <c r="B123" s="7"/>
      <c r="C123" s="6"/>
      <c r="D123" s="6"/>
      <c r="E123" s="6"/>
      <c r="F123" s="8" t="s">
        <v>372</v>
      </c>
      <c r="G123" s="562">
        <f>G122+H122</f>
        <v>0</v>
      </c>
      <c r="H123" s="562"/>
      <c r="I123" s="4"/>
      <c r="J123" s="562">
        <f>J122+K122</f>
        <v>0</v>
      </c>
      <c r="K123" s="562"/>
      <c r="L123" s="4"/>
      <c r="M123" s="562">
        <f>M122+N122</f>
        <v>0</v>
      </c>
      <c r="N123" s="562"/>
      <c r="O123" s="4"/>
      <c r="P123" s="4"/>
      <c r="Q123" s="4"/>
      <c r="R123" s="83"/>
    </row>
    <row r="124" spans="1:18" ht="12.5" x14ac:dyDescent="0.25">
      <c r="A124" s="82"/>
      <c r="B124" s="4" t="s">
        <v>377</v>
      </c>
      <c r="C124" s="4" t="s">
        <v>369</v>
      </c>
      <c r="D124" s="4" t="s">
        <v>370</v>
      </c>
      <c r="E124" s="4" t="s">
        <v>371</v>
      </c>
      <c r="F124" s="5" t="str">
        <f>IF(OR(AND(NOT(ISBLANK($C125)),$C125&lt;5),AND(NOT(ISBLANK($D125)),$D125&gt;3),AND(NOT(ISBLANK($E125)),$E125&gt;3)),"1","0")</f>
        <v>0</v>
      </c>
      <c r="G124" s="6"/>
      <c r="H124" s="6"/>
      <c r="I124" s="6"/>
      <c r="J124" s="6"/>
      <c r="K124" s="6"/>
      <c r="L124" s="6"/>
      <c r="M124" s="6"/>
      <c r="N124" s="6"/>
      <c r="O124" s="6"/>
      <c r="P124" s="6"/>
      <c r="Q124" s="6"/>
      <c r="R124" s="83"/>
    </row>
    <row r="125" spans="1:18" ht="12.5" x14ac:dyDescent="0.25">
      <c r="A125" s="82"/>
      <c r="B125" s="7"/>
      <c r="C125" s="6"/>
      <c r="D125" s="6"/>
      <c r="E125" s="6"/>
      <c r="F125" s="8" t="s">
        <v>372</v>
      </c>
      <c r="G125" s="562">
        <f>G124+H124</f>
        <v>0</v>
      </c>
      <c r="H125" s="562"/>
      <c r="I125" s="4"/>
      <c r="J125" s="562">
        <f>J124+K124</f>
        <v>0</v>
      </c>
      <c r="K125" s="562"/>
      <c r="L125" s="4"/>
      <c r="M125" s="562">
        <f>M124+N124</f>
        <v>0</v>
      </c>
      <c r="N125" s="562"/>
      <c r="O125" s="4"/>
      <c r="P125" s="4"/>
      <c r="Q125" s="4"/>
      <c r="R125" s="83"/>
    </row>
    <row r="126" spans="1:18" ht="12.5" x14ac:dyDescent="0.25">
      <c r="A126" s="82"/>
      <c r="B126" s="4" t="s">
        <v>378</v>
      </c>
      <c r="C126" s="4" t="s">
        <v>369</v>
      </c>
      <c r="D126" s="4" t="s">
        <v>370</v>
      </c>
      <c r="E126" s="4" t="s">
        <v>371</v>
      </c>
      <c r="F126" s="5" t="str">
        <f>IF(OR(AND(NOT(ISBLANK($C127)),$C127&lt;5),AND(NOT(ISBLANK($D127)),$D127&gt;3),AND(NOT(ISBLANK($E127)),$E127&gt;3)),"1","0")</f>
        <v>0</v>
      </c>
      <c r="G126" s="6"/>
      <c r="H126" s="6"/>
      <c r="I126" s="6"/>
      <c r="J126" s="6"/>
      <c r="K126" s="6"/>
      <c r="L126" s="6"/>
      <c r="M126" s="6"/>
      <c r="N126" s="6"/>
      <c r="O126" s="6"/>
      <c r="P126" s="6"/>
      <c r="Q126" s="6"/>
      <c r="R126" s="83"/>
    </row>
    <row r="127" spans="1:18" ht="12.5" x14ac:dyDescent="0.25">
      <c r="A127" s="82"/>
      <c r="B127" s="7"/>
      <c r="C127" s="6"/>
      <c r="D127" s="6"/>
      <c r="E127" s="6"/>
      <c r="F127" s="8" t="s">
        <v>372</v>
      </c>
      <c r="G127" s="562">
        <f>G126+H126</f>
        <v>0</v>
      </c>
      <c r="H127" s="562"/>
      <c r="I127" s="4"/>
      <c r="J127" s="562">
        <f>J126+K126</f>
        <v>0</v>
      </c>
      <c r="K127" s="562"/>
      <c r="L127" s="4"/>
      <c r="M127" s="562">
        <f>M126+N126</f>
        <v>0</v>
      </c>
      <c r="N127" s="562"/>
      <c r="O127" s="4"/>
      <c r="P127" s="4"/>
      <c r="Q127" s="4"/>
      <c r="R127" s="83"/>
    </row>
    <row r="128" spans="1:18" ht="12.5" x14ac:dyDescent="0.25">
      <c r="A128" s="82"/>
      <c r="B128" s="4" t="s">
        <v>379</v>
      </c>
      <c r="C128" s="4" t="s">
        <v>369</v>
      </c>
      <c r="D128" s="4" t="s">
        <v>370</v>
      </c>
      <c r="E128" s="4" t="s">
        <v>371</v>
      </c>
      <c r="F128" s="5" t="str">
        <f>IF(OR(AND(NOT(ISBLANK($C129)),$C129&lt;5),AND(NOT(ISBLANK($D129)),$D129&gt;3),AND(NOT(ISBLANK($E129)),$E129&gt;3)),"1","0")</f>
        <v>0</v>
      </c>
      <c r="G128" s="6"/>
      <c r="H128" s="6"/>
      <c r="I128" s="6"/>
      <c r="J128" s="6"/>
      <c r="K128" s="6"/>
      <c r="L128" s="6"/>
      <c r="M128" s="6"/>
      <c r="N128" s="6"/>
      <c r="O128" s="6"/>
      <c r="P128" s="6"/>
      <c r="Q128" s="6"/>
      <c r="R128" s="83"/>
    </row>
    <row r="129" spans="1:18" ht="12.5" x14ac:dyDescent="0.25">
      <c r="A129" s="82"/>
      <c r="B129" s="7"/>
      <c r="C129" s="6"/>
      <c r="D129" s="6"/>
      <c r="E129" s="6"/>
      <c r="F129" s="8" t="s">
        <v>372</v>
      </c>
      <c r="G129" s="562">
        <f>G128+H128</f>
        <v>0</v>
      </c>
      <c r="H129" s="562"/>
      <c r="I129" s="4"/>
      <c r="J129" s="562">
        <f>J128+K128</f>
        <v>0</v>
      </c>
      <c r="K129" s="562"/>
      <c r="L129" s="4"/>
      <c r="M129" s="562">
        <f>M128+N128</f>
        <v>0</v>
      </c>
      <c r="N129" s="562"/>
      <c r="O129" s="4"/>
      <c r="P129" s="4"/>
      <c r="Q129" s="4"/>
      <c r="R129" s="83"/>
    </row>
    <row r="130" spans="1:18" ht="12.5" x14ac:dyDescent="0.25">
      <c r="A130" s="82"/>
      <c r="B130" s="546" t="s">
        <v>380</v>
      </c>
      <c r="C130" s="547"/>
      <c r="D130" s="547"/>
      <c r="E130" s="548"/>
      <c r="F130" s="548"/>
      <c r="G130" s="548"/>
      <c r="H130" s="548"/>
      <c r="I130" s="548"/>
      <c r="J130" s="10">
        <f>MAX(G115,J115,M115,G117,J117,M117,G119,J119,M119,G121,J121,M121,G123,J123,M123,G125,J125,M125,G127,J127,M127,G129,J129,M129)</f>
        <v>0</v>
      </c>
      <c r="K130" s="549"/>
      <c r="L130" s="550"/>
      <c r="M130" s="550"/>
      <c r="N130" s="550"/>
      <c r="O130" s="550"/>
      <c r="P130" s="550"/>
      <c r="Q130" s="550"/>
      <c r="R130" s="83"/>
    </row>
    <row r="131" spans="1:18" ht="12.5" x14ac:dyDescent="0.25">
      <c r="A131" s="82"/>
      <c r="B131" s="551" t="s">
        <v>381</v>
      </c>
      <c r="C131" s="551"/>
      <c r="D131" s="552"/>
      <c r="E131" s="971"/>
      <c r="F131" s="972"/>
      <c r="G131" s="972"/>
      <c r="H131" s="972"/>
      <c r="I131" s="972"/>
      <c r="J131" s="972"/>
      <c r="K131" s="972"/>
      <c r="L131" s="972"/>
      <c r="M131" s="972"/>
      <c r="N131" s="972"/>
      <c r="O131" s="972"/>
      <c r="P131" s="972"/>
      <c r="Q131" s="973"/>
      <c r="R131" s="83"/>
    </row>
    <row r="132" spans="1:18" ht="12.5" x14ac:dyDescent="0.25">
      <c r="A132" s="82"/>
      <c r="B132" s="111" t="s">
        <v>382</v>
      </c>
      <c r="C132" s="112">
        <f>F114+F116+F118+F120+F122+F124+F126+F128</f>
        <v>0</v>
      </c>
      <c r="D132" s="9"/>
      <c r="E132" s="974"/>
      <c r="F132" s="557"/>
      <c r="G132" s="557"/>
      <c r="H132" s="557"/>
      <c r="I132" s="557"/>
      <c r="J132" s="557"/>
      <c r="K132" s="557"/>
      <c r="L132" s="557"/>
      <c r="M132" s="557"/>
      <c r="N132" s="557"/>
      <c r="O132" s="557"/>
      <c r="P132" s="557"/>
      <c r="Q132" s="975"/>
      <c r="R132" s="83"/>
    </row>
    <row r="133" spans="1:18" ht="12.5" x14ac:dyDescent="0.25">
      <c r="A133" s="82"/>
      <c r="B133" s="111" t="s">
        <v>383</v>
      </c>
      <c r="C133" s="112" t="str">
        <f>IF(AND(NOT(ISBLANK(G112)),OR(G112="&lt; 50,000 cp",G112="50,000 - 499,999 cp")),"1","0")</f>
        <v>0</v>
      </c>
      <c r="D133" s="9"/>
      <c r="E133" s="974"/>
      <c r="F133" s="557"/>
      <c r="G133" s="557"/>
      <c r="H133" s="557"/>
      <c r="I133" s="557"/>
      <c r="J133" s="557"/>
      <c r="K133" s="557"/>
      <c r="L133" s="557"/>
      <c r="M133" s="557"/>
      <c r="N133" s="557"/>
      <c r="O133" s="557"/>
      <c r="P133" s="557"/>
      <c r="Q133" s="975"/>
      <c r="R133" s="83"/>
    </row>
    <row r="134" spans="1:18" ht="12.5" x14ac:dyDescent="0.25">
      <c r="A134" s="82"/>
      <c r="B134" s="111" t="s">
        <v>384</v>
      </c>
      <c r="C134" s="111">
        <f>C132+C133</f>
        <v>0</v>
      </c>
      <c r="D134" s="9"/>
      <c r="E134" s="976"/>
      <c r="F134" s="977"/>
      <c r="G134" s="977"/>
      <c r="H134" s="977"/>
      <c r="I134" s="977"/>
      <c r="J134" s="977"/>
      <c r="K134" s="977"/>
      <c r="L134" s="977"/>
      <c r="M134" s="977"/>
      <c r="N134" s="977"/>
      <c r="O134" s="977"/>
      <c r="P134" s="977"/>
      <c r="Q134" s="978"/>
      <c r="R134" s="83"/>
    </row>
    <row r="135" spans="1:18" ht="12.5" x14ac:dyDescent="0.25">
      <c r="A135" s="82"/>
      <c r="B135" s="113" t="s">
        <v>385</v>
      </c>
      <c r="C135" s="113">
        <f>$F$4</f>
        <v>0</v>
      </c>
      <c r="R135" s="83"/>
    </row>
    <row r="136" spans="1:18" ht="12.5" x14ac:dyDescent="0.25">
      <c r="A136" s="82"/>
      <c r="R136" s="83"/>
    </row>
    <row r="137" spans="1:18" ht="12.5" x14ac:dyDescent="0.25">
      <c r="A137" s="82"/>
      <c r="R137" s="83"/>
    </row>
    <row r="138" spans="1:18" ht="12.5" x14ac:dyDescent="0.25">
      <c r="A138" s="82"/>
      <c r="B138" s="590" t="str">
        <f>+Ecologist&amp;": "&amp;+Site_name</f>
        <v xml:space="preserve">: </v>
      </c>
      <c r="C138" s="591"/>
      <c r="D138" s="591"/>
      <c r="E138" s="591"/>
      <c r="F138" s="591"/>
      <c r="G138" s="591"/>
      <c r="H138" s="591"/>
      <c r="I138" s="591"/>
      <c r="J138" s="591"/>
      <c r="K138" s="592"/>
      <c r="L138" s="592"/>
      <c r="M138" s="592"/>
      <c r="N138" s="592"/>
      <c r="O138" s="592"/>
      <c r="P138" s="592"/>
      <c r="Q138" s="593"/>
      <c r="R138" s="83"/>
    </row>
    <row r="139" spans="1:18" ht="12.5" x14ac:dyDescent="0.25">
      <c r="A139" s="82"/>
      <c r="B139" s="984" t="s">
        <v>1066</v>
      </c>
      <c r="C139" s="242"/>
      <c r="D139" s="242"/>
      <c r="E139" s="242"/>
      <c r="F139" s="242"/>
      <c r="G139" s="242"/>
      <c r="H139" s="242"/>
      <c r="I139" s="242"/>
      <c r="J139" s="242"/>
      <c r="K139" s="285" t="s">
        <v>387</v>
      </c>
      <c r="L139" s="235"/>
      <c r="M139" s="235"/>
      <c r="N139" s="235"/>
      <c r="O139" s="235"/>
      <c r="P139" s="235"/>
      <c r="Q139" s="235"/>
      <c r="R139" s="83"/>
    </row>
    <row r="140" spans="1:18" ht="12.5" x14ac:dyDescent="0.25">
      <c r="A140" s="82"/>
      <c r="B140" s="245"/>
      <c r="C140" s="271"/>
      <c r="D140" s="271"/>
      <c r="E140" s="271"/>
      <c r="F140" s="271"/>
      <c r="G140" s="271"/>
      <c r="H140" s="271"/>
      <c r="I140" s="271"/>
      <c r="J140" s="271"/>
      <c r="K140" s="271"/>
      <c r="L140" s="271"/>
      <c r="M140" s="271"/>
      <c r="N140" s="271"/>
      <c r="O140" s="271"/>
      <c r="P140" s="271"/>
      <c r="Q140" s="271"/>
      <c r="R140" s="83"/>
    </row>
    <row r="141" spans="1:18" ht="12.5" x14ac:dyDescent="0.25">
      <c r="A141" s="82"/>
      <c r="B141" s="271"/>
      <c r="C141" s="271"/>
      <c r="D141" s="271"/>
      <c r="E141" s="271"/>
      <c r="F141" s="271"/>
      <c r="G141" s="271"/>
      <c r="H141" s="271"/>
      <c r="I141" s="271"/>
      <c r="J141" s="271"/>
      <c r="K141" s="271"/>
      <c r="L141" s="271"/>
      <c r="M141" s="271"/>
      <c r="N141" s="271"/>
      <c r="O141" s="271"/>
      <c r="P141" s="271"/>
      <c r="Q141" s="271"/>
      <c r="R141" s="83"/>
    </row>
    <row r="142" spans="1:18" ht="12.5" x14ac:dyDescent="0.25">
      <c r="A142" s="82"/>
      <c r="B142" s="271"/>
      <c r="C142" s="271"/>
      <c r="D142" s="271"/>
      <c r="E142" s="271"/>
      <c r="F142" s="271"/>
      <c r="G142" s="271"/>
      <c r="H142" s="271"/>
      <c r="I142" s="271"/>
      <c r="J142" s="271"/>
      <c r="K142" s="271"/>
      <c r="L142" s="271"/>
      <c r="M142" s="271"/>
      <c r="N142" s="271"/>
      <c r="O142" s="271"/>
      <c r="P142" s="271"/>
      <c r="Q142" s="271"/>
      <c r="R142" s="83"/>
    </row>
    <row r="143" spans="1:18" ht="12.5" x14ac:dyDescent="0.25">
      <c r="A143" s="82"/>
      <c r="B143" s="617" t="s">
        <v>1067</v>
      </c>
      <c r="C143" s="979"/>
      <c r="D143" s="979"/>
      <c r="E143" s="980"/>
      <c r="F143" s="579" t="s">
        <v>320</v>
      </c>
      <c r="G143" s="578" t="s">
        <v>354</v>
      </c>
      <c r="H143" s="578"/>
      <c r="I143" s="578"/>
      <c r="J143" s="578" t="s">
        <v>355</v>
      </c>
      <c r="K143" s="578"/>
      <c r="L143" s="578"/>
      <c r="M143" s="580" t="s">
        <v>356</v>
      </c>
      <c r="N143" s="581"/>
      <c r="O143" s="581"/>
      <c r="P143" s="2" t="s">
        <v>357</v>
      </c>
      <c r="Q143" s="3" t="s">
        <v>358</v>
      </c>
      <c r="R143" s="83"/>
    </row>
    <row r="144" spans="1:18" ht="14.15" customHeight="1" x14ac:dyDescent="0.25">
      <c r="A144" s="82"/>
      <c r="B144" s="981"/>
      <c r="C144" s="982"/>
      <c r="D144" s="982"/>
      <c r="E144" s="983"/>
      <c r="F144" s="263"/>
      <c r="G144" s="579" t="s">
        <v>359</v>
      </c>
      <c r="H144" s="579"/>
      <c r="I144" s="579"/>
      <c r="J144" s="579" t="s">
        <v>360</v>
      </c>
      <c r="K144" s="579"/>
      <c r="L144" s="579"/>
      <c r="M144" s="582"/>
      <c r="N144" s="582"/>
      <c r="O144" s="582"/>
      <c r="P144" s="585" t="s">
        <v>361</v>
      </c>
      <c r="Q144" s="585" t="s">
        <v>362</v>
      </c>
      <c r="R144" s="83"/>
    </row>
    <row r="145" spans="1:18" ht="12.5" x14ac:dyDescent="0.25">
      <c r="A145" s="82"/>
      <c r="B145" s="588" t="s">
        <v>363</v>
      </c>
      <c r="C145" s="589"/>
      <c r="D145" s="589"/>
      <c r="E145" s="144"/>
      <c r="F145" s="263"/>
      <c r="G145" s="583"/>
      <c r="H145" s="583"/>
      <c r="I145" s="583"/>
      <c r="J145" s="584"/>
      <c r="K145" s="584"/>
      <c r="L145" s="584"/>
      <c r="M145" s="582"/>
      <c r="N145" s="582"/>
      <c r="O145" s="582"/>
      <c r="P145" s="586"/>
      <c r="Q145" s="586"/>
      <c r="R145" s="83"/>
    </row>
    <row r="146" spans="1:18" ht="12.5" x14ac:dyDescent="0.25">
      <c r="A146" s="82"/>
      <c r="B146" s="587" t="s">
        <v>364</v>
      </c>
      <c r="C146" s="547"/>
      <c r="D146" s="547"/>
      <c r="E146" s="547"/>
      <c r="F146" s="547"/>
      <c r="G146" s="4" t="s">
        <v>365</v>
      </c>
      <c r="H146" s="4" t="s">
        <v>366</v>
      </c>
      <c r="I146" s="4" t="s">
        <v>367</v>
      </c>
      <c r="J146" s="4" t="s">
        <v>365</v>
      </c>
      <c r="K146" s="4" t="s">
        <v>366</v>
      </c>
      <c r="L146" s="4" t="s">
        <v>367</v>
      </c>
      <c r="M146" s="4" t="s">
        <v>365</v>
      </c>
      <c r="N146" s="4" t="s">
        <v>366</v>
      </c>
      <c r="O146" s="4" t="s">
        <v>367</v>
      </c>
      <c r="P146" s="586"/>
      <c r="Q146" s="586"/>
      <c r="R146" s="83"/>
    </row>
    <row r="147" spans="1:18" ht="12.5" x14ac:dyDescent="0.25">
      <c r="A147" s="82"/>
      <c r="B147" s="4" t="s">
        <v>368</v>
      </c>
      <c r="C147" s="4" t="s">
        <v>369</v>
      </c>
      <c r="D147" s="4" t="s">
        <v>370</v>
      </c>
      <c r="E147" s="4" t="s">
        <v>371</v>
      </c>
      <c r="F147" s="5" t="str">
        <f>IF(OR(AND(NOT(ISBLANK($C148)),$C148&lt;5),AND(NOT(ISBLANK($D148)),$D148&gt;3),AND(NOT(ISBLANK($E148)),$E148&gt;3)),"1","0")</f>
        <v>0</v>
      </c>
      <c r="G147" s="6"/>
      <c r="H147" s="6"/>
      <c r="I147" s="6"/>
      <c r="J147" s="6"/>
      <c r="K147" s="6"/>
      <c r="L147" s="6"/>
      <c r="M147" s="6"/>
      <c r="N147" s="6"/>
      <c r="O147" s="6"/>
      <c r="P147" s="6"/>
      <c r="Q147" s="6"/>
      <c r="R147" s="83"/>
    </row>
    <row r="148" spans="1:18" ht="12.5" x14ac:dyDescent="0.25">
      <c r="A148" s="82"/>
      <c r="B148" s="7"/>
      <c r="C148" s="6"/>
      <c r="D148" s="6"/>
      <c r="E148" s="6"/>
      <c r="F148" s="205" t="s">
        <v>372</v>
      </c>
      <c r="G148" s="562">
        <f>G147+H147</f>
        <v>0</v>
      </c>
      <c r="H148" s="562"/>
      <c r="I148" s="4"/>
      <c r="J148" s="562">
        <f>J147+K147</f>
        <v>0</v>
      </c>
      <c r="K148" s="562"/>
      <c r="L148" s="4"/>
      <c r="M148" s="562">
        <f>M147+N147</f>
        <v>0</v>
      </c>
      <c r="N148" s="562"/>
      <c r="O148" s="4"/>
      <c r="P148" s="4"/>
      <c r="Q148" s="4"/>
      <c r="R148" s="83"/>
    </row>
    <row r="149" spans="1:18" ht="12.5" x14ac:dyDescent="0.25">
      <c r="A149" s="82"/>
      <c r="B149" s="4" t="s">
        <v>373</v>
      </c>
      <c r="C149" s="4" t="s">
        <v>369</v>
      </c>
      <c r="D149" s="4" t="s">
        <v>370</v>
      </c>
      <c r="E149" s="4" t="s">
        <v>371</v>
      </c>
      <c r="F149" s="5" t="str">
        <f>IF(OR(AND(NOT(ISBLANK($C150)),$C150&lt;5),AND(NOT(ISBLANK($D150)),$D150&gt;3),AND(NOT(ISBLANK($E150)),$E150&gt;3)),"1","0")</f>
        <v>0</v>
      </c>
      <c r="G149" s="6"/>
      <c r="H149" s="6"/>
      <c r="I149" s="6"/>
      <c r="J149" s="6"/>
      <c r="K149" s="6"/>
      <c r="L149" s="6"/>
      <c r="M149" s="6"/>
      <c r="N149" s="6"/>
      <c r="O149" s="6"/>
      <c r="P149" s="6"/>
      <c r="Q149" s="6"/>
      <c r="R149" s="83"/>
    </row>
    <row r="150" spans="1:18" ht="12.5" x14ac:dyDescent="0.25">
      <c r="A150" s="82"/>
      <c r="B150" s="7"/>
      <c r="C150" s="6"/>
      <c r="D150" s="6"/>
      <c r="E150" s="6"/>
      <c r="F150" s="8" t="s">
        <v>372</v>
      </c>
      <c r="G150" s="562">
        <f>G149+H149</f>
        <v>0</v>
      </c>
      <c r="H150" s="562"/>
      <c r="I150" s="4"/>
      <c r="J150" s="562">
        <f>J149+K149</f>
        <v>0</v>
      </c>
      <c r="K150" s="562"/>
      <c r="L150" s="4"/>
      <c r="M150" s="562">
        <f>M149+N149</f>
        <v>0</v>
      </c>
      <c r="N150" s="562"/>
      <c r="O150" s="4"/>
      <c r="P150" s="4"/>
      <c r="Q150" s="4"/>
      <c r="R150" s="83"/>
    </row>
    <row r="151" spans="1:18" ht="12.5" x14ac:dyDescent="0.25">
      <c r="A151" s="82"/>
      <c r="B151" s="4" t="s">
        <v>374</v>
      </c>
      <c r="C151" s="4" t="s">
        <v>369</v>
      </c>
      <c r="D151" s="4" t="s">
        <v>370</v>
      </c>
      <c r="E151" s="4" t="s">
        <v>371</v>
      </c>
      <c r="F151" s="5" t="str">
        <f>IF(OR(AND(NOT(ISBLANK($C152)),$C152&lt;5),AND(NOT(ISBLANK($D152)),$D152&gt;3),AND(NOT(ISBLANK($E152)),$E152&gt;3)),"1","0")</f>
        <v>0</v>
      </c>
      <c r="G151" s="6"/>
      <c r="H151" s="6"/>
      <c r="I151" s="6"/>
      <c r="J151" s="6"/>
      <c r="K151" s="6"/>
      <c r="L151" s="6"/>
      <c r="M151" s="6"/>
      <c r="N151" s="6"/>
      <c r="O151" s="6"/>
      <c r="P151" s="6"/>
      <c r="Q151" s="6"/>
      <c r="R151" s="83"/>
    </row>
    <row r="152" spans="1:18" ht="12.5" x14ac:dyDescent="0.25">
      <c r="A152" s="82"/>
      <c r="B152" s="7"/>
      <c r="C152" s="6"/>
      <c r="D152" s="6"/>
      <c r="E152" s="6"/>
      <c r="F152" s="8" t="s">
        <v>372</v>
      </c>
      <c r="G152" s="562">
        <f>G151+H151</f>
        <v>0</v>
      </c>
      <c r="H152" s="562"/>
      <c r="I152" s="4"/>
      <c r="J152" s="562">
        <f>J151+K151</f>
        <v>0</v>
      </c>
      <c r="K152" s="562"/>
      <c r="L152" s="4"/>
      <c r="M152" s="562">
        <f>M151+N151</f>
        <v>0</v>
      </c>
      <c r="N152" s="562"/>
      <c r="O152" s="4"/>
      <c r="P152" s="4"/>
      <c r="Q152" s="4"/>
      <c r="R152" s="83"/>
    </row>
    <row r="153" spans="1:18" ht="12.5" x14ac:dyDescent="0.25">
      <c r="A153" s="82"/>
      <c r="B153" s="4" t="s">
        <v>375</v>
      </c>
      <c r="C153" s="4" t="s">
        <v>369</v>
      </c>
      <c r="D153" s="4" t="s">
        <v>370</v>
      </c>
      <c r="E153" s="4" t="s">
        <v>371</v>
      </c>
      <c r="F153" s="5" t="str">
        <f>IF(OR(AND(NOT(ISBLANK($C154)),$C154&lt;5),AND(NOT(ISBLANK($D154)),$D154&gt;3),AND(NOT(ISBLANK($E154)),$E154&gt;3)),"1","0")</f>
        <v>0</v>
      </c>
      <c r="G153" s="6"/>
      <c r="H153" s="6"/>
      <c r="I153" s="6"/>
      <c r="J153" s="6"/>
      <c r="K153" s="6"/>
      <c r="L153" s="6"/>
      <c r="M153" s="6"/>
      <c r="N153" s="6"/>
      <c r="O153" s="6"/>
      <c r="P153" s="6"/>
      <c r="Q153" s="6"/>
      <c r="R153" s="83"/>
    </row>
    <row r="154" spans="1:18" ht="12.5" x14ac:dyDescent="0.25">
      <c r="A154" s="82"/>
      <c r="B154" s="7"/>
      <c r="C154" s="6"/>
      <c r="D154" s="6"/>
      <c r="E154" s="6"/>
      <c r="F154" s="8" t="s">
        <v>372</v>
      </c>
      <c r="G154" s="562">
        <f>G153+H153</f>
        <v>0</v>
      </c>
      <c r="H154" s="562"/>
      <c r="I154" s="4"/>
      <c r="J154" s="562">
        <f>J153+K153</f>
        <v>0</v>
      </c>
      <c r="K154" s="562"/>
      <c r="L154" s="4"/>
      <c r="M154" s="562">
        <f>M153+N153</f>
        <v>0</v>
      </c>
      <c r="N154" s="562"/>
      <c r="O154" s="4"/>
      <c r="P154" s="4"/>
      <c r="Q154" s="4"/>
      <c r="R154" s="83"/>
    </row>
    <row r="155" spans="1:18" ht="12.5" x14ac:dyDescent="0.25">
      <c r="A155" s="82"/>
      <c r="B155" s="4" t="s">
        <v>376</v>
      </c>
      <c r="C155" s="4" t="s">
        <v>369</v>
      </c>
      <c r="D155" s="4" t="s">
        <v>370</v>
      </c>
      <c r="E155" s="4" t="s">
        <v>371</v>
      </c>
      <c r="F155" s="5" t="str">
        <f>IF(OR(AND(NOT(ISBLANK($C156)),$C156&lt;5),AND(NOT(ISBLANK($D156)),$D156&gt;3),AND(NOT(ISBLANK($E156)),$E156&gt;3)),"1","0")</f>
        <v>0</v>
      </c>
      <c r="G155" s="6"/>
      <c r="H155" s="6"/>
      <c r="I155" s="6"/>
      <c r="J155" s="6"/>
      <c r="K155" s="6"/>
      <c r="L155" s="6"/>
      <c r="M155" s="6"/>
      <c r="N155" s="6"/>
      <c r="O155" s="6"/>
      <c r="P155" s="6"/>
      <c r="Q155" s="6"/>
      <c r="R155" s="83"/>
    </row>
    <row r="156" spans="1:18" ht="12.5" x14ac:dyDescent="0.25">
      <c r="A156" s="82"/>
      <c r="B156" s="7"/>
      <c r="C156" s="6"/>
      <c r="D156" s="6"/>
      <c r="E156" s="6"/>
      <c r="F156" s="8" t="s">
        <v>372</v>
      </c>
      <c r="G156" s="562">
        <f>G155+H155</f>
        <v>0</v>
      </c>
      <c r="H156" s="562"/>
      <c r="I156" s="4"/>
      <c r="J156" s="562">
        <f>J155+K155</f>
        <v>0</v>
      </c>
      <c r="K156" s="562"/>
      <c r="L156" s="4"/>
      <c r="M156" s="562">
        <f>M155+N155</f>
        <v>0</v>
      </c>
      <c r="N156" s="562"/>
      <c r="O156" s="4"/>
      <c r="P156" s="4"/>
      <c r="Q156" s="4"/>
      <c r="R156" s="83"/>
    </row>
    <row r="157" spans="1:18" ht="12.5" x14ac:dyDescent="0.25">
      <c r="A157" s="82"/>
      <c r="B157" s="4" t="s">
        <v>377</v>
      </c>
      <c r="C157" s="4" t="s">
        <v>369</v>
      </c>
      <c r="D157" s="4" t="s">
        <v>370</v>
      </c>
      <c r="E157" s="4" t="s">
        <v>371</v>
      </c>
      <c r="F157" s="5" t="str">
        <f>IF(OR(AND(NOT(ISBLANK($C158)),$C158&lt;5),AND(NOT(ISBLANK($D158)),$D158&gt;3),AND(NOT(ISBLANK($E158)),$E158&gt;3)),"1","0")</f>
        <v>0</v>
      </c>
      <c r="G157" s="6"/>
      <c r="H157" s="6"/>
      <c r="I157" s="6"/>
      <c r="J157" s="6"/>
      <c r="K157" s="6"/>
      <c r="L157" s="6"/>
      <c r="M157" s="6"/>
      <c r="N157" s="6"/>
      <c r="O157" s="6"/>
      <c r="P157" s="6"/>
      <c r="Q157" s="6"/>
      <c r="R157" s="83"/>
    </row>
    <row r="158" spans="1:18" ht="12.5" x14ac:dyDescent="0.25">
      <c r="A158" s="82"/>
      <c r="B158" s="7"/>
      <c r="C158" s="6"/>
      <c r="D158" s="6"/>
      <c r="E158" s="6"/>
      <c r="F158" s="8" t="s">
        <v>372</v>
      </c>
      <c r="G158" s="562">
        <f>G157+H157</f>
        <v>0</v>
      </c>
      <c r="H158" s="562"/>
      <c r="I158" s="4"/>
      <c r="J158" s="562">
        <f>J157+K157</f>
        <v>0</v>
      </c>
      <c r="K158" s="562"/>
      <c r="L158" s="4"/>
      <c r="M158" s="562">
        <f>M157+N157</f>
        <v>0</v>
      </c>
      <c r="N158" s="562"/>
      <c r="O158" s="4"/>
      <c r="P158" s="4"/>
      <c r="Q158" s="4"/>
      <c r="R158" s="83"/>
    </row>
    <row r="159" spans="1:18" ht="12.5" x14ac:dyDescent="0.25">
      <c r="A159" s="82"/>
      <c r="B159" s="4" t="s">
        <v>378</v>
      </c>
      <c r="C159" s="4" t="s">
        <v>369</v>
      </c>
      <c r="D159" s="4" t="s">
        <v>370</v>
      </c>
      <c r="E159" s="4" t="s">
        <v>371</v>
      </c>
      <c r="F159" s="5" t="str">
        <f>IF(OR(AND(NOT(ISBLANK($C160)),$C160&lt;5),AND(NOT(ISBLANK($D160)),$D160&gt;3),AND(NOT(ISBLANK($E160)),$E160&gt;3)),"1","0")</f>
        <v>0</v>
      </c>
      <c r="G159" s="6"/>
      <c r="H159" s="6"/>
      <c r="I159" s="6"/>
      <c r="J159" s="6"/>
      <c r="K159" s="6"/>
      <c r="L159" s="6"/>
      <c r="M159" s="6"/>
      <c r="N159" s="6"/>
      <c r="O159" s="6"/>
      <c r="P159" s="6"/>
      <c r="Q159" s="6"/>
      <c r="R159" s="83"/>
    </row>
    <row r="160" spans="1:18" ht="12.5" x14ac:dyDescent="0.25">
      <c r="A160" s="82"/>
      <c r="B160" s="7"/>
      <c r="C160" s="6"/>
      <c r="D160" s="6"/>
      <c r="E160" s="6"/>
      <c r="F160" s="8" t="s">
        <v>372</v>
      </c>
      <c r="G160" s="562">
        <f>G159+H159</f>
        <v>0</v>
      </c>
      <c r="H160" s="562"/>
      <c r="I160" s="4"/>
      <c r="J160" s="562">
        <f>J159+K159</f>
        <v>0</v>
      </c>
      <c r="K160" s="562"/>
      <c r="L160" s="4"/>
      <c r="M160" s="562">
        <f>M159+N159</f>
        <v>0</v>
      </c>
      <c r="N160" s="562"/>
      <c r="O160" s="4"/>
      <c r="P160" s="4"/>
      <c r="Q160" s="4"/>
      <c r="R160" s="83"/>
    </row>
    <row r="161" spans="1:18" ht="12.5" x14ac:dyDescent="0.25">
      <c r="A161" s="82"/>
      <c r="B161" s="4" t="s">
        <v>379</v>
      </c>
      <c r="C161" s="4" t="s">
        <v>369</v>
      </c>
      <c r="D161" s="4" t="s">
        <v>370</v>
      </c>
      <c r="E161" s="4" t="s">
        <v>371</v>
      </c>
      <c r="F161" s="5" t="str">
        <f>IF(OR(AND(NOT(ISBLANK($C162)),$C162&lt;5),AND(NOT(ISBLANK($D162)),$D162&gt;3),AND(NOT(ISBLANK($E162)),$E162&gt;3)),"1","0")</f>
        <v>0</v>
      </c>
      <c r="G161" s="6"/>
      <c r="H161" s="6"/>
      <c r="I161" s="6"/>
      <c r="J161" s="6"/>
      <c r="K161" s="6"/>
      <c r="L161" s="6"/>
      <c r="M161" s="6"/>
      <c r="N161" s="6"/>
      <c r="O161" s="6"/>
      <c r="P161" s="6"/>
      <c r="Q161" s="6"/>
      <c r="R161" s="83"/>
    </row>
    <row r="162" spans="1:18" ht="12.5" x14ac:dyDescent="0.25">
      <c r="A162" s="82"/>
      <c r="B162" s="7"/>
      <c r="C162" s="6"/>
      <c r="D162" s="6"/>
      <c r="E162" s="6"/>
      <c r="F162" s="8" t="s">
        <v>372</v>
      </c>
      <c r="G162" s="562">
        <f>G161+H161</f>
        <v>0</v>
      </c>
      <c r="H162" s="562"/>
      <c r="I162" s="4"/>
      <c r="J162" s="562">
        <f>J161+K161</f>
        <v>0</v>
      </c>
      <c r="K162" s="562"/>
      <c r="L162" s="4"/>
      <c r="M162" s="562">
        <f>M161+N161</f>
        <v>0</v>
      </c>
      <c r="N162" s="562"/>
      <c r="O162" s="4"/>
      <c r="P162" s="4"/>
      <c r="Q162" s="4"/>
      <c r="R162" s="83"/>
    </row>
    <row r="163" spans="1:18" ht="12.5" x14ac:dyDescent="0.25">
      <c r="A163" s="82"/>
      <c r="B163" s="546" t="s">
        <v>380</v>
      </c>
      <c r="C163" s="547"/>
      <c r="D163" s="547"/>
      <c r="E163" s="548"/>
      <c r="F163" s="548"/>
      <c r="G163" s="548"/>
      <c r="H163" s="548"/>
      <c r="I163" s="548"/>
      <c r="J163" s="10">
        <f>MAX(G148,J148,M148,G150,J150,M150,G152,J152,M152,G154,J154,M154,G156,J156,M156,G158,J158,M158,G160,J160,M160,G162,J162,M162)</f>
        <v>0</v>
      </c>
      <c r="K163" s="549"/>
      <c r="L163" s="550"/>
      <c r="M163" s="550"/>
      <c r="N163" s="550"/>
      <c r="O163" s="550"/>
      <c r="P163" s="550"/>
      <c r="Q163" s="550"/>
      <c r="R163" s="83"/>
    </row>
    <row r="164" spans="1:18" ht="12.5" x14ac:dyDescent="0.25">
      <c r="A164" s="82"/>
      <c r="B164" s="551" t="s">
        <v>381</v>
      </c>
      <c r="C164" s="551"/>
      <c r="D164" s="552"/>
      <c r="E164" s="971"/>
      <c r="F164" s="972"/>
      <c r="G164" s="972"/>
      <c r="H164" s="972"/>
      <c r="I164" s="972"/>
      <c r="J164" s="972"/>
      <c r="K164" s="972"/>
      <c r="L164" s="972"/>
      <c r="M164" s="972"/>
      <c r="N164" s="972"/>
      <c r="O164" s="972"/>
      <c r="P164" s="972"/>
      <c r="Q164" s="973"/>
      <c r="R164" s="83"/>
    </row>
    <row r="165" spans="1:18" ht="12.5" x14ac:dyDescent="0.25">
      <c r="A165" s="82"/>
      <c r="B165" s="111" t="s">
        <v>382</v>
      </c>
      <c r="C165" s="112">
        <f>F147+F149+F151+F153+F155+F157+F159+F161</f>
        <v>0</v>
      </c>
      <c r="D165" s="9"/>
      <c r="E165" s="974"/>
      <c r="F165" s="557"/>
      <c r="G165" s="557"/>
      <c r="H165" s="557"/>
      <c r="I165" s="557"/>
      <c r="J165" s="557"/>
      <c r="K165" s="557"/>
      <c r="L165" s="557"/>
      <c r="M165" s="557"/>
      <c r="N165" s="557"/>
      <c r="O165" s="557"/>
      <c r="P165" s="557"/>
      <c r="Q165" s="975"/>
      <c r="R165" s="83"/>
    </row>
    <row r="166" spans="1:18" ht="12.5" x14ac:dyDescent="0.25">
      <c r="A166" s="82"/>
      <c r="B166" s="111" t="s">
        <v>383</v>
      </c>
      <c r="C166" s="112" t="str">
        <f>IF(AND(NOT(ISBLANK(G145)),OR(G145="&lt; 50,000 cp",G145="50,000 - 499,999 cp")),"1","0")</f>
        <v>0</v>
      </c>
      <c r="D166" s="9"/>
      <c r="E166" s="974"/>
      <c r="F166" s="557"/>
      <c r="G166" s="557"/>
      <c r="H166" s="557"/>
      <c r="I166" s="557"/>
      <c r="J166" s="557"/>
      <c r="K166" s="557"/>
      <c r="L166" s="557"/>
      <c r="M166" s="557"/>
      <c r="N166" s="557"/>
      <c r="O166" s="557"/>
      <c r="P166" s="557"/>
      <c r="Q166" s="975"/>
      <c r="R166" s="83"/>
    </row>
    <row r="167" spans="1:18" ht="12.5" x14ac:dyDescent="0.25">
      <c r="A167" s="82"/>
      <c r="B167" s="111" t="s">
        <v>384</v>
      </c>
      <c r="C167" s="111">
        <f>C165+C166</f>
        <v>0</v>
      </c>
      <c r="D167" s="9"/>
      <c r="E167" s="976"/>
      <c r="F167" s="977"/>
      <c r="G167" s="977"/>
      <c r="H167" s="977"/>
      <c r="I167" s="977"/>
      <c r="J167" s="977"/>
      <c r="K167" s="977"/>
      <c r="L167" s="977"/>
      <c r="M167" s="977"/>
      <c r="N167" s="977"/>
      <c r="O167" s="977"/>
      <c r="P167" s="977"/>
      <c r="Q167" s="978"/>
      <c r="R167" s="83"/>
    </row>
    <row r="168" spans="1:18" ht="12.5" x14ac:dyDescent="0.25">
      <c r="A168" s="82"/>
      <c r="B168" s="113" t="s">
        <v>385</v>
      </c>
      <c r="C168" s="113">
        <f>$F$4</f>
        <v>0</v>
      </c>
      <c r="R168" s="83"/>
    </row>
    <row r="169" spans="1:18" ht="12.5" x14ac:dyDescent="0.25">
      <c r="A169" s="82"/>
      <c r="R169" s="83"/>
    </row>
    <row r="170" spans="1:18" ht="12.5" x14ac:dyDescent="0.25">
      <c r="A170" s="82"/>
      <c r="R170" s="83"/>
    </row>
    <row r="171" spans="1:18" ht="12.5" x14ac:dyDescent="0.25">
      <c r="A171" s="82"/>
      <c r="B171" s="590" t="str">
        <f>+Ecologist&amp;": "&amp;+Site_name</f>
        <v xml:space="preserve">: </v>
      </c>
      <c r="C171" s="591"/>
      <c r="D171" s="591"/>
      <c r="E171" s="591"/>
      <c r="F171" s="591"/>
      <c r="G171" s="591"/>
      <c r="H171" s="591"/>
      <c r="I171" s="591"/>
      <c r="J171" s="591"/>
      <c r="K171" s="592"/>
      <c r="L171" s="592"/>
      <c r="M171" s="592"/>
      <c r="N171" s="592"/>
      <c r="O171" s="592"/>
      <c r="P171" s="592"/>
      <c r="Q171" s="593"/>
      <c r="R171" s="83"/>
    </row>
    <row r="172" spans="1:18" ht="12.5" x14ac:dyDescent="0.25">
      <c r="A172" s="82"/>
      <c r="B172" s="984" t="s">
        <v>1068</v>
      </c>
      <c r="C172" s="242"/>
      <c r="D172" s="242"/>
      <c r="E172" s="242"/>
      <c r="F172" s="242"/>
      <c r="G172" s="242"/>
      <c r="H172" s="242"/>
      <c r="I172" s="242"/>
      <c r="J172" s="242"/>
      <c r="K172" s="285" t="s">
        <v>387</v>
      </c>
      <c r="L172" s="235"/>
      <c r="M172" s="235"/>
      <c r="N172" s="235"/>
      <c r="O172" s="235"/>
      <c r="P172" s="235"/>
      <c r="Q172" s="235"/>
      <c r="R172" s="83"/>
    </row>
    <row r="173" spans="1:18" ht="12.5" x14ac:dyDescent="0.25">
      <c r="A173" s="82"/>
      <c r="B173" s="245"/>
      <c r="C173" s="271"/>
      <c r="D173" s="271"/>
      <c r="E173" s="271"/>
      <c r="F173" s="271"/>
      <c r="G173" s="271"/>
      <c r="H173" s="271"/>
      <c r="I173" s="271"/>
      <c r="J173" s="271"/>
      <c r="K173" s="271"/>
      <c r="L173" s="271"/>
      <c r="M173" s="271"/>
      <c r="N173" s="271"/>
      <c r="O173" s="271"/>
      <c r="P173" s="271"/>
      <c r="Q173" s="271"/>
      <c r="R173" s="83"/>
    </row>
    <row r="174" spans="1:18" ht="12.5" x14ac:dyDescent="0.25">
      <c r="A174" s="82"/>
      <c r="B174" s="271"/>
      <c r="C174" s="271"/>
      <c r="D174" s="271"/>
      <c r="E174" s="271"/>
      <c r="F174" s="271"/>
      <c r="G174" s="271"/>
      <c r="H174" s="271"/>
      <c r="I174" s="271"/>
      <c r="J174" s="271"/>
      <c r="K174" s="271"/>
      <c r="L174" s="271"/>
      <c r="M174" s="271"/>
      <c r="N174" s="271"/>
      <c r="O174" s="271"/>
      <c r="P174" s="271"/>
      <c r="Q174" s="271"/>
      <c r="R174" s="83"/>
    </row>
    <row r="175" spans="1:18" ht="12.5" x14ac:dyDescent="0.25">
      <c r="A175" s="82"/>
      <c r="B175" s="271"/>
      <c r="C175" s="271"/>
      <c r="D175" s="271"/>
      <c r="E175" s="271"/>
      <c r="F175" s="271"/>
      <c r="G175" s="271"/>
      <c r="H175" s="271"/>
      <c r="I175" s="271"/>
      <c r="J175" s="271"/>
      <c r="K175" s="271"/>
      <c r="L175" s="271"/>
      <c r="M175" s="271"/>
      <c r="N175" s="271"/>
      <c r="O175" s="271"/>
      <c r="P175" s="271"/>
      <c r="Q175" s="271"/>
      <c r="R175" s="83"/>
    </row>
    <row r="176" spans="1:18" ht="12.5" x14ac:dyDescent="0.25">
      <c r="A176" s="82"/>
      <c r="B176" s="617" t="s">
        <v>1069</v>
      </c>
      <c r="C176" s="979"/>
      <c r="D176" s="979"/>
      <c r="E176" s="980"/>
      <c r="F176" s="579" t="s">
        <v>320</v>
      </c>
      <c r="G176" s="578" t="s">
        <v>354</v>
      </c>
      <c r="H176" s="578"/>
      <c r="I176" s="578"/>
      <c r="J176" s="578" t="s">
        <v>355</v>
      </c>
      <c r="K176" s="578"/>
      <c r="L176" s="578"/>
      <c r="M176" s="580" t="s">
        <v>356</v>
      </c>
      <c r="N176" s="581"/>
      <c r="O176" s="581"/>
      <c r="P176" s="2" t="s">
        <v>357</v>
      </c>
      <c r="Q176" s="3" t="s">
        <v>358</v>
      </c>
      <c r="R176" s="83"/>
    </row>
    <row r="177" spans="1:18" ht="14.15" customHeight="1" x14ac:dyDescent="0.25">
      <c r="A177" s="82"/>
      <c r="B177" s="981"/>
      <c r="C177" s="982"/>
      <c r="D177" s="982"/>
      <c r="E177" s="983"/>
      <c r="F177" s="263"/>
      <c r="G177" s="579" t="s">
        <v>359</v>
      </c>
      <c r="H177" s="579"/>
      <c r="I177" s="579"/>
      <c r="J177" s="579" t="s">
        <v>360</v>
      </c>
      <c r="K177" s="579"/>
      <c r="L177" s="579"/>
      <c r="M177" s="582"/>
      <c r="N177" s="582"/>
      <c r="O177" s="582"/>
      <c r="P177" s="585" t="s">
        <v>361</v>
      </c>
      <c r="Q177" s="585" t="s">
        <v>362</v>
      </c>
      <c r="R177" s="83"/>
    </row>
    <row r="178" spans="1:18" ht="12.5" x14ac:dyDescent="0.25">
      <c r="A178" s="82"/>
      <c r="B178" s="588" t="s">
        <v>363</v>
      </c>
      <c r="C178" s="589"/>
      <c r="D178" s="589"/>
      <c r="E178" s="144"/>
      <c r="F178" s="263"/>
      <c r="G178" s="583"/>
      <c r="H178" s="583"/>
      <c r="I178" s="583"/>
      <c r="J178" s="584"/>
      <c r="K178" s="584"/>
      <c r="L178" s="584"/>
      <c r="M178" s="582"/>
      <c r="N178" s="582"/>
      <c r="O178" s="582"/>
      <c r="P178" s="586"/>
      <c r="Q178" s="586"/>
      <c r="R178" s="83"/>
    </row>
    <row r="179" spans="1:18" ht="12.5" x14ac:dyDescent="0.25">
      <c r="A179" s="82"/>
      <c r="B179" s="587" t="s">
        <v>364</v>
      </c>
      <c r="C179" s="547"/>
      <c r="D179" s="547"/>
      <c r="E179" s="547"/>
      <c r="F179" s="547"/>
      <c r="G179" s="4" t="s">
        <v>365</v>
      </c>
      <c r="H179" s="4" t="s">
        <v>366</v>
      </c>
      <c r="I179" s="4" t="s">
        <v>367</v>
      </c>
      <c r="J179" s="4" t="s">
        <v>365</v>
      </c>
      <c r="K179" s="4" t="s">
        <v>366</v>
      </c>
      <c r="L179" s="4" t="s">
        <v>367</v>
      </c>
      <c r="M179" s="4" t="s">
        <v>365</v>
      </c>
      <c r="N179" s="4" t="s">
        <v>366</v>
      </c>
      <c r="O179" s="4" t="s">
        <v>367</v>
      </c>
      <c r="P179" s="586"/>
      <c r="Q179" s="586"/>
      <c r="R179" s="83"/>
    </row>
    <row r="180" spans="1:18" ht="12.5" x14ac:dyDescent="0.25">
      <c r="A180" s="82"/>
      <c r="B180" s="4" t="s">
        <v>368</v>
      </c>
      <c r="C180" s="4" t="s">
        <v>369</v>
      </c>
      <c r="D180" s="4" t="s">
        <v>370</v>
      </c>
      <c r="E180" s="4" t="s">
        <v>371</v>
      </c>
      <c r="F180" s="5" t="str">
        <f>IF(OR(AND(NOT(ISBLANK($C181)),$C181&lt;5),AND(NOT(ISBLANK($D181)),$D181&gt;3),AND(NOT(ISBLANK($E181)),$E181&gt;3)),"1","0")</f>
        <v>0</v>
      </c>
      <c r="G180" s="6"/>
      <c r="H180" s="6"/>
      <c r="I180" s="6"/>
      <c r="J180" s="6"/>
      <c r="K180" s="6"/>
      <c r="L180" s="6"/>
      <c r="M180" s="6"/>
      <c r="N180" s="6"/>
      <c r="O180" s="6"/>
      <c r="P180" s="6"/>
      <c r="Q180" s="6"/>
      <c r="R180" s="83"/>
    </row>
    <row r="181" spans="1:18" ht="12.5" x14ac:dyDescent="0.25">
      <c r="A181" s="82"/>
      <c r="B181" s="7"/>
      <c r="C181" s="6"/>
      <c r="D181" s="6"/>
      <c r="E181" s="6"/>
      <c r="F181" s="205" t="s">
        <v>372</v>
      </c>
      <c r="G181" s="562">
        <f>G180+H180</f>
        <v>0</v>
      </c>
      <c r="H181" s="562"/>
      <c r="I181" s="4"/>
      <c r="J181" s="562">
        <f>J180+K180</f>
        <v>0</v>
      </c>
      <c r="K181" s="562"/>
      <c r="L181" s="4"/>
      <c r="M181" s="562">
        <f>M180+N180</f>
        <v>0</v>
      </c>
      <c r="N181" s="562"/>
      <c r="O181" s="4"/>
      <c r="P181" s="4"/>
      <c r="Q181" s="4"/>
      <c r="R181" s="83"/>
    </row>
    <row r="182" spans="1:18" ht="12.5" x14ac:dyDescent="0.25">
      <c r="A182" s="82"/>
      <c r="B182" s="4" t="s">
        <v>373</v>
      </c>
      <c r="C182" s="4" t="s">
        <v>369</v>
      </c>
      <c r="D182" s="4" t="s">
        <v>370</v>
      </c>
      <c r="E182" s="4" t="s">
        <v>371</v>
      </c>
      <c r="F182" s="5" t="str">
        <f>IF(OR(AND(NOT(ISBLANK($C183)),$C183&lt;5),AND(NOT(ISBLANK($D183)),$D183&gt;3),AND(NOT(ISBLANK($E183)),$E183&gt;3)),"1","0")</f>
        <v>0</v>
      </c>
      <c r="G182" s="6"/>
      <c r="H182" s="6"/>
      <c r="I182" s="6"/>
      <c r="J182" s="6"/>
      <c r="K182" s="6"/>
      <c r="L182" s="6"/>
      <c r="M182" s="6"/>
      <c r="N182" s="6"/>
      <c r="O182" s="6"/>
      <c r="P182" s="6"/>
      <c r="Q182" s="6"/>
      <c r="R182" s="83"/>
    </row>
    <row r="183" spans="1:18" ht="12.5" x14ac:dyDescent="0.25">
      <c r="A183" s="82"/>
      <c r="B183" s="7"/>
      <c r="C183" s="6"/>
      <c r="D183" s="6"/>
      <c r="E183" s="6"/>
      <c r="F183" s="8" t="s">
        <v>372</v>
      </c>
      <c r="G183" s="562">
        <f>G182+H182</f>
        <v>0</v>
      </c>
      <c r="H183" s="562"/>
      <c r="I183" s="4"/>
      <c r="J183" s="562">
        <f>J182+K182</f>
        <v>0</v>
      </c>
      <c r="K183" s="562"/>
      <c r="L183" s="4"/>
      <c r="M183" s="562">
        <f>M182+N182</f>
        <v>0</v>
      </c>
      <c r="N183" s="562"/>
      <c r="O183" s="4"/>
      <c r="P183" s="4"/>
      <c r="Q183" s="4"/>
      <c r="R183" s="83"/>
    </row>
    <row r="184" spans="1:18" ht="12.5" x14ac:dyDescent="0.25">
      <c r="A184" s="82"/>
      <c r="B184" s="4" t="s">
        <v>374</v>
      </c>
      <c r="C184" s="4" t="s">
        <v>369</v>
      </c>
      <c r="D184" s="4" t="s">
        <v>370</v>
      </c>
      <c r="E184" s="4" t="s">
        <v>371</v>
      </c>
      <c r="F184" s="5" t="str">
        <f>IF(OR(AND(NOT(ISBLANK($C185)),$C185&lt;5),AND(NOT(ISBLANK($D185)),$D185&gt;3),AND(NOT(ISBLANK($E185)),$E185&gt;3)),"1","0")</f>
        <v>0</v>
      </c>
      <c r="G184" s="6"/>
      <c r="H184" s="6"/>
      <c r="I184" s="6"/>
      <c r="J184" s="6"/>
      <c r="K184" s="6"/>
      <c r="L184" s="6"/>
      <c r="M184" s="6"/>
      <c r="N184" s="6"/>
      <c r="O184" s="6"/>
      <c r="P184" s="6"/>
      <c r="Q184" s="6"/>
      <c r="R184" s="83"/>
    </row>
    <row r="185" spans="1:18" ht="12.5" x14ac:dyDescent="0.25">
      <c r="A185" s="82"/>
      <c r="B185" s="7"/>
      <c r="C185" s="6"/>
      <c r="D185" s="6"/>
      <c r="E185" s="6"/>
      <c r="F185" s="8" t="s">
        <v>372</v>
      </c>
      <c r="G185" s="562">
        <f>G184+H184</f>
        <v>0</v>
      </c>
      <c r="H185" s="562"/>
      <c r="I185" s="4"/>
      <c r="J185" s="562">
        <f>J184+K184</f>
        <v>0</v>
      </c>
      <c r="K185" s="562"/>
      <c r="L185" s="4"/>
      <c r="M185" s="562">
        <f>M184+N184</f>
        <v>0</v>
      </c>
      <c r="N185" s="562"/>
      <c r="O185" s="4"/>
      <c r="P185" s="4"/>
      <c r="Q185" s="4"/>
      <c r="R185" s="83"/>
    </row>
    <row r="186" spans="1:18" ht="12.5" x14ac:dyDescent="0.25">
      <c r="A186" s="82"/>
      <c r="B186" s="4" t="s">
        <v>375</v>
      </c>
      <c r="C186" s="4" t="s">
        <v>369</v>
      </c>
      <c r="D186" s="4" t="s">
        <v>370</v>
      </c>
      <c r="E186" s="4" t="s">
        <v>371</v>
      </c>
      <c r="F186" s="5" t="str">
        <f>IF(OR(AND(NOT(ISBLANK($C187)),$C187&lt;5),AND(NOT(ISBLANK($D187)),$D187&gt;3),AND(NOT(ISBLANK($E187)),$E187&gt;3)),"1","0")</f>
        <v>0</v>
      </c>
      <c r="G186" s="6"/>
      <c r="H186" s="6"/>
      <c r="I186" s="6"/>
      <c r="J186" s="6"/>
      <c r="K186" s="6"/>
      <c r="L186" s="6"/>
      <c r="M186" s="6"/>
      <c r="N186" s="6"/>
      <c r="O186" s="6"/>
      <c r="P186" s="6"/>
      <c r="Q186" s="6"/>
      <c r="R186" s="83"/>
    </row>
    <row r="187" spans="1:18" ht="12.5" x14ac:dyDescent="0.25">
      <c r="A187" s="82"/>
      <c r="B187" s="7"/>
      <c r="C187" s="6"/>
      <c r="D187" s="6"/>
      <c r="E187" s="6"/>
      <c r="F187" s="8" t="s">
        <v>372</v>
      </c>
      <c r="G187" s="562">
        <f>G186+H186</f>
        <v>0</v>
      </c>
      <c r="H187" s="562"/>
      <c r="I187" s="4"/>
      <c r="J187" s="562">
        <f>J186+K186</f>
        <v>0</v>
      </c>
      <c r="K187" s="562"/>
      <c r="L187" s="4"/>
      <c r="M187" s="562">
        <f>M186+N186</f>
        <v>0</v>
      </c>
      <c r="N187" s="562"/>
      <c r="O187" s="4"/>
      <c r="P187" s="4"/>
      <c r="Q187" s="4"/>
      <c r="R187" s="83"/>
    </row>
    <row r="188" spans="1:18" ht="12.5" x14ac:dyDescent="0.25">
      <c r="A188" s="82"/>
      <c r="B188" s="4" t="s">
        <v>376</v>
      </c>
      <c r="C188" s="4" t="s">
        <v>369</v>
      </c>
      <c r="D188" s="4" t="s">
        <v>370</v>
      </c>
      <c r="E188" s="4" t="s">
        <v>371</v>
      </c>
      <c r="F188" s="5" t="str">
        <f>IF(OR(AND(NOT(ISBLANK($C189)),$C189&lt;5),AND(NOT(ISBLANK($D189)),$D189&gt;3),AND(NOT(ISBLANK($E189)),$E189&gt;3)),"1","0")</f>
        <v>0</v>
      </c>
      <c r="G188" s="6"/>
      <c r="H188" s="6"/>
      <c r="I188" s="6"/>
      <c r="J188" s="6"/>
      <c r="K188" s="6"/>
      <c r="L188" s="6"/>
      <c r="M188" s="6"/>
      <c r="N188" s="6"/>
      <c r="O188" s="6"/>
      <c r="P188" s="6"/>
      <c r="Q188" s="6"/>
      <c r="R188" s="83"/>
    </row>
    <row r="189" spans="1:18" ht="12.5" x14ac:dyDescent="0.25">
      <c r="A189" s="82"/>
      <c r="B189" s="7"/>
      <c r="C189" s="6"/>
      <c r="D189" s="6"/>
      <c r="E189" s="6"/>
      <c r="F189" s="8" t="s">
        <v>372</v>
      </c>
      <c r="G189" s="562">
        <f>G188+H188</f>
        <v>0</v>
      </c>
      <c r="H189" s="562"/>
      <c r="I189" s="4"/>
      <c r="J189" s="562">
        <f>J188+K188</f>
        <v>0</v>
      </c>
      <c r="K189" s="562"/>
      <c r="L189" s="4"/>
      <c r="M189" s="562">
        <f>M188+N188</f>
        <v>0</v>
      </c>
      <c r="N189" s="562"/>
      <c r="O189" s="4"/>
      <c r="P189" s="4"/>
      <c r="Q189" s="4"/>
      <c r="R189" s="83"/>
    </row>
    <row r="190" spans="1:18" ht="12.5" x14ac:dyDescent="0.25">
      <c r="A190" s="82"/>
      <c r="B190" s="4" t="s">
        <v>377</v>
      </c>
      <c r="C190" s="4" t="s">
        <v>369</v>
      </c>
      <c r="D190" s="4" t="s">
        <v>370</v>
      </c>
      <c r="E190" s="4" t="s">
        <v>371</v>
      </c>
      <c r="F190" s="5" t="str">
        <f>IF(OR(AND(NOT(ISBLANK($C191)),$C191&lt;5),AND(NOT(ISBLANK($D191)),$D191&gt;3),AND(NOT(ISBLANK($E191)),$E191&gt;3)),"1","0")</f>
        <v>0</v>
      </c>
      <c r="G190" s="6"/>
      <c r="H190" s="6"/>
      <c r="I190" s="6"/>
      <c r="J190" s="6"/>
      <c r="K190" s="6"/>
      <c r="L190" s="6"/>
      <c r="M190" s="6"/>
      <c r="N190" s="6"/>
      <c r="O190" s="6"/>
      <c r="P190" s="6"/>
      <c r="Q190" s="6"/>
      <c r="R190" s="83"/>
    </row>
    <row r="191" spans="1:18" ht="12.5" x14ac:dyDescent="0.25">
      <c r="A191" s="82"/>
      <c r="B191" s="7"/>
      <c r="C191" s="6"/>
      <c r="D191" s="6"/>
      <c r="E191" s="6"/>
      <c r="F191" s="8" t="s">
        <v>372</v>
      </c>
      <c r="G191" s="562">
        <f>G190+H190</f>
        <v>0</v>
      </c>
      <c r="H191" s="562"/>
      <c r="I191" s="4"/>
      <c r="J191" s="562">
        <f>J190+K190</f>
        <v>0</v>
      </c>
      <c r="K191" s="562"/>
      <c r="L191" s="4"/>
      <c r="M191" s="562">
        <f>M190+N190</f>
        <v>0</v>
      </c>
      <c r="N191" s="562"/>
      <c r="O191" s="4"/>
      <c r="P191" s="4"/>
      <c r="Q191" s="4"/>
      <c r="R191" s="83"/>
    </row>
    <row r="192" spans="1:18" ht="12.5" x14ac:dyDescent="0.25">
      <c r="A192" s="82"/>
      <c r="B192" s="4" t="s">
        <v>378</v>
      </c>
      <c r="C192" s="4" t="s">
        <v>369</v>
      </c>
      <c r="D192" s="4" t="s">
        <v>370</v>
      </c>
      <c r="E192" s="4" t="s">
        <v>371</v>
      </c>
      <c r="F192" s="5" t="str">
        <f>IF(OR(AND(NOT(ISBLANK($C193)),$C193&lt;5),AND(NOT(ISBLANK($D193)),$D193&gt;3),AND(NOT(ISBLANK($E193)),$E193&gt;3)),"1","0")</f>
        <v>0</v>
      </c>
      <c r="G192" s="6"/>
      <c r="H192" s="6"/>
      <c r="I192" s="6"/>
      <c r="J192" s="6"/>
      <c r="K192" s="6"/>
      <c r="L192" s="6"/>
      <c r="M192" s="6"/>
      <c r="N192" s="6"/>
      <c r="O192" s="6"/>
      <c r="P192" s="6"/>
      <c r="Q192" s="6"/>
      <c r="R192" s="83"/>
    </row>
    <row r="193" spans="1:18" ht="12.5" x14ac:dyDescent="0.25">
      <c r="A193" s="82"/>
      <c r="B193" s="7"/>
      <c r="C193" s="6"/>
      <c r="D193" s="6"/>
      <c r="E193" s="6"/>
      <c r="F193" s="8" t="s">
        <v>372</v>
      </c>
      <c r="G193" s="562">
        <f>G192+H192</f>
        <v>0</v>
      </c>
      <c r="H193" s="562"/>
      <c r="I193" s="4"/>
      <c r="J193" s="562">
        <f>J192+K192</f>
        <v>0</v>
      </c>
      <c r="K193" s="562"/>
      <c r="L193" s="4"/>
      <c r="M193" s="562">
        <f>M192+N192</f>
        <v>0</v>
      </c>
      <c r="N193" s="562"/>
      <c r="O193" s="4"/>
      <c r="P193" s="4"/>
      <c r="Q193" s="4"/>
      <c r="R193" s="83"/>
    </row>
    <row r="194" spans="1:18" ht="12.5" x14ac:dyDescent="0.25">
      <c r="A194" s="82"/>
      <c r="B194" s="4" t="s">
        <v>379</v>
      </c>
      <c r="C194" s="4" t="s">
        <v>369</v>
      </c>
      <c r="D194" s="4" t="s">
        <v>370</v>
      </c>
      <c r="E194" s="4" t="s">
        <v>371</v>
      </c>
      <c r="F194" s="5" t="str">
        <f>IF(OR(AND(NOT(ISBLANK($C195)),$C195&lt;5),AND(NOT(ISBLANK($D195)),$D195&gt;3),AND(NOT(ISBLANK($E195)),$E195&gt;3)),"1","0")</f>
        <v>0</v>
      </c>
      <c r="G194" s="6"/>
      <c r="H194" s="6"/>
      <c r="I194" s="6"/>
      <c r="J194" s="6"/>
      <c r="K194" s="6"/>
      <c r="L194" s="6"/>
      <c r="M194" s="6"/>
      <c r="N194" s="6"/>
      <c r="O194" s="6"/>
      <c r="P194" s="6"/>
      <c r="Q194" s="6"/>
      <c r="R194" s="83"/>
    </row>
    <row r="195" spans="1:18" ht="12.5" x14ac:dyDescent="0.25">
      <c r="A195" s="82"/>
      <c r="B195" s="7"/>
      <c r="C195" s="6"/>
      <c r="D195" s="6"/>
      <c r="E195" s="6"/>
      <c r="F195" s="8" t="s">
        <v>372</v>
      </c>
      <c r="G195" s="562">
        <f>G194+H194</f>
        <v>0</v>
      </c>
      <c r="H195" s="562"/>
      <c r="I195" s="4"/>
      <c r="J195" s="562">
        <f>J194+K194</f>
        <v>0</v>
      </c>
      <c r="K195" s="562"/>
      <c r="L195" s="4"/>
      <c r="M195" s="562">
        <f>M194+N194</f>
        <v>0</v>
      </c>
      <c r="N195" s="562"/>
      <c r="O195" s="4"/>
      <c r="P195" s="4"/>
      <c r="Q195" s="4"/>
      <c r="R195" s="83"/>
    </row>
    <row r="196" spans="1:18" ht="12.5" x14ac:dyDescent="0.25">
      <c r="A196" s="82"/>
      <c r="B196" s="546" t="s">
        <v>380</v>
      </c>
      <c r="C196" s="547"/>
      <c r="D196" s="547"/>
      <c r="E196" s="548"/>
      <c r="F196" s="548"/>
      <c r="G196" s="548"/>
      <c r="H196" s="548"/>
      <c r="I196" s="548"/>
      <c r="J196" s="10">
        <f>MAX(G181,J181,M181,G183,J183,M183,G185,J185,M185,G187,J187,M187,G189,J189,M189,G191,J191,M191,G193,J193,M193,G195,J195,M195)</f>
        <v>0</v>
      </c>
      <c r="K196" s="549"/>
      <c r="L196" s="550"/>
      <c r="M196" s="550"/>
      <c r="N196" s="550"/>
      <c r="O196" s="550"/>
      <c r="P196" s="550"/>
      <c r="Q196" s="550"/>
      <c r="R196" s="83"/>
    </row>
    <row r="197" spans="1:18" ht="12.5" x14ac:dyDescent="0.25">
      <c r="A197" s="82"/>
      <c r="B197" s="551" t="s">
        <v>381</v>
      </c>
      <c r="C197" s="551"/>
      <c r="D197" s="552"/>
      <c r="E197" s="971"/>
      <c r="F197" s="972"/>
      <c r="G197" s="972"/>
      <c r="H197" s="972"/>
      <c r="I197" s="972"/>
      <c r="J197" s="972"/>
      <c r="K197" s="972"/>
      <c r="L197" s="972"/>
      <c r="M197" s="972"/>
      <c r="N197" s="972"/>
      <c r="O197" s="972"/>
      <c r="P197" s="972"/>
      <c r="Q197" s="973"/>
      <c r="R197" s="83"/>
    </row>
    <row r="198" spans="1:18" ht="12.5" x14ac:dyDescent="0.25">
      <c r="A198" s="82"/>
      <c r="B198" s="111" t="s">
        <v>382</v>
      </c>
      <c r="C198" s="112">
        <f>F180+F182+F184+F186+F188+F190+F192+F194</f>
        <v>0</v>
      </c>
      <c r="D198" s="9"/>
      <c r="E198" s="974"/>
      <c r="F198" s="557"/>
      <c r="G198" s="557"/>
      <c r="H198" s="557"/>
      <c r="I198" s="557"/>
      <c r="J198" s="557"/>
      <c r="K198" s="557"/>
      <c r="L198" s="557"/>
      <c r="M198" s="557"/>
      <c r="N198" s="557"/>
      <c r="O198" s="557"/>
      <c r="P198" s="557"/>
      <c r="Q198" s="975"/>
      <c r="R198" s="83"/>
    </row>
    <row r="199" spans="1:18" ht="12.5" x14ac:dyDescent="0.25">
      <c r="A199" s="82"/>
      <c r="B199" s="111" t="s">
        <v>383</v>
      </c>
      <c r="C199" s="112" t="str">
        <f>IF(AND(NOT(ISBLANK(G178)),OR(G178="&lt; 50,000 cp",G178="50,000 - 499,999 cp")),"1","0")</f>
        <v>0</v>
      </c>
      <c r="D199" s="9"/>
      <c r="E199" s="974"/>
      <c r="F199" s="557"/>
      <c r="G199" s="557"/>
      <c r="H199" s="557"/>
      <c r="I199" s="557"/>
      <c r="J199" s="557"/>
      <c r="K199" s="557"/>
      <c r="L199" s="557"/>
      <c r="M199" s="557"/>
      <c r="N199" s="557"/>
      <c r="O199" s="557"/>
      <c r="P199" s="557"/>
      <c r="Q199" s="975"/>
      <c r="R199" s="83"/>
    </row>
    <row r="200" spans="1:18" ht="12.5" x14ac:dyDescent="0.25">
      <c r="A200" s="82"/>
      <c r="B200" s="111" t="s">
        <v>384</v>
      </c>
      <c r="C200" s="111">
        <f>C198+C199</f>
        <v>0</v>
      </c>
      <c r="D200" s="9"/>
      <c r="E200" s="976"/>
      <c r="F200" s="977"/>
      <c r="G200" s="977"/>
      <c r="H200" s="977"/>
      <c r="I200" s="977"/>
      <c r="J200" s="977"/>
      <c r="K200" s="977"/>
      <c r="L200" s="977"/>
      <c r="M200" s="977"/>
      <c r="N200" s="977"/>
      <c r="O200" s="977"/>
      <c r="P200" s="977"/>
      <c r="Q200" s="978"/>
      <c r="R200" s="83"/>
    </row>
    <row r="201" spans="1:18" ht="12.5" x14ac:dyDescent="0.25">
      <c r="A201" s="82"/>
      <c r="B201" s="113" t="s">
        <v>385</v>
      </c>
      <c r="C201" s="113">
        <f>$F$4</f>
        <v>0</v>
      </c>
      <c r="R201" s="83"/>
    </row>
    <row r="202" spans="1:18" ht="12.5" x14ac:dyDescent="0.25">
      <c r="A202" s="82"/>
      <c r="R202" s="83"/>
    </row>
    <row r="203" spans="1:18" ht="12.5" x14ac:dyDescent="0.25">
      <c r="A203" s="82"/>
      <c r="R203" s="83"/>
    </row>
    <row r="204" spans="1:18" ht="12.5" x14ac:dyDescent="0.25">
      <c r="A204" s="82"/>
      <c r="B204" s="590" t="str">
        <f>+Ecologist&amp;": "&amp;+Site_name</f>
        <v xml:space="preserve">: </v>
      </c>
      <c r="C204" s="591"/>
      <c r="D204" s="591"/>
      <c r="E204" s="591"/>
      <c r="F204" s="591"/>
      <c r="G204" s="591"/>
      <c r="H204" s="591"/>
      <c r="I204" s="591"/>
      <c r="J204" s="591"/>
      <c r="K204" s="592"/>
      <c r="L204" s="592"/>
      <c r="M204" s="592"/>
      <c r="N204" s="592"/>
      <c r="O204" s="592"/>
      <c r="P204" s="592"/>
      <c r="Q204" s="593"/>
      <c r="R204" s="83"/>
    </row>
    <row r="205" spans="1:18" ht="12.5" x14ac:dyDescent="0.25">
      <c r="A205" s="82"/>
      <c r="B205" s="984" t="s">
        <v>1070</v>
      </c>
      <c r="C205" s="242"/>
      <c r="D205" s="242"/>
      <c r="E205" s="242"/>
      <c r="F205" s="242"/>
      <c r="G205" s="242"/>
      <c r="H205" s="242"/>
      <c r="I205" s="242"/>
      <c r="J205" s="242"/>
      <c r="K205" s="285" t="s">
        <v>387</v>
      </c>
      <c r="L205" s="235"/>
      <c r="M205" s="235"/>
      <c r="N205" s="235"/>
      <c r="O205" s="235"/>
      <c r="P205" s="235"/>
      <c r="Q205" s="235"/>
      <c r="R205" s="83"/>
    </row>
    <row r="206" spans="1:18" ht="12.5" x14ac:dyDescent="0.25">
      <c r="A206" s="82"/>
      <c r="B206" s="245"/>
      <c r="C206" s="271"/>
      <c r="D206" s="271"/>
      <c r="E206" s="271"/>
      <c r="F206" s="271"/>
      <c r="G206" s="271"/>
      <c r="H206" s="271"/>
      <c r="I206" s="271"/>
      <c r="J206" s="271"/>
      <c r="K206" s="271"/>
      <c r="L206" s="271"/>
      <c r="M206" s="271"/>
      <c r="N206" s="271"/>
      <c r="O206" s="271"/>
      <c r="P206" s="271"/>
      <c r="Q206" s="271"/>
      <c r="R206" s="83"/>
    </row>
    <row r="207" spans="1:18" ht="12.5" x14ac:dyDescent="0.25">
      <c r="A207" s="82"/>
      <c r="B207" s="271"/>
      <c r="C207" s="271"/>
      <c r="D207" s="271"/>
      <c r="E207" s="271"/>
      <c r="F207" s="271"/>
      <c r="G207" s="271"/>
      <c r="H207" s="271"/>
      <c r="I207" s="271"/>
      <c r="J207" s="271"/>
      <c r="K207" s="271"/>
      <c r="L207" s="271"/>
      <c r="M207" s="271"/>
      <c r="N207" s="271"/>
      <c r="O207" s="271"/>
      <c r="P207" s="271"/>
      <c r="Q207" s="271"/>
      <c r="R207" s="83"/>
    </row>
    <row r="208" spans="1:18" ht="12.5" x14ac:dyDescent="0.25">
      <c r="A208" s="82"/>
      <c r="B208" s="271"/>
      <c r="C208" s="271"/>
      <c r="D208" s="271"/>
      <c r="E208" s="271"/>
      <c r="F208" s="271"/>
      <c r="G208" s="271"/>
      <c r="H208" s="271"/>
      <c r="I208" s="271"/>
      <c r="J208" s="271"/>
      <c r="K208" s="271"/>
      <c r="L208" s="271"/>
      <c r="M208" s="271"/>
      <c r="N208" s="271"/>
      <c r="O208" s="271"/>
      <c r="P208" s="271"/>
      <c r="Q208" s="271"/>
      <c r="R208" s="83"/>
    </row>
    <row r="209" spans="1:18" ht="12.5" x14ac:dyDescent="0.25">
      <c r="A209" s="82"/>
      <c r="B209" s="617" t="s">
        <v>1071</v>
      </c>
      <c r="C209" s="979"/>
      <c r="D209" s="979"/>
      <c r="E209" s="980"/>
      <c r="F209" s="579" t="s">
        <v>320</v>
      </c>
      <c r="G209" s="578" t="s">
        <v>354</v>
      </c>
      <c r="H209" s="578"/>
      <c r="I209" s="578"/>
      <c r="J209" s="578" t="s">
        <v>355</v>
      </c>
      <c r="K209" s="578"/>
      <c r="L209" s="578"/>
      <c r="M209" s="580" t="s">
        <v>356</v>
      </c>
      <c r="N209" s="581"/>
      <c r="O209" s="581"/>
      <c r="P209" s="2" t="s">
        <v>357</v>
      </c>
      <c r="Q209" s="3" t="s">
        <v>358</v>
      </c>
      <c r="R209" s="83"/>
    </row>
    <row r="210" spans="1:18" ht="14.15" customHeight="1" x14ac:dyDescent="0.25">
      <c r="A210" s="82"/>
      <c r="B210" s="981"/>
      <c r="C210" s="982"/>
      <c r="D210" s="982"/>
      <c r="E210" s="983"/>
      <c r="F210" s="263"/>
      <c r="G210" s="579" t="s">
        <v>359</v>
      </c>
      <c r="H210" s="579"/>
      <c r="I210" s="579"/>
      <c r="J210" s="579" t="s">
        <v>360</v>
      </c>
      <c r="K210" s="579"/>
      <c r="L210" s="579"/>
      <c r="M210" s="582"/>
      <c r="N210" s="582"/>
      <c r="O210" s="582"/>
      <c r="P210" s="585" t="s">
        <v>361</v>
      </c>
      <c r="Q210" s="585" t="s">
        <v>362</v>
      </c>
      <c r="R210" s="83"/>
    </row>
    <row r="211" spans="1:18" ht="12.5" x14ac:dyDescent="0.25">
      <c r="A211" s="82"/>
      <c r="B211" s="588" t="s">
        <v>363</v>
      </c>
      <c r="C211" s="589"/>
      <c r="D211" s="589"/>
      <c r="E211" s="144"/>
      <c r="F211" s="263"/>
      <c r="G211" s="583"/>
      <c r="H211" s="583"/>
      <c r="I211" s="583"/>
      <c r="J211" s="584"/>
      <c r="K211" s="584"/>
      <c r="L211" s="584"/>
      <c r="M211" s="582"/>
      <c r="N211" s="582"/>
      <c r="O211" s="582"/>
      <c r="P211" s="586"/>
      <c r="Q211" s="586"/>
      <c r="R211" s="83"/>
    </row>
    <row r="212" spans="1:18" ht="12.5" x14ac:dyDescent="0.25">
      <c r="A212" s="82"/>
      <c r="B212" s="587" t="s">
        <v>364</v>
      </c>
      <c r="C212" s="547"/>
      <c r="D212" s="547"/>
      <c r="E212" s="547"/>
      <c r="F212" s="547"/>
      <c r="G212" s="4" t="s">
        <v>365</v>
      </c>
      <c r="H212" s="4" t="s">
        <v>366</v>
      </c>
      <c r="I212" s="4" t="s">
        <v>367</v>
      </c>
      <c r="J212" s="4" t="s">
        <v>365</v>
      </c>
      <c r="K212" s="4" t="s">
        <v>366</v>
      </c>
      <c r="L212" s="4" t="s">
        <v>367</v>
      </c>
      <c r="M212" s="4" t="s">
        <v>365</v>
      </c>
      <c r="N212" s="4" t="s">
        <v>366</v>
      </c>
      <c r="O212" s="4" t="s">
        <v>367</v>
      </c>
      <c r="P212" s="586"/>
      <c r="Q212" s="586"/>
      <c r="R212" s="83"/>
    </row>
    <row r="213" spans="1:18" ht="12.5" x14ac:dyDescent="0.25">
      <c r="A213" s="82"/>
      <c r="B213" s="4" t="s">
        <v>368</v>
      </c>
      <c r="C213" s="4" t="s">
        <v>369</v>
      </c>
      <c r="D213" s="4" t="s">
        <v>370</v>
      </c>
      <c r="E213" s="4" t="s">
        <v>371</v>
      </c>
      <c r="F213" s="5" t="str">
        <f>IF(OR(AND(NOT(ISBLANK($C214)),$C214&lt;5),AND(NOT(ISBLANK($D214)),$D214&gt;3),AND(NOT(ISBLANK($E214)),$E214&gt;3)),"1","0")</f>
        <v>0</v>
      </c>
      <c r="G213" s="6"/>
      <c r="H213" s="6"/>
      <c r="I213" s="6"/>
      <c r="J213" s="6"/>
      <c r="K213" s="6"/>
      <c r="L213" s="6"/>
      <c r="M213" s="6"/>
      <c r="N213" s="6"/>
      <c r="O213" s="6"/>
      <c r="P213" s="6"/>
      <c r="Q213" s="6"/>
      <c r="R213" s="83"/>
    </row>
    <row r="214" spans="1:18" ht="12.5" x14ac:dyDescent="0.25">
      <c r="A214" s="82"/>
      <c r="B214" s="7"/>
      <c r="C214" s="6"/>
      <c r="D214" s="6"/>
      <c r="E214" s="6"/>
      <c r="F214" s="205" t="s">
        <v>372</v>
      </c>
      <c r="G214" s="562">
        <f>G213+H213</f>
        <v>0</v>
      </c>
      <c r="H214" s="562"/>
      <c r="I214" s="4"/>
      <c r="J214" s="562">
        <f>J213+K213</f>
        <v>0</v>
      </c>
      <c r="K214" s="562"/>
      <c r="L214" s="4"/>
      <c r="M214" s="562">
        <f>M213+N213</f>
        <v>0</v>
      </c>
      <c r="N214" s="562"/>
      <c r="O214" s="4"/>
      <c r="P214" s="4"/>
      <c r="Q214" s="4"/>
      <c r="R214" s="83"/>
    </row>
    <row r="215" spans="1:18" ht="12.5" x14ac:dyDescent="0.25">
      <c r="A215" s="82"/>
      <c r="B215" s="4" t="s">
        <v>373</v>
      </c>
      <c r="C215" s="4" t="s">
        <v>369</v>
      </c>
      <c r="D215" s="4" t="s">
        <v>370</v>
      </c>
      <c r="E215" s="4" t="s">
        <v>371</v>
      </c>
      <c r="F215" s="5" t="str">
        <f>IF(OR(AND(NOT(ISBLANK($C216)),$C216&lt;5),AND(NOT(ISBLANK($D216)),$D216&gt;3),AND(NOT(ISBLANK($E216)),$E216&gt;3)),"1","0")</f>
        <v>0</v>
      </c>
      <c r="G215" s="6"/>
      <c r="H215" s="6"/>
      <c r="I215" s="6"/>
      <c r="J215" s="6"/>
      <c r="K215" s="6"/>
      <c r="L215" s="6"/>
      <c r="M215" s="6"/>
      <c r="N215" s="6"/>
      <c r="O215" s="6"/>
      <c r="P215" s="6"/>
      <c r="Q215" s="6"/>
      <c r="R215" s="83"/>
    </row>
    <row r="216" spans="1:18" ht="12.5" x14ac:dyDescent="0.25">
      <c r="A216" s="82"/>
      <c r="B216" s="7"/>
      <c r="C216" s="6"/>
      <c r="D216" s="6"/>
      <c r="E216" s="6"/>
      <c r="F216" s="8" t="s">
        <v>372</v>
      </c>
      <c r="G216" s="562">
        <f>G215+H215</f>
        <v>0</v>
      </c>
      <c r="H216" s="562"/>
      <c r="I216" s="4"/>
      <c r="J216" s="562">
        <f>J215+K215</f>
        <v>0</v>
      </c>
      <c r="K216" s="562"/>
      <c r="L216" s="4"/>
      <c r="M216" s="562">
        <f>M215+N215</f>
        <v>0</v>
      </c>
      <c r="N216" s="562"/>
      <c r="O216" s="4"/>
      <c r="P216" s="4"/>
      <c r="Q216" s="4"/>
      <c r="R216" s="83"/>
    </row>
    <row r="217" spans="1:18" ht="12.5" x14ac:dyDescent="0.25">
      <c r="A217" s="82"/>
      <c r="B217" s="4" t="s">
        <v>374</v>
      </c>
      <c r="C217" s="4" t="s">
        <v>369</v>
      </c>
      <c r="D217" s="4" t="s">
        <v>370</v>
      </c>
      <c r="E217" s="4" t="s">
        <v>371</v>
      </c>
      <c r="F217" s="5" t="str">
        <f>IF(OR(AND(NOT(ISBLANK($C218)),$C218&lt;5),AND(NOT(ISBLANK($D218)),$D218&gt;3),AND(NOT(ISBLANK($E218)),$E218&gt;3)),"1","0")</f>
        <v>0</v>
      </c>
      <c r="G217" s="6"/>
      <c r="H217" s="6"/>
      <c r="I217" s="6"/>
      <c r="J217" s="6"/>
      <c r="K217" s="6"/>
      <c r="L217" s="6"/>
      <c r="M217" s="6"/>
      <c r="N217" s="6"/>
      <c r="O217" s="6"/>
      <c r="P217" s="6"/>
      <c r="Q217" s="6"/>
      <c r="R217" s="83"/>
    </row>
    <row r="218" spans="1:18" ht="12.5" x14ac:dyDescent="0.25">
      <c r="A218" s="82"/>
      <c r="B218" s="7"/>
      <c r="C218" s="6"/>
      <c r="D218" s="6"/>
      <c r="E218" s="6"/>
      <c r="F218" s="8" t="s">
        <v>372</v>
      </c>
      <c r="G218" s="562">
        <f>G217+H217</f>
        <v>0</v>
      </c>
      <c r="H218" s="562"/>
      <c r="I218" s="4"/>
      <c r="J218" s="562">
        <f>J217+K217</f>
        <v>0</v>
      </c>
      <c r="K218" s="562"/>
      <c r="L218" s="4"/>
      <c r="M218" s="562">
        <f>M217+N217</f>
        <v>0</v>
      </c>
      <c r="N218" s="562"/>
      <c r="O218" s="4"/>
      <c r="P218" s="4"/>
      <c r="Q218" s="4"/>
      <c r="R218" s="83"/>
    </row>
    <row r="219" spans="1:18" ht="12.5" x14ac:dyDescent="0.25">
      <c r="A219" s="82"/>
      <c r="B219" s="4" t="s">
        <v>375</v>
      </c>
      <c r="C219" s="4" t="s">
        <v>369</v>
      </c>
      <c r="D219" s="4" t="s">
        <v>370</v>
      </c>
      <c r="E219" s="4" t="s">
        <v>371</v>
      </c>
      <c r="F219" s="5" t="str">
        <f>IF(OR(AND(NOT(ISBLANK($C220)),$C220&lt;5),AND(NOT(ISBLANK($D220)),$D220&gt;3),AND(NOT(ISBLANK($E220)),$E220&gt;3)),"1","0")</f>
        <v>0</v>
      </c>
      <c r="G219" s="6"/>
      <c r="H219" s="6"/>
      <c r="I219" s="6"/>
      <c r="J219" s="6"/>
      <c r="K219" s="6"/>
      <c r="L219" s="6"/>
      <c r="M219" s="6"/>
      <c r="N219" s="6"/>
      <c r="O219" s="6"/>
      <c r="P219" s="6"/>
      <c r="Q219" s="6"/>
      <c r="R219" s="83"/>
    </row>
    <row r="220" spans="1:18" ht="12.5" x14ac:dyDescent="0.25">
      <c r="A220" s="82"/>
      <c r="B220" s="7"/>
      <c r="C220" s="6"/>
      <c r="D220" s="6"/>
      <c r="E220" s="6"/>
      <c r="F220" s="8" t="s">
        <v>372</v>
      </c>
      <c r="G220" s="562">
        <f>G219+H219</f>
        <v>0</v>
      </c>
      <c r="H220" s="562"/>
      <c r="I220" s="4"/>
      <c r="J220" s="562">
        <f>J219+K219</f>
        <v>0</v>
      </c>
      <c r="K220" s="562"/>
      <c r="L220" s="4"/>
      <c r="M220" s="562">
        <f>M219+N219</f>
        <v>0</v>
      </c>
      <c r="N220" s="562"/>
      <c r="O220" s="4"/>
      <c r="P220" s="4"/>
      <c r="Q220" s="4"/>
      <c r="R220" s="83"/>
    </row>
    <row r="221" spans="1:18" ht="12.5" x14ac:dyDescent="0.25">
      <c r="A221" s="82"/>
      <c r="B221" s="4" t="s">
        <v>376</v>
      </c>
      <c r="C221" s="4" t="s">
        <v>369</v>
      </c>
      <c r="D221" s="4" t="s">
        <v>370</v>
      </c>
      <c r="E221" s="4" t="s">
        <v>371</v>
      </c>
      <c r="F221" s="5" t="str">
        <f>IF(OR(AND(NOT(ISBLANK($C222)),$C222&lt;5),AND(NOT(ISBLANK($D222)),$D222&gt;3),AND(NOT(ISBLANK($E222)),$E222&gt;3)),"1","0")</f>
        <v>0</v>
      </c>
      <c r="G221" s="6"/>
      <c r="H221" s="6"/>
      <c r="I221" s="6"/>
      <c r="J221" s="6"/>
      <c r="K221" s="6"/>
      <c r="L221" s="6"/>
      <c r="M221" s="6"/>
      <c r="N221" s="6"/>
      <c r="O221" s="6"/>
      <c r="P221" s="6"/>
      <c r="Q221" s="6"/>
      <c r="R221" s="83"/>
    </row>
    <row r="222" spans="1:18" ht="12.5" x14ac:dyDescent="0.25">
      <c r="A222" s="82"/>
      <c r="B222" s="7"/>
      <c r="C222" s="6"/>
      <c r="D222" s="6"/>
      <c r="E222" s="6"/>
      <c r="F222" s="8" t="s">
        <v>372</v>
      </c>
      <c r="G222" s="562">
        <f>G221+H221</f>
        <v>0</v>
      </c>
      <c r="H222" s="562"/>
      <c r="I222" s="4"/>
      <c r="J222" s="562">
        <f>J221+K221</f>
        <v>0</v>
      </c>
      <c r="K222" s="562"/>
      <c r="L222" s="4"/>
      <c r="M222" s="562">
        <f>M221+N221</f>
        <v>0</v>
      </c>
      <c r="N222" s="562"/>
      <c r="O222" s="4"/>
      <c r="P222" s="4"/>
      <c r="Q222" s="4"/>
      <c r="R222" s="83"/>
    </row>
    <row r="223" spans="1:18" ht="12.5" x14ac:dyDescent="0.25">
      <c r="A223" s="82"/>
      <c r="B223" s="4" t="s">
        <v>377</v>
      </c>
      <c r="C223" s="4" t="s">
        <v>369</v>
      </c>
      <c r="D223" s="4" t="s">
        <v>370</v>
      </c>
      <c r="E223" s="4" t="s">
        <v>371</v>
      </c>
      <c r="F223" s="5" t="str">
        <f>IF(OR(AND(NOT(ISBLANK($C224)),$C224&lt;5),AND(NOT(ISBLANK($D224)),$D224&gt;3),AND(NOT(ISBLANK($E224)),$E224&gt;3)),"1","0")</f>
        <v>0</v>
      </c>
      <c r="G223" s="6"/>
      <c r="H223" s="6"/>
      <c r="I223" s="6"/>
      <c r="J223" s="6"/>
      <c r="K223" s="6"/>
      <c r="L223" s="6"/>
      <c r="M223" s="6"/>
      <c r="N223" s="6"/>
      <c r="O223" s="6"/>
      <c r="P223" s="6"/>
      <c r="Q223" s="6"/>
      <c r="R223" s="83"/>
    </row>
    <row r="224" spans="1:18" ht="12.5" x14ac:dyDescent="0.25">
      <c r="A224" s="82"/>
      <c r="B224" s="7"/>
      <c r="C224" s="6"/>
      <c r="D224" s="6"/>
      <c r="E224" s="6"/>
      <c r="F224" s="8" t="s">
        <v>372</v>
      </c>
      <c r="G224" s="562">
        <f>G223+H223</f>
        <v>0</v>
      </c>
      <c r="H224" s="562"/>
      <c r="I224" s="4"/>
      <c r="J224" s="562">
        <f>J223+K223</f>
        <v>0</v>
      </c>
      <c r="K224" s="562"/>
      <c r="L224" s="4"/>
      <c r="M224" s="562">
        <f>M223+N223</f>
        <v>0</v>
      </c>
      <c r="N224" s="562"/>
      <c r="O224" s="4"/>
      <c r="P224" s="4"/>
      <c r="Q224" s="4"/>
      <c r="R224" s="83"/>
    </row>
    <row r="225" spans="1:18" ht="12.5" x14ac:dyDescent="0.25">
      <c r="A225" s="82"/>
      <c r="B225" s="4" t="s">
        <v>378</v>
      </c>
      <c r="C225" s="4" t="s">
        <v>369</v>
      </c>
      <c r="D225" s="4" t="s">
        <v>370</v>
      </c>
      <c r="E225" s="4" t="s">
        <v>371</v>
      </c>
      <c r="F225" s="5" t="str">
        <f>IF(OR(AND(NOT(ISBLANK($C226)),$C226&lt;5),AND(NOT(ISBLANK($D226)),$D226&gt;3),AND(NOT(ISBLANK($E226)),$E226&gt;3)),"1","0")</f>
        <v>0</v>
      </c>
      <c r="G225" s="6"/>
      <c r="H225" s="6"/>
      <c r="I225" s="6"/>
      <c r="J225" s="6"/>
      <c r="K225" s="6"/>
      <c r="L225" s="6"/>
      <c r="M225" s="6"/>
      <c r="N225" s="6"/>
      <c r="O225" s="6"/>
      <c r="P225" s="6"/>
      <c r="Q225" s="6"/>
      <c r="R225" s="83"/>
    </row>
    <row r="226" spans="1:18" ht="12.5" x14ac:dyDescent="0.25">
      <c r="A226" s="82"/>
      <c r="B226" s="7"/>
      <c r="C226" s="6"/>
      <c r="D226" s="6"/>
      <c r="E226" s="6"/>
      <c r="F226" s="8" t="s">
        <v>372</v>
      </c>
      <c r="G226" s="562">
        <f>G225+H225</f>
        <v>0</v>
      </c>
      <c r="H226" s="562"/>
      <c r="I226" s="4"/>
      <c r="J226" s="562">
        <f>J225+K225</f>
        <v>0</v>
      </c>
      <c r="K226" s="562"/>
      <c r="L226" s="4"/>
      <c r="M226" s="562">
        <f>M225+N225</f>
        <v>0</v>
      </c>
      <c r="N226" s="562"/>
      <c r="O226" s="4"/>
      <c r="P226" s="4"/>
      <c r="Q226" s="4"/>
      <c r="R226" s="83"/>
    </row>
    <row r="227" spans="1:18" ht="12.5" x14ac:dyDescent="0.25">
      <c r="A227" s="82"/>
      <c r="B227" s="4" t="s">
        <v>379</v>
      </c>
      <c r="C227" s="4" t="s">
        <v>369</v>
      </c>
      <c r="D227" s="4" t="s">
        <v>370</v>
      </c>
      <c r="E227" s="4" t="s">
        <v>371</v>
      </c>
      <c r="F227" s="5" t="str">
        <f>IF(OR(AND(NOT(ISBLANK($C228)),$C228&lt;5),AND(NOT(ISBLANK($D228)),$D228&gt;3),AND(NOT(ISBLANK($E228)),$E228&gt;3)),"1","0")</f>
        <v>0</v>
      </c>
      <c r="G227" s="6"/>
      <c r="H227" s="6"/>
      <c r="I227" s="6"/>
      <c r="J227" s="6"/>
      <c r="K227" s="6"/>
      <c r="L227" s="6"/>
      <c r="M227" s="6"/>
      <c r="N227" s="6"/>
      <c r="O227" s="6"/>
      <c r="P227" s="6"/>
      <c r="Q227" s="6"/>
      <c r="R227" s="83"/>
    </row>
    <row r="228" spans="1:18" ht="12.5" x14ac:dyDescent="0.25">
      <c r="A228" s="82"/>
      <c r="B228" s="7"/>
      <c r="C228" s="6"/>
      <c r="D228" s="6"/>
      <c r="E228" s="6"/>
      <c r="F228" s="8" t="s">
        <v>372</v>
      </c>
      <c r="G228" s="562">
        <f>G227+H227</f>
        <v>0</v>
      </c>
      <c r="H228" s="562"/>
      <c r="I228" s="4"/>
      <c r="J228" s="562">
        <f>J227+K227</f>
        <v>0</v>
      </c>
      <c r="K228" s="562"/>
      <c r="L228" s="4"/>
      <c r="M228" s="562">
        <f>M227+N227</f>
        <v>0</v>
      </c>
      <c r="N228" s="562"/>
      <c r="O228" s="4"/>
      <c r="P228" s="4"/>
      <c r="Q228" s="4"/>
      <c r="R228" s="83"/>
    </row>
    <row r="229" spans="1:18" ht="12.5" x14ac:dyDescent="0.25">
      <c r="A229" s="82"/>
      <c r="B229" s="546" t="s">
        <v>380</v>
      </c>
      <c r="C229" s="547"/>
      <c r="D229" s="547"/>
      <c r="E229" s="548"/>
      <c r="F229" s="548"/>
      <c r="G229" s="548"/>
      <c r="H229" s="548"/>
      <c r="I229" s="548"/>
      <c r="J229" s="10">
        <f>MAX(G214,J214,M214,G216,J216,M216,G218,J218,M218,G220,J220,M220,G222,J222,M222,G224,J224,M224,G226,J226,M226,G228,J228,M228)</f>
        <v>0</v>
      </c>
      <c r="K229" s="549"/>
      <c r="L229" s="550"/>
      <c r="M229" s="550"/>
      <c r="N229" s="550"/>
      <c r="O229" s="550"/>
      <c r="P229" s="550"/>
      <c r="Q229" s="550"/>
      <c r="R229" s="83"/>
    </row>
    <row r="230" spans="1:18" ht="12.5" x14ac:dyDescent="0.25">
      <c r="A230" s="82"/>
      <c r="B230" s="551" t="s">
        <v>381</v>
      </c>
      <c r="C230" s="551"/>
      <c r="D230" s="552"/>
      <c r="E230" s="971"/>
      <c r="F230" s="972"/>
      <c r="G230" s="972"/>
      <c r="H230" s="972"/>
      <c r="I230" s="972"/>
      <c r="J230" s="972"/>
      <c r="K230" s="972"/>
      <c r="L230" s="972"/>
      <c r="M230" s="972"/>
      <c r="N230" s="972"/>
      <c r="O230" s="972"/>
      <c r="P230" s="972"/>
      <c r="Q230" s="973"/>
      <c r="R230" s="83"/>
    </row>
    <row r="231" spans="1:18" ht="12.5" x14ac:dyDescent="0.25">
      <c r="A231" s="82"/>
      <c r="B231" s="111" t="s">
        <v>382</v>
      </c>
      <c r="C231" s="112">
        <f>F213+F215+F217+F219+F221+F223+F225+F227</f>
        <v>0</v>
      </c>
      <c r="D231" s="9"/>
      <c r="E231" s="974"/>
      <c r="F231" s="557"/>
      <c r="G231" s="557"/>
      <c r="H231" s="557"/>
      <c r="I231" s="557"/>
      <c r="J231" s="557"/>
      <c r="K231" s="557"/>
      <c r="L231" s="557"/>
      <c r="M231" s="557"/>
      <c r="N231" s="557"/>
      <c r="O231" s="557"/>
      <c r="P231" s="557"/>
      <c r="Q231" s="975"/>
      <c r="R231" s="83"/>
    </row>
    <row r="232" spans="1:18" ht="12.5" x14ac:dyDescent="0.25">
      <c r="A232" s="82"/>
      <c r="B232" s="111" t="s">
        <v>383</v>
      </c>
      <c r="C232" s="112" t="str">
        <f>IF(AND(NOT(ISBLANK(G211)),OR(G211="&lt; 50,000 cp",G211="50,000 - 499,999 cp")),"1","0")</f>
        <v>0</v>
      </c>
      <c r="D232" s="9"/>
      <c r="E232" s="974"/>
      <c r="F232" s="557"/>
      <c r="G232" s="557"/>
      <c r="H232" s="557"/>
      <c r="I232" s="557"/>
      <c r="J232" s="557"/>
      <c r="K232" s="557"/>
      <c r="L232" s="557"/>
      <c r="M232" s="557"/>
      <c r="N232" s="557"/>
      <c r="O232" s="557"/>
      <c r="P232" s="557"/>
      <c r="Q232" s="975"/>
      <c r="R232" s="83"/>
    </row>
    <row r="233" spans="1:18" ht="12.5" x14ac:dyDescent="0.25">
      <c r="A233" s="82"/>
      <c r="B233" s="111" t="s">
        <v>384</v>
      </c>
      <c r="C233" s="111">
        <f>C231+C232</f>
        <v>0</v>
      </c>
      <c r="D233" s="9"/>
      <c r="E233" s="976"/>
      <c r="F233" s="977"/>
      <c r="G233" s="977"/>
      <c r="H233" s="977"/>
      <c r="I233" s="977"/>
      <c r="J233" s="977"/>
      <c r="K233" s="977"/>
      <c r="L233" s="977"/>
      <c r="M233" s="977"/>
      <c r="N233" s="977"/>
      <c r="O233" s="977"/>
      <c r="P233" s="977"/>
      <c r="Q233" s="978"/>
      <c r="R233" s="83"/>
    </row>
    <row r="234" spans="1:18" ht="12.5" x14ac:dyDescent="0.25">
      <c r="A234" s="82"/>
      <c r="B234" s="113" t="s">
        <v>385</v>
      </c>
      <c r="C234" s="113">
        <f>$F$4</f>
        <v>0</v>
      </c>
      <c r="R234" s="83"/>
    </row>
    <row r="235" spans="1:18" ht="12.5" x14ac:dyDescent="0.25">
      <c r="A235" s="82"/>
      <c r="R235" s="83"/>
    </row>
    <row r="236" spans="1:18" ht="12.5" x14ac:dyDescent="0.25">
      <c r="A236" s="82"/>
      <c r="R236" s="83"/>
    </row>
    <row r="237" spans="1:18" ht="12.5" x14ac:dyDescent="0.25">
      <c r="A237" s="82"/>
      <c r="B237" s="590" t="str">
        <f>+Ecologist&amp;": "&amp;+Site_name</f>
        <v xml:space="preserve">: </v>
      </c>
      <c r="C237" s="591"/>
      <c r="D237" s="591"/>
      <c r="E237" s="591"/>
      <c r="F237" s="591"/>
      <c r="G237" s="591"/>
      <c r="H237" s="591"/>
      <c r="I237" s="591"/>
      <c r="J237" s="591"/>
      <c r="K237" s="592"/>
      <c r="L237" s="592"/>
      <c r="M237" s="592"/>
      <c r="N237" s="592"/>
      <c r="O237" s="592"/>
      <c r="P237" s="592"/>
      <c r="Q237" s="593"/>
      <c r="R237" s="83"/>
    </row>
    <row r="238" spans="1:18" ht="12.5" x14ac:dyDescent="0.25">
      <c r="A238" s="82"/>
      <c r="B238" s="984" t="s">
        <v>1072</v>
      </c>
      <c r="C238" s="242"/>
      <c r="D238" s="242"/>
      <c r="E238" s="242"/>
      <c r="F238" s="242"/>
      <c r="G238" s="242"/>
      <c r="H238" s="242"/>
      <c r="I238" s="242"/>
      <c r="J238" s="242"/>
      <c r="K238" s="285" t="s">
        <v>387</v>
      </c>
      <c r="L238" s="235"/>
      <c r="M238" s="235"/>
      <c r="N238" s="235"/>
      <c r="O238" s="235"/>
      <c r="P238" s="235"/>
      <c r="Q238" s="235"/>
      <c r="R238" s="83"/>
    </row>
    <row r="239" spans="1:18" ht="12.5" x14ac:dyDescent="0.25">
      <c r="A239" s="82"/>
      <c r="B239" s="245"/>
      <c r="C239" s="271"/>
      <c r="D239" s="271"/>
      <c r="E239" s="271"/>
      <c r="F239" s="271"/>
      <c r="G239" s="271"/>
      <c r="H239" s="271"/>
      <c r="I239" s="271"/>
      <c r="J239" s="271"/>
      <c r="K239" s="271"/>
      <c r="L239" s="271"/>
      <c r="M239" s="271"/>
      <c r="N239" s="271"/>
      <c r="O239" s="271"/>
      <c r="P239" s="271"/>
      <c r="Q239" s="271"/>
      <c r="R239" s="83"/>
    </row>
    <row r="240" spans="1:18" ht="12.5" x14ac:dyDescent="0.25">
      <c r="A240" s="82"/>
      <c r="B240" s="271"/>
      <c r="C240" s="271"/>
      <c r="D240" s="271"/>
      <c r="E240" s="271"/>
      <c r="F240" s="271"/>
      <c r="G240" s="271"/>
      <c r="H240" s="271"/>
      <c r="I240" s="271"/>
      <c r="J240" s="271"/>
      <c r="K240" s="271"/>
      <c r="L240" s="271"/>
      <c r="M240" s="271"/>
      <c r="N240" s="271"/>
      <c r="O240" s="271"/>
      <c r="P240" s="271"/>
      <c r="Q240" s="271"/>
      <c r="R240" s="83"/>
    </row>
    <row r="241" spans="1:18" ht="12.5" x14ac:dyDescent="0.25">
      <c r="A241" s="82"/>
      <c r="B241" s="271"/>
      <c r="C241" s="271"/>
      <c r="D241" s="271"/>
      <c r="E241" s="271"/>
      <c r="F241" s="271"/>
      <c r="G241" s="271"/>
      <c r="H241" s="271"/>
      <c r="I241" s="271"/>
      <c r="J241" s="271"/>
      <c r="K241" s="271"/>
      <c r="L241" s="271"/>
      <c r="M241" s="271"/>
      <c r="N241" s="271"/>
      <c r="O241" s="271"/>
      <c r="P241" s="271"/>
      <c r="Q241" s="271"/>
      <c r="R241" s="83"/>
    </row>
    <row r="242" spans="1:18" ht="14.15" customHeight="1" x14ac:dyDescent="0.25">
      <c r="A242" s="82"/>
      <c r="B242" s="595" t="s">
        <v>1073</v>
      </c>
      <c r="C242" s="596"/>
      <c r="D242" s="596"/>
      <c r="E242" s="597"/>
      <c r="F242" s="579" t="s">
        <v>320</v>
      </c>
      <c r="G242" s="578" t="s">
        <v>354</v>
      </c>
      <c r="H242" s="578"/>
      <c r="I242" s="578"/>
      <c r="J242" s="578" t="s">
        <v>355</v>
      </c>
      <c r="K242" s="578"/>
      <c r="L242" s="578"/>
      <c r="M242" s="580" t="s">
        <v>356</v>
      </c>
      <c r="N242" s="581"/>
      <c r="O242" s="581"/>
      <c r="P242" s="2" t="s">
        <v>357</v>
      </c>
      <c r="Q242" s="3" t="s">
        <v>358</v>
      </c>
      <c r="R242" s="83"/>
    </row>
    <row r="243" spans="1:18" ht="12.5" x14ac:dyDescent="0.25">
      <c r="A243" s="82"/>
      <c r="B243" s="985"/>
      <c r="C243" s="985"/>
      <c r="D243" s="985"/>
      <c r="E243" s="985"/>
      <c r="F243" s="263"/>
      <c r="G243" s="579" t="s">
        <v>359</v>
      </c>
      <c r="H243" s="579"/>
      <c r="I243" s="579"/>
      <c r="J243" s="579" t="s">
        <v>360</v>
      </c>
      <c r="K243" s="579"/>
      <c r="L243" s="579"/>
      <c r="M243" s="582"/>
      <c r="N243" s="582"/>
      <c r="O243" s="582"/>
      <c r="P243" s="585" t="s">
        <v>361</v>
      </c>
      <c r="Q243" s="585" t="s">
        <v>362</v>
      </c>
      <c r="R243" s="83"/>
    </row>
    <row r="244" spans="1:18" ht="12.5" x14ac:dyDescent="0.25">
      <c r="A244" s="82"/>
      <c r="B244" s="588" t="s">
        <v>363</v>
      </c>
      <c r="C244" s="589"/>
      <c r="D244" s="589"/>
      <c r="E244" s="144"/>
      <c r="F244" s="263"/>
      <c r="G244" s="583"/>
      <c r="H244" s="583"/>
      <c r="I244" s="583"/>
      <c r="J244" s="584"/>
      <c r="K244" s="584"/>
      <c r="L244" s="584"/>
      <c r="M244" s="582"/>
      <c r="N244" s="582"/>
      <c r="O244" s="582"/>
      <c r="P244" s="586"/>
      <c r="Q244" s="586"/>
      <c r="R244" s="83"/>
    </row>
    <row r="245" spans="1:18" ht="12.5" x14ac:dyDescent="0.25">
      <c r="A245" s="82"/>
      <c r="B245" s="587" t="s">
        <v>364</v>
      </c>
      <c r="C245" s="547"/>
      <c r="D245" s="547"/>
      <c r="E245" s="547"/>
      <c r="F245" s="547"/>
      <c r="G245" s="4" t="s">
        <v>365</v>
      </c>
      <c r="H245" s="4" t="s">
        <v>366</v>
      </c>
      <c r="I245" s="4" t="s">
        <v>367</v>
      </c>
      <c r="J245" s="4" t="s">
        <v>365</v>
      </c>
      <c r="K245" s="4" t="s">
        <v>366</v>
      </c>
      <c r="L245" s="4" t="s">
        <v>367</v>
      </c>
      <c r="M245" s="4" t="s">
        <v>365</v>
      </c>
      <c r="N245" s="4" t="s">
        <v>366</v>
      </c>
      <c r="O245" s="4" t="s">
        <v>367</v>
      </c>
      <c r="P245" s="586"/>
      <c r="Q245" s="586"/>
      <c r="R245" s="83"/>
    </row>
    <row r="246" spans="1:18" ht="12.5" x14ac:dyDescent="0.25">
      <c r="A246" s="82"/>
      <c r="B246" s="4" t="s">
        <v>368</v>
      </c>
      <c r="C246" s="4" t="s">
        <v>369</v>
      </c>
      <c r="D246" s="4" t="s">
        <v>370</v>
      </c>
      <c r="E246" s="4" t="s">
        <v>371</v>
      </c>
      <c r="F246" s="5" t="str">
        <f>IF(OR(AND(NOT(ISBLANK($C247)),$C247&lt;5),AND(NOT(ISBLANK($D247)),$D247&gt;3),AND(NOT(ISBLANK($E247)),$E247&gt;3)),"1","0")</f>
        <v>0</v>
      </c>
      <c r="G246" s="6"/>
      <c r="H246" s="6"/>
      <c r="I246" s="6"/>
      <c r="J246" s="6"/>
      <c r="K246" s="6"/>
      <c r="L246" s="6"/>
      <c r="M246" s="6"/>
      <c r="N246" s="6"/>
      <c r="O246" s="6"/>
      <c r="P246" s="6"/>
      <c r="Q246" s="6"/>
      <c r="R246" s="83"/>
    </row>
    <row r="247" spans="1:18" ht="12.5" x14ac:dyDescent="0.25">
      <c r="A247" s="82"/>
      <c r="B247" s="7"/>
      <c r="C247" s="6"/>
      <c r="D247" s="6"/>
      <c r="E247" s="6"/>
      <c r="F247" s="205" t="s">
        <v>372</v>
      </c>
      <c r="G247" s="562">
        <f>G246+H246</f>
        <v>0</v>
      </c>
      <c r="H247" s="562"/>
      <c r="I247" s="4"/>
      <c r="J247" s="562">
        <f>J246+K246</f>
        <v>0</v>
      </c>
      <c r="K247" s="562"/>
      <c r="L247" s="4"/>
      <c r="M247" s="562">
        <f>M246+N246</f>
        <v>0</v>
      </c>
      <c r="N247" s="562"/>
      <c r="O247" s="4"/>
      <c r="P247" s="4"/>
      <c r="Q247" s="4"/>
      <c r="R247" s="83"/>
    </row>
    <row r="248" spans="1:18" ht="12.5" x14ac:dyDescent="0.25">
      <c r="A248" s="82"/>
      <c r="B248" s="4" t="s">
        <v>373</v>
      </c>
      <c r="C248" s="4" t="s">
        <v>369</v>
      </c>
      <c r="D248" s="4" t="s">
        <v>370</v>
      </c>
      <c r="E248" s="4" t="s">
        <v>371</v>
      </c>
      <c r="F248" s="5" t="str">
        <f>IF(OR(AND(NOT(ISBLANK($C249)),$C249&lt;5),AND(NOT(ISBLANK($D249)),$D249&gt;3),AND(NOT(ISBLANK($E249)),$E249&gt;3)),"1","0")</f>
        <v>0</v>
      </c>
      <c r="G248" s="6"/>
      <c r="H248" s="6"/>
      <c r="I248" s="6"/>
      <c r="J248" s="6"/>
      <c r="K248" s="6"/>
      <c r="L248" s="6"/>
      <c r="M248" s="6"/>
      <c r="N248" s="6"/>
      <c r="O248" s="6"/>
      <c r="P248" s="6"/>
      <c r="Q248" s="6"/>
      <c r="R248" s="83"/>
    </row>
    <row r="249" spans="1:18" ht="12.5" x14ac:dyDescent="0.25">
      <c r="A249" s="82"/>
      <c r="B249" s="7"/>
      <c r="C249" s="6"/>
      <c r="D249" s="6"/>
      <c r="E249" s="6"/>
      <c r="F249" s="8" t="s">
        <v>372</v>
      </c>
      <c r="G249" s="562">
        <f>G248+H248</f>
        <v>0</v>
      </c>
      <c r="H249" s="562"/>
      <c r="I249" s="4"/>
      <c r="J249" s="562">
        <f>J248+K248</f>
        <v>0</v>
      </c>
      <c r="K249" s="562"/>
      <c r="L249" s="4"/>
      <c r="M249" s="562">
        <f>M248+N248</f>
        <v>0</v>
      </c>
      <c r="N249" s="562"/>
      <c r="O249" s="4"/>
      <c r="P249" s="4"/>
      <c r="Q249" s="4"/>
      <c r="R249" s="83"/>
    </row>
    <row r="250" spans="1:18" ht="12.5" x14ac:dyDescent="0.25">
      <c r="A250" s="82"/>
      <c r="B250" s="4" t="s">
        <v>374</v>
      </c>
      <c r="C250" s="4" t="s">
        <v>369</v>
      </c>
      <c r="D250" s="4" t="s">
        <v>370</v>
      </c>
      <c r="E250" s="4" t="s">
        <v>371</v>
      </c>
      <c r="F250" s="5" t="str">
        <f>IF(OR(AND(NOT(ISBLANK($C251)),$C251&lt;5),AND(NOT(ISBLANK($D251)),$D251&gt;3),AND(NOT(ISBLANK($E251)),$E251&gt;3)),"1","0")</f>
        <v>0</v>
      </c>
      <c r="G250" s="6"/>
      <c r="H250" s="6"/>
      <c r="I250" s="6"/>
      <c r="J250" s="6"/>
      <c r="K250" s="6"/>
      <c r="L250" s="6"/>
      <c r="M250" s="6"/>
      <c r="N250" s="6"/>
      <c r="O250" s="6"/>
      <c r="P250" s="6"/>
      <c r="Q250" s="6"/>
      <c r="R250" s="83"/>
    </row>
    <row r="251" spans="1:18" ht="12.5" x14ac:dyDescent="0.25">
      <c r="A251" s="82"/>
      <c r="B251" s="7"/>
      <c r="C251" s="6"/>
      <c r="D251" s="6"/>
      <c r="E251" s="6"/>
      <c r="F251" s="8" t="s">
        <v>372</v>
      </c>
      <c r="G251" s="562">
        <f>G250+H250</f>
        <v>0</v>
      </c>
      <c r="H251" s="562"/>
      <c r="I251" s="4"/>
      <c r="J251" s="562">
        <f>J250+K250</f>
        <v>0</v>
      </c>
      <c r="K251" s="562"/>
      <c r="L251" s="4"/>
      <c r="M251" s="562">
        <f>M250+N250</f>
        <v>0</v>
      </c>
      <c r="N251" s="562"/>
      <c r="O251" s="4"/>
      <c r="P251" s="4"/>
      <c r="Q251" s="4"/>
      <c r="R251" s="83"/>
    </row>
    <row r="252" spans="1:18" ht="12.5" x14ac:dyDescent="0.25">
      <c r="A252" s="82"/>
      <c r="B252" s="4" t="s">
        <v>375</v>
      </c>
      <c r="C252" s="4" t="s">
        <v>369</v>
      </c>
      <c r="D252" s="4" t="s">
        <v>370</v>
      </c>
      <c r="E252" s="4" t="s">
        <v>371</v>
      </c>
      <c r="F252" s="5" t="str">
        <f>IF(OR(AND(NOT(ISBLANK($C253)),$C253&lt;5),AND(NOT(ISBLANK($D253)),$D253&gt;3),AND(NOT(ISBLANK($E253)),$E253&gt;3)),"1","0")</f>
        <v>0</v>
      </c>
      <c r="G252" s="6"/>
      <c r="H252" s="6"/>
      <c r="I252" s="6"/>
      <c r="J252" s="6"/>
      <c r="K252" s="6"/>
      <c r="L252" s="6"/>
      <c r="M252" s="6"/>
      <c r="N252" s="6"/>
      <c r="O252" s="6"/>
      <c r="P252" s="6"/>
      <c r="Q252" s="6"/>
      <c r="R252" s="83"/>
    </row>
    <row r="253" spans="1:18" ht="12.5" x14ac:dyDescent="0.25">
      <c r="A253" s="82"/>
      <c r="B253" s="7"/>
      <c r="C253" s="6"/>
      <c r="D253" s="6"/>
      <c r="E253" s="6"/>
      <c r="F253" s="8" t="s">
        <v>372</v>
      </c>
      <c r="G253" s="562">
        <f>G252+H252</f>
        <v>0</v>
      </c>
      <c r="H253" s="562"/>
      <c r="I253" s="4"/>
      <c r="J253" s="562">
        <f>J252+K252</f>
        <v>0</v>
      </c>
      <c r="K253" s="562"/>
      <c r="L253" s="4"/>
      <c r="M253" s="562">
        <f>M252+N252</f>
        <v>0</v>
      </c>
      <c r="N253" s="562"/>
      <c r="O253" s="4"/>
      <c r="P253" s="4"/>
      <c r="Q253" s="4"/>
      <c r="R253" s="83"/>
    </row>
    <row r="254" spans="1:18" ht="12.5" x14ac:dyDescent="0.25">
      <c r="A254" s="82"/>
      <c r="B254" s="4" t="s">
        <v>376</v>
      </c>
      <c r="C254" s="4" t="s">
        <v>369</v>
      </c>
      <c r="D254" s="4" t="s">
        <v>370</v>
      </c>
      <c r="E254" s="4" t="s">
        <v>371</v>
      </c>
      <c r="F254" s="5" t="str">
        <f>IF(OR(AND(NOT(ISBLANK($C255)),$C255&lt;5),AND(NOT(ISBLANK($D255)),$D255&gt;3),AND(NOT(ISBLANK($E255)),$E255&gt;3)),"1","0")</f>
        <v>0</v>
      </c>
      <c r="G254" s="6"/>
      <c r="H254" s="6"/>
      <c r="I254" s="6"/>
      <c r="J254" s="6"/>
      <c r="K254" s="6"/>
      <c r="L254" s="6"/>
      <c r="M254" s="6"/>
      <c r="N254" s="6"/>
      <c r="O254" s="6"/>
      <c r="P254" s="6"/>
      <c r="Q254" s="6"/>
      <c r="R254" s="83"/>
    </row>
    <row r="255" spans="1:18" ht="12.5" x14ac:dyDescent="0.25">
      <c r="A255" s="82"/>
      <c r="B255" s="7"/>
      <c r="C255" s="6"/>
      <c r="D255" s="6"/>
      <c r="E255" s="6"/>
      <c r="F255" s="8" t="s">
        <v>372</v>
      </c>
      <c r="G255" s="562">
        <f>G254+H254</f>
        <v>0</v>
      </c>
      <c r="H255" s="562"/>
      <c r="I255" s="4"/>
      <c r="J255" s="562">
        <f>J254+K254</f>
        <v>0</v>
      </c>
      <c r="K255" s="562"/>
      <c r="L255" s="4"/>
      <c r="M255" s="562">
        <f>M254+N254</f>
        <v>0</v>
      </c>
      <c r="N255" s="562"/>
      <c r="O255" s="4"/>
      <c r="P255" s="4"/>
      <c r="Q255" s="4"/>
      <c r="R255" s="83"/>
    </row>
    <row r="256" spans="1:18" ht="12.5" x14ac:dyDescent="0.25">
      <c r="A256" s="82"/>
      <c r="B256" s="4" t="s">
        <v>377</v>
      </c>
      <c r="C256" s="4" t="s">
        <v>369</v>
      </c>
      <c r="D256" s="4" t="s">
        <v>370</v>
      </c>
      <c r="E256" s="4" t="s">
        <v>371</v>
      </c>
      <c r="F256" s="5" t="str">
        <f>IF(OR(AND(NOT(ISBLANK($C257)),$C257&lt;5),AND(NOT(ISBLANK($D257)),$D257&gt;3),AND(NOT(ISBLANK($E257)),$E257&gt;3)),"1","0")</f>
        <v>0</v>
      </c>
      <c r="G256" s="6"/>
      <c r="H256" s="6"/>
      <c r="I256" s="6"/>
      <c r="J256" s="6"/>
      <c r="K256" s="6"/>
      <c r="L256" s="6"/>
      <c r="M256" s="6"/>
      <c r="N256" s="6"/>
      <c r="O256" s="6"/>
      <c r="P256" s="6"/>
      <c r="Q256" s="6"/>
      <c r="R256" s="83"/>
    </row>
    <row r="257" spans="1:18" ht="12.5" x14ac:dyDescent="0.25">
      <c r="A257" s="82"/>
      <c r="B257" s="7"/>
      <c r="C257" s="6"/>
      <c r="D257" s="6"/>
      <c r="E257" s="6"/>
      <c r="F257" s="8" t="s">
        <v>372</v>
      </c>
      <c r="G257" s="562">
        <f>G256+H256</f>
        <v>0</v>
      </c>
      <c r="H257" s="562"/>
      <c r="I257" s="4"/>
      <c r="J257" s="562">
        <f>J256+K256</f>
        <v>0</v>
      </c>
      <c r="K257" s="562"/>
      <c r="L257" s="4"/>
      <c r="M257" s="562">
        <f>M256+N256</f>
        <v>0</v>
      </c>
      <c r="N257" s="562"/>
      <c r="O257" s="4"/>
      <c r="P257" s="4"/>
      <c r="Q257" s="4"/>
      <c r="R257" s="83"/>
    </row>
    <row r="258" spans="1:18" ht="12.5" x14ac:dyDescent="0.25">
      <c r="A258" s="82"/>
      <c r="B258" s="4" t="s">
        <v>378</v>
      </c>
      <c r="C258" s="4" t="s">
        <v>369</v>
      </c>
      <c r="D258" s="4" t="s">
        <v>370</v>
      </c>
      <c r="E258" s="4" t="s">
        <v>371</v>
      </c>
      <c r="F258" s="5" t="str">
        <f>IF(OR(AND(NOT(ISBLANK($C259)),$C259&lt;5),AND(NOT(ISBLANK($D259)),$D259&gt;3),AND(NOT(ISBLANK($E259)),$E259&gt;3)),"1","0")</f>
        <v>0</v>
      </c>
      <c r="G258" s="6"/>
      <c r="H258" s="6"/>
      <c r="I258" s="6"/>
      <c r="J258" s="6"/>
      <c r="K258" s="6"/>
      <c r="L258" s="6"/>
      <c r="M258" s="6"/>
      <c r="N258" s="6"/>
      <c r="O258" s="6"/>
      <c r="P258" s="6"/>
      <c r="Q258" s="6"/>
      <c r="R258" s="83"/>
    </row>
    <row r="259" spans="1:18" ht="12.5" x14ac:dyDescent="0.25">
      <c r="A259" s="82"/>
      <c r="B259" s="7"/>
      <c r="C259" s="6"/>
      <c r="D259" s="6"/>
      <c r="E259" s="6"/>
      <c r="F259" s="8" t="s">
        <v>372</v>
      </c>
      <c r="G259" s="562">
        <f>G258+H258</f>
        <v>0</v>
      </c>
      <c r="H259" s="562"/>
      <c r="I259" s="4"/>
      <c r="J259" s="562">
        <f>J258+K258</f>
        <v>0</v>
      </c>
      <c r="K259" s="562"/>
      <c r="L259" s="4"/>
      <c r="M259" s="562">
        <f>M258+N258</f>
        <v>0</v>
      </c>
      <c r="N259" s="562"/>
      <c r="O259" s="4"/>
      <c r="P259" s="4"/>
      <c r="Q259" s="4"/>
      <c r="R259" s="83"/>
    </row>
    <row r="260" spans="1:18" ht="12.5" x14ac:dyDescent="0.25">
      <c r="A260" s="82"/>
      <c r="B260" s="4" t="s">
        <v>379</v>
      </c>
      <c r="C260" s="4" t="s">
        <v>369</v>
      </c>
      <c r="D260" s="4" t="s">
        <v>370</v>
      </c>
      <c r="E260" s="4" t="s">
        <v>371</v>
      </c>
      <c r="F260" s="5" t="str">
        <f>IF(OR(AND(NOT(ISBLANK($C261)),$C261&lt;5),AND(NOT(ISBLANK($D261)),$D261&gt;3),AND(NOT(ISBLANK($E261)),$E261&gt;3)),"1","0")</f>
        <v>0</v>
      </c>
      <c r="G260" s="6"/>
      <c r="H260" s="6"/>
      <c r="I260" s="6"/>
      <c r="J260" s="6"/>
      <c r="K260" s="6"/>
      <c r="L260" s="6"/>
      <c r="M260" s="6"/>
      <c r="N260" s="6"/>
      <c r="O260" s="6"/>
      <c r="P260" s="6"/>
      <c r="Q260" s="6"/>
      <c r="R260" s="83"/>
    </row>
    <row r="261" spans="1:18" ht="12.5" x14ac:dyDescent="0.25">
      <c r="A261" s="82"/>
      <c r="B261" s="7"/>
      <c r="C261" s="6"/>
      <c r="D261" s="6"/>
      <c r="E261" s="6"/>
      <c r="F261" s="8" t="s">
        <v>372</v>
      </c>
      <c r="G261" s="562">
        <f>G260+H260</f>
        <v>0</v>
      </c>
      <c r="H261" s="562"/>
      <c r="I261" s="4"/>
      <c r="J261" s="562">
        <f>J260+K260</f>
        <v>0</v>
      </c>
      <c r="K261" s="562"/>
      <c r="L261" s="4"/>
      <c r="M261" s="562">
        <f>M260+N260</f>
        <v>0</v>
      </c>
      <c r="N261" s="562"/>
      <c r="O261" s="4"/>
      <c r="P261" s="4"/>
      <c r="Q261" s="4"/>
      <c r="R261" s="83"/>
    </row>
    <row r="262" spans="1:18" ht="12.5" x14ac:dyDescent="0.25">
      <c r="A262" s="82"/>
      <c r="B262" s="546" t="s">
        <v>380</v>
      </c>
      <c r="C262" s="547"/>
      <c r="D262" s="547"/>
      <c r="E262" s="548"/>
      <c r="F262" s="548"/>
      <c r="G262" s="548"/>
      <c r="H262" s="548"/>
      <c r="I262" s="548"/>
      <c r="J262" s="10">
        <f>MAX(G247,J247,M247,G249,J249,M249,G251,J251,M251,G253,J253,M253,G255,J255,M255,G257,J257,M257,G259,J259,M259,G261,J261,M261)</f>
        <v>0</v>
      </c>
      <c r="K262" s="549"/>
      <c r="L262" s="550"/>
      <c r="M262" s="550"/>
      <c r="N262" s="550"/>
      <c r="O262" s="550"/>
      <c r="P262" s="550"/>
      <c r="Q262" s="550"/>
      <c r="R262" s="83"/>
    </row>
    <row r="263" spans="1:18" ht="12.5" x14ac:dyDescent="0.25">
      <c r="A263" s="82"/>
      <c r="B263" s="551" t="s">
        <v>381</v>
      </c>
      <c r="C263" s="551"/>
      <c r="D263" s="552"/>
      <c r="E263" s="971"/>
      <c r="F263" s="972"/>
      <c r="G263" s="972"/>
      <c r="H263" s="972"/>
      <c r="I263" s="972"/>
      <c r="J263" s="972"/>
      <c r="K263" s="972"/>
      <c r="L263" s="972"/>
      <c r="M263" s="972"/>
      <c r="N263" s="972"/>
      <c r="O263" s="972"/>
      <c r="P263" s="972"/>
      <c r="Q263" s="973"/>
      <c r="R263" s="83"/>
    </row>
    <row r="264" spans="1:18" ht="12.5" x14ac:dyDescent="0.25">
      <c r="A264" s="82"/>
      <c r="B264" s="111" t="s">
        <v>382</v>
      </c>
      <c r="C264" s="112">
        <f>F246+F248+F250+F252+F254+F256+F258+F260</f>
        <v>0</v>
      </c>
      <c r="D264" s="9"/>
      <c r="E264" s="974"/>
      <c r="F264" s="557"/>
      <c r="G264" s="557"/>
      <c r="H264" s="557"/>
      <c r="I264" s="557"/>
      <c r="J264" s="557"/>
      <c r="K264" s="557"/>
      <c r="L264" s="557"/>
      <c r="M264" s="557"/>
      <c r="N264" s="557"/>
      <c r="O264" s="557"/>
      <c r="P264" s="557"/>
      <c r="Q264" s="975"/>
      <c r="R264" s="83"/>
    </row>
    <row r="265" spans="1:18" ht="12.5" x14ac:dyDescent="0.25">
      <c r="A265" s="82"/>
      <c r="B265" s="111" t="s">
        <v>383</v>
      </c>
      <c r="C265" s="112" t="str">
        <f>IF(AND(NOT(ISBLANK(G244)),OR(G244="&lt; 50,000 cp",G244="50,000 - 499,999 cp")),"1","0")</f>
        <v>0</v>
      </c>
      <c r="D265" s="9"/>
      <c r="E265" s="974"/>
      <c r="F265" s="557"/>
      <c r="G265" s="557"/>
      <c r="H265" s="557"/>
      <c r="I265" s="557"/>
      <c r="J265" s="557"/>
      <c r="K265" s="557"/>
      <c r="L265" s="557"/>
      <c r="M265" s="557"/>
      <c r="N265" s="557"/>
      <c r="O265" s="557"/>
      <c r="P265" s="557"/>
      <c r="Q265" s="975"/>
      <c r="R265" s="83"/>
    </row>
    <row r="266" spans="1:18" ht="12.5" x14ac:dyDescent="0.25">
      <c r="A266" s="82"/>
      <c r="B266" s="111" t="s">
        <v>384</v>
      </c>
      <c r="C266" s="111">
        <f>C264+C265</f>
        <v>0</v>
      </c>
      <c r="D266" s="9"/>
      <c r="E266" s="976"/>
      <c r="F266" s="977"/>
      <c r="G266" s="977"/>
      <c r="H266" s="977"/>
      <c r="I266" s="977"/>
      <c r="J266" s="977"/>
      <c r="K266" s="977"/>
      <c r="L266" s="977"/>
      <c r="M266" s="977"/>
      <c r="N266" s="977"/>
      <c r="O266" s="977"/>
      <c r="P266" s="977"/>
      <c r="Q266" s="978"/>
      <c r="R266" s="83"/>
    </row>
    <row r="267" spans="1:18" ht="12.5" x14ac:dyDescent="0.25">
      <c r="A267" s="82"/>
      <c r="B267" s="113" t="s">
        <v>385</v>
      </c>
      <c r="C267" s="113">
        <f>$F$4</f>
        <v>0</v>
      </c>
      <c r="R267" s="83"/>
    </row>
    <row r="268" spans="1:18" ht="12.5" x14ac:dyDescent="0.25">
      <c r="A268" s="82"/>
      <c r="R268" s="83"/>
    </row>
    <row r="269" spans="1:18" ht="12.5" x14ac:dyDescent="0.25">
      <c r="A269" s="82"/>
      <c r="R269" s="83"/>
    </row>
    <row r="270" spans="1:18" ht="12.5" x14ac:dyDescent="0.25">
      <c r="A270" s="82"/>
      <c r="B270" s="590" t="str">
        <f>+Ecologist&amp;": "&amp;+Site_name</f>
        <v xml:space="preserve">: </v>
      </c>
      <c r="C270" s="591"/>
      <c r="D270" s="591"/>
      <c r="E270" s="591"/>
      <c r="F270" s="591"/>
      <c r="G270" s="591"/>
      <c r="H270" s="591"/>
      <c r="I270" s="591"/>
      <c r="J270" s="591"/>
      <c r="K270" s="592"/>
      <c r="L270" s="592"/>
      <c r="M270" s="592"/>
      <c r="N270" s="592"/>
      <c r="O270" s="592"/>
      <c r="P270" s="592"/>
      <c r="Q270" s="593"/>
      <c r="R270" s="83"/>
    </row>
    <row r="271" spans="1:18" ht="12.5" x14ac:dyDescent="0.25">
      <c r="A271" s="82"/>
      <c r="B271" s="984" t="s">
        <v>1074</v>
      </c>
      <c r="C271" s="242"/>
      <c r="D271" s="242"/>
      <c r="E271" s="242"/>
      <c r="F271" s="242"/>
      <c r="G271" s="242"/>
      <c r="H271" s="242"/>
      <c r="I271" s="242"/>
      <c r="J271" s="242"/>
      <c r="K271" s="285" t="s">
        <v>387</v>
      </c>
      <c r="L271" s="235"/>
      <c r="M271" s="235"/>
      <c r="N271" s="235"/>
      <c r="O271" s="235"/>
      <c r="P271" s="235"/>
      <c r="Q271" s="235"/>
      <c r="R271" s="83"/>
    </row>
    <row r="272" spans="1:18" ht="12.5" x14ac:dyDescent="0.25">
      <c r="A272" s="82"/>
      <c r="B272" s="245"/>
      <c r="C272" s="271"/>
      <c r="D272" s="271"/>
      <c r="E272" s="271"/>
      <c r="F272" s="271"/>
      <c r="G272" s="271"/>
      <c r="H272" s="271"/>
      <c r="I272" s="271"/>
      <c r="J272" s="271"/>
      <c r="K272" s="271"/>
      <c r="L272" s="271"/>
      <c r="M272" s="271"/>
      <c r="N272" s="271"/>
      <c r="O272" s="271"/>
      <c r="P272" s="271"/>
      <c r="Q272" s="271"/>
      <c r="R272" s="83"/>
    </row>
    <row r="273" spans="1:18" ht="12.5" x14ac:dyDescent="0.25">
      <c r="A273" s="82"/>
      <c r="B273" s="271"/>
      <c r="C273" s="271"/>
      <c r="D273" s="271"/>
      <c r="E273" s="271"/>
      <c r="F273" s="271"/>
      <c r="G273" s="271"/>
      <c r="H273" s="271"/>
      <c r="I273" s="271"/>
      <c r="J273" s="271"/>
      <c r="K273" s="271"/>
      <c r="L273" s="271"/>
      <c r="M273" s="271"/>
      <c r="N273" s="271"/>
      <c r="O273" s="271"/>
      <c r="P273" s="271"/>
      <c r="Q273" s="271"/>
      <c r="R273" s="83"/>
    </row>
    <row r="274" spans="1:18" ht="12.5" x14ac:dyDescent="0.25">
      <c r="A274" s="82"/>
      <c r="B274" s="271"/>
      <c r="C274" s="271"/>
      <c r="D274" s="271"/>
      <c r="E274" s="271"/>
      <c r="F274" s="271"/>
      <c r="G274" s="271"/>
      <c r="H274" s="271"/>
      <c r="I274" s="271"/>
      <c r="J274" s="271"/>
      <c r="K274" s="271"/>
      <c r="L274" s="271"/>
      <c r="M274" s="271"/>
      <c r="N274" s="271"/>
      <c r="O274" s="271"/>
      <c r="P274" s="271"/>
      <c r="Q274" s="271"/>
      <c r="R274" s="83"/>
    </row>
    <row r="275" spans="1:18" ht="14.15" customHeight="1" x14ac:dyDescent="0.25">
      <c r="A275" s="82"/>
      <c r="B275" s="595" t="s">
        <v>1075</v>
      </c>
      <c r="C275" s="596"/>
      <c r="D275" s="596"/>
      <c r="E275" s="597"/>
      <c r="F275" s="579" t="s">
        <v>320</v>
      </c>
      <c r="G275" s="578" t="s">
        <v>354</v>
      </c>
      <c r="H275" s="578"/>
      <c r="I275" s="578"/>
      <c r="J275" s="578" t="s">
        <v>355</v>
      </c>
      <c r="K275" s="578"/>
      <c r="L275" s="578"/>
      <c r="M275" s="580" t="s">
        <v>356</v>
      </c>
      <c r="N275" s="581"/>
      <c r="O275" s="581"/>
      <c r="P275" s="2" t="s">
        <v>357</v>
      </c>
      <c r="Q275" s="3" t="s">
        <v>358</v>
      </c>
      <c r="R275" s="83"/>
    </row>
    <row r="276" spans="1:18" ht="12.5" x14ac:dyDescent="0.25">
      <c r="A276" s="82"/>
      <c r="B276" s="985"/>
      <c r="C276" s="985"/>
      <c r="D276" s="985"/>
      <c r="E276" s="985"/>
      <c r="F276" s="263"/>
      <c r="G276" s="579" t="s">
        <v>359</v>
      </c>
      <c r="H276" s="579"/>
      <c r="I276" s="579"/>
      <c r="J276" s="579" t="s">
        <v>360</v>
      </c>
      <c r="K276" s="579"/>
      <c r="L276" s="579"/>
      <c r="M276" s="582"/>
      <c r="N276" s="582"/>
      <c r="O276" s="582"/>
      <c r="P276" s="585" t="s">
        <v>361</v>
      </c>
      <c r="Q276" s="585" t="s">
        <v>362</v>
      </c>
      <c r="R276" s="83"/>
    </row>
    <row r="277" spans="1:18" ht="12.5" x14ac:dyDescent="0.25">
      <c r="A277" s="82"/>
      <c r="B277" s="588" t="s">
        <v>363</v>
      </c>
      <c r="C277" s="589"/>
      <c r="D277" s="589"/>
      <c r="E277" s="144"/>
      <c r="F277" s="263"/>
      <c r="G277" s="583"/>
      <c r="H277" s="583"/>
      <c r="I277" s="583"/>
      <c r="J277" s="584"/>
      <c r="K277" s="584"/>
      <c r="L277" s="584"/>
      <c r="M277" s="582"/>
      <c r="N277" s="582"/>
      <c r="O277" s="582"/>
      <c r="P277" s="586"/>
      <c r="Q277" s="586"/>
      <c r="R277" s="83"/>
    </row>
    <row r="278" spans="1:18" ht="12.5" x14ac:dyDescent="0.25">
      <c r="A278" s="82"/>
      <c r="B278" s="587" t="s">
        <v>364</v>
      </c>
      <c r="C278" s="547"/>
      <c r="D278" s="547"/>
      <c r="E278" s="547"/>
      <c r="F278" s="547"/>
      <c r="G278" s="4" t="s">
        <v>365</v>
      </c>
      <c r="H278" s="4" t="s">
        <v>366</v>
      </c>
      <c r="I278" s="4" t="s">
        <v>367</v>
      </c>
      <c r="J278" s="4" t="s">
        <v>365</v>
      </c>
      <c r="K278" s="4" t="s">
        <v>366</v>
      </c>
      <c r="L278" s="4" t="s">
        <v>367</v>
      </c>
      <c r="M278" s="4" t="s">
        <v>365</v>
      </c>
      <c r="N278" s="4" t="s">
        <v>366</v>
      </c>
      <c r="O278" s="4" t="s">
        <v>367</v>
      </c>
      <c r="P278" s="586"/>
      <c r="Q278" s="586"/>
      <c r="R278" s="83"/>
    </row>
    <row r="279" spans="1:18" ht="12.5" x14ac:dyDescent="0.25">
      <c r="A279" s="82"/>
      <c r="B279" s="4" t="s">
        <v>368</v>
      </c>
      <c r="C279" s="4" t="s">
        <v>369</v>
      </c>
      <c r="D279" s="4" t="s">
        <v>370</v>
      </c>
      <c r="E279" s="4" t="s">
        <v>371</v>
      </c>
      <c r="F279" s="5" t="str">
        <f>IF(OR(AND(NOT(ISBLANK($C280)),$C280&lt;5),AND(NOT(ISBLANK($D280)),$D280&gt;3),AND(NOT(ISBLANK($E280)),$E280&gt;3)),"1","0")</f>
        <v>0</v>
      </c>
      <c r="G279" s="6"/>
      <c r="H279" s="6"/>
      <c r="I279" s="6"/>
      <c r="J279" s="6"/>
      <c r="K279" s="6"/>
      <c r="L279" s="6"/>
      <c r="M279" s="6"/>
      <c r="N279" s="6"/>
      <c r="O279" s="6"/>
      <c r="P279" s="6"/>
      <c r="Q279" s="6"/>
      <c r="R279" s="83"/>
    </row>
    <row r="280" spans="1:18" ht="12.5" x14ac:dyDescent="0.25">
      <c r="A280" s="82"/>
      <c r="B280" s="7"/>
      <c r="C280" s="6"/>
      <c r="D280" s="6"/>
      <c r="E280" s="6"/>
      <c r="F280" s="205" t="s">
        <v>372</v>
      </c>
      <c r="G280" s="562">
        <f>G279+H279</f>
        <v>0</v>
      </c>
      <c r="H280" s="562"/>
      <c r="I280" s="4"/>
      <c r="J280" s="562">
        <f>J279+K279</f>
        <v>0</v>
      </c>
      <c r="K280" s="562"/>
      <c r="L280" s="4"/>
      <c r="M280" s="562">
        <f>M279+N279</f>
        <v>0</v>
      </c>
      <c r="N280" s="562"/>
      <c r="O280" s="4"/>
      <c r="P280" s="4"/>
      <c r="Q280" s="4"/>
      <c r="R280" s="83"/>
    </row>
    <row r="281" spans="1:18" ht="12.5" x14ac:dyDescent="0.25">
      <c r="A281" s="82"/>
      <c r="B281" s="4" t="s">
        <v>373</v>
      </c>
      <c r="C281" s="4" t="s">
        <v>369</v>
      </c>
      <c r="D281" s="4" t="s">
        <v>370</v>
      </c>
      <c r="E281" s="4" t="s">
        <v>371</v>
      </c>
      <c r="F281" s="5" t="str">
        <f>IF(OR(AND(NOT(ISBLANK($C282)),$C282&lt;5),AND(NOT(ISBLANK($D282)),$D282&gt;3),AND(NOT(ISBLANK($E282)),$E282&gt;3)),"1","0")</f>
        <v>0</v>
      </c>
      <c r="G281" s="6"/>
      <c r="H281" s="6"/>
      <c r="I281" s="6"/>
      <c r="J281" s="6"/>
      <c r="K281" s="6"/>
      <c r="L281" s="6"/>
      <c r="M281" s="6"/>
      <c r="N281" s="6"/>
      <c r="O281" s="6"/>
      <c r="P281" s="6"/>
      <c r="Q281" s="6"/>
      <c r="R281" s="83"/>
    </row>
    <row r="282" spans="1:18" ht="12.5" x14ac:dyDescent="0.25">
      <c r="A282" s="82"/>
      <c r="B282" s="7"/>
      <c r="C282" s="6"/>
      <c r="D282" s="6"/>
      <c r="E282" s="6"/>
      <c r="F282" s="8" t="s">
        <v>372</v>
      </c>
      <c r="G282" s="562">
        <f>G281+H281</f>
        <v>0</v>
      </c>
      <c r="H282" s="562"/>
      <c r="I282" s="4"/>
      <c r="J282" s="562">
        <f>J281+K281</f>
        <v>0</v>
      </c>
      <c r="K282" s="562"/>
      <c r="L282" s="4"/>
      <c r="M282" s="562">
        <f>M281+N281</f>
        <v>0</v>
      </c>
      <c r="N282" s="562"/>
      <c r="O282" s="4"/>
      <c r="P282" s="4"/>
      <c r="Q282" s="4"/>
      <c r="R282" s="83"/>
    </row>
    <row r="283" spans="1:18" ht="12.5" x14ac:dyDescent="0.25">
      <c r="A283" s="82"/>
      <c r="B283" s="4" t="s">
        <v>374</v>
      </c>
      <c r="C283" s="4" t="s">
        <v>369</v>
      </c>
      <c r="D283" s="4" t="s">
        <v>370</v>
      </c>
      <c r="E283" s="4" t="s">
        <v>371</v>
      </c>
      <c r="F283" s="5" t="str">
        <f>IF(OR(AND(NOT(ISBLANK($C284)),$C284&lt;5),AND(NOT(ISBLANK($D284)),$D284&gt;3),AND(NOT(ISBLANK($E284)),$E284&gt;3)),"1","0")</f>
        <v>0</v>
      </c>
      <c r="G283" s="6"/>
      <c r="H283" s="6"/>
      <c r="I283" s="6"/>
      <c r="J283" s="6"/>
      <c r="K283" s="6"/>
      <c r="L283" s="6"/>
      <c r="M283" s="6"/>
      <c r="N283" s="6"/>
      <c r="O283" s="6"/>
      <c r="P283" s="6"/>
      <c r="Q283" s="6"/>
      <c r="R283" s="83"/>
    </row>
    <row r="284" spans="1:18" ht="12.5" x14ac:dyDescent="0.25">
      <c r="A284" s="82"/>
      <c r="B284" s="7"/>
      <c r="C284" s="6"/>
      <c r="D284" s="6"/>
      <c r="E284" s="6"/>
      <c r="F284" s="8" t="s">
        <v>372</v>
      </c>
      <c r="G284" s="562">
        <f>G283+H283</f>
        <v>0</v>
      </c>
      <c r="H284" s="562"/>
      <c r="I284" s="4"/>
      <c r="J284" s="562">
        <f>J283+K283</f>
        <v>0</v>
      </c>
      <c r="K284" s="562"/>
      <c r="L284" s="4"/>
      <c r="M284" s="562">
        <f>M283+N283</f>
        <v>0</v>
      </c>
      <c r="N284" s="562"/>
      <c r="O284" s="4"/>
      <c r="P284" s="4"/>
      <c r="Q284" s="4"/>
      <c r="R284" s="83"/>
    </row>
    <row r="285" spans="1:18" ht="12.5" x14ac:dyDescent="0.25">
      <c r="A285" s="82"/>
      <c r="B285" s="4" t="s">
        <v>375</v>
      </c>
      <c r="C285" s="4" t="s">
        <v>369</v>
      </c>
      <c r="D285" s="4" t="s">
        <v>370</v>
      </c>
      <c r="E285" s="4" t="s">
        <v>371</v>
      </c>
      <c r="F285" s="5" t="str">
        <f>IF(OR(AND(NOT(ISBLANK($C286)),$C286&lt;5),AND(NOT(ISBLANK($D286)),$D286&gt;3),AND(NOT(ISBLANK($E286)),$E286&gt;3)),"1","0")</f>
        <v>0</v>
      </c>
      <c r="G285" s="6"/>
      <c r="H285" s="6"/>
      <c r="I285" s="6"/>
      <c r="J285" s="6"/>
      <c r="K285" s="6"/>
      <c r="L285" s="6"/>
      <c r="M285" s="6"/>
      <c r="N285" s="6"/>
      <c r="O285" s="6"/>
      <c r="P285" s="6"/>
      <c r="Q285" s="6"/>
      <c r="R285" s="83"/>
    </row>
    <row r="286" spans="1:18" ht="12.5" x14ac:dyDescent="0.25">
      <c r="A286" s="82"/>
      <c r="B286" s="7"/>
      <c r="C286" s="6"/>
      <c r="D286" s="6"/>
      <c r="E286" s="6"/>
      <c r="F286" s="8" t="s">
        <v>372</v>
      </c>
      <c r="G286" s="562">
        <f>G285+H285</f>
        <v>0</v>
      </c>
      <c r="H286" s="562"/>
      <c r="I286" s="4"/>
      <c r="J286" s="562">
        <f>J285+K285</f>
        <v>0</v>
      </c>
      <c r="K286" s="562"/>
      <c r="L286" s="4"/>
      <c r="M286" s="562">
        <f>M285+N285</f>
        <v>0</v>
      </c>
      <c r="N286" s="562"/>
      <c r="O286" s="4"/>
      <c r="P286" s="4"/>
      <c r="Q286" s="4"/>
      <c r="R286" s="83"/>
    </row>
    <row r="287" spans="1:18" ht="12.5" x14ac:dyDescent="0.25">
      <c r="A287" s="82"/>
      <c r="B287" s="4" t="s">
        <v>376</v>
      </c>
      <c r="C287" s="4" t="s">
        <v>369</v>
      </c>
      <c r="D287" s="4" t="s">
        <v>370</v>
      </c>
      <c r="E287" s="4" t="s">
        <v>371</v>
      </c>
      <c r="F287" s="5" t="str">
        <f>IF(OR(AND(NOT(ISBLANK($C288)),$C288&lt;5),AND(NOT(ISBLANK($D288)),$D288&gt;3),AND(NOT(ISBLANK($E288)),$E288&gt;3)),"1","0")</f>
        <v>0</v>
      </c>
      <c r="G287" s="6"/>
      <c r="H287" s="6"/>
      <c r="I287" s="6"/>
      <c r="J287" s="6"/>
      <c r="K287" s="6"/>
      <c r="L287" s="6"/>
      <c r="M287" s="6"/>
      <c r="N287" s="6"/>
      <c r="O287" s="6"/>
      <c r="P287" s="6"/>
      <c r="Q287" s="6"/>
      <c r="R287" s="83"/>
    </row>
    <row r="288" spans="1:18" ht="12.5" x14ac:dyDescent="0.25">
      <c r="A288" s="82"/>
      <c r="B288" s="7"/>
      <c r="C288" s="6"/>
      <c r="D288" s="6"/>
      <c r="E288" s="6"/>
      <c r="F288" s="8" t="s">
        <v>372</v>
      </c>
      <c r="G288" s="562">
        <f>G287+H287</f>
        <v>0</v>
      </c>
      <c r="H288" s="562"/>
      <c r="I288" s="4"/>
      <c r="J288" s="562">
        <f>J287+K287</f>
        <v>0</v>
      </c>
      <c r="K288" s="562"/>
      <c r="L288" s="4"/>
      <c r="M288" s="562">
        <f>M287+N287</f>
        <v>0</v>
      </c>
      <c r="N288" s="562"/>
      <c r="O288" s="4"/>
      <c r="P288" s="4"/>
      <c r="Q288" s="4"/>
      <c r="R288" s="83"/>
    </row>
    <row r="289" spans="1:18" ht="12.5" x14ac:dyDescent="0.25">
      <c r="A289" s="82"/>
      <c r="B289" s="4" t="s">
        <v>377</v>
      </c>
      <c r="C289" s="4" t="s">
        <v>369</v>
      </c>
      <c r="D289" s="4" t="s">
        <v>370</v>
      </c>
      <c r="E289" s="4" t="s">
        <v>371</v>
      </c>
      <c r="F289" s="5" t="str">
        <f>IF(OR(AND(NOT(ISBLANK($C290)),$C290&lt;5),AND(NOT(ISBLANK($D290)),$D290&gt;3),AND(NOT(ISBLANK($E290)),$E290&gt;3)),"1","0")</f>
        <v>0</v>
      </c>
      <c r="G289" s="6"/>
      <c r="H289" s="6"/>
      <c r="I289" s="6"/>
      <c r="J289" s="6"/>
      <c r="K289" s="6"/>
      <c r="L289" s="6"/>
      <c r="M289" s="6"/>
      <c r="N289" s="6"/>
      <c r="O289" s="6"/>
      <c r="P289" s="6"/>
      <c r="Q289" s="6"/>
      <c r="R289" s="83"/>
    </row>
    <row r="290" spans="1:18" ht="12.5" x14ac:dyDescent="0.25">
      <c r="A290" s="82"/>
      <c r="B290" s="7"/>
      <c r="C290" s="6"/>
      <c r="D290" s="6"/>
      <c r="E290" s="6"/>
      <c r="F290" s="8" t="s">
        <v>372</v>
      </c>
      <c r="G290" s="562">
        <f>G289+H289</f>
        <v>0</v>
      </c>
      <c r="H290" s="562"/>
      <c r="I290" s="4"/>
      <c r="J290" s="562">
        <f>J289+K289</f>
        <v>0</v>
      </c>
      <c r="K290" s="562"/>
      <c r="L290" s="4"/>
      <c r="M290" s="562">
        <f>M289+N289</f>
        <v>0</v>
      </c>
      <c r="N290" s="562"/>
      <c r="O290" s="4"/>
      <c r="P290" s="4"/>
      <c r="Q290" s="4"/>
      <c r="R290" s="83"/>
    </row>
    <row r="291" spans="1:18" ht="12.5" x14ac:dyDescent="0.25">
      <c r="A291" s="82"/>
      <c r="B291" s="4" t="s">
        <v>378</v>
      </c>
      <c r="C291" s="4" t="s">
        <v>369</v>
      </c>
      <c r="D291" s="4" t="s">
        <v>370</v>
      </c>
      <c r="E291" s="4" t="s">
        <v>371</v>
      </c>
      <c r="F291" s="5" t="str">
        <f>IF(OR(AND(NOT(ISBLANK($C292)),$C292&lt;5),AND(NOT(ISBLANK($D292)),$D292&gt;3),AND(NOT(ISBLANK($E292)),$E292&gt;3)),"1","0")</f>
        <v>0</v>
      </c>
      <c r="G291" s="6"/>
      <c r="H291" s="6"/>
      <c r="I291" s="6"/>
      <c r="J291" s="6"/>
      <c r="K291" s="6"/>
      <c r="L291" s="6"/>
      <c r="M291" s="6"/>
      <c r="N291" s="6"/>
      <c r="O291" s="6"/>
      <c r="P291" s="6"/>
      <c r="Q291" s="6"/>
      <c r="R291" s="83"/>
    </row>
    <row r="292" spans="1:18" ht="12.5" x14ac:dyDescent="0.25">
      <c r="A292" s="82"/>
      <c r="B292" s="7"/>
      <c r="C292" s="6"/>
      <c r="D292" s="6"/>
      <c r="E292" s="6"/>
      <c r="F292" s="8" t="s">
        <v>372</v>
      </c>
      <c r="G292" s="562">
        <f>G291+H291</f>
        <v>0</v>
      </c>
      <c r="H292" s="562"/>
      <c r="I292" s="4"/>
      <c r="J292" s="562">
        <f>J291+K291</f>
        <v>0</v>
      </c>
      <c r="K292" s="562"/>
      <c r="L292" s="4"/>
      <c r="M292" s="562">
        <f>M291+N291</f>
        <v>0</v>
      </c>
      <c r="N292" s="562"/>
      <c r="O292" s="4"/>
      <c r="P292" s="4"/>
      <c r="Q292" s="4"/>
      <c r="R292" s="83"/>
    </row>
    <row r="293" spans="1:18" ht="12.5" x14ac:dyDescent="0.25">
      <c r="A293" s="82"/>
      <c r="B293" s="4" t="s">
        <v>379</v>
      </c>
      <c r="C293" s="4" t="s">
        <v>369</v>
      </c>
      <c r="D293" s="4" t="s">
        <v>370</v>
      </c>
      <c r="E293" s="4" t="s">
        <v>371</v>
      </c>
      <c r="F293" s="5" t="str">
        <f>IF(OR(AND(NOT(ISBLANK($C294)),$C294&lt;5),AND(NOT(ISBLANK($D294)),$D294&gt;3),AND(NOT(ISBLANK($E294)),$E294&gt;3)),"1","0")</f>
        <v>0</v>
      </c>
      <c r="G293" s="6"/>
      <c r="H293" s="6"/>
      <c r="I293" s="6"/>
      <c r="J293" s="6"/>
      <c r="K293" s="6"/>
      <c r="L293" s="6"/>
      <c r="M293" s="6"/>
      <c r="N293" s="6"/>
      <c r="O293" s="6"/>
      <c r="P293" s="6"/>
      <c r="Q293" s="6"/>
      <c r="R293" s="83"/>
    </row>
    <row r="294" spans="1:18" ht="12.5" x14ac:dyDescent="0.25">
      <c r="A294" s="82"/>
      <c r="B294" s="7"/>
      <c r="C294" s="6"/>
      <c r="D294" s="6"/>
      <c r="E294" s="6"/>
      <c r="F294" s="8" t="s">
        <v>372</v>
      </c>
      <c r="G294" s="562">
        <f>G293+H293</f>
        <v>0</v>
      </c>
      <c r="H294" s="562"/>
      <c r="I294" s="4"/>
      <c r="J294" s="562">
        <f>J293+K293</f>
        <v>0</v>
      </c>
      <c r="K294" s="562"/>
      <c r="L294" s="4"/>
      <c r="M294" s="562">
        <f>M293+N293</f>
        <v>0</v>
      </c>
      <c r="N294" s="562"/>
      <c r="O294" s="4"/>
      <c r="P294" s="4"/>
      <c r="Q294" s="4"/>
      <c r="R294" s="83"/>
    </row>
    <row r="295" spans="1:18" ht="12.5" x14ac:dyDescent="0.25">
      <c r="A295" s="82"/>
      <c r="B295" s="546" t="s">
        <v>380</v>
      </c>
      <c r="C295" s="547"/>
      <c r="D295" s="547"/>
      <c r="E295" s="548"/>
      <c r="F295" s="548"/>
      <c r="G295" s="548"/>
      <c r="H295" s="548"/>
      <c r="I295" s="548"/>
      <c r="J295" s="10">
        <f>MAX(G280,J280,M280,G282,J282,M282,G284,J284,M284,G286,J286,M286,G288,J288,M288,G290,J290,M290,G292,J292,M292,G294,J294,M294)</f>
        <v>0</v>
      </c>
      <c r="K295" s="549"/>
      <c r="L295" s="550"/>
      <c r="M295" s="550"/>
      <c r="N295" s="550"/>
      <c r="O295" s="550"/>
      <c r="P295" s="550"/>
      <c r="Q295" s="550"/>
      <c r="R295" s="83"/>
    </row>
    <row r="296" spans="1:18" ht="12.5" x14ac:dyDescent="0.25">
      <c r="A296" s="82"/>
      <c r="B296" s="551" t="s">
        <v>381</v>
      </c>
      <c r="C296" s="551"/>
      <c r="D296" s="552"/>
      <c r="E296" s="971"/>
      <c r="F296" s="972"/>
      <c r="G296" s="972"/>
      <c r="H296" s="972"/>
      <c r="I296" s="972"/>
      <c r="J296" s="972"/>
      <c r="K296" s="972"/>
      <c r="L296" s="972"/>
      <c r="M296" s="972"/>
      <c r="N296" s="972"/>
      <c r="O296" s="972"/>
      <c r="P296" s="972"/>
      <c r="Q296" s="973"/>
      <c r="R296" s="83"/>
    </row>
    <row r="297" spans="1:18" ht="12.5" x14ac:dyDescent="0.25">
      <c r="A297" s="82"/>
      <c r="B297" s="111" t="s">
        <v>382</v>
      </c>
      <c r="C297" s="112">
        <f>F279+F281+F283+F285+F287+F289+F291+F293</f>
        <v>0</v>
      </c>
      <c r="D297" s="9"/>
      <c r="E297" s="974"/>
      <c r="F297" s="557"/>
      <c r="G297" s="557"/>
      <c r="H297" s="557"/>
      <c r="I297" s="557"/>
      <c r="J297" s="557"/>
      <c r="K297" s="557"/>
      <c r="L297" s="557"/>
      <c r="M297" s="557"/>
      <c r="N297" s="557"/>
      <c r="O297" s="557"/>
      <c r="P297" s="557"/>
      <c r="Q297" s="975"/>
      <c r="R297" s="83"/>
    </row>
    <row r="298" spans="1:18" ht="12.5" x14ac:dyDescent="0.25">
      <c r="A298" s="82"/>
      <c r="B298" s="111" t="s">
        <v>383</v>
      </c>
      <c r="C298" s="112" t="str">
        <f>IF(AND(NOT(ISBLANK(G277)),OR(G277="&lt; 50,000 cp",G277="50,000 - 499,999 cp")),"1","0")</f>
        <v>0</v>
      </c>
      <c r="D298" s="9"/>
      <c r="E298" s="974"/>
      <c r="F298" s="557"/>
      <c r="G298" s="557"/>
      <c r="H298" s="557"/>
      <c r="I298" s="557"/>
      <c r="J298" s="557"/>
      <c r="K298" s="557"/>
      <c r="L298" s="557"/>
      <c r="M298" s="557"/>
      <c r="N298" s="557"/>
      <c r="O298" s="557"/>
      <c r="P298" s="557"/>
      <c r="Q298" s="975"/>
      <c r="R298" s="83"/>
    </row>
    <row r="299" spans="1:18" ht="12.5" x14ac:dyDescent="0.25">
      <c r="A299" s="82"/>
      <c r="B299" s="111" t="s">
        <v>384</v>
      </c>
      <c r="C299" s="111">
        <f>C297+C298</f>
        <v>0</v>
      </c>
      <c r="D299" s="9"/>
      <c r="E299" s="976"/>
      <c r="F299" s="977"/>
      <c r="G299" s="977"/>
      <c r="H299" s="977"/>
      <c r="I299" s="977"/>
      <c r="J299" s="977"/>
      <c r="K299" s="977"/>
      <c r="L299" s="977"/>
      <c r="M299" s="977"/>
      <c r="N299" s="977"/>
      <c r="O299" s="977"/>
      <c r="P299" s="977"/>
      <c r="Q299" s="978"/>
      <c r="R299" s="83"/>
    </row>
    <row r="300" spans="1:18" ht="12.5" x14ac:dyDescent="0.25">
      <c r="A300" s="82"/>
      <c r="B300" s="113" t="s">
        <v>385</v>
      </c>
      <c r="C300" s="113">
        <f>$F$4</f>
        <v>0</v>
      </c>
      <c r="R300" s="83"/>
    </row>
    <row r="301" spans="1:18" ht="12.5" x14ac:dyDescent="0.25">
      <c r="A301" s="82"/>
      <c r="R301" s="83"/>
    </row>
    <row r="302" spans="1:18" ht="12.5" x14ac:dyDescent="0.25">
      <c r="A302" s="82"/>
      <c r="R302" s="83"/>
    </row>
    <row r="303" spans="1:18" ht="12.5" x14ac:dyDescent="0.25">
      <c r="A303" s="82"/>
      <c r="B303" s="590" t="str">
        <f>+Ecologist&amp;": "&amp;+Site_name</f>
        <v xml:space="preserve">: </v>
      </c>
      <c r="C303" s="591"/>
      <c r="D303" s="591"/>
      <c r="E303" s="591"/>
      <c r="F303" s="591"/>
      <c r="G303" s="591"/>
      <c r="H303" s="591"/>
      <c r="I303" s="591"/>
      <c r="J303" s="591"/>
      <c r="K303" s="592"/>
      <c r="L303" s="592"/>
      <c r="M303" s="592"/>
      <c r="N303" s="592"/>
      <c r="O303" s="592"/>
      <c r="P303" s="592"/>
      <c r="Q303" s="593"/>
      <c r="R303" s="83"/>
    </row>
    <row r="304" spans="1:18" ht="14.15" customHeight="1" x14ac:dyDescent="0.25">
      <c r="A304" s="82"/>
      <c r="B304" s="594" t="s">
        <v>1076</v>
      </c>
      <c r="C304" s="594"/>
      <c r="D304" s="594"/>
      <c r="E304" s="594"/>
      <c r="F304" s="594"/>
      <c r="G304" s="594"/>
      <c r="H304" s="594"/>
      <c r="I304" s="594"/>
      <c r="J304" s="594"/>
      <c r="K304" s="285" t="s">
        <v>387</v>
      </c>
      <c r="L304" s="235"/>
      <c r="M304" s="235"/>
      <c r="N304" s="235"/>
      <c r="O304" s="235"/>
      <c r="P304" s="235"/>
      <c r="Q304" s="235"/>
      <c r="R304" s="83"/>
    </row>
    <row r="305" spans="1:18" ht="12.5" x14ac:dyDescent="0.25">
      <c r="A305" s="82"/>
      <c r="B305" s="245"/>
      <c r="C305" s="271"/>
      <c r="D305" s="271"/>
      <c r="E305" s="271"/>
      <c r="F305" s="271"/>
      <c r="G305" s="271"/>
      <c r="H305" s="271"/>
      <c r="I305" s="271"/>
      <c r="J305" s="271"/>
      <c r="K305" s="271"/>
      <c r="L305" s="271"/>
      <c r="M305" s="271"/>
      <c r="N305" s="271"/>
      <c r="O305" s="271"/>
      <c r="P305" s="271"/>
      <c r="Q305" s="271"/>
      <c r="R305" s="83"/>
    </row>
    <row r="306" spans="1:18" ht="12.5" x14ac:dyDescent="0.25">
      <c r="A306" s="82"/>
      <c r="B306" s="271"/>
      <c r="C306" s="271"/>
      <c r="D306" s="271"/>
      <c r="E306" s="271"/>
      <c r="F306" s="271"/>
      <c r="G306" s="271"/>
      <c r="H306" s="271"/>
      <c r="I306" s="271"/>
      <c r="J306" s="271"/>
      <c r="K306" s="271"/>
      <c r="L306" s="271"/>
      <c r="M306" s="271"/>
      <c r="N306" s="271"/>
      <c r="O306" s="271"/>
      <c r="P306" s="271"/>
      <c r="Q306" s="271"/>
      <c r="R306" s="83"/>
    </row>
    <row r="307" spans="1:18" ht="12.5" x14ac:dyDescent="0.25">
      <c r="A307" s="82"/>
      <c r="B307" s="271"/>
      <c r="C307" s="271"/>
      <c r="D307" s="271"/>
      <c r="E307" s="271"/>
      <c r="F307" s="271"/>
      <c r="G307" s="271"/>
      <c r="H307" s="271"/>
      <c r="I307" s="271"/>
      <c r="J307" s="271"/>
      <c r="K307" s="271"/>
      <c r="L307" s="271"/>
      <c r="M307" s="271"/>
      <c r="N307" s="271"/>
      <c r="O307" s="271"/>
      <c r="P307" s="271"/>
      <c r="Q307" s="271"/>
      <c r="R307" s="83"/>
    </row>
    <row r="308" spans="1:18" ht="12.5" x14ac:dyDescent="0.25">
      <c r="A308" s="82"/>
      <c r="B308" s="617" t="s">
        <v>1077</v>
      </c>
      <c r="C308" s="979"/>
      <c r="D308" s="979"/>
      <c r="E308" s="980"/>
      <c r="F308" s="579" t="s">
        <v>320</v>
      </c>
      <c r="G308" s="578" t="s">
        <v>354</v>
      </c>
      <c r="H308" s="578"/>
      <c r="I308" s="578"/>
      <c r="J308" s="578" t="s">
        <v>355</v>
      </c>
      <c r="K308" s="578"/>
      <c r="L308" s="578"/>
      <c r="M308" s="580" t="s">
        <v>356</v>
      </c>
      <c r="N308" s="581"/>
      <c r="O308" s="581"/>
      <c r="P308" s="2" t="s">
        <v>357</v>
      </c>
      <c r="Q308" s="3" t="s">
        <v>358</v>
      </c>
      <c r="R308" s="83"/>
    </row>
    <row r="309" spans="1:18" ht="14.15" customHeight="1" x14ac:dyDescent="0.25">
      <c r="A309" s="82"/>
      <c r="B309" s="981"/>
      <c r="C309" s="982"/>
      <c r="D309" s="982"/>
      <c r="E309" s="983"/>
      <c r="F309" s="263"/>
      <c r="G309" s="579" t="s">
        <v>359</v>
      </c>
      <c r="H309" s="579"/>
      <c r="I309" s="579"/>
      <c r="J309" s="579" t="s">
        <v>360</v>
      </c>
      <c r="K309" s="579"/>
      <c r="L309" s="579"/>
      <c r="M309" s="582"/>
      <c r="N309" s="582"/>
      <c r="O309" s="582"/>
      <c r="P309" s="585" t="s">
        <v>361</v>
      </c>
      <c r="Q309" s="585" t="s">
        <v>362</v>
      </c>
      <c r="R309" s="83"/>
    </row>
    <row r="310" spans="1:18" ht="12.5" x14ac:dyDescent="0.25">
      <c r="A310" s="82"/>
      <c r="B310" s="588" t="s">
        <v>363</v>
      </c>
      <c r="C310" s="589"/>
      <c r="D310" s="589"/>
      <c r="E310" s="144"/>
      <c r="F310" s="263"/>
      <c r="G310" s="583"/>
      <c r="H310" s="583"/>
      <c r="I310" s="583"/>
      <c r="J310" s="584"/>
      <c r="K310" s="584"/>
      <c r="L310" s="584"/>
      <c r="M310" s="582"/>
      <c r="N310" s="582"/>
      <c r="O310" s="582"/>
      <c r="P310" s="586"/>
      <c r="Q310" s="586"/>
      <c r="R310" s="83"/>
    </row>
    <row r="311" spans="1:18" ht="12.5" x14ac:dyDescent="0.25">
      <c r="A311" s="82"/>
      <c r="B311" s="587" t="s">
        <v>364</v>
      </c>
      <c r="C311" s="547"/>
      <c r="D311" s="547"/>
      <c r="E311" s="547"/>
      <c r="F311" s="547"/>
      <c r="G311" s="4" t="s">
        <v>365</v>
      </c>
      <c r="H311" s="4" t="s">
        <v>366</v>
      </c>
      <c r="I311" s="4" t="s">
        <v>367</v>
      </c>
      <c r="J311" s="4" t="s">
        <v>365</v>
      </c>
      <c r="K311" s="4" t="s">
        <v>366</v>
      </c>
      <c r="L311" s="4" t="s">
        <v>367</v>
      </c>
      <c r="M311" s="4" t="s">
        <v>365</v>
      </c>
      <c r="N311" s="4" t="s">
        <v>366</v>
      </c>
      <c r="O311" s="4" t="s">
        <v>367</v>
      </c>
      <c r="P311" s="586"/>
      <c r="Q311" s="586"/>
      <c r="R311" s="83"/>
    </row>
    <row r="312" spans="1:18" ht="12.5" x14ac:dyDescent="0.25">
      <c r="A312" s="82"/>
      <c r="B312" s="4" t="s">
        <v>368</v>
      </c>
      <c r="C312" s="4" t="s">
        <v>369</v>
      </c>
      <c r="D312" s="4" t="s">
        <v>370</v>
      </c>
      <c r="E312" s="4" t="s">
        <v>371</v>
      </c>
      <c r="F312" s="5" t="str">
        <f>IF(OR(AND(NOT(ISBLANK($C313)),$C313&lt;5),AND(NOT(ISBLANK($D313)),$D313&gt;3),AND(NOT(ISBLANK($E313)),$E313&gt;3)),"1","0")</f>
        <v>0</v>
      </c>
      <c r="G312" s="6"/>
      <c r="H312" s="6"/>
      <c r="I312" s="6"/>
      <c r="J312" s="6"/>
      <c r="K312" s="6"/>
      <c r="L312" s="6"/>
      <c r="M312" s="6"/>
      <c r="N312" s="6"/>
      <c r="O312" s="6"/>
      <c r="P312" s="6"/>
      <c r="Q312" s="6"/>
      <c r="R312" s="83"/>
    </row>
    <row r="313" spans="1:18" ht="12.5" x14ac:dyDescent="0.25">
      <c r="A313" s="82"/>
      <c r="B313" s="7"/>
      <c r="C313" s="6"/>
      <c r="D313" s="6"/>
      <c r="E313" s="6"/>
      <c r="F313" s="205" t="s">
        <v>372</v>
      </c>
      <c r="G313" s="562">
        <f>G312+H312</f>
        <v>0</v>
      </c>
      <c r="H313" s="562"/>
      <c r="I313" s="4"/>
      <c r="J313" s="562">
        <f>J312+K312</f>
        <v>0</v>
      </c>
      <c r="K313" s="562"/>
      <c r="L313" s="4"/>
      <c r="M313" s="562">
        <f>M312+N312</f>
        <v>0</v>
      </c>
      <c r="N313" s="562"/>
      <c r="O313" s="4"/>
      <c r="P313" s="4"/>
      <c r="Q313" s="4"/>
      <c r="R313" s="83"/>
    </row>
    <row r="314" spans="1:18" ht="12.5" x14ac:dyDescent="0.25">
      <c r="A314" s="82"/>
      <c r="B314" s="4" t="s">
        <v>373</v>
      </c>
      <c r="C314" s="4" t="s">
        <v>369</v>
      </c>
      <c r="D314" s="4" t="s">
        <v>370</v>
      </c>
      <c r="E314" s="4" t="s">
        <v>371</v>
      </c>
      <c r="F314" s="5" t="str">
        <f>IF(OR(AND(NOT(ISBLANK($C315)),$C315&lt;5),AND(NOT(ISBLANK($D315)),$D315&gt;3),AND(NOT(ISBLANK($E315)),$E315&gt;3)),"1","0")</f>
        <v>0</v>
      </c>
      <c r="G314" s="6"/>
      <c r="H314" s="6"/>
      <c r="I314" s="6"/>
      <c r="J314" s="6"/>
      <c r="K314" s="6"/>
      <c r="L314" s="6"/>
      <c r="M314" s="6"/>
      <c r="N314" s="6"/>
      <c r="O314" s="6"/>
      <c r="P314" s="6"/>
      <c r="Q314" s="6"/>
      <c r="R314" s="83"/>
    </row>
    <row r="315" spans="1:18" ht="12.5" x14ac:dyDescent="0.25">
      <c r="A315" s="82"/>
      <c r="B315" s="7"/>
      <c r="C315" s="6"/>
      <c r="D315" s="6"/>
      <c r="E315" s="6"/>
      <c r="F315" s="8" t="s">
        <v>372</v>
      </c>
      <c r="G315" s="562">
        <f>G314+H314</f>
        <v>0</v>
      </c>
      <c r="H315" s="562"/>
      <c r="I315" s="4"/>
      <c r="J315" s="562">
        <f>J314+K314</f>
        <v>0</v>
      </c>
      <c r="K315" s="562"/>
      <c r="L315" s="4"/>
      <c r="M315" s="562">
        <f>M314+N314</f>
        <v>0</v>
      </c>
      <c r="N315" s="562"/>
      <c r="O315" s="4"/>
      <c r="P315" s="4"/>
      <c r="Q315" s="4"/>
      <c r="R315" s="83"/>
    </row>
    <row r="316" spans="1:18" ht="12.5" x14ac:dyDescent="0.25">
      <c r="A316" s="82"/>
      <c r="B316" s="4" t="s">
        <v>374</v>
      </c>
      <c r="C316" s="4" t="s">
        <v>369</v>
      </c>
      <c r="D316" s="4" t="s">
        <v>370</v>
      </c>
      <c r="E316" s="4" t="s">
        <v>371</v>
      </c>
      <c r="F316" s="5" t="str">
        <f>IF(OR(AND(NOT(ISBLANK($C317)),$C317&lt;5),AND(NOT(ISBLANK($D317)),$D317&gt;3),AND(NOT(ISBLANK($E317)),$E317&gt;3)),"1","0")</f>
        <v>0</v>
      </c>
      <c r="G316" s="6"/>
      <c r="H316" s="6"/>
      <c r="I316" s="6"/>
      <c r="J316" s="6"/>
      <c r="K316" s="6"/>
      <c r="L316" s="6"/>
      <c r="M316" s="6"/>
      <c r="N316" s="6"/>
      <c r="O316" s="6"/>
      <c r="P316" s="6"/>
      <c r="Q316" s="6"/>
      <c r="R316" s="83"/>
    </row>
    <row r="317" spans="1:18" ht="12.5" x14ac:dyDescent="0.25">
      <c r="A317" s="82"/>
      <c r="B317" s="7"/>
      <c r="C317" s="6"/>
      <c r="D317" s="6"/>
      <c r="E317" s="6"/>
      <c r="F317" s="8" t="s">
        <v>372</v>
      </c>
      <c r="G317" s="562">
        <f>G316+H316</f>
        <v>0</v>
      </c>
      <c r="H317" s="562"/>
      <c r="I317" s="4"/>
      <c r="J317" s="562">
        <f>J316+K316</f>
        <v>0</v>
      </c>
      <c r="K317" s="562"/>
      <c r="L317" s="4"/>
      <c r="M317" s="562">
        <f>M316+N316</f>
        <v>0</v>
      </c>
      <c r="N317" s="562"/>
      <c r="O317" s="4"/>
      <c r="P317" s="4"/>
      <c r="Q317" s="4"/>
      <c r="R317" s="83"/>
    </row>
    <row r="318" spans="1:18" ht="12.5" x14ac:dyDescent="0.25">
      <c r="A318" s="82"/>
      <c r="B318" s="4" t="s">
        <v>375</v>
      </c>
      <c r="C318" s="4" t="s">
        <v>369</v>
      </c>
      <c r="D318" s="4" t="s">
        <v>370</v>
      </c>
      <c r="E318" s="4" t="s">
        <v>371</v>
      </c>
      <c r="F318" s="5" t="str">
        <f>IF(OR(AND(NOT(ISBLANK($C319)),$C319&lt;5),AND(NOT(ISBLANK($D319)),$D319&gt;3),AND(NOT(ISBLANK($E319)),$E319&gt;3)),"1","0")</f>
        <v>0</v>
      </c>
      <c r="G318" s="6"/>
      <c r="H318" s="6"/>
      <c r="I318" s="6"/>
      <c r="J318" s="6"/>
      <c r="K318" s="6"/>
      <c r="L318" s="6"/>
      <c r="M318" s="6"/>
      <c r="N318" s="6"/>
      <c r="O318" s="6"/>
      <c r="P318" s="6"/>
      <c r="Q318" s="6"/>
      <c r="R318" s="83"/>
    </row>
    <row r="319" spans="1:18" ht="12.5" x14ac:dyDescent="0.25">
      <c r="A319" s="82"/>
      <c r="B319" s="7"/>
      <c r="C319" s="6"/>
      <c r="D319" s="6"/>
      <c r="E319" s="6"/>
      <c r="F319" s="8" t="s">
        <v>372</v>
      </c>
      <c r="G319" s="562">
        <f>G318+H318</f>
        <v>0</v>
      </c>
      <c r="H319" s="562"/>
      <c r="I319" s="4"/>
      <c r="J319" s="562">
        <f>J318+K318</f>
        <v>0</v>
      </c>
      <c r="K319" s="562"/>
      <c r="L319" s="4"/>
      <c r="M319" s="562">
        <f>M318+N318</f>
        <v>0</v>
      </c>
      <c r="N319" s="562"/>
      <c r="O319" s="4"/>
      <c r="P319" s="4"/>
      <c r="Q319" s="4"/>
      <c r="R319" s="83"/>
    </row>
    <row r="320" spans="1:18" ht="12.5" x14ac:dyDescent="0.25">
      <c r="A320" s="82"/>
      <c r="B320" s="4" t="s">
        <v>376</v>
      </c>
      <c r="C320" s="4" t="s">
        <v>369</v>
      </c>
      <c r="D320" s="4" t="s">
        <v>370</v>
      </c>
      <c r="E320" s="4" t="s">
        <v>371</v>
      </c>
      <c r="F320" s="5" t="str">
        <f>IF(OR(AND(NOT(ISBLANK($C321)),$C321&lt;5),AND(NOT(ISBLANK($D321)),$D321&gt;3),AND(NOT(ISBLANK($E321)),$E321&gt;3)),"1","0")</f>
        <v>0</v>
      </c>
      <c r="G320" s="6"/>
      <c r="H320" s="6"/>
      <c r="I320" s="6"/>
      <c r="J320" s="6"/>
      <c r="K320" s="6"/>
      <c r="L320" s="6"/>
      <c r="M320" s="6"/>
      <c r="N320" s="6"/>
      <c r="O320" s="6"/>
      <c r="P320" s="6"/>
      <c r="Q320" s="6"/>
      <c r="R320" s="83"/>
    </row>
    <row r="321" spans="1:18" ht="12.5" x14ac:dyDescent="0.25">
      <c r="A321" s="82"/>
      <c r="B321" s="7"/>
      <c r="C321" s="6"/>
      <c r="D321" s="6"/>
      <c r="E321" s="6"/>
      <c r="F321" s="8" t="s">
        <v>372</v>
      </c>
      <c r="G321" s="562">
        <f>G320+H320</f>
        <v>0</v>
      </c>
      <c r="H321" s="562"/>
      <c r="I321" s="4"/>
      <c r="J321" s="562">
        <f>J320+K320</f>
        <v>0</v>
      </c>
      <c r="K321" s="562"/>
      <c r="L321" s="4"/>
      <c r="M321" s="562">
        <f>M320+N320</f>
        <v>0</v>
      </c>
      <c r="N321" s="562"/>
      <c r="O321" s="4"/>
      <c r="P321" s="4"/>
      <c r="Q321" s="4"/>
      <c r="R321" s="83"/>
    </row>
    <row r="322" spans="1:18" ht="12.5" x14ac:dyDescent="0.25">
      <c r="A322" s="82"/>
      <c r="B322" s="4" t="s">
        <v>377</v>
      </c>
      <c r="C322" s="4" t="s">
        <v>369</v>
      </c>
      <c r="D322" s="4" t="s">
        <v>370</v>
      </c>
      <c r="E322" s="4" t="s">
        <v>371</v>
      </c>
      <c r="F322" s="5" t="str">
        <f>IF(OR(AND(NOT(ISBLANK($C323)),$C323&lt;5),AND(NOT(ISBLANK($D323)),$D323&gt;3),AND(NOT(ISBLANK($E323)),$E323&gt;3)),"1","0")</f>
        <v>0</v>
      </c>
      <c r="G322" s="6"/>
      <c r="H322" s="6"/>
      <c r="I322" s="6"/>
      <c r="J322" s="6"/>
      <c r="K322" s="6"/>
      <c r="L322" s="6"/>
      <c r="M322" s="6"/>
      <c r="N322" s="6"/>
      <c r="O322" s="6"/>
      <c r="P322" s="6"/>
      <c r="Q322" s="6"/>
      <c r="R322" s="83"/>
    </row>
    <row r="323" spans="1:18" ht="12.5" x14ac:dyDescent="0.25">
      <c r="A323" s="82"/>
      <c r="B323" s="7"/>
      <c r="C323" s="6"/>
      <c r="D323" s="6"/>
      <c r="E323" s="6"/>
      <c r="F323" s="8" t="s">
        <v>372</v>
      </c>
      <c r="G323" s="562">
        <f>G322+H322</f>
        <v>0</v>
      </c>
      <c r="H323" s="562"/>
      <c r="I323" s="4"/>
      <c r="J323" s="562">
        <f>J322+K322</f>
        <v>0</v>
      </c>
      <c r="K323" s="562"/>
      <c r="L323" s="4"/>
      <c r="M323" s="562">
        <f>M322+N322</f>
        <v>0</v>
      </c>
      <c r="N323" s="562"/>
      <c r="O323" s="4"/>
      <c r="P323" s="4"/>
      <c r="Q323" s="4"/>
      <c r="R323" s="83"/>
    </row>
    <row r="324" spans="1:18" ht="12.5" x14ac:dyDescent="0.25">
      <c r="A324" s="82"/>
      <c r="B324" s="4" t="s">
        <v>378</v>
      </c>
      <c r="C324" s="4" t="s">
        <v>369</v>
      </c>
      <c r="D324" s="4" t="s">
        <v>370</v>
      </c>
      <c r="E324" s="4" t="s">
        <v>371</v>
      </c>
      <c r="F324" s="5" t="str">
        <f>IF(OR(AND(NOT(ISBLANK($C325)),$C325&lt;5),AND(NOT(ISBLANK($D325)),$D325&gt;3),AND(NOT(ISBLANK($E325)),$E325&gt;3)),"1","0")</f>
        <v>0</v>
      </c>
      <c r="G324" s="6"/>
      <c r="H324" s="6"/>
      <c r="I324" s="6"/>
      <c r="J324" s="6"/>
      <c r="K324" s="6"/>
      <c r="L324" s="6"/>
      <c r="M324" s="6"/>
      <c r="N324" s="6"/>
      <c r="O324" s="6"/>
      <c r="P324" s="6"/>
      <c r="Q324" s="6"/>
      <c r="R324" s="83"/>
    </row>
    <row r="325" spans="1:18" ht="12.5" x14ac:dyDescent="0.25">
      <c r="A325" s="82"/>
      <c r="B325" s="7"/>
      <c r="C325" s="6"/>
      <c r="D325" s="6"/>
      <c r="E325" s="6"/>
      <c r="F325" s="8" t="s">
        <v>372</v>
      </c>
      <c r="G325" s="562">
        <f>G324+H324</f>
        <v>0</v>
      </c>
      <c r="H325" s="562"/>
      <c r="I325" s="4"/>
      <c r="J325" s="562">
        <f>J324+K324</f>
        <v>0</v>
      </c>
      <c r="K325" s="562"/>
      <c r="L325" s="4"/>
      <c r="M325" s="562">
        <f>M324+N324</f>
        <v>0</v>
      </c>
      <c r="N325" s="562"/>
      <c r="O325" s="4"/>
      <c r="P325" s="4"/>
      <c r="Q325" s="4"/>
      <c r="R325" s="83"/>
    </row>
    <row r="326" spans="1:18" ht="12.5" x14ac:dyDescent="0.25">
      <c r="A326" s="82"/>
      <c r="B326" s="4" t="s">
        <v>379</v>
      </c>
      <c r="C326" s="4" t="s">
        <v>369</v>
      </c>
      <c r="D326" s="4" t="s">
        <v>370</v>
      </c>
      <c r="E326" s="4" t="s">
        <v>371</v>
      </c>
      <c r="F326" s="5" t="str">
        <f>IF(OR(AND(NOT(ISBLANK($C327)),$C327&lt;5),AND(NOT(ISBLANK($D327)),$D327&gt;3),AND(NOT(ISBLANK($E327)),$E327&gt;3)),"1","0")</f>
        <v>0</v>
      </c>
      <c r="G326" s="6"/>
      <c r="H326" s="6"/>
      <c r="I326" s="6"/>
      <c r="J326" s="6"/>
      <c r="K326" s="6"/>
      <c r="L326" s="6"/>
      <c r="M326" s="6"/>
      <c r="N326" s="6"/>
      <c r="O326" s="6"/>
      <c r="P326" s="6"/>
      <c r="Q326" s="6"/>
      <c r="R326" s="83"/>
    </row>
    <row r="327" spans="1:18" ht="12.5" x14ac:dyDescent="0.25">
      <c r="A327" s="82"/>
      <c r="B327" s="7"/>
      <c r="C327" s="6"/>
      <c r="D327" s="6"/>
      <c r="E327" s="6"/>
      <c r="F327" s="8" t="s">
        <v>372</v>
      </c>
      <c r="G327" s="562">
        <f>G326+H326</f>
        <v>0</v>
      </c>
      <c r="H327" s="562"/>
      <c r="I327" s="4"/>
      <c r="J327" s="562">
        <f>J326+K326</f>
        <v>0</v>
      </c>
      <c r="K327" s="562"/>
      <c r="L327" s="4"/>
      <c r="M327" s="562">
        <f>M326+N326</f>
        <v>0</v>
      </c>
      <c r="N327" s="562"/>
      <c r="O327" s="4"/>
      <c r="P327" s="4"/>
      <c r="Q327" s="4"/>
      <c r="R327" s="83"/>
    </row>
    <row r="328" spans="1:18" ht="12.5" x14ac:dyDescent="0.25">
      <c r="A328" s="82"/>
      <c r="B328" s="546" t="s">
        <v>380</v>
      </c>
      <c r="C328" s="547"/>
      <c r="D328" s="547"/>
      <c r="E328" s="548"/>
      <c r="F328" s="548"/>
      <c r="G328" s="548"/>
      <c r="H328" s="548"/>
      <c r="I328" s="548"/>
      <c r="J328" s="10">
        <f>MAX(G313,J313,M313,G315,J315,M315,G317,J317,M317,G319,J319,M319,G321,J321,M321,G323,J323,M323,G325,J325,M325,G327,J327,M327)</f>
        <v>0</v>
      </c>
      <c r="K328" s="549"/>
      <c r="L328" s="550"/>
      <c r="M328" s="550"/>
      <c r="N328" s="550"/>
      <c r="O328" s="550"/>
      <c r="P328" s="550"/>
      <c r="Q328" s="550"/>
      <c r="R328" s="83"/>
    </row>
    <row r="329" spans="1:18" ht="12.5" x14ac:dyDescent="0.25">
      <c r="A329" s="82"/>
      <c r="B329" s="551" t="s">
        <v>381</v>
      </c>
      <c r="C329" s="551"/>
      <c r="D329" s="552"/>
      <c r="E329" s="971"/>
      <c r="F329" s="972"/>
      <c r="G329" s="972"/>
      <c r="H329" s="972"/>
      <c r="I329" s="972"/>
      <c r="J329" s="972"/>
      <c r="K329" s="972"/>
      <c r="L329" s="972"/>
      <c r="M329" s="972"/>
      <c r="N329" s="972"/>
      <c r="O329" s="972"/>
      <c r="P329" s="972"/>
      <c r="Q329" s="973"/>
      <c r="R329" s="83"/>
    </row>
    <row r="330" spans="1:18" ht="12.5" x14ac:dyDescent="0.25">
      <c r="A330" s="82"/>
      <c r="B330" s="111" t="s">
        <v>382</v>
      </c>
      <c r="C330" s="112">
        <f>F312+F314+F316+F318+F320+F322+F324+F326</f>
        <v>0</v>
      </c>
      <c r="D330" s="9"/>
      <c r="E330" s="974"/>
      <c r="F330" s="557"/>
      <c r="G330" s="557"/>
      <c r="H330" s="557"/>
      <c r="I330" s="557"/>
      <c r="J330" s="557"/>
      <c r="K330" s="557"/>
      <c r="L330" s="557"/>
      <c r="M330" s="557"/>
      <c r="N330" s="557"/>
      <c r="O330" s="557"/>
      <c r="P330" s="557"/>
      <c r="Q330" s="975"/>
      <c r="R330" s="83"/>
    </row>
    <row r="331" spans="1:18" ht="12.5" x14ac:dyDescent="0.25">
      <c r="A331" s="82"/>
      <c r="B331" s="111" t="s">
        <v>383</v>
      </c>
      <c r="C331" s="112" t="str">
        <f>IF(AND(NOT(ISBLANK(G310)),OR(G310="&lt; 50,000 cp",G310="50,000 - 499,999 cp")),"1","0")</f>
        <v>0</v>
      </c>
      <c r="D331" s="9"/>
      <c r="E331" s="974"/>
      <c r="F331" s="557"/>
      <c r="G331" s="557"/>
      <c r="H331" s="557"/>
      <c r="I331" s="557"/>
      <c r="J331" s="557"/>
      <c r="K331" s="557"/>
      <c r="L331" s="557"/>
      <c r="M331" s="557"/>
      <c r="N331" s="557"/>
      <c r="O331" s="557"/>
      <c r="P331" s="557"/>
      <c r="Q331" s="975"/>
      <c r="R331" s="83"/>
    </row>
    <row r="332" spans="1:18" ht="12.5" x14ac:dyDescent="0.25">
      <c r="A332" s="82"/>
      <c r="B332" s="111" t="s">
        <v>384</v>
      </c>
      <c r="C332" s="111">
        <f>C330+C331</f>
        <v>0</v>
      </c>
      <c r="D332" s="9"/>
      <c r="E332" s="976"/>
      <c r="F332" s="977"/>
      <c r="G332" s="977"/>
      <c r="H332" s="977"/>
      <c r="I332" s="977"/>
      <c r="J332" s="977"/>
      <c r="K332" s="977"/>
      <c r="L332" s="977"/>
      <c r="M332" s="977"/>
      <c r="N332" s="977"/>
      <c r="O332" s="977"/>
      <c r="P332" s="977"/>
      <c r="Q332" s="978"/>
      <c r="R332" s="83"/>
    </row>
    <row r="333" spans="1:18" ht="12.5" x14ac:dyDescent="0.25">
      <c r="A333" s="85"/>
      <c r="B333" s="140" t="s">
        <v>385</v>
      </c>
      <c r="C333" s="140">
        <f>$F$4</f>
        <v>0</v>
      </c>
      <c r="D333" s="86"/>
      <c r="E333" s="86"/>
      <c r="F333" s="86"/>
      <c r="G333" s="86"/>
      <c r="H333" s="86"/>
      <c r="I333" s="86"/>
      <c r="J333" s="86"/>
      <c r="K333" s="86"/>
      <c r="L333" s="86"/>
      <c r="M333" s="86"/>
      <c r="N333" s="86"/>
      <c r="O333" s="86"/>
      <c r="P333" s="86"/>
      <c r="Q333" s="86"/>
      <c r="R333" s="87"/>
    </row>
    <row r="334" spans="1:18" ht="12.5" x14ac:dyDescent="0.25"/>
    <row r="335" spans="1:18" ht="12.5" x14ac:dyDescent="0.25"/>
    <row r="336" spans="1:18" ht="12.5" x14ac:dyDescent="0.25"/>
    <row r="337" ht="12.5" x14ac:dyDescent="0.25"/>
    <row r="338" ht="12.5" x14ac:dyDescent="0.25"/>
    <row r="339" ht="12.5" x14ac:dyDescent="0.25"/>
  </sheetData>
  <sheetProtection algorithmName="SHA-512" hashValue="dTx3JMtGJ7I938B2rCxnNU9WMQrEvJvMIwumj9Pmu50BRAucUCb0KRpgZgNpBqxf0NJM05r753HspTtDUd7c4w==" saltValue="w3WoZr+0Xf1bAJ8XQ64p8g==" spinCount="100000" sheet="1" objects="1" scenarios="1"/>
  <mergeCells count="477">
    <mergeCell ref="AD8:AD9"/>
    <mergeCell ref="AE8:AE9"/>
    <mergeCell ref="AC20:AD20"/>
    <mergeCell ref="U8:U9"/>
    <mergeCell ref="V8:V9"/>
    <mergeCell ref="W8:W9"/>
    <mergeCell ref="X8:X9"/>
    <mergeCell ref="Y8:Y9"/>
    <mergeCell ref="Z8:Z9"/>
    <mergeCell ref="AA8:AA9"/>
    <mergeCell ref="AB8:AB9"/>
    <mergeCell ref="AC8:AC9"/>
    <mergeCell ref="B14:F14"/>
    <mergeCell ref="B5:C5"/>
    <mergeCell ref="D5:Q5"/>
    <mergeCell ref="B6:Q10"/>
    <mergeCell ref="B11:E11"/>
    <mergeCell ref="F11:F13"/>
    <mergeCell ref="J11:L11"/>
    <mergeCell ref="M11:O13"/>
    <mergeCell ref="B12:E12"/>
    <mergeCell ref="G12:I12"/>
    <mergeCell ref="J12:L12"/>
    <mergeCell ref="B1:Q1"/>
    <mergeCell ref="B3:E3"/>
    <mergeCell ref="B4:E4"/>
    <mergeCell ref="G24:H24"/>
    <mergeCell ref="J24:K24"/>
    <mergeCell ref="M24:N24"/>
    <mergeCell ref="G26:H26"/>
    <mergeCell ref="M20:N20"/>
    <mergeCell ref="P12:P14"/>
    <mergeCell ref="J13:L13"/>
    <mergeCell ref="M18:N18"/>
    <mergeCell ref="G20:H20"/>
    <mergeCell ref="J20:K20"/>
    <mergeCell ref="G22:H22"/>
    <mergeCell ref="J22:K22"/>
    <mergeCell ref="M22:N22"/>
    <mergeCell ref="G11:I11"/>
    <mergeCell ref="B13:D13"/>
    <mergeCell ref="G13:I13"/>
    <mergeCell ref="G4:Q4"/>
    <mergeCell ref="G3:J3"/>
    <mergeCell ref="K3:Q3"/>
    <mergeCell ref="B2:Q2"/>
    <mergeCell ref="Q12:Q14"/>
    <mergeCell ref="B31:I31"/>
    <mergeCell ref="B32:D32"/>
    <mergeCell ref="E32:Q35"/>
    <mergeCell ref="J26:K26"/>
    <mergeCell ref="M26:N26"/>
    <mergeCell ref="G16:H16"/>
    <mergeCell ref="J16:K16"/>
    <mergeCell ref="M16:N16"/>
    <mergeCell ref="G18:H18"/>
    <mergeCell ref="J18:K18"/>
    <mergeCell ref="G28:H28"/>
    <mergeCell ref="J28:K28"/>
    <mergeCell ref="M28:N28"/>
    <mergeCell ref="G30:H30"/>
    <mergeCell ref="J30:K30"/>
    <mergeCell ref="M30:N30"/>
    <mergeCell ref="B39:Q39"/>
    <mergeCell ref="B40:J40"/>
    <mergeCell ref="K40:Q40"/>
    <mergeCell ref="B41:Q43"/>
    <mergeCell ref="B44:E44"/>
    <mergeCell ref="F44:F46"/>
    <mergeCell ref="G44:I44"/>
    <mergeCell ref="J44:L44"/>
    <mergeCell ref="M44:O46"/>
    <mergeCell ref="B45:E45"/>
    <mergeCell ref="J57:K57"/>
    <mergeCell ref="M57:N57"/>
    <mergeCell ref="J53:K53"/>
    <mergeCell ref="M53:N53"/>
    <mergeCell ref="G45:I45"/>
    <mergeCell ref="J45:L45"/>
    <mergeCell ref="P45:P47"/>
    <mergeCell ref="Q45:Q47"/>
    <mergeCell ref="B46:D46"/>
    <mergeCell ref="G46:I46"/>
    <mergeCell ref="J46:L46"/>
    <mergeCell ref="B47:F47"/>
    <mergeCell ref="G49:H49"/>
    <mergeCell ref="J49:K49"/>
    <mergeCell ref="M49:N49"/>
    <mergeCell ref="G51:H51"/>
    <mergeCell ref="J51:K51"/>
    <mergeCell ref="M51:N51"/>
    <mergeCell ref="G53:H53"/>
    <mergeCell ref="G55:H55"/>
    <mergeCell ref="J55:K55"/>
    <mergeCell ref="M55:N55"/>
    <mergeCell ref="G57:H57"/>
    <mergeCell ref="B64:I64"/>
    <mergeCell ref="K64:Q64"/>
    <mergeCell ref="B65:D65"/>
    <mergeCell ref="E65:Q68"/>
    <mergeCell ref="G59:H59"/>
    <mergeCell ref="J59:K59"/>
    <mergeCell ref="M59:N59"/>
    <mergeCell ref="G61:H61"/>
    <mergeCell ref="J61:K61"/>
    <mergeCell ref="M61:N61"/>
    <mergeCell ref="G63:H63"/>
    <mergeCell ref="J63:K63"/>
    <mergeCell ref="M63:N63"/>
    <mergeCell ref="B72:Q72"/>
    <mergeCell ref="B73:J73"/>
    <mergeCell ref="K73:Q73"/>
    <mergeCell ref="B74:Q76"/>
    <mergeCell ref="B77:E77"/>
    <mergeCell ref="F77:F79"/>
    <mergeCell ref="G77:I77"/>
    <mergeCell ref="J77:L77"/>
    <mergeCell ref="M77:O79"/>
    <mergeCell ref="B78:E78"/>
    <mergeCell ref="J90:K90"/>
    <mergeCell ref="M90:N90"/>
    <mergeCell ref="J86:K86"/>
    <mergeCell ref="M86:N86"/>
    <mergeCell ref="G78:I78"/>
    <mergeCell ref="J78:L78"/>
    <mergeCell ref="P78:P80"/>
    <mergeCell ref="Q78:Q80"/>
    <mergeCell ref="B79:D79"/>
    <mergeCell ref="G79:I79"/>
    <mergeCell ref="J79:L79"/>
    <mergeCell ref="B80:F80"/>
    <mergeCell ref="G82:H82"/>
    <mergeCell ref="J82:K82"/>
    <mergeCell ref="M82:N82"/>
    <mergeCell ref="G84:H84"/>
    <mergeCell ref="J84:K84"/>
    <mergeCell ref="M84:N84"/>
    <mergeCell ref="G86:H86"/>
    <mergeCell ref="G88:H88"/>
    <mergeCell ref="J88:K88"/>
    <mergeCell ref="M88:N88"/>
    <mergeCell ref="G90:H90"/>
    <mergeCell ref="B97:I97"/>
    <mergeCell ref="K97:Q97"/>
    <mergeCell ref="B98:D98"/>
    <mergeCell ref="E98:Q101"/>
    <mergeCell ref="G92:H92"/>
    <mergeCell ref="J92:K92"/>
    <mergeCell ref="M92:N92"/>
    <mergeCell ref="G94:H94"/>
    <mergeCell ref="J94:K94"/>
    <mergeCell ref="M94:N94"/>
    <mergeCell ref="G96:H96"/>
    <mergeCell ref="J96:K96"/>
    <mergeCell ref="M96:N96"/>
    <mergeCell ref="B105:Q105"/>
    <mergeCell ref="B106:J106"/>
    <mergeCell ref="K106:Q106"/>
    <mergeCell ref="B107:Q109"/>
    <mergeCell ref="B110:E110"/>
    <mergeCell ref="F110:F112"/>
    <mergeCell ref="G110:I110"/>
    <mergeCell ref="J110:L110"/>
    <mergeCell ref="M110:O112"/>
    <mergeCell ref="B111:E111"/>
    <mergeCell ref="J123:K123"/>
    <mergeCell ref="M123:N123"/>
    <mergeCell ref="J119:K119"/>
    <mergeCell ref="M119:N119"/>
    <mergeCell ref="G111:I111"/>
    <mergeCell ref="J111:L111"/>
    <mergeCell ref="P111:P113"/>
    <mergeCell ref="Q111:Q113"/>
    <mergeCell ref="B112:D112"/>
    <mergeCell ref="G112:I112"/>
    <mergeCell ref="J112:L112"/>
    <mergeCell ref="B113:F113"/>
    <mergeCell ref="G115:H115"/>
    <mergeCell ref="J115:K115"/>
    <mergeCell ref="M115:N115"/>
    <mergeCell ref="G117:H117"/>
    <mergeCell ref="J117:K117"/>
    <mergeCell ref="M117:N117"/>
    <mergeCell ref="G119:H119"/>
    <mergeCell ref="G121:H121"/>
    <mergeCell ref="J121:K121"/>
    <mergeCell ref="M121:N121"/>
    <mergeCell ref="G123:H123"/>
    <mergeCell ref="B130:I130"/>
    <mergeCell ref="K130:Q130"/>
    <mergeCell ref="B131:D131"/>
    <mergeCell ref="E131:Q134"/>
    <mergeCell ref="G125:H125"/>
    <mergeCell ref="J125:K125"/>
    <mergeCell ref="M125:N125"/>
    <mergeCell ref="G127:H127"/>
    <mergeCell ref="J127:K127"/>
    <mergeCell ref="M127:N127"/>
    <mergeCell ref="G129:H129"/>
    <mergeCell ref="J129:K129"/>
    <mergeCell ref="M129:N129"/>
    <mergeCell ref="B138:Q138"/>
    <mergeCell ref="B139:J139"/>
    <mergeCell ref="K139:Q139"/>
    <mergeCell ref="B140:Q142"/>
    <mergeCell ref="B143:E143"/>
    <mergeCell ref="F143:F145"/>
    <mergeCell ref="G143:I143"/>
    <mergeCell ref="J143:L143"/>
    <mergeCell ref="M143:O145"/>
    <mergeCell ref="B144:E144"/>
    <mergeCell ref="J156:K156"/>
    <mergeCell ref="M156:N156"/>
    <mergeCell ref="J152:K152"/>
    <mergeCell ref="M152:N152"/>
    <mergeCell ref="G144:I144"/>
    <mergeCell ref="J144:L144"/>
    <mergeCell ref="P144:P146"/>
    <mergeCell ref="Q144:Q146"/>
    <mergeCell ref="B145:D145"/>
    <mergeCell ref="G145:I145"/>
    <mergeCell ref="J145:L145"/>
    <mergeCell ref="B146:F146"/>
    <mergeCell ref="G148:H148"/>
    <mergeCell ref="J148:K148"/>
    <mergeCell ref="M148:N148"/>
    <mergeCell ref="G150:H150"/>
    <mergeCell ref="J150:K150"/>
    <mergeCell ref="M150:N150"/>
    <mergeCell ref="G152:H152"/>
    <mergeCell ref="G154:H154"/>
    <mergeCell ref="J154:K154"/>
    <mergeCell ref="M154:N154"/>
    <mergeCell ref="G156:H156"/>
    <mergeCell ref="B163:I163"/>
    <mergeCell ref="K163:Q163"/>
    <mergeCell ref="B164:D164"/>
    <mergeCell ref="E164:Q167"/>
    <mergeCell ref="G158:H158"/>
    <mergeCell ref="J158:K158"/>
    <mergeCell ref="M158:N158"/>
    <mergeCell ref="G160:H160"/>
    <mergeCell ref="J160:K160"/>
    <mergeCell ref="M160:N160"/>
    <mergeCell ref="G162:H162"/>
    <mergeCell ref="J162:K162"/>
    <mergeCell ref="M162:N162"/>
    <mergeCell ref="B171:Q171"/>
    <mergeCell ref="B172:J172"/>
    <mergeCell ref="K172:Q172"/>
    <mergeCell ref="B173:Q175"/>
    <mergeCell ref="B176:E176"/>
    <mergeCell ref="F176:F178"/>
    <mergeCell ref="G176:I176"/>
    <mergeCell ref="J176:L176"/>
    <mergeCell ref="M176:O178"/>
    <mergeCell ref="B177:E177"/>
    <mergeCell ref="J189:K189"/>
    <mergeCell ref="M189:N189"/>
    <mergeCell ref="J185:K185"/>
    <mergeCell ref="M185:N185"/>
    <mergeCell ref="G177:I177"/>
    <mergeCell ref="J177:L177"/>
    <mergeCell ref="P177:P179"/>
    <mergeCell ref="Q177:Q179"/>
    <mergeCell ref="B178:D178"/>
    <mergeCell ref="G178:I178"/>
    <mergeCell ref="J178:L178"/>
    <mergeCell ref="B179:F179"/>
    <mergeCell ref="G181:H181"/>
    <mergeCell ref="J181:K181"/>
    <mergeCell ref="M181:N181"/>
    <mergeCell ref="G183:H183"/>
    <mergeCell ref="J183:K183"/>
    <mergeCell ref="M183:N183"/>
    <mergeCell ref="G185:H185"/>
    <mergeCell ref="G187:H187"/>
    <mergeCell ref="J187:K187"/>
    <mergeCell ref="M187:N187"/>
    <mergeCell ref="G189:H189"/>
    <mergeCell ref="B196:I196"/>
    <mergeCell ref="K196:Q196"/>
    <mergeCell ref="B197:D197"/>
    <mergeCell ref="E197:Q200"/>
    <mergeCell ref="G191:H191"/>
    <mergeCell ref="J191:K191"/>
    <mergeCell ref="M191:N191"/>
    <mergeCell ref="G193:H193"/>
    <mergeCell ref="J193:K193"/>
    <mergeCell ref="M193:N193"/>
    <mergeCell ref="G195:H195"/>
    <mergeCell ref="J195:K195"/>
    <mergeCell ref="M195:N195"/>
    <mergeCell ref="B204:Q204"/>
    <mergeCell ref="B205:J205"/>
    <mergeCell ref="K205:Q205"/>
    <mergeCell ref="B206:Q208"/>
    <mergeCell ref="B209:E209"/>
    <mergeCell ref="F209:F211"/>
    <mergeCell ref="G209:I209"/>
    <mergeCell ref="J209:L209"/>
    <mergeCell ref="M209:O211"/>
    <mergeCell ref="B210:E210"/>
    <mergeCell ref="J222:K222"/>
    <mergeCell ref="M222:N222"/>
    <mergeCell ref="J218:K218"/>
    <mergeCell ref="M218:N218"/>
    <mergeCell ref="G210:I210"/>
    <mergeCell ref="J210:L210"/>
    <mergeCell ref="P210:P212"/>
    <mergeCell ref="Q210:Q212"/>
    <mergeCell ref="B211:D211"/>
    <mergeCell ref="G211:I211"/>
    <mergeCell ref="J211:L211"/>
    <mergeCell ref="B212:F212"/>
    <mergeCell ref="G214:H214"/>
    <mergeCell ref="J214:K214"/>
    <mergeCell ref="M214:N214"/>
    <mergeCell ref="G216:H216"/>
    <mergeCell ref="J216:K216"/>
    <mergeCell ref="M216:N216"/>
    <mergeCell ref="G218:H218"/>
    <mergeCell ref="G220:H220"/>
    <mergeCell ref="J220:K220"/>
    <mergeCell ref="M220:N220"/>
    <mergeCell ref="G222:H222"/>
    <mergeCell ref="B229:I229"/>
    <mergeCell ref="K229:Q229"/>
    <mergeCell ref="B230:D230"/>
    <mergeCell ref="E230:Q233"/>
    <mergeCell ref="G224:H224"/>
    <mergeCell ref="J224:K224"/>
    <mergeCell ref="M224:N224"/>
    <mergeCell ref="G226:H226"/>
    <mergeCell ref="J226:K226"/>
    <mergeCell ref="M226:N226"/>
    <mergeCell ref="G228:H228"/>
    <mergeCell ref="J228:K228"/>
    <mergeCell ref="M228:N228"/>
    <mergeCell ref="B237:Q237"/>
    <mergeCell ref="B238:J238"/>
    <mergeCell ref="K238:Q238"/>
    <mergeCell ref="B239:Q241"/>
    <mergeCell ref="B242:E242"/>
    <mergeCell ref="F242:F244"/>
    <mergeCell ref="G242:I242"/>
    <mergeCell ref="J242:L242"/>
    <mergeCell ref="M242:O244"/>
    <mergeCell ref="B243:E243"/>
    <mergeCell ref="J255:K255"/>
    <mergeCell ref="M255:N255"/>
    <mergeCell ref="J251:K251"/>
    <mergeCell ref="M251:N251"/>
    <mergeCell ref="G243:I243"/>
    <mergeCell ref="J243:L243"/>
    <mergeCell ref="P243:P245"/>
    <mergeCell ref="Q243:Q245"/>
    <mergeCell ref="B244:D244"/>
    <mergeCell ref="G244:I244"/>
    <mergeCell ref="J244:L244"/>
    <mergeCell ref="B245:F245"/>
    <mergeCell ref="G247:H247"/>
    <mergeCell ref="J247:K247"/>
    <mergeCell ref="M247:N247"/>
    <mergeCell ref="G249:H249"/>
    <mergeCell ref="J249:K249"/>
    <mergeCell ref="M249:N249"/>
    <mergeCell ref="G251:H251"/>
    <mergeCell ref="G253:H253"/>
    <mergeCell ref="J253:K253"/>
    <mergeCell ref="M253:N253"/>
    <mergeCell ref="G255:H255"/>
    <mergeCell ref="B262:I262"/>
    <mergeCell ref="K262:Q262"/>
    <mergeCell ref="B263:D263"/>
    <mergeCell ref="E263:Q266"/>
    <mergeCell ref="G257:H257"/>
    <mergeCell ref="J257:K257"/>
    <mergeCell ref="M257:N257"/>
    <mergeCell ref="G259:H259"/>
    <mergeCell ref="J259:K259"/>
    <mergeCell ref="M259:N259"/>
    <mergeCell ref="G261:H261"/>
    <mergeCell ref="J261:K261"/>
    <mergeCell ref="M261:N261"/>
    <mergeCell ref="B270:Q270"/>
    <mergeCell ref="B271:J271"/>
    <mergeCell ref="K271:Q271"/>
    <mergeCell ref="B272:Q274"/>
    <mergeCell ref="B275:E275"/>
    <mergeCell ref="F275:F277"/>
    <mergeCell ref="G275:I275"/>
    <mergeCell ref="J275:L275"/>
    <mergeCell ref="M275:O277"/>
    <mergeCell ref="B276:E276"/>
    <mergeCell ref="J288:K288"/>
    <mergeCell ref="M288:N288"/>
    <mergeCell ref="J284:K284"/>
    <mergeCell ref="M284:N284"/>
    <mergeCell ref="G276:I276"/>
    <mergeCell ref="J276:L276"/>
    <mergeCell ref="P276:P278"/>
    <mergeCell ref="Q276:Q278"/>
    <mergeCell ref="B277:D277"/>
    <mergeCell ref="G277:I277"/>
    <mergeCell ref="J277:L277"/>
    <mergeCell ref="B278:F278"/>
    <mergeCell ref="G280:H280"/>
    <mergeCell ref="J280:K280"/>
    <mergeCell ref="M280:N280"/>
    <mergeCell ref="G282:H282"/>
    <mergeCell ref="J282:K282"/>
    <mergeCell ref="M282:N282"/>
    <mergeCell ref="G284:H284"/>
    <mergeCell ref="G286:H286"/>
    <mergeCell ref="J286:K286"/>
    <mergeCell ref="M286:N286"/>
    <mergeCell ref="G288:H288"/>
    <mergeCell ref="B295:I295"/>
    <mergeCell ref="K295:Q295"/>
    <mergeCell ref="B296:D296"/>
    <mergeCell ref="E296:Q299"/>
    <mergeCell ref="G290:H290"/>
    <mergeCell ref="J290:K290"/>
    <mergeCell ref="M290:N290"/>
    <mergeCell ref="G292:H292"/>
    <mergeCell ref="J292:K292"/>
    <mergeCell ref="M292:N292"/>
    <mergeCell ref="G294:H294"/>
    <mergeCell ref="J294:K294"/>
    <mergeCell ref="M294:N294"/>
    <mergeCell ref="B303:Q303"/>
    <mergeCell ref="B304:J304"/>
    <mergeCell ref="K304:Q304"/>
    <mergeCell ref="B305:Q307"/>
    <mergeCell ref="B308:E308"/>
    <mergeCell ref="F308:F310"/>
    <mergeCell ref="G308:I308"/>
    <mergeCell ref="J308:L308"/>
    <mergeCell ref="M308:O310"/>
    <mergeCell ref="B309:E309"/>
    <mergeCell ref="J321:K321"/>
    <mergeCell ref="M321:N321"/>
    <mergeCell ref="J317:K317"/>
    <mergeCell ref="M317:N317"/>
    <mergeCell ref="G309:I309"/>
    <mergeCell ref="J309:L309"/>
    <mergeCell ref="P309:P311"/>
    <mergeCell ref="Q309:Q311"/>
    <mergeCell ref="B310:D310"/>
    <mergeCell ref="G310:I310"/>
    <mergeCell ref="J310:L310"/>
    <mergeCell ref="B311:F311"/>
    <mergeCell ref="G313:H313"/>
    <mergeCell ref="J313:K313"/>
    <mergeCell ref="M313:N313"/>
    <mergeCell ref="G315:H315"/>
    <mergeCell ref="J315:K315"/>
    <mergeCell ref="M315:N315"/>
    <mergeCell ref="G317:H317"/>
    <mergeCell ref="G319:H319"/>
    <mergeCell ref="J319:K319"/>
    <mergeCell ref="M319:N319"/>
    <mergeCell ref="G321:H321"/>
    <mergeCell ref="B328:I328"/>
    <mergeCell ref="K328:Q328"/>
    <mergeCell ref="B329:D329"/>
    <mergeCell ref="E329:Q332"/>
    <mergeCell ref="G323:H323"/>
    <mergeCell ref="J323:K323"/>
    <mergeCell ref="M323:N323"/>
    <mergeCell ref="G325:H325"/>
    <mergeCell ref="J325:K325"/>
    <mergeCell ref="M325:N325"/>
    <mergeCell ref="G327:H327"/>
    <mergeCell ref="J327:K327"/>
    <mergeCell ref="M327:N327"/>
  </mergeCells>
  <phoneticPr fontId="4" type="noConversion"/>
  <conditionalFormatting sqref="B12 E13 G13 J13">
    <cfRule type="expression" dxfId="1190" priority="6" stopIfTrue="1">
      <formula>$F$4&gt;=11</formula>
    </cfRule>
  </conditionalFormatting>
  <conditionalFormatting sqref="B45 E46 G46 J46">
    <cfRule type="expression" dxfId="1189" priority="7" stopIfTrue="1">
      <formula>$F$4&gt;=12</formula>
    </cfRule>
  </conditionalFormatting>
  <conditionalFormatting sqref="B111 E112 G112 J112">
    <cfRule type="expression" dxfId="1188" priority="5" stopIfTrue="1">
      <formula>$F$4&gt;=14</formula>
    </cfRule>
  </conditionalFormatting>
  <conditionalFormatting sqref="B144 E145 G145 J145">
    <cfRule type="expression" dxfId="1187" priority="4" stopIfTrue="1">
      <formula>$F$4&gt;=15</formula>
    </cfRule>
  </conditionalFormatting>
  <conditionalFormatting sqref="B177 E178 G178 J178">
    <cfRule type="expression" dxfId="1186" priority="3" stopIfTrue="1">
      <formula>$F$4&gt;=16</formula>
    </cfRule>
  </conditionalFormatting>
  <conditionalFormatting sqref="B210 E211 G211 J211">
    <cfRule type="expression" dxfId="1185" priority="2" stopIfTrue="1">
      <formula>$F$4&gt;=17</formula>
    </cfRule>
  </conditionalFormatting>
  <conditionalFormatting sqref="B276 E277 G277 J277">
    <cfRule type="expression" dxfId="1184" priority="278" stopIfTrue="1">
      <formula>$F$4&gt;=19</formula>
    </cfRule>
  </conditionalFormatting>
  <conditionalFormatting sqref="B309 E310 G310 J310">
    <cfRule type="expression" dxfId="1183" priority="275" stopIfTrue="1">
      <formula>$F$4&gt;=20</formula>
    </cfRule>
  </conditionalFormatting>
  <conditionalFormatting sqref="B51:E51 G50:Q50">
    <cfRule type="expression" dxfId="1182" priority="349" stopIfTrue="1">
      <formula>$E$46&gt;1</formula>
    </cfRule>
  </conditionalFormatting>
  <conditionalFormatting sqref="B53:E53 G52:Q52">
    <cfRule type="expression" dxfId="1181" priority="350" stopIfTrue="1">
      <formula>$E$46&gt;2</formula>
    </cfRule>
  </conditionalFormatting>
  <conditionalFormatting sqref="B55:E55 G54:Q54">
    <cfRule type="expression" dxfId="1180" priority="351" stopIfTrue="1">
      <formula>$E$46&gt;3</formula>
    </cfRule>
  </conditionalFormatting>
  <conditionalFormatting sqref="B57:E57 G56:Q56">
    <cfRule type="expression" dxfId="1179" priority="352" stopIfTrue="1">
      <formula>$E$46&gt;4</formula>
    </cfRule>
  </conditionalFormatting>
  <conditionalFormatting sqref="B59:E59 G58:Q58">
    <cfRule type="expression" dxfId="1178" priority="353" stopIfTrue="1">
      <formula>$E$46&gt;5</formula>
    </cfRule>
  </conditionalFormatting>
  <conditionalFormatting sqref="B61:E61 G60:Q60">
    <cfRule type="expression" dxfId="1177" priority="354" stopIfTrue="1">
      <formula>$E$46&gt;6</formula>
    </cfRule>
  </conditionalFormatting>
  <conditionalFormatting sqref="B63:E63 G62:Q62">
    <cfRule type="expression" dxfId="1176" priority="355" stopIfTrue="1">
      <formula>$E$46&gt;7</formula>
    </cfRule>
  </conditionalFormatting>
  <conditionalFormatting sqref="B78:E78 E79 G79 J79">
    <cfRule type="expression" dxfId="1175" priority="340" stopIfTrue="1">
      <formula>$F$4&gt;=13</formula>
    </cfRule>
  </conditionalFormatting>
  <conditionalFormatting sqref="B84:E84 G83:Q83">
    <cfRule type="expression" dxfId="1174" priority="339" stopIfTrue="1">
      <formula>$E$79&gt;1</formula>
    </cfRule>
  </conditionalFormatting>
  <conditionalFormatting sqref="B117:E117 G116:Q116">
    <cfRule type="expression" dxfId="1173" priority="323" stopIfTrue="1">
      <formula>$E$112&gt;1</formula>
    </cfRule>
  </conditionalFormatting>
  <conditionalFormatting sqref="B119:E119 G118:Q118">
    <cfRule type="expression" dxfId="1172" priority="324" stopIfTrue="1">
      <formula>$E$112&gt;2</formula>
    </cfRule>
  </conditionalFormatting>
  <conditionalFormatting sqref="B121:E121 G120:Q120">
    <cfRule type="expression" dxfId="1171" priority="325" stopIfTrue="1">
      <formula>$E$112&gt;3</formula>
    </cfRule>
  </conditionalFormatting>
  <conditionalFormatting sqref="B123:E123 G122:Q122">
    <cfRule type="expression" dxfId="1170" priority="326" stopIfTrue="1">
      <formula>$E$112&gt;4</formula>
    </cfRule>
  </conditionalFormatting>
  <conditionalFormatting sqref="B125:E125 G124:Q124">
    <cfRule type="expression" dxfId="1169" priority="327" stopIfTrue="1">
      <formula>$E$112&gt;5</formula>
    </cfRule>
  </conditionalFormatting>
  <conditionalFormatting sqref="B127:E127 G126:Q126">
    <cfRule type="expression" dxfId="1168" priority="328" stopIfTrue="1">
      <formula>$E$112&gt;6</formula>
    </cfRule>
  </conditionalFormatting>
  <conditionalFormatting sqref="B129:E129 G128:Q128">
    <cfRule type="expression" dxfId="1167" priority="329" stopIfTrue="1">
      <formula>$E$112&gt;7</formula>
    </cfRule>
  </conditionalFormatting>
  <conditionalFormatting sqref="B150:E150 G149:Q149">
    <cfRule type="expression" dxfId="1166" priority="307" stopIfTrue="1">
      <formula>$E$145&gt;1</formula>
    </cfRule>
  </conditionalFormatting>
  <conditionalFormatting sqref="B152:E152 G151:Q151">
    <cfRule type="expression" dxfId="1165" priority="308" stopIfTrue="1">
      <formula>$E$145&gt;2</formula>
    </cfRule>
  </conditionalFormatting>
  <conditionalFormatting sqref="B154:E154 G153:Q153">
    <cfRule type="expression" dxfId="1164" priority="309" stopIfTrue="1">
      <formula>$E$145&gt;3</formula>
    </cfRule>
  </conditionalFormatting>
  <conditionalFormatting sqref="B156:E156 G155:Q155">
    <cfRule type="expression" dxfId="1163" priority="310" stopIfTrue="1">
      <formula>$E$145&gt;4</formula>
    </cfRule>
  </conditionalFormatting>
  <conditionalFormatting sqref="B158:E158 G157:Q157">
    <cfRule type="expression" dxfId="1162" priority="311" stopIfTrue="1">
      <formula>$E$145&gt;5</formula>
    </cfRule>
  </conditionalFormatting>
  <conditionalFormatting sqref="B160:E160 G159:Q159">
    <cfRule type="expression" dxfId="1161" priority="312" stopIfTrue="1">
      <formula>$E$145&gt;6</formula>
    </cfRule>
  </conditionalFormatting>
  <conditionalFormatting sqref="B162:E162 G161:Q161">
    <cfRule type="expression" dxfId="1160" priority="313" stopIfTrue="1">
      <formula>$E$145&gt;7</formula>
    </cfRule>
  </conditionalFormatting>
  <conditionalFormatting sqref="B183:E183 G182:Q182">
    <cfRule type="expression" dxfId="1159" priority="294" stopIfTrue="1">
      <formula>$E$178&gt;=2</formula>
    </cfRule>
  </conditionalFormatting>
  <conditionalFormatting sqref="B185:E185 G184:Q184">
    <cfRule type="expression" dxfId="1158" priority="295" stopIfTrue="1">
      <formula>$E$178&gt;=3</formula>
    </cfRule>
  </conditionalFormatting>
  <conditionalFormatting sqref="B187:E187 G186:Q186">
    <cfRule type="expression" dxfId="1157" priority="296" stopIfTrue="1">
      <formula>$E$178&gt;=4</formula>
    </cfRule>
  </conditionalFormatting>
  <conditionalFormatting sqref="B189:E189 G188:Q188">
    <cfRule type="expression" dxfId="1156" priority="297" stopIfTrue="1">
      <formula>$E$178&gt;=5</formula>
    </cfRule>
  </conditionalFormatting>
  <conditionalFormatting sqref="B191:E191 G190:Q190">
    <cfRule type="expression" dxfId="1155" priority="298" stopIfTrue="1">
      <formula>$E$178&gt;=6</formula>
    </cfRule>
  </conditionalFormatting>
  <conditionalFormatting sqref="B193:E193 G192:Q192">
    <cfRule type="expression" dxfId="1154" priority="299" stopIfTrue="1">
      <formula>$E$178&gt;=7</formula>
    </cfRule>
  </conditionalFormatting>
  <conditionalFormatting sqref="B195:E195 G194:Q194">
    <cfRule type="expression" dxfId="1153" priority="300" stopIfTrue="1">
      <formula>$E$178&gt;=8</formula>
    </cfRule>
  </conditionalFormatting>
  <conditionalFormatting sqref="B216:E216 G215:Q215">
    <cfRule type="expression" dxfId="1152" priority="150" stopIfTrue="1">
      <formula>$E$211&gt;=2</formula>
    </cfRule>
  </conditionalFormatting>
  <conditionalFormatting sqref="B218:E218 G217:Q217">
    <cfRule type="expression" dxfId="1151" priority="151" stopIfTrue="1">
      <formula>$E$211&gt;=3</formula>
    </cfRule>
  </conditionalFormatting>
  <conditionalFormatting sqref="B220:E220 G219:Q219">
    <cfRule type="expression" dxfId="1150" priority="152" stopIfTrue="1">
      <formula>$E$211&gt;=4</formula>
    </cfRule>
  </conditionalFormatting>
  <conditionalFormatting sqref="B222:E222 G221:Q221">
    <cfRule type="expression" dxfId="1149" priority="153" stopIfTrue="1">
      <formula>$E$211&gt;=5</formula>
    </cfRule>
  </conditionalFormatting>
  <conditionalFormatting sqref="B224:E224 G223:Q223">
    <cfRule type="expression" dxfId="1148" priority="154" stopIfTrue="1">
      <formula>$E$211&gt;=6</formula>
    </cfRule>
  </conditionalFormatting>
  <conditionalFormatting sqref="B226:E226 G225:Q225">
    <cfRule type="expression" dxfId="1147" priority="155" stopIfTrue="1">
      <formula>$E$211&gt;=7</formula>
    </cfRule>
  </conditionalFormatting>
  <conditionalFormatting sqref="B228:E228 G227:Q227">
    <cfRule type="expression" dxfId="1146" priority="156" stopIfTrue="1">
      <formula>$E$211&gt;=8</formula>
    </cfRule>
  </conditionalFormatting>
  <conditionalFormatting sqref="B243:E243 E244 G244 J244">
    <cfRule type="expression" dxfId="1145" priority="280" stopIfTrue="1">
      <formula>$F$4&gt;=18</formula>
    </cfRule>
  </conditionalFormatting>
  <conditionalFormatting sqref="B249:E249 G248:Q248">
    <cfRule type="expression" dxfId="1144" priority="110" stopIfTrue="1">
      <formula>$E$244&gt;=2</formula>
    </cfRule>
  </conditionalFormatting>
  <conditionalFormatting sqref="B251:E251 G250:Q250">
    <cfRule type="expression" dxfId="1143" priority="111" stopIfTrue="1">
      <formula>$E$244&gt;=3</formula>
    </cfRule>
  </conditionalFormatting>
  <conditionalFormatting sqref="B253:E253 G252:Q252">
    <cfRule type="expression" dxfId="1142" priority="112" stopIfTrue="1">
      <formula>$E$244&gt;=4</formula>
    </cfRule>
  </conditionalFormatting>
  <conditionalFormatting sqref="B255:E255 G254:Q254">
    <cfRule type="expression" dxfId="1141" priority="113" stopIfTrue="1">
      <formula>$E$244&gt;=5</formula>
    </cfRule>
  </conditionalFormatting>
  <conditionalFormatting sqref="B257:E257 G256:Q256">
    <cfRule type="expression" dxfId="1140" priority="114" stopIfTrue="1">
      <formula>$E$244&gt;=6</formula>
    </cfRule>
  </conditionalFormatting>
  <conditionalFormatting sqref="B259:E259 G258:Q258">
    <cfRule type="expression" dxfId="1139" priority="115" stopIfTrue="1">
      <formula>$E$244&gt;=7</formula>
    </cfRule>
  </conditionalFormatting>
  <conditionalFormatting sqref="B261:E261 G260:Q260">
    <cfRule type="expression" dxfId="1138" priority="116" stopIfTrue="1">
      <formula>$E$244&gt;=8</formula>
    </cfRule>
  </conditionalFormatting>
  <conditionalFormatting sqref="B282:E282 G281:Q281">
    <cfRule type="expression" dxfId="1137" priority="70" stopIfTrue="1">
      <formula>$E$277&gt;=2</formula>
    </cfRule>
  </conditionalFormatting>
  <conditionalFormatting sqref="B284:E284 G283:Q283">
    <cfRule type="expression" dxfId="1136" priority="71" stopIfTrue="1">
      <formula>$E$277&gt;=3</formula>
    </cfRule>
  </conditionalFormatting>
  <conditionalFormatting sqref="B286:E286 G285:Q285">
    <cfRule type="expression" dxfId="1135" priority="72" stopIfTrue="1">
      <formula>$E$277&gt;=4</formula>
    </cfRule>
  </conditionalFormatting>
  <conditionalFormatting sqref="B288:E288 G287:Q287">
    <cfRule type="expression" dxfId="1134" priority="73" stopIfTrue="1">
      <formula>$E$277&gt;=5</formula>
    </cfRule>
  </conditionalFormatting>
  <conditionalFormatting sqref="B290:E290 G289:Q289">
    <cfRule type="expression" dxfId="1133" priority="74" stopIfTrue="1">
      <formula>$E$277&gt;=6</formula>
    </cfRule>
  </conditionalFormatting>
  <conditionalFormatting sqref="B292:E292 G291:Q291">
    <cfRule type="expression" dxfId="1132" priority="75" stopIfTrue="1">
      <formula>$E$277&gt;=7</formula>
    </cfRule>
  </conditionalFormatting>
  <conditionalFormatting sqref="B294:E294 G293:Q293">
    <cfRule type="expression" dxfId="1131" priority="76" stopIfTrue="1">
      <formula>$E$277&gt;=8</formula>
    </cfRule>
  </conditionalFormatting>
  <conditionalFormatting sqref="B315:E315 G314:Q314">
    <cfRule type="expression" dxfId="1130" priority="30" stopIfTrue="1">
      <formula>$E$310&gt;=2</formula>
    </cfRule>
  </conditionalFormatting>
  <conditionalFormatting sqref="B317:E317 G316:Q316">
    <cfRule type="expression" dxfId="1129" priority="31" stopIfTrue="1">
      <formula>$E$310&gt;=3</formula>
    </cfRule>
  </conditionalFormatting>
  <conditionalFormatting sqref="B319:E319 G318:Q318">
    <cfRule type="expression" dxfId="1128" priority="32" stopIfTrue="1">
      <formula>$E$310&gt;=4</formula>
    </cfRule>
  </conditionalFormatting>
  <conditionalFormatting sqref="B321:E321 G320:Q320">
    <cfRule type="expression" dxfId="1127" priority="33" stopIfTrue="1">
      <formula>$E$310&gt;=5</formula>
    </cfRule>
  </conditionalFormatting>
  <conditionalFormatting sqref="B323:E323 G322:Q322">
    <cfRule type="expression" dxfId="1126" priority="34" stopIfTrue="1">
      <formula>$E$310&gt;=6</formula>
    </cfRule>
  </conditionalFormatting>
  <conditionalFormatting sqref="B325:E325 G324:Q324">
    <cfRule type="expression" dxfId="1125" priority="35" stopIfTrue="1">
      <formula>$E$310&gt;=7</formula>
    </cfRule>
  </conditionalFormatting>
  <conditionalFormatting sqref="B327:E327 G326:Q326">
    <cfRule type="expression" dxfId="1124" priority="36" stopIfTrue="1">
      <formula>$E$310&gt;=8</formula>
    </cfRule>
  </conditionalFormatting>
  <conditionalFormatting sqref="C16">
    <cfRule type="expression" dxfId="1123" priority="376" stopIfTrue="1">
      <formula>IF(AND(NOT(ISBLANK($C$16)),$C$16&lt;5),TRUE(),FALSE())</formula>
    </cfRule>
    <cfRule type="expression" dxfId="1122" priority="377" stopIfTrue="1">
      <formula>$E$13&gt;0</formula>
    </cfRule>
  </conditionalFormatting>
  <conditionalFormatting sqref="C18">
    <cfRule type="expression" dxfId="1121" priority="418" stopIfTrue="1">
      <formula>IF(AND(NOT(ISBLANK($C$18)),$C$18&lt;5),TRUE(),FALSE())</formula>
    </cfRule>
    <cfRule type="expression" dxfId="1120" priority="419" stopIfTrue="1">
      <formula>$E$13&gt;1</formula>
    </cfRule>
  </conditionalFormatting>
  <conditionalFormatting sqref="C20">
    <cfRule type="expression" dxfId="1119" priority="378" stopIfTrue="1">
      <formula>IF(AND(NOT(ISBLANK($C$20)),$C$20&lt;5),TRUE(),FALSE())</formula>
    </cfRule>
    <cfRule type="expression" dxfId="1118" priority="379" stopIfTrue="1">
      <formula>$E$13&gt;2</formula>
    </cfRule>
  </conditionalFormatting>
  <conditionalFormatting sqref="C22">
    <cfRule type="expression" dxfId="1117" priority="380" stopIfTrue="1">
      <formula>IF(AND(NOT(ISBLANK($C$22)),$C$22&lt;5),TRUE(),FALSE())</formula>
    </cfRule>
    <cfRule type="expression" dxfId="1116" priority="381" stopIfTrue="1">
      <formula>$E$13&gt;3</formula>
    </cfRule>
  </conditionalFormatting>
  <conditionalFormatting sqref="C24">
    <cfRule type="expression" dxfId="1115" priority="382" stopIfTrue="1">
      <formula>IF(AND(NOT(ISBLANK($C$24)),$C$24&lt;5),TRUE(),FALSE())</formula>
    </cfRule>
    <cfRule type="expression" dxfId="1114" priority="383" stopIfTrue="1">
      <formula>$E$13&gt;4</formula>
    </cfRule>
  </conditionalFormatting>
  <conditionalFormatting sqref="C26">
    <cfRule type="expression" dxfId="1113" priority="384" stopIfTrue="1">
      <formula>IF(AND(NOT(ISBLANK($C$26)),$C$26&lt;5),TRUE(),FALSE())</formula>
    </cfRule>
    <cfRule type="expression" dxfId="1112" priority="385" stopIfTrue="1">
      <formula>$E$13&gt;5</formula>
    </cfRule>
  </conditionalFormatting>
  <conditionalFormatting sqref="C28">
    <cfRule type="expression" dxfId="1111" priority="386" stopIfTrue="1">
      <formula>IF(AND(NOT(ISBLANK($C$28)),$C$28&lt;5),TRUE(),FALSE())</formula>
    </cfRule>
    <cfRule type="expression" dxfId="1110" priority="387" stopIfTrue="1">
      <formula>$E$13&gt;6</formula>
    </cfRule>
  </conditionalFormatting>
  <conditionalFormatting sqref="C30">
    <cfRule type="expression" dxfId="1109" priority="388" stopIfTrue="1">
      <formula>IF(AND(NOT(ISBLANK($C$30)),$C$30&lt;5),TRUE(),FALSE())</formula>
    </cfRule>
    <cfRule type="expression" dxfId="1108" priority="389" stopIfTrue="1">
      <formula>$E$13&gt;7</formula>
    </cfRule>
  </conditionalFormatting>
  <conditionalFormatting sqref="C49">
    <cfRule type="expression" dxfId="1107" priority="358" stopIfTrue="1">
      <formula>IF(AND(NOT(ISBLANK($C49)),$C49&lt;5),TRUE(),FALSE())</formula>
    </cfRule>
    <cfRule type="expression" dxfId="1106" priority="359" stopIfTrue="1">
      <formula>$E$46&gt;0</formula>
    </cfRule>
  </conditionalFormatting>
  <conditionalFormatting sqref="C51">
    <cfRule type="expression" dxfId="1105" priority="270" stopIfTrue="1">
      <formula>IF(AND(NOT(ISBLANK($C51)),$C51&lt;5),TRUE(),FALSE())</formula>
    </cfRule>
  </conditionalFormatting>
  <conditionalFormatting sqref="C53">
    <cfRule type="expression" dxfId="1104" priority="267" stopIfTrue="1">
      <formula>IF(AND(NOT(ISBLANK($C53)),$C53&lt;5),TRUE(),FALSE())</formula>
    </cfRule>
  </conditionalFormatting>
  <conditionalFormatting sqref="C55">
    <cfRule type="expression" dxfId="1103" priority="264" stopIfTrue="1">
      <formula>IF(AND(NOT(ISBLANK($C55)),$C55&lt;5),TRUE(),FALSE())</formula>
    </cfRule>
  </conditionalFormatting>
  <conditionalFormatting sqref="C57">
    <cfRule type="expression" dxfId="1102" priority="261" stopIfTrue="1">
      <formula>IF(AND(NOT(ISBLANK($C57)),$C57&lt;5),TRUE(),FALSE())</formula>
    </cfRule>
  </conditionalFormatting>
  <conditionalFormatting sqref="C59">
    <cfRule type="expression" dxfId="1101" priority="258" stopIfTrue="1">
      <formula>IF(AND(NOT(ISBLANK($C59)),$C59&lt;5),TRUE(),FALSE())</formula>
    </cfRule>
  </conditionalFormatting>
  <conditionalFormatting sqref="C61">
    <cfRule type="expression" dxfId="1100" priority="255" stopIfTrue="1">
      <formula>IF(AND(NOT(ISBLANK($C61)),$C61&lt;5),TRUE(),FALSE())</formula>
    </cfRule>
  </conditionalFormatting>
  <conditionalFormatting sqref="C63">
    <cfRule type="expression" dxfId="1099" priority="252" stopIfTrue="1">
      <formula>IF(AND(NOT(ISBLANK($C63)),$C63&lt;5),TRUE(),FALSE())</formula>
    </cfRule>
  </conditionalFormatting>
  <conditionalFormatting sqref="C82">
    <cfRule type="expression" dxfId="1098" priority="342" stopIfTrue="1">
      <formula>IF(AND(NOT(ISBLANK($C82)),$C82&lt;5),TRUE(),FALSE())</formula>
    </cfRule>
    <cfRule type="expression" dxfId="1097" priority="343" stopIfTrue="1">
      <formula>$E$79&gt;0</formula>
    </cfRule>
  </conditionalFormatting>
  <conditionalFormatting sqref="C84">
    <cfRule type="expression" dxfId="1096" priority="249" stopIfTrue="1">
      <formula>IF(AND(NOT(ISBLANK($C84)),$C84&lt;5),TRUE(),FALSE())</formula>
    </cfRule>
  </conditionalFormatting>
  <conditionalFormatting sqref="C86">
    <cfRule type="expression" dxfId="1095" priority="246" stopIfTrue="1">
      <formula>IF(AND(NOT(ISBLANK($C86)),$C86&lt;5),TRUE(),FALSE())</formula>
    </cfRule>
  </conditionalFormatting>
  <conditionalFormatting sqref="C88">
    <cfRule type="expression" dxfId="1094" priority="243" stopIfTrue="1">
      <formula>IF(AND(NOT(ISBLANK($C88)),$C88&lt;5),TRUE(),FALSE())</formula>
    </cfRule>
  </conditionalFormatting>
  <conditionalFormatting sqref="C90">
    <cfRule type="expression" dxfId="1093" priority="240" stopIfTrue="1">
      <formula>IF(AND(NOT(ISBLANK($C90)),$C90&lt;5),TRUE(),FALSE())</formula>
    </cfRule>
  </conditionalFormatting>
  <conditionalFormatting sqref="C92">
    <cfRule type="expression" dxfId="1092" priority="237" stopIfTrue="1">
      <formula>IF(AND(NOT(ISBLANK($C92)),$C92&lt;5),TRUE(),FALSE())</formula>
    </cfRule>
  </conditionalFormatting>
  <conditionalFormatting sqref="C94">
    <cfRule type="expression" dxfId="1091" priority="234" stopIfTrue="1">
      <formula>IF(AND(NOT(ISBLANK($C94)),$C94&lt;5),TRUE(),FALSE())</formula>
    </cfRule>
  </conditionalFormatting>
  <conditionalFormatting sqref="C96">
    <cfRule type="expression" dxfId="1090" priority="231" stopIfTrue="1">
      <formula>IF(AND(NOT(ISBLANK($C96)),$C96&lt;5),TRUE(),FALSE())</formula>
    </cfRule>
  </conditionalFormatting>
  <conditionalFormatting sqref="C115">
    <cfRule type="expression" dxfId="1089" priority="332" stopIfTrue="1">
      <formula>IF(AND(NOT(ISBLANK($C115)),$C115&lt;5),TRUE(),FALSE())</formula>
    </cfRule>
    <cfRule type="expression" dxfId="1088" priority="333" stopIfTrue="1">
      <formula>$E$112&gt;0</formula>
    </cfRule>
  </conditionalFormatting>
  <conditionalFormatting sqref="C117">
    <cfRule type="expression" dxfId="1087" priority="221" stopIfTrue="1">
      <formula>IF(AND(NOT(ISBLANK($C117)),$C117&lt;5),TRUE(),FALSE())</formula>
    </cfRule>
  </conditionalFormatting>
  <conditionalFormatting sqref="C119">
    <cfRule type="expression" dxfId="1086" priority="218" stopIfTrue="1">
      <formula>IF(AND(NOT(ISBLANK($C119)),$C119&lt;5),TRUE(),FALSE())</formula>
    </cfRule>
  </conditionalFormatting>
  <conditionalFormatting sqref="C121">
    <cfRule type="expression" dxfId="1085" priority="215" stopIfTrue="1">
      <formula>IF(AND(NOT(ISBLANK($C121)),$C121&lt;5),TRUE(),FALSE())</formula>
    </cfRule>
  </conditionalFormatting>
  <conditionalFormatting sqref="C123">
    <cfRule type="expression" dxfId="1084" priority="212" stopIfTrue="1">
      <formula>IF(AND(NOT(ISBLANK($C123)),$C123&lt;5),TRUE(),FALSE())</formula>
    </cfRule>
  </conditionalFormatting>
  <conditionalFormatting sqref="C125">
    <cfRule type="expression" dxfId="1083" priority="209" stopIfTrue="1">
      <formula>IF(AND(NOT(ISBLANK($C125)),$C125&lt;5),TRUE(),FALSE())</formula>
    </cfRule>
  </conditionalFormatting>
  <conditionalFormatting sqref="C127">
    <cfRule type="expression" dxfId="1082" priority="206" stopIfTrue="1">
      <formula>IF(AND(NOT(ISBLANK($C127)),$C127&lt;5),TRUE(),FALSE())</formula>
    </cfRule>
  </conditionalFormatting>
  <conditionalFormatting sqref="C129">
    <cfRule type="expression" dxfId="1081" priority="203" stopIfTrue="1">
      <formula>IF(AND(NOT(ISBLANK($C129)),$C129&lt;5),TRUE(),FALSE())</formula>
    </cfRule>
  </conditionalFormatting>
  <conditionalFormatting sqref="C148">
    <cfRule type="expression" dxfId="1080" priority="316" stopIfTrue="1">
      <formula>IF(AND(NOT(ISBLANK($C148)),$C148&lt;5),TRUE(),FALSE())</formula>
    </cfRule>
    <cfRule type="expression" dxfId="1079" priority="317" stopIfTrue="1">
      <formula>$E$145&gt;0</formula>
    </cfRule>
  </conditionalFormatting>
  <conditionalFormatting sqref="C150">
    <cfRule type="expression" dxfId="1078" priority="200" stopIfTrue="1">
      <formula>IF(AND(NOT(ISBLANK($C150)),$C150&lt;5),TRUE(),FALSE())</formula>
    </cfRule>
  </conditionalFormatting>
  <conditionalFormatting sqref="C152">
    <cfRule type="expression" dxfId="1077" priority="197" stopIfTrue="1">
      <formula>IF(AND(NOT(ISBLANK($C152)),$C152&lt;5),TRUE(),FALSE())</formula>
    </cfRule>
  </conditionalFormatting>
  <conditionalFormatting sqref="C154">
    <cfRule type="expression" dxfId="1076" priority="194" stopIfTrue="1">
      <formula>IF(AND(NOT(ISBLANK($C154)),$C154&lt;5),TRUE(),FALSE())</formula>
    </cfRule>
  </conditionalFormatting>
  <conditionalFormatting sqref="C156">
    <cfRule type="expression" dxfId="1075" priority="191" stopIfTrue="1">
      <formula>IF(AND(NOT(ISBLANK($C156)),$C156&lt;5),TRUE(),FALSE())</formula>
    </cfRule>
  </conditionalFormatting>
  <conditionalFormatting sqref="C158">
    <cfRule type="expression" dxfId="1074" priority="188" stopIfTrue="1">
      <formula>IF(AND(NOT(ISBLANK($C158)),$C158&lt;5),TRUE(),FALSE())</formula>
    </cfRule>
  </conditionalFormatting>
  <conditionalFormatting sqref="C160">
    <cfRule type="expression" dxfId="1073" priority="185" stopIfTrue="1">
      <formula>IF(AND(NOT(ISBLANK($C160)),$C160&lt;5),TRUE(),FALSE())</formula>
    </cfRule>
  </conditionalFormatting>
  <conditionalFormatting sqref="C162">
    <cfRule type="expression" dxfId="1072" priority="182" stopIfTrue="1">
      <formula>IF(AND(NOT(ISBLANK($C162)),$C162&lt;5),TRUE(),FALSE())</formula>
    </cfRule>
  </conditionalFormatting>
  <conditionalFormatting sqref="C181">
    <cfRule type="expression" dxfId="1071" priority="303" stopIfTrue="1">
      <formula>IF(AND(NOT(ISBLANK($C181)),$C181&lt;5),TRUE(),FALSE())</formula>
    </cfRule>
  </conditionalFormatting>
  <conditionalFormatting sqref="C183">
    <cfRule type="expression" dxfId="1070" priority="178" stopIfTrue="1">
      <formula>IF(AND(NOT(ISBLANK($C183)),$C183&lt;5),TRUE(),FALSE())</formula>
    </cfRule>
  </conditionalFormatting>
  <conditionalFormatting sqref="C185">
    <cfRule type="expression" dxfId="1069" priority="175" stopIfTrue="1">
      <formula>IF(AND(NOT(ISBLANK($C185)),$C185&lt;5),TRUE(),FALSE())</formula>
    </cfRule>
  </conditionalFormatting>
  <conditionalFormatting sqref="C187">
    <cfRule type="expression" dxfId="1068" priority="172" stopIfTrue="1">
      <formula>IF(AND(NOT(ISBLANK($C187)),$C187&lt;5),TRUE(),FALSE())</formula>
    </cfRule>
  </conditionalFormatting>
  <conditionalFormatting sqref="C189">
    <cfRule type="expression" dxfId="1067" priority="169" stopIfTrue="1">
      <formula>IF(AND(NOT(ISBLANK($C189)),$C189&lt;5),TRUE(),FALSE())</formula>
    </cfRule>
  </conditionalFormatting>
  <conditionalFormatting sqref="C191">
    <cfRule type="expression" dxfId="1066" priority="166" stopIfTrue="1">
      <formula>IF(AND(NOT(ISBLANK($C191)),$C191&lt;5),TRUE(),FALSE())</formula>
    </cfRule>
  </conditionalFormatting>
  <conditionalFormatting sqref="C193">
    <cfRule type="expression" dxfId="1065" priority="163" stopIfTrue="1">
      <formula>IF(AND(NOT(ISBLANK($C193)),$C193&lt;5),TRUE(),FALSE())</formula>
    </cfRule>
  </conditionalFormatting>
  <conditionalFormatting sqref="C195">
    <cfRule type="expression" dxfId="1064" priority="160" stopIfTrue="1">
      <formula>IF(AND(NOT(ISBLANK($C195)),$C195&lt;5),TRUE(),FALSE())</formula>
    </cfRule>
  </conditionalFormatting>
  <conditionalFormatting sqref="C214">
    <cfRule type="expression" dxfId="1063" priority="157" stopIfTrue="1">
      <formula>IF(AND(NOT(ISBLANK($C214)),$C214&lt;5),TRUE(),FALSE())</formula>
    </cfRule>
  </conditionalFormatting>
  <conditionalFormatting sqref="C216">
    <cfRule type="expression" dxfId="1062" priority="146" stopIfTrue="1">
      <formula>IF(AND(NOT(ISBLANK($C216)),$C216&lt;5),TRUE(),FALSE())</formula>
    </cfRule>
  </conditionalFormatting>
  <conditionalFormatting sqref="C218">
    <cfRule type="expression" dxfId="1061" priority="143" stopIfTrue="1">
      <formula>IF(AND(NOT(ISBLANK($C218)),$C218&lt;5),TRUE(),FALSE())</formula>
    </cfRule>
  </conditionalFormatting>
  <conditionalFormatting sqref="C220">
    <cfRule type="expression" dxfId="1060" priority="140" stopIfTrue="1">
      <formula>IF(AND(NOT(ISBLANK($C220)),$C220&lt;5),TRUE(),FALSE())</formula>
    </cfRule>
  </conditionalFormatting>
  <conditionalFormatting sqref="C222">
    <cfRule type="expression" dxfId="1059" priority="137" stopIfTrue="1">
      <formula>IF(AND(NOT(ISBLANK($C222)),$C222&lt;5),TRUE(),FALSE())</formula>
    </cfRule>
  </conditionalFormatting>
  <conditionalFormatting sqref="C224">
    <cfRule type="expression" dxfId="1058" priority="134" stopIfTrue="1">
      <formula>IF(AND(NOT(ISBLANK($C224)),$C224&lt;5),TRUE(),FALSE())</formula>
    </cfRule>
  </conditionalFormatting>
  <conditionalFormatting sqref="C226">
    <cfRule type="expression" dxfId="1057" priority="131" stopIfTrue="1">
      <formula>IF(AND(NOT(ISBLANK($C226)),$C226&lt;5),TRUE(),FALSE())</formula>
    </cfRule>
  </conditionalFormatting>
  <conditionalFormatting sqref="C228">
    <cfRule type="expression" dxfId="1056" priority="128" stopIfTrue="1">
      <formula>IF(AND(NOT(ISBLANK($C228)),$C228&lt;5),TRUE(),FALSE())</formula>
    </cfRule>
  </conditionalFormatting>
  <conditionalFormatting sqref="C247">
    <cfRule type="expression" dxfId="1055" priority="117" stopIfTrue="1">
      <formula>IF(AND(NOT(ISBLANK($C247)),$C247&lt;5),TRUE(),FALSE())</formula>
    </cfRule>
  </conditionalFormatting>
  <conditionalFormatting sqref="C249">
    <cfRule type="expression" dxfId="1054" priority="106" stopIfTrue="1">
      <formula>IF(AND(NOT(ISBLANK($C249)),$C249&lt;5),TRUE(),FALSE())</formula>
    </cfRule>
  </conditionalFormatting>
  <conditionalFormatting sqref="C251">
    <cfRule type="expression" dxfId="1053" priority="103" stopIfTrue="1">
      <formula>IF(AND(NOT(ISBLANK($C251)),$C251&lt;5),TRUE(),FALSE())</formula>
    </cfRule>
  </conditionalFormatting>
  <conditionalFormatting sqref="C253">
    <cfRule type="expression" dxfId="1052" priority="100" stopIfTrue="1">
      <formula>IF(AND(NOT(ISBLANK($C253)),$C253&lt;5),TRUE(),FALSE())</formula>
    </cfRule>
  </conditionalFormatting>
  <conditionalFormatting sqref="C255">
    <cfRule type="expression" dxfId="1051" priority="97" stopIfTrue="1">
      <formula>IF(AND(NOT(ISBLANK($C255)),$C255&lt;5),TRUE(),FALSE())</formula>
    </cfRule>
  </conditionalFormatting>
  <conditionalFormatting sqref="C257">
    <cfRule type="expression" dxfId="1050" priority="94" stopIfTrue="1">
      <formula>IF(AND(NOT(ISBLANK($C257)),$C257&lt;5),TRUE(),FALSE())</formula>
    </cfRule>
  </conditionalFormatting>
  <conditionalFormatting sqref="C259">
    <cfRule type="expression" dxfId="1049" priority="91" stopIfTrue="1">
      <formula>IF(AND(NOT(ISBLANK($C259)),$C259&lt;5),TRUE(),FALSE())</formula>
    </cfRule>
  </conditionalFormatting>
  <conditionalFormatting sqref="C261">
    <cfRule type="expression" dxfId="1048" priority="88" stopIfTrue="1">
      <formula>IF(AND(NOT(ISBLANK($C261)),$C261&lt;5),TRUE(),FALSE())</formula>
    </cfRule>
  </conditionalFormatting>
  <conditionalFormatting sqref="C280">
    <cfRule type="expression" dxfId="1047" priority="77" stopIfTrue="1">
      <formula>IF(AND(NOT(ISBLANK($C280)),$C280&lt;5),TRUE(),FALSE())</formula>
    </cfRule>
  </conditionalFormatting>
  <conditionalFormatting sqref="C282">
    <cfRule type="expression" dxfId="1046" priority="66" stopIfTrue="1">
      <formula>IF(AND(NOT(ISBLANK($C282)),$C282&lt;5),TRUE(),FALSE())</formula>
    </cfRule>
  </conditionalFormatting>
  <conditionalFormatting sqref="C284">
    <cfRule type="expression" dxfId="1045" priority="63" stopIfTrue="1">
      <formula>IF(AND(NOT(ISBLANK($C284)),$C284&lt;5),TRUE(),FALSE())</formula>
    </cfRule>
  </conditionalFormatting>
  <conditionalFormatting sqref="C286">
    <cfRule type="expression" dxfId="1044" priority="60" stopIfTrue="1">
      <formula>IF(AND(NOT(ISBLANK($C286)),$C286&lt;5),TRUE(),FALSE())</formula>
    </cfRule>
  </conditionalFormatting>
  <conditionalFormatting sqref="C288">
    <cfRule type="expression" dxfId="1043" priority="57" stopIfTrue="1">
      <formula>IF(AND(NOT(ISBLANK($C288)),$C288&lt;5),TRUE(),FALSE())</formula>
    </cfRule>
  </conditionalFormatting>
  <conditionalFormatting sqref="C290">
    <cfRule type="expression" dxfId="1042" priority="54" stopIfTrue="1">
      <formula>IF(AND(NOT(ISBLANK($C290)),$C290&lt;5),TRUE(),FALSE())</formula>
    </cfRule>
  </conditionalFormatting>
  <conditionalFormatting sqref="C292">
    <cfRule type="expression" dxfId="1041" priority="51" stopIfTrue="1">
      <formula>IF(AND(NOT(ISBLANK($C292)),$C292&lt;5),TRUE(),FALSE())</formula>
    </cfRule>
  </conditionalFormatting>
  <conditionalFormatting sqref="C294">
    <cfRule type="expression" dxfId="1040" priority="48" stopIfTrue="1">
      <formula>IF(AND(NOT(ISBLANK($C294)),$C294&lt;5),TRUE(),FALSE())</formula>
    </cfRule>
  </conditionalFormatting>
  <conditionalFormatting sqref="C313">
    <cfRule type="expression" dxfId="1039" priority="37" stopIfTrue="1">
      <formula>IF(AND(NOT(ISBLANK($C313)),$C313&lt;5),TRUE(),FALSE())</formula>
    </cfRule>
  </conditionalFormatting>
  <conditionalFormatting sqref="C315">
    <cfRule type="expression" dxfId="1038" priority="26" stopIfTrue="1">
      <formula>IF(AND(NOT(ISBLANK($C315)),$C315&lt;5),TRUE(),FALSE())</formula>
    </cfRule>
  </conditionalFormatting>
  <conditionalFormatting sqref="C317">
    <cfRule type="expression" dxfId="1037" priority="23" stopIfTrue="1">
      <formula>IF(AND(NOT(ISBLANK($C317)),$C317&lt;5),TRUE(),FALSE())</formula>
    </cfRule>
  </conditionalFormatting>
  <conditionalFormatting sqref="C319">
    <cfRule type="expression" dxfId="1036" priority="20" stopIfTrue="1">
      <formula>IF(AND(NOT(ISBLANK($C319)),$C319&lt;5),TRUE(),FALSE())</formula>
    </cfRule>
  </conditionalFormatting>
  <conditionalFormatting sqref="C321">
    <cfRule type="expression" dxfId="1035" priority="17" stopIfTrue="1">
      <formula>IF(AND(NOT(ISBLANK($C321)),$C321&lt;5),TRUE(),FALSE())</formula>
    </cfRule>
  </conditionalFormatting>
  <conditionalFormatting sqref="C323">
    <cfRule type="expression" dxfId="1034" priority="14" stopIfTrue="1">
      <formula>IF(AND(NOT(ISBLANK($C323)),$C323&lt;5),TRUE(),FALSE())</formula>
    </cfRule>
  </conditionalFormatting>
  <conditionalFormatting sqref="C325">
    <cfRule type="expression" dxfId="1033" priority="11" stopIfTrue="1">
      <formula>IF(AND(NOT(ISBLANK($C325)),$C325&lt;5),TRUE(),FALSE())</formula>
    </cfRule>
  </conditionalFormatting>
  <conditionalFormatting sqref="C327">
    <cfRule type="expression" dxfId="1032" priority="8" stopIfTrue="1">
      <formula>IF(AND(NOT(ISBLANK($C327)),$C327&lt;5),TRUE(),FALSE())</formula>
    </cfRule>
  </conditionalFormatting>
  <conditionalFormatting sqref="D16">
    <cfRule type="expression" dxfId="1031" priority="390" stopIfTrue="1">
      <formula>IF(AND(NOT(ISBLANK($D$16)),$D$16&gt;=4),TRUE(),FALSE())</formula>
    </cfRule>
    <cfRule type="expression" dxfId="1030" priority="391" stopIfTrue="1">
      <formula>$E$13&gt;0</formula>
    </cfRule>
  </conditionalFormatting>
  <conditionalFormatting sqref="D18">
    <cfRule type="expression" dxfId="1029" priority="420" stopIfTrue="1">
      <formula>IF(AND(NOT(ISBLANK($D$18)),$D$18&gt;=4),TRUE(),FALSE())</formula>
    </cfRule>
    <cfRule type="expression" dxfId="1028" priority="421" stopIfTrue="1">
      <formula>$E$13&gt;1</formula>
    </cfRule>
  </conditionalFormatting>
  <conditionalFormatting sqref="D20">
    <cfRule type="expression" dxfId="1027" priority="392" stopIfTrue="1">
      <formula>IF(AND(NOT(ISBLANK($D$20)),$D$20&gt;=4),TRUE(),FALSE())</formula>
    </cfRule>
    <cfRule type="expression" dxfId="1026" priority="393" stopIfTrue="1">
      <formula>$E$13&gt;2</formula>
    </cfRule>
  </conditionalFormatting>
  <conditionalFormatting sqref="D24">
    <cfRule type="expression" dxfId="1025" priority="394" stopIfTrue="1">
      <formula>IF(AND(NOT(ISBLANK($D$24)),$D$24&gt;=4),TRUE(),FALSE())</formula>
    </cfRule>
    <cfRule type="expression" dxfId="1024" priority="395" stopIfTrue="1">
      <formula>$E$13&gt;4</formula>
    </cfRule>
  </conditionalFormatting>
  <conditionalFormatting sqref="D26">
    <cfRule type="expression" dxfId="1023" priority="396" stopIfTrue="1">
      <formula>IF(AND(NOT(ISBLANK($D$26)),$D$26&gt;=4),TRUE(),FALSE())</formula>
    </cfRule>
    <cfRule type="expression" dxfId="1022" priority="397" stopIfTrue="1">
      <formula>$E$13&gt;5</formula>
    </cfRule>
  </conditionalFormatting>
  <conditionalFormatting sqref="D28">
    <cfRule type="expression" dxfId="1021" priority="398" stopIfTrue="1">
      <formula>IF(AND(NOT(ISBLANK($D$28)),$D$28&gt;=4),TRUE(),FALSE())</formula>
    </cfRule>
    <cfRule type="expression" dxfId="1020" priority="399" stopIfTrue="1">
      <formula>$E$13&gt;6</formula>
    </cfRule>
  </conditionalFormatting>
  <conditionalFormatting sqref="D30">
    <cfRule type="expression" dxfId="1019" priority="400" stopIfTrue="1">
      <formula>IF(AND(NOT(ISBLANK($D$30)),$D$30&gt;=4),TRUE(),FALSE())</formula>
    </cfRule>
    <cfRule type="expression" dxfId="1018" priority="401" stopIfTrue="1">
      <formula>$E$13&gt;7</formula>
    </cfRule>
  </conditionalFormatting>
  <conditionalFormatting sqref="D49">
    <cfRule type="expression" dxfId="1017" priority="360" stopIfTrue="1">
      <formula>IF(AND(NOT(ISBLANK($D49)),$D49&gt;=4),TRUE(),FALSE())</formula>
    </cfRule>
    <cfRule type="expression" dxfId="1016" priority="361" stopIfTrue="1">
      <formula>$E$46&gt;0</formula>
    </cfRule>
  </conditionalFormatting>
  <conditionalFormatting sqref="D51">
    <cfRule type="expression" dxfId="1015" priority="271" stopIfTrue="1">
      <formula>IF(AND(NOT(ISBLANK($D51)),$D51&gt;=4),TRUE(),FALSE())</formula>
    </cfRule>
  </conditionalFormatting>
  <conditionalFormatting sqref="D53">
    <cfRule type="expression" dxfId="1014" priority="268" stopIfTrue="1">
      <formula>IF(AND(NOT(ISBLANK($D53)),$D53&gt;=4),TRUE(),FALSE())</formula>
    </cfRule>
  </conditionalFormatting>
  <conditionalFormatting sqref="D55">
    <cfRule type="expression" dxfId="1013" priority="265" stopIfTrue="1">
      <formula>IF(AND(NOT(ISBLANK($D55)),$D55&gt;=4),TRUE(),FALSE())</formula>
    </cfRule>
  </conditionalFormatting>
  <conditionalFormatting sqref="D57">
    <cfRule type="expression" dxfId="1012" priority="262" stopIfTrue="1">
      <formula>IF(AND(NOT(ISBLANK($D57)),$D57&gt;=4),TRUE(),FALSE())</formula>
    </cfRule>
  </conditionalFormatting>
  <conditionalFormatting sqref="D59">
    <cfRule type="expression" dxfId="1011" priority="259" stopIfTrue="1">
      <formula>IF(AND(NOT(ISBLANK($D59)),$D59&gt;=4),TRUE(),FALSE())</formula>
    </cfRule>
  </conditionalFormatting>
  <conditionalFormatting sqref="D61">
    <cfRule type="expression" dxfId="1010" priority="256" stopIfTrue="1">
      <formula>IF(AND(NOT(ISBLANK($D61)),$D61&gt;=4),TRUE(),FALSE())</formula>
    </cfRule>
  </conditionalFormatting>
  <conditionalFormatting sqref="D63">
    <cfRule type="expression" dxfId="1009" priority="253" stopIfTrue="1">
      <formula>IF(AND(NOT(ISBLANK($D63)),$D63&gt;=4),TRUE(),FALSE())</formula>
    </cfRule>
  </conditionalFormatting>
  <conditionalFormatting sqref="D82">
    <cfRule type="expression" dxfId="1008" priority="344" stopIfTrue="1">
      <formula>IF(AND(NOT(ISBLANK($D82)),$D82&gt;=4),TRUE(),FALSE())</formula>
    </cfRule>
    <cfRule type="expression" dxfId="1007" priority="345" stopIfTrue="1">
      <formula>$E$79&gt;0</formula>
    </cfRule>
  </conditionalFormatting>
  <conditionalFormatting sqref="D84">
    <cfRule type="expression" dxfId="1006" priority="250" stopIfTrue="1">
      <formula>IF(AND(NOT(ISBLANK($D84)),$D84&gt;=4),TRUE(),FALSE())</formula>
    </cfRule>
  </conditionalFormatting>
  <conditionalFormatting sqref="D86">
    <cfRule type="expression" dxfId="1005" priority="247" stopIfTrue="1">
      <formula>IF(AND(NOT(ISBLANK($D86)),$D86&gt;=4),TRUE(),FALSE())</formula>
    </cfRule>
  </conditionalFormatting>
  <conditionalFormatting sqref="D88">
    <cfRule type="expression" dxfId="1004" priority="244" stopIfTrue="1">
      <formula>IF(AND(NOT(ISBLANK($D88)),$D88&gt;=4),TRUE(),FALSE())</formula>
    </cfRule>
  </conditionalFormatting>
  <conditionalFormatting sqref="D90">
    <cfRule type="expression" dxfId="1003" priority="241" stopIfTrue="1">
      <formula>IF(AND(NOT(ISBLANK($D90)),$D90&gt;=4),TRUE(),FALSE())</formula>
    </cfRule>
  </conditionalFormatting>
  <conditionalFormatting sqref="D92">
    <cfRule type="expression" dxfId="1002" priority="238" stopIfTrue="1">
      <formula>IF(AND(NOT(ISBLANK($D92)),$D92&gt;=4),TRUE(),FALSE())</formula>
    </cfRule>
  </conditionalFormatting>
  <conditionalFormatting sqref="D94">
    <cfRule type="expression" dxfId="1001" priority="235" stopIfTrue="1">
      <formula>IF(AND(NOT(ISBLANK($D94)),$D94&gt;=4),TRUE(),FALSE())</formula>
    </cfRule>
  </conditionalFormatting>
  <conditionalFormatting sqref="D96">
    <cfRule type="expression" dxfId="1000" priority="232" stopIfTrue="1">
      <formula>IF(AND(NOT(ISBLANK($D96)),$D96&gt;=4),TRUE(),FALSE())</formula>
    </cfRule>
  </conditionalFormatting>
  <conditionalFormatting sqref="D115">
    <cfRule type="expression" dxfId="999" priority="334" stopIfTrue="1">
      <formula>IF(AND(NOT(ISBLANK($D115)),$D115&gt;=4),TRUE(),FALSE())</formula>
    </cfRule>
    <cfRule type="expression" dxfId="998" priority="335" stopIfTrue="1">
      <formula>$E$112&gt;0</formula>
    </cfRule>
  </conditionalFormatting>
  <conditionalFormatting sqref="D117">
    <cfRule type="expression" dxfId="997" priority="222" stopIfTrue="1">
      <formula>IF(AND(NOT(ISBLANK($D117)),$D117&gt;=4),TRUE(),FALSE())</formula>
    </cfRule>
  </conditionalFormatting>
  <conditionalFormatting sqref="D119">
    <cfRule type="expression" dxfId="996" priority="219" stopIfTrue="1">
      <formula>IF(AND(NOT(ISBLANK($D119)),$D119&gt;=4),TRUE(),FALSE())</formula>
    </cfRule>
  </conditionalFormatting>
  <conditionalFormatting sqref="D121">
    <cfRule type="expression" dxfId="995" priority="216" stopIfTrue="1">
      <formula>IF(AND(NOT(ISBLANK($D121)),$D121&gt;=4),TRUE(),FALSE())</formula>
    </cfRule>
  </conditionalFormatting>
  <conditionalFormatting sqref="D123">
    <cfRule type="expression" dxfId="994" priority="213" stopIfTrue="1">
      <formula>IF(AND(NOT(ISBLANK($D123)),$D123&gt;=4),TRUE(),FALSE())</formula>
    </cfRule>
  </conditionalFormatting>
  <conditionalFormatting sqref="D125">
    <cfRule type="expression" dxfId="993" priority="210" stopIfTrue="1">
      <formula>IF(AND(NOT(ISBLANK($D125)),$D125&gt;=4),TRUE(),FALSE())</formula>
    </cfRule>
  </conditionalFormatting>
  <conditionalFormatting sqref="D127">
    <cfRule type="expression" dxfId="992" priority="207" stopIfTrue="1">
      <formula>IF(AND(NOT(ISBLANK($D127)),$D127&gt;=4),TRUE(),FALSE())</formula>
    </cfRule>
  </conditionalFormatting>
  <conditionalFormatting sqref="D129">
    <cfRule type="expression" dxfId="991" priority="204" stopIfTrue="1">
      <formula>IF(AND(NOT(ISBLANK($D129)),$D129&gt;=4),TRUE(),FALSE())</formula>
    </cfRule>
  </conditionalFormatting>
  <conditionalFormatting sqref="D148">
    <cfRule type="expression" dxfId="990" priority="318" stopIfTrue="1">
      <formula>IF(AND(NOT(ISBLANK($D148)),$D148&gt;=4),TRUE(),FALSE())</formula>
    </cfRule>
    <cfRule type="expression" dxfId="989" priority="319" stopIfTrue="1">
      <formula>$E$145&gt;0</formula>
    </cfRule>
  </conditionalFormatting>
  <conditionalFormatting sqref="D150">
    <cfRule type="expression" dxfId="988" priority="201" stopIfTrue="1">
      <formula>IF(AND(NOT(ISBLANK($D150)),$D150&gt;=4),TRUE(),FALSE())</formula>
    </cfRule>
  </conditionalFormatting>
  <conditionalFormatting sqref="D152">
    <cfRule type="expression" dxfId="987" priority="198" stopIfTrue="1">
      <formula>IF(AND(NOT(ISBLANK($D152)),$D152&gt;=4),TRUE(),FALSE())</formula>
    </cfRule>
  </conditionalFormatting>
  <conditionalFormatting sqref="D154">
    <cfRule type="expression" dxfId="986" priority="195" stopIfTrue="1">
      <formula>IF(AND(NOT(ISBLANK($D154)),$D154&gt;=4),TRUE(),FALSE())</formula>
    </cfRule>
  </conditionalFormatting>
  <conditionalFormatting sqref="D156">
    <cfRule type="expression" dxfId="985" priority="192" stopIfTrue="1">
      <formula>IF(AND(NOT(ISBLANK($D156)),$D156&gt;=4),TRUE(),FALSE())</formula>
    </cfRule>
  </conditionalFormatting>
  <conditionalFormatting sqref="D158">
    <cfRule type="expression" dxfId="984" priority="189" stopIfTrue="1">
      <formula>IF(AND(NOT(ISBLANK($D158)),$D158&gt;=4),TRUE(),FALSE())</formula>
    </cfRule>
  </conditionalFormatting>
  <conditionalFormatting sqref="D160">
    <cfRule type="expression" dxfId="983" priority="186" stopIfTrue="1">
      <formula>IF(AND(NOT(ISBLANK($D160)),$D160&gt;=4),TRUE(),FALSE())</formula>
    </cfRule>
  </conditionalFormatting>
  <conditionalFormatting sqref="D162">
    <cfRule type="expression" dxfId="982" priority="183" stopIfTrue="1">
      <formula>IF(AND(NOT(ISBLANK($D162)),$D162&gt;=4),TRUE(),FALSE())</formula>
    </cfRule>
  </conditionalFormatting>
  <conditionalFormatting sqref="D181">
    <cfRule type="expression" dxfId="981" priority="304" stopIfTrue="1">
      <formula>IF(AND(NOT(ISBLANK($D181)),$D181&gt;=4),TRUE(),FALSE())</formula>
    </cfRule>
  </conditionalFormatting>
  <conditionalFormatting sqref="D183">
    <cfRule type="expression" dxfId="980" priority="179" stopIfTrue="1">
      <formula>IF(AND(NOT(ISBLANK($D183)),$D183&gt;=4),TRUE(),FALSE())</formula>
    </cfRule>
  </conditionalFormatting>
  <conditionalFormatting sqref="D185">
    <cfRule type="expression" dxfId="979" priority="176" stopIfTrue="1">
      <formula>IF(AND(NOT(ISBLANK($D185)),$D185&gt;=4),TRUE(),FALSE())</formula>
    </cfRule>
  </conditionalFormatting>
  <conditionalFormatting sqref="D187">
    <cfRule type="expression" dxfId="978" priority="173" stopIfTrue="1">
      <formula>IF(AND(NOT(ISBLANK($D187)),$D187&gt;=4),TRUE(),FALSE())</formula>
    </cfRule>
  </conditionalFormatting>
  <conditionalFormatting sqref="D189">
    <cfRule type="expression" dxfId="977" priority="170" stopIfTrue="1">
      <formula>IF(AND(NOT(ISBLANK($D189)),$D189&gt;=4),TRUE(),FALSE())</formula>
    </cfRule>
  </conditionalFormatting>
  <conditionalFormatting sqref="D191">
    <cfRule type="expression" dxfId="976" priority="167" stopIfTrue="1">
      <formula>IF(AND(NOT(ISBLANK($D191)),$D191&gt;=4),TRUE(),FALSE())</formula>
    </cfRule>
  </conditionalFormatting>
  <conditionalFormatting sqref="D193">
    <cfRule type="expression" dxfId="975" priority="164" stopIfTrue="1">
      <formula>IF(AND(NOT(ISBLANK($D193)),$D193&gt;=4),TRUE(),FALSE())</formula>
    </cfRule>
  </conditionalFormatting>
  <conditionalFormatting sqref="D195">
    <cfRule type="expression" dxfId="974" priority="161" stopIfTrue="1">
      <formula>IF(AND(NOT(ISBLANK($D195)),$D195&gt;=4),TRUE(),FALSE())</formula>
    </cfRule>
  </conditionalFormatting>
  <conditionalFormatting sqref="D214">
    <cfRule type="expression" dxfId="973" priority="158" stopIfTrue="1">
      <formula>IF(AND(NOT(ISBLANK($D214)),$D214&gt;=4),TRUE(),FALSE())</formula>
    </cfRule>
  </conditionalFormatting>
  <conditionalFormatting sqref="D216">
    <cfRule type="expression" dxfId="972" priority="147" stopIfTrue="1">
      <formula>IF(AND(NOT(ISBLANK($D216)),$D216&gt;=4),TRUE(),FALSE())</formula>
    </cfRule>
  </conditionalFormatting>
  <conditionalFormatting sqref="D218">
    <cfRule type="expression" dxfId="971" priority="144" stopIfTrue="1">
      <formula>IF(AND(NOT(ISBLANK($D218)),$D218&gt;=4),TRUE(),FALSE())</formula>
    </cfRule>
  </conditionalFormatting>
  <conditionalFormatting sqref="D220">
    <cfRule type="expression" dxfId="970" priority="141" stopIfTrue="1">
      <formula>IF(AND(NOT(ISBLANK($D220)),$D220&gt;=4),TRUE(),FALSE())</formula>
    </cfRule>
  </conditionalFormatting>
  <conditionalFormatting sqref="D222">
    <cfRule type="expression" dxfId="969" priority="138" stopIfTrue="1">
      <formula>IF(AND(NOT(ISBLANK($D222)),$D222&gt;=4),TRUE(),FALSE())</formula>
    </cfRule>
  </conditionalFormatting>
  <conditionalFormatting sqref="D224">
    <cfRule type="expression" dxfId="968" priority="135" stopIfTrue="1">
      <formula>IF(AND(NOT(ISBLANK($D224)),$D224&gt;=4),TRUE(),FALSE())</formula>
    </cfRule>
  </conditionalFormatting>
  <conditionalFormatting sqref="D226">
    <cfRule type="expression" dxfId="967" priority="132" stopIfTrue="1">
      <formula>IF(AND(NOT(ISBLANK($D226)),$D226&gt;=4),TRUE(),FALSE())</formula>
    </cfRule>
  </conditionalFormatting>
  <conditionalFormatting sqref="D228">
    <cfRule type="expression" dxfId="966" priority="129" stopIfTrue="1">
      <formula>IF(AND(NOT(ISBLANK($D228)),$D228&gt;=4),TRUE(),FALSE())</formula>
    </cfRule>
  </conditionalFormatting>
  <conditionalFormatting sqref="D247">
    <cfRule type="expression" dxfId="965" priority="118" stopIfTrue="1">
      <formula>IF(AND(NOT(ISBLANK($D247)),$D247&gt;=4),TRUE(),FALSE())</formula>
    </cfRule>
  </conditionalFormatting>
  <conditionalFormatting sqref="D249">
    <cfRule type="expression" dxfId="964" priority="107" stopIfTrue="1">
      <formula>IF(AND(NOT(ISBLANK($D249)),$D249&gt;=4),TRUE(),FALSE())</formula>
    </cfRule>
  </conditionalFormatting>
  <conditionalFormatting sqref="D251">
    <cfRule type="expression" dxfId="963" priority="104" stopIfTrue="1">
      <formula>IF(AND(NOT(ISBLANK($D251)),$D251&gt;=4),TRUE(),FALSE())</formula>
    </cfRule>
  </conditionalFormatting>
  <conditionalFormatting sqref="D253">
    <cfRule type="expression" dxfId="962" priority="101" stopIfTrue="1">
      <formula>IF(AND(NOT(ISBLANK($D253)),$D253&gt;=4),TRUE(),FALSE())</formula>
    </cfRule>
  </conditionalFormatting>
  <conditionalFormatting sqref="D255">
    <cfRule type="expression" dxfId="961" priority="98" stopIfTrue="1">
      <formula>IF(AND(NOT(ISBLANK($D255)),$D255&gt;=4),TRUE(),FALSE())</formula>
    </cfRule>
  </conditionalFormatting>
  <conditionalFormatting sqref="D257">
    <cfRule type="expression" dxfId="960" priority="95" stopIfTrue="1">
      <formula>IF(AND(NOT(ISBLANK($D257)),$D257&gt;=4),TRUE(),FALSE())</formula>
    </cfRule>
  </conditionalFormatting>
  <conditionalFormatting sqref="D259">
    <cfRule type="expression" dxfId="959" priority="92" stopIfTrue="1">
      <formula>IF(AND(NOT(ISBLANK($D259)),$D259&gt;=4),TRUE(),FALSE())</formula>
    </cfRule>
  </conditionalFormatting>
  <conditionalFormatting sqref="D261">
    <cfRule type="expression" dxfId="958" priority="89" stopIfTrue="1">
      <formula>IF(AND(NOT(ISBLANK($D261)),$D261&gt;=4),TRUE(),FALSE())</formula>
    </cfRule>
  </conditionalFormatting>
  <conditionalFormatting sqref="D280">
    <cfRule type="expression" dxfId="957" priority="78" stopIfTrue="1">
      <formula>IF(AND(NOT(ISBLANK($D280)),$D280&gt;=4),TRUE(),FALSE())</formula>
    </cfRule>
  </conditionalFormatting>
  <conditionalFormatting sqref="D282">
    <cfRule type="expression" dxfId="956" priority="67" stopIfTrue="1">
      <formula>IF(AND(NOT(ISBLANK($D282)),$D282&gt;=4),TRUE(),FALSE())</formula>
    </cfRule>
  </conditionalFormatting>
  <conditionalFormatting sqref="D284">
    <cfRule type="expression" dxfId="955" priority="64" stopIfTrue="1">
      <formula>IF(AND(NOT(ISBLANK($D284)),$D284&gt;=4),TRUE(),FALSE())</formula>
    </cfRule>
  </conditionalFormatting>
  <conditionalFormatting sqref="D286">
    <cfRule type="expression" dxfId="954" priority="61" stopIfTrue="1">
      <formula>IF(AND(NOT(ISBLANK($D286)),$D286&gt;=4),TRUE(),FALSE())</formula>
    </cfRule>
  </conditionalFormatting>
  <conditionalFormatting sqref="D288">
    <cfRule type="expression" dxfId="953" priority="58" stopIfTrue="1">
      <formula>IF(AND(NOT(ISBLANK($D288)),$D288&gt;=4),TRUE(),FALSE())</formula>
    </cfRule>
  </conditionalFormatting>
  <conditionalFormatting sqref="D290">
    <cfRule type="expression" dxfId="952" priority="55" stopIfTrue="1">
      <formula>IF(AND(NOT(ISBLANK($D290)),$D290&gt;=4),TRUE(),FALSE())</formula>
    </cfRule>
  </conditionalFormatting>
  <conditionalFormatting sqref="D292">
    <cfRule type="expression" dxfId="951" priority="52" stopIfTrue="1">
      <formula>IF(AND(NOT(ISBLANK($D292)),$D292&gt;=4),TRUE(),FALSE())</formula>
    </cfRule>
  </conditionalFormatting>
  <conditionalFormatting sqref="D294">
    <cfRule type="expression" dxfId="950" priority="49" stopIfTrue="1">
      <formula>IF(AND(NOT(ISBLANK($D294)),$D294&gt;=4),TRUE(),FALSE())</formula>
    </cfRule>
  </conditionalFormatting>
  <conditionalFormatting sqref="D313">
    <cfRule type="expression" dxfId="949" priority="38" stopIfTrue="1">
      <formula>IF(AND(NOT(ISBLANK($D313)),$D313&gt;=4),TRUE(),FALSE())</formula>
    </cfRule>
  </conditionalFormatting>
  <conditionalFormatting sqref="D315">
    <cfRule type="expression" dxfId="948" priority="27" stopIfTrue="1">
      <formula>IF(AND(NOT(ISBLANK($D315)),$D315&gt;=4),TRUE(),FALSE())</formula>
    </cfRule>
  </conditionalFormatting>
  <conditionalFormatting sqref="D317">
    <cfRule type="expression" dxfId="947" priority="24" stopIfTrue="1">
      <formula>IF(AND(NOT(ISBLANK($D317)),$D317&gt;=4),TRUE(),FALSE())</formula>
    </cfRule>
  </conditionalFormatting>
  <conditionalFormatting sqref="D319">
    <cfRule type="expression" dxfId="946" priority="21" stopIfTrue="1">
      <formula>IF(AND(NOT(ISBLANK($D319)),$D319&gt;=4),TRUE(),FALSE())</formula>
    </cfRule>
  </conditionalFormatting>
  <conditionalFormatting sqref="D321">
    <cfRule type="expression" dxfId="945" priority="18" stopIfTrue="1">
      <formula>IF(AND(NOT(ISBLANK($D321)),$D321&gt;=4),TRUE(),FALSE())</formula>
    </cfRule>
  </conditionalFormatting>
  <conditionalFormatting sqref="D323">
    <cfRule type="expression" dxfId="944" priority="15" stopIfTrue="1">
      <formula>IF(AND(NOT(ISBLANK($D323)),$D323&gt;=4),TRUE(),FALSE())</formula>
    </cfRule>
  </conditionalFormatting>
  <conditionalFormatting sqref="D325">
    <cfRule type="expression" dxfId="943" priority="12" stopIfTrue="1">
      <formula>IF(AND(NOT(ISBLANK($D325)),$D325&gt;=4),TRUE(),FALSE())</formula>
    </cfRule>
  </conditionalFormatting>
  <conditionalFormatting sqref="D327">
    <cfRule type="expression" dxfId="942" priority="9" stopIfTrue="1">
      <formula>IF(AND(NOT(ISBLANK($D327)),$D327&gt;=4),TRUE(),FALSE())</formula>
    </cfRule>
  </conditionalFormatting>
  <conditionalFormatting sqref="E16">
    <cfRule type="expression" dxfId="941" priority="402" stopIfTrue="1">
      <formula>IF(AND(NOT(ISBLANK($E$16)),$E$16&gt;=4),TRUE(),FALSE())</formula>
    </cfRule>
    <cfRule type="expression" dxfId="940" priority="403" stopIfTrue="1">
      <formula>$E$13&gt;0</formula>
    </cfRule>
  </conditionalFormatting>
  <conditionalFormatting sqref="E18">
    <cfRule type="expression" dxfId="939" priority="404" stopIfTrue="1">
      <formula>IF(AND(NOT(ISBLANK($E$18)),$E$18&gt;=4),TRUE(),FALSE())</formula>
    </cfRule>
    <cfRule type="expression" dxfId="938" priority="405" stopIfTrue="1">
      <formula>$E$13&gt;1</formula>
    </cfRule>
  </conditionalFormatting>
  <conditionalFormatting sqref="E20">
    <cfRule type="expression" dxfId="937" priority="406" stopIfTrue="1">
      <formula>IF(AND(NOT(ISBLANK($E$20)),$E$20&gt;=4),TRUE(),FALSE())</formula>
    </cfRule>
    <cfRule type="expression" dxfId="936" priority="407" stopIfTrue="1">
      <formula>$E$13&gt;2</formula>
    </cfRule>
  </conditionalFormatting>
  <conditionalFormatting sqref="E22">
    <cfRule type="expression" dxfId="935" priority="408" stopIfTrue="1">
      <formula>IF(AND(NOT(ISBLANK($E$22)),$E$22&gt;=4),TRUE(),FALSE())</formula>
    </cfRule>
    <cfRule type="expression" dxfId="934" priority="409" stopIfTrue="1">
      <formula>$E$13&gt;3</formula>
    </cfRule>
  </conditionalFormatting>
  <conditionalFormatting sqref="E24">
    <cfRule type="expression" dxfId="933" priority="410" stopIfTrue="1">
      <formula>IF(AND(NOT(ISBLANK($E$24)),$E$24&gt;=4),TRUE(),FALSE())</formula>
    </cfRule>
    <cfRule type="expression" dxfId="932" priority="411" stopIfTrue="1">
      <formula>$E$13&gt;4</formula>
    </cfRule>
  </conditionalFormatting>
  <conditionalFormatting sqref="E26">
    <cfRule type="expression" dxfId="931" priority="412" stopIfTrue="1">
      <formula>IF(AND(NOT(ISBLANK($E$26)),$E$26&gt;=4),TRUE(),FALSE())</formula>
    </cfRule>
    <cfRule type="expression" dxfId="930" priority="413" stopIfTrue="1">
      <formula>$E$13&gt;5</formula>
    </cfRule>
  </conditionalFormatting>
  <conditionalFormatting sqref="E28">
    <cfRule type="expression" dxfId="929" priority="414" stopIfTrue="1">
      <formula>IF(AND(NOT(ISBLANK($E$28)),$E$28&gt;=4),TRUE(),FALSE())</formula>
    </cfRule>
    <cfRule type="expression" dxfId="928" priority="415" stopIfTrue="1">
      <formula>$E$13&gt;6</formula>
    </cfRule>
  </conditionalFormatting>
  <conditionalFormatting sqref="E30">
    <cfRule type="expression" dxfId="927" priority="416" stopIfTrue="1">
      <formula>IF(AND(NOT(ISBLANK($E$30)),$E$30&gt;=4),TRUE(),FALSE())</formula>
    </cfRule>
    <cfRule type="expression" dxfId="926" priority="417" stopIfTrue="1">
      <formula>$E$13&gt;7</formula>
    </cfRule>
  </conditionalFormatting>
  <conditionalFormatting sqref="E49">
    <cfRule type="expression" dxfId="925" priority="362" stopIfTrue="1">
      <formula>IF(AND(NOT(ISBLANK($E49)),$E49&gt;=4),TRUE(),FALSE())</formula>
    </cfRule>
    <cfRule type="expression" dxfId="924" priority="363" stopIfTrue="1">
      <formula>$E$46</formula>
    </cfRule>
  </conditionalFormatting>
  <conditionalFormatting sqref="E51">
    <cfRule type="expression" dxfId="923" priority="272" stopIfTrue="1">
      <formula>IF(AND(NOT(ISBLANK($E51)),$E51&gt;=4),TRUE(),FALSE())</formula>
    </cfRule>
  </conditionalFormatting>
  <conditionalFormatting sqref="E53">
    <cfRule type="expression" dxfId="922" priority="269" stopIfTrue="1">
      <formula>IF(AND(NOT(ISBLANK($E53)),$E53&gt;=4),TRUE(),FALSE())</formula>
    </cfRule>
  </conditionalFormatting>
  <conditionalFormatting sqref="E55">
    <cfRule type="expression" dxfId="921" priority="266" stopIfTrue="1">
      <formula>IF(AND(NOT(ISBLANK($E55)),$E55&gt;=4),TRUE(),FALSE())</formula>
    </cfRule>
  </conditionalFormatting>
  <conditionalFormatting sqref="E57">
    <cfRule type="expression" dxfId="920" priority="263" stopIfTrue="1">
      <formula>IF(AND(NOT(ISBLANK($E57)),$E57&gt;=4),TRUE(),FALSE())</formula>
    </cfRule>
  </conditionalFormatting>
  <conditionalFormatting sqref="E59">
    <cfRule type="expression" dxfId="919" priority="260" stopIfTrue="1">
      <formula>IF(AND(NOT(ISBLANK($E59)),$E59&gt;=4),TRUE(),FALSE())</formula>
    </cfRule>
  </conditionalFormatting>
  <conditionalFormatting sqref="E61">
    <cfRule type="expression" dxfId="918" priority="257" stopIfTrue="1">
      <formula>IF(AND(NOT(ISBLANK($E61)),$E61&gt;=4),TRUE(),FALSE())</formula>
    </cfRule>
  </conditionalFormatting>
  <conditionalFormatting sqref="E63">
    <cfRule type="expression" dxfId="917" priority="254" stopIfTrue="1">
      <formula>IF(AND(NOT(ISBLANK($E63)),$E63&gt;=4),TRUE(),FALSE())</formula>
    </cfRule>
  </conditionalFormatting>
  <conditionalFormatting sqref="E82">
    <cfRule type="expression" dxfId="916" priority="346" stopIfTrue="1">
      <formula>IF(AND(NOT(ISBLANK($E82)),$E82&gt;=4),TRUE(),FALSE())</formula>
    </cfRule>
    <cfRule type="expression" dxfId="915" priority="347" stopIfTrue="1">
      <formula>$E$79&gt;0</formula>
    </cfRule>
  </conditionalFormatting>
  <conditionalFormatting sqref="E84">
    <cfRule type="expression" dxfId="914" priority="251" stopIfTrue="1">
      <formula>IF(AND(NOT(ISBLANK($E84)),$E84&gt;=4),TRUE(),FALSE())</formula>
    </cfRule>
  </conditionalFormatting>
  <conditionalFormatting sqref="E86">
    <cfRule type="expression" dxfId="913" priority="248" stopIfTrue="1">
      <formula>IF(AND(NOT(ISBLANK($E86)),$E86&gt;=4),TRUE(),FALSE())</formula>
    </cfRule>
  </conditionalFormatting>
  <conditionalFormatting sqref="E88">
    <cfRule type="expression" dxfId="912" priority="245" stopIfTrue="1">
      <formula>IF(AND(NOT(ISBLANK($E88)),$E88&gt;=4),TRUE(),FALSE())</formula>
    </cfRule>
  </conditionalFormatting>
  <conditionalFormatting sqref="E90">
    <cfRule type="expression" dxfId="911" priority="242" stopIfTrue="1">
      <formula>IF(AND(NOT(ISBLANK($E90)),$E90&gt;=4),TRUE(),FALSE())</formula>
    </cfRule>
  </conditionalFormatting>
  <conditionalFormatting sqref="E92">
    <cfRule type="expression" dxfId="910" priority="239" stopIfTrue="1">
      <formula>IF(AND(NOT(ISBLANK($E92)),$E92&gt;=4),TRUE(),FALSE())</formula>
    </cfRule>
  </conditionalFormatting>
  <conditionalFormatting sqref="E94">
    <cfRule type="expression" dxfId="909" priority="236" stopIfTrue="1">
      <formula>IF(AND(NOT(ISBLANK($E94)),$E94&gt;=4),TRUE(),FALSE())</formula>
    </cfRule>
  </conditionalFormatting>
  <conditionalFormatting sqref="E96">
    <cfRule type="expression" dxfId="908" priority="233" stopIfTrue="1">
      <formula>IF(AND(NOT(ISBLANK($E96)),$E96&gt;=4),TRUE(),FALSE())</formula>
    </cfRule>
  </conditionalFormatting>
  <conditionalFormatting sqref="E115">
    <cfRule type="expression" dxfId="907" priority="336" stopIfTrue="1">
      <formula>IF(AND(NOT(ISBLANK($E115)),$E115&gt;=4),TRUE(),FALSE())</formula>
    </cfRule>
    <cfRule type="expression" dxfId="906" priority="337" stopIfTrue="1">
      <formula>$E$112&gt;0</formula>
    </cfRule>
  </conditionalFormatting>
  <conditionalFormatting sqref="E117">
    <cfRule type="expression" dxfId="905" priority="223" stopIfTrue="1">
      <formula>IF(AND(NOT(ISBLANK($E117)),$E117&gt;=4),TRUE(),FALSE())</formula>
    </cfRule>
  </conditionalFormatting>
  <conditionalFormatting sqref="E119">
    <cfRule type="expression" dxfId="904" priority="220" stopIfTrue="1">
      <formula>IF(AND(NOT(ISBLANK($E119)),$E119&gt;=4),TRUE(),FALSE())</formula>
    </cfRule>
  </conditionalFormatting>
  <conditionalFormatting sqref="E121">
    <cfRule type="expression" dxfId="903" priority="217" stopIfTrue="1">
      <formula>IF(AND(NOT(ISBLANK($E121)),$E121&gt;=4),TRUE(),FALSE())</formula>
    </cfRule>
  </conditionalFormatting>
  <conditionalFormatting sqref="E123">
    <cfRule type="expression" dxfId="902" priority="214" stopIfTrue="1">
      <formula>IF(AND(NOT(ISBLANK($E123)),$E123&gt;=4),TRUE(),FALSE())</formula>
    </cfRule>
  </conditionalFormatting>
  <conditionalFormatting sqref="E125">
    <cfRule type="expression" dxfId="901" priority="211" stopIfTrue="1">
      <formula>IF(AND(NOT(ISBLANK($E125)),$E125&gt;=4),TRUE(),FALSE())</formula>
    </cfRule>
  </conditionalFormatting>
  <conditionalFormatting sqref="E127">
    <cfRule type="expression" dxfId="900" priority="208" stopIfTrue="1">
      <formula>IF(AND(NOT(ISBLANK($E127)),$E127&gt;=4),TRUE(),FALSE())</formula>
    </cfRule>
  </conditionalFormatting>
  <conditionalFormatting sqref="E129">
    <cfRule type="expression" dxfId="899" priority="205" stopIfTrue="1">
      <formula>IF(AND(NOT(ISBLANK($E129)),$E129&gt;=4),TRUE(),FALSE())</formula>
    </cfRule>
  </conditionalFormatting>
  <conditionalFormatting sqref="E148">
    <cfRule type="expression" dxfId="898" priority="320" stopIfTrue="1">
      <formula>IF(AND(NOT(ISBLANK($E148)),$E148&gt;=4),TRUE(),FALSE())</formula>
    </cfRule>
    <cfRule type="expression" dxfId="897" priority="321" stopIfTrue="1">
      <formula>$E$145&gt;0</formula>
    </cfRule>
  </conditionalFormatting>
  <conditionalFormatting sqref="E150">
    <cfRule type="expression" dxfId="896" priority="202" stopIfTrue="1">
      <formula>IF(AND(NOT(ISBLANK($E150)),$E150&gt;=4),TRUE(),FALSE())</formula>
    </cfRule>
  </conditionalFormatting>
  <conditionalFormatting sqref="E152">
    <cfRule type="expression" dxfId="895" priority="199" stopIfTrue="1">
      <formula>IF(AND(NOT(ISBLANK($E152)),$E152&gt;=4),TRUE(),FALSE())</formula>
    </cfRule>
  </conditionalFormatting>
  <conditionalFormatting sqref="E154">
    <cfRule type="expression" dxfId="894" priority="196" stopIfTrue="1">
      <formula>IF(AND(NOT(ISBLANK($E154)),$E154&gt;=4),TRUE(),FALSE())</formula>
    </cfRule>
  </conditionalFormatting>
  <conditionalFormatting sqref="E156">
    <cfRule type="expression" dxfId="893" priority="193" stopIfTrue="1">
      <formula>IF(AND(NOT(ISBLANK($E156)),$E156&gt;=4),TRUE(),FALSE())</formula>
    </cfRule>
  </conditionalFormatting>
  <conditionalFormatting sqref="E158">
    <cfRule type="expression" dxfId="892" priority="190" stopIfTrue="1">
      <formula>IF(AND(NOT(ISBLANK($E158)),$E158&gt;=4),TRUE(),FALSE())</formula>
    </cfRule>
  </conditionalFormatting>
  <conditionalFormatting sqref="E160">
    <cfRule type="expression" dxfId="891" priority="187" stopIfTrue="1">
      <formula>IF(AND(NOT(ISBLANK($E160)),$E160&gt;=4),TRUE(),FALSE())</formula>
    </cfRule>
  </conditionalFormatting>
  <conditionalFormatting sqref="E162">
    <cfRule type="expression" dxfId="890" priority="184" stopIfTrue="1">
      <formula>IF(AND(NOT(ISBLANK($E162)),$E162&gt;=4),TRUE(),FALSE())</formula>
    </cfRule>
  </conditionalFormatting>
  <conditionalFormatting sqref="E181">
    <cfRule type="expression" dxfId="889" priority="305" stopIfTrue="1">
      <formula>IF(AND(NOT(ISBLANK($E181)),$E181&gt;=4),TRUE(),FALSE())</formula>
    </cfRule>
  </conditionalFormatting>
  <conditionalFormatting sqref="E183">
    <cfRule type="expression" dxfId="888" priority="180" stopIfTrue="1">
      <formula>IF(AND(NOT(ISBLANK($E183)),$E183&gt;=4),TRUE(),FALSE())</formula>
    </cfRule>
  </conditionalFormatting>
  <conditionalFormatting sqref="E185">
    <cfRule type="expression" dxfId="887" priority="177" stopIfTrue="1">
      <formula>IF(AND(NOT(ISBLANK($E185)),$E185&gt;=4),TRUE(),FALSE())</formula>
    </cfRule>
  </conditionalFormatting>
  <conditionalFormatting sqref="E187">
    <cfRule type="expression" dxfId="886" priority="174" stopIfTrue="1">
      <formula>IF(AND(NOT(ISBLANK($E187)),$E187&gt;=4),TRUE(),FALSE())</formula>
    </cfRule>
  </conditionalFormatting>
  <conditionalFormatting sqref="E189">
    <cfRule type="expression" dxfId="885" priority="171" stopIfTrue="1">
      <formula>IF(AND(NOT(ISBLANK($E189)),$E189&gt;=4),TRUE(),FALSE())</formula>
    </cfRule>
  </conditionalFormatting>
  <conditionalFormatting sqref="E191">
    <cfRule type="expression" dxfId="884" priority="168" stopIfTrue="1">
      <formula>IF(AND(NOT(ISBLANK($E191)),$E191&gt;=4),TRUE(),FALSE())</formula>
    </cfRule>
  </conditionalFormatting>
  <conditionalFormatting sqref="E193">
    <cfRule type="expression" dxfId="883" priority="165" stopIfTrue="1">
      <formula>IF(AND(NOT(ISBLANK($E193)),$E193&gt;=4),TRUE(),FALSE())</formula>
    </cfRule>
  </conditionalFormatting>
  <conditionalFormatting sqref="E195">
    <cfRule type="expression" dxfId="882" priority="162" stopIfTrue="1">
      <formula>IF(AND(NOT(ISBLANK($E195)),$E195&gt;=4),TRUE(),FALSE())</formula>
    </cfRule>
  </conditionalFormatting>
  <conditionalFormatting sqref="E214">
    <cfRule type="expression" dxfId="881" priority="159" stopIfTrue="1">
      <formula>IF(AND(NOT(ISBLANK($E214)),$E214&gt;=4),TRUE(),FALSE())</formula>
    </cfRule>
  </conditionalFormatting>
  <conditionalFormatting sqref="E216">
    <cfRule type="expression" dxfId="880" priority="148" stopIfTrue="1">
      <formula>IF(AND(NOT(ISBLANK($E216)),$E216&gt;=4),TRUE(),FALSE())</formula>
    </cfRule>
  </conditionalFormatting>
  <conditionalFormatting sqref="E218">
    <cfRule type="expression" dxfId="879" priority="145" stopIfTrue="1">
      <formula>IF(AND(NOT(ISBLANK($E218)),$E218&gt;=4),TRUE(),FALSE())</formula>
    </cfRule>
  </conditionalFormatting>
  <conditionalFormatting sqref="E220">
    <cfRule type="expression" dxfId="878" priority="142" stopIfTrue="1">
      <formula>IF(AND(NOT(ISBLANK($E220)),$E220&gt;=4),TRUE(),FALSE())</formula>
    </cfRule>
  </conditionalFormatting>
  <conditionalFormatting sqref="E222">
    <cfRule type="expression" dxfId="877" priority="139" stopIfTrue="1">
      <formula>IF(AND(NOT(ISBLANK($E222)),$E222&gt;=4),TRUE(),FALSE())</formula>
    </cfRule>
  </conditionalFormatting>
  <conditionalFormatting sqref="E224">
    <cfRule type="expression" dxfId="876" priority="136" stopIfTrue="1">
      <formula>IF(AND(NOT(ISBLANK($E224)),$E224&gt;=4),TRUE(),FALSE())</formula>
    </cfRule>
  </conditionalFormatting>
  <conditionalFormatting sqref="E226">
    <cfRule type="expression" dxfId="875" priority="133" stopIfTrue="1">
      <formula>IF(AND(NOT(ISBLANK($E226)),$E226&gt;=4),TRUE(),FALSE())</formula>
    </cfRule>
  </conditionalFormatting>
  <conditionalFormatting sqref="E228">
    <cfRule type="expression" dxfId="874" priority="130" stopIfTrue="1">
      <formula>IF(AND(NOT(ISBLANK($E228)),$E228&gt;=4),TRUE(),FALSE())</formula>
    </cfRule>
  </conditionalFormatting>
  <conditionalFormatting sqref="E247">
    <cfRule type="expression" dxfId="873" priority="119" stopIfTrue="1">
      <formula>IF(AND(NOT(ISBLANK($E247)),$E247&gt;=4),TRUE(),FALSE())</formula>
    </cfRule>
  </conditionalFormatting>
  <conditionalFormatting sqref="E249">
    <cfRule type="expression" dxfId="872" priority="108" stopIfTrue="1">
      <formula>IF(AND(NOT(ISBLANK($E249)),$E249&gt;=4),TRUE(),FALSE())</formula>
    </cfRule>
  </conditionalFormatting>
  <conditionalFormatting sqref="E251">
    <cfRule type="expression" dxfId="871" priority="105" stopIfTrue="1">
      <formula>IF(AND(NOT(ISBLANK($E251)),$E251&gt;=4),TRUE(),FALSE())</formula>
    </cfRule>
  </conditionalFormatting>
  <conditionalFormatting sqref="E253">
    <cfRule type="expression" dxfId="870" priority="102" stopIfTrue="1">
      <formula>IF(AND(NOT(ISBLANK($E253)),$E253&gt;=4),TRUE(),FALSE())</formula>
    </cfRule>
  </conditionalFormatting>
  <conditionalFormatting sqref="E255">
    <cfRule type="expression" dxfId="869" priority="99" stopIfTrue="1">
      <formula>IF(AND(NOT(ISBLANK($E255)),$E255&gt;=4),TRUE(),FALSE())</formula>
    </cfRule>
  </conditionalFormatting>
  <conditionalFormatting sqref="E257">
    <cfRule type="expression" dxfId="868" priority="96" stopIfTrue="1">
      <formula>IF(AND(NOT(ISBLANK($E257)),$E257&gt;=4),TRUE(),FALSE())</formula>
    </cfRule>
  </conditionalFormatting>
  <conditionalFormatting sqref="E259">
    <cfRule type="expression" dxfId="867" priority="93" stopIfTrue="1">
      <formula>IF(AND(NOT(ISBLANK($E259)),$E259&gt;=4),TRUE(),FALSE())</formula>
    </cfRule>
  </conditionalFormatting>
  <conditionalFormatting sqref="E261">
    <cfRule type="expression" dxfId="866" priority="90" stopIfTrue="1">
      <formula>IF(AND(NOT(ISBLANK($E261)),$E261&gt;=4),TRUE(),FALSE())</formula>
    </cfRule>
  </conditionalFormatting>
  <conditionalFormatting sqref="E280">
    <cfRule type="expression" dxfId="865" priority="79" stopIfTrue="1">
      <formula>IF(AND(NOT(ISBLANK($E280)),$E280&gt;=4),TRUE(),FALSE())</formula>
    </cfRule>
  </conditionalFormatting>
  <conditionalFormatting sqref="E282">
    <cfRule type="expression" dxfId="864" priority="68" stopIfTrue="1">
      <formula>IF(AND(NOT(ISBLANK($E282)),$E282&gt;=4),TRUE(),FALSE())</formula>
    </cfRule>
  </conditionalFormatting>
  <conditionalFormatting sqref="E284">
    <cfRule type="expression" dxfId="863" priority="65" stopIfTrue="1">
      <formula>IF(AND(NOT(ISBLANK($E284)),$E284&gt;=4),TRUE(),FALSE())</formula>
    </cfRule>
  </conditionalFormatting>
  <conditionalFormatting sqref="E286">
    <cfRule type="expression" dxfId="862" priority="62" stopIfTrue="1">
      <formula>IF(AND(NOT(ISBLANK($E286)),$E286&gt;=4),TRUE(),FALSE())</formula>
    </cfRule>
  </conditionalFormatting>
  <conditionalFormatting sqref="E288">
    <cfRule type="expression" dxfId="861" priority="59" stopIfTrue="1">
      <formula>IF(AND(NOT(ISBLANK($E288)),$E288&gt;=4),TRUE(),FALSE())</formula>
    </cfRule>
  </conditionalFormatting>
  <conditionalFormatting sqref="E290">
    <cfRule type="expression" dxfId="860" priority="56" stopIfTrue="1">
      <formula>IF(AND(NOT(ISBLANK($E290)),$E290&gt;=4),TRUE(),FALSE())</formula>
    </cfRule>
  </conditionalFormatting>
  <conditionalFormatting sqref="E292">
    <cfRule type="expression" dxfId="859" priority="53" stopIfTrue="1">
      <formula>IF(AND(NOT(ISBLANK($E292)),$E292&gt;=4),TRUE(),FALSE())</formula>
    </cfRule>
  </conditionalFormatting>
  <conditionalFormatting sqref="E294">
    <cfRule type="expression" dxfId="858" priority="50" stopIfTrue="1">
      <formula>IF(AND(NOT(ISBLANK($E294)),$E294&gt;=4),TRUE(),FALSE())</formula>
    </cfRule>
  </conditionalFormatting>
  <conditionalFormatting sqref="E313">
    <cfRule type="expression" dxfId="857" priority="39" stopIfTrue="1">
      <formula>IF(AND(NOT(ISBLANK($E313)),$E313&gt;=4),TRUE(),FALSE())</formula>
    </cfRule>
  </conditionalFormatting>
  <conditionalFormatting sqref="E315">
    <cfRule type="expression" dxfId="856" priority="28" stopIfTrue="1">
      <formula>IF(AND(NOT(ISBLANK($E315)),$E315&gt;=4),TRUE(),FALSE())</formula>
    </cfRule>
  </conditionalFormatting>
  <conditionalFormatting sqref="E317">
    <cfRule type="expression" dxfId="855" priority="25" stopIfTrue="1">
      <formula>IF(AND(NOT(ISBLANK($E317)),$E317&gt;=4),TRUE(),FALSE())</formula>
    </cfRule>
  </conditionalFormatting>
  <conditionalFormatting sqref="E319">
    <cfRule type="expression" dxfId="854" priority="22" stopIfTrue="1">
      <formula>IF(AND(NOT(ISBLANK($E319)),$E319&gt;=4),TRUE(),FALSE())</formula>
    </cfRule>
  </conditionalFormatting>
  <conditionalFormatting sqref="E321">
    <cfRule type="expression" dxfId="853" priority="19" stopIfTrue="1">
      <formula>IF(AND(NOT(ISBLANK($E321)),$E321&gt;=4),TRUE(),FALSE())</formula>
    </cfRule>
  </conditionalFormatting>
  <conditionalFormatting sqref="E323">
    <cfRule type="expression" dxfId="852" priority="16" stopIfTrue="1">
      <formula>IF(AND(NOT(ISBLANK($E323)),$E323&gt;=4),TRUE(),FALSE())</formula>
    </cfRule>
  </conditionalFormatting>
  <conditionalFormatting sqref="E325">
    <cfRule type="expression" dxfId="851" priority="13" stopIfTrue="1">
      <formula>IF(AND(NOT(ISBLANK($E325)),$E325&gt;=4),TRUE(),FALSE())</formula>
    </cfRule>
  </conditionalFormatting>
  <conditionalFormatting sqref="E327">
    <cfRule type="expression" dxfId="850" priority="10" stopIfTrue="1">
      <formula>IF(AND(NOT(ISBLANK($E327)),$E327&gt;=4),TRUE(),FALSE())</formula>
    </cfRule>
  </conditionalFormatting>
  <conditionalFormatting sqref="F4 D5">
    <cfRule type="expression" dxfId="849" priority="1">
      <formula>$F$3="Yes"</formula>
    </cfRule>
  </conditionalFormatting>
  <conditionalFormatting sqref="G15:Q15 B16">
    <cfRule type="expression" dxfId="848" priority="368" stopIfTrue="1">
      <formula>$E$13&gt;0</formula>
    </cfRule>
  </conditionalFormatting>
  <conditionalFormatting sqref="G17:Q17 B18">
    <cfRule type="expression" dxfId="847" priority="369" stopIfTrue="1">
      <formula>$E$13&gt;1</formula>
    </cfRule>
  </conditionalFormatting>
  <conditionalFormatting sqref="G19:Q19 B20">
    <cfRule type="expression" dxfId="846" priority="370" stopIfTrue="1">
      <formula>$E$13&gt;2</formula>
    </cfRule>
  </conditionalFormatting>
  <conditionalFormatting sqref="G21:Q21 B22 D22">
    <cfRule type="expression" dxfId="845" priority="371" stopIfTrue="1">
      <formula>$E$13&gt;3</formula>
    </cfRule>
  </conditionalFormatting>
  <conditionalFormatting sqref="G23:Q23 B24">
    <cfRule type="expression" dxfId="844" priority="372" stopIfTrue="1">
      <formula>$E$13&gt;4</formula>
    </cfRule>
  </conditionalFormatting>
  <conditionalFormatting sqref="G25:Q25 B26">
    <cfRule type="expression" dxfId="843" priority="373" stopIfTrue="1">
      <formula>$E$13&gt;5</formula>
    </cfRule>
  </conditionalFormatting>
  <conditionalFormatting sqref="G27:Q27 B28">
    <cfRule type="expression" dxfId="842" priority="374" stopIfTrue="1">
      <formula>$E$13&gt;6</formula>
    </cfRule>
  </conditionalFormatting>
  <conditionalFormatting sqref="G29:Q29 B30">
    <cfRule type="expression" dxfId="841" priority="375" stopIfTrue="1">
      <formula>$E$13&gt;7</formula>
    </cfRule>
  </conditionalFormatting>
  <conditionalFormatting sqref="G48:Q48 B49">
    <cfRule type="expression" dxfId="840" priority="348" stopIfTrue="1">
      <formula>$E$46</formula>
    </cfRule>
  </conditionalFormatting>
  <conditionalFormatting sqref="G81:Q81 B82">
    <cfRule type="expression" dxfId="839" priority="338" stopIfTrue="1">
      <formula>$E$79&gt;0</formula>
    </cfRule>
  </conditionalFormatting>
  <conditionalFormatting sqref="G85:Q85 B86:E86">
    <cfRule type="expression" dxfId="838" priority="230" stopIfTrue="1">
      <formula>$E$79&gt;2</formula>
    </cfRule>
  </conditionalFormatting>
  <conditionalFormatting sqref="G87:Q87 B88:E88">
    <cfRule type="expression" dxfId="837" priority="229" stopIfTrue="1">
      <formula>$E$79&gt;3</formula>
    </cfRule>
  </conditionalFormatting>
  <conditionalFormatting sqref="G89:Q89 B90:E90">
    <cfRule type="expression" dxfId="836" priority="228" stopIfTrue="1">
      <formula>$E$79&gt;4</formula>
    </cfRule>
  </conditionalFormatting>
  <conditionalFormatting sqref="G91:Q91 B92:E92">
    <cfRule type="expression" dxfId="835" priority="227" stopIfTrue="1">
      <formula>$E$79&gt;5</formula>
    </cfRule>
  </conditionalFormatting>
  <conditionalFormatting sqref="G93:Q93 B94:E94">
    <cfRule type="expression" dxfId="834" priority="226" stopIfTrue="1">
      <formula>$E$79&gt;6</formula>
    </cfRule>
  </conditionalFormatting>
  <conditionalFormatting sqref="G95:Q95 B96:E96">
    <cfRule type="expression" dxfId="833" priority="225" stopIfTrue="1">
      <formula>$E$79&gt;7</formula>
    </cfRule>
  </conditionalFormatting>
  <conditionalFormatting sqref="G114:Q114 B115">
    <cfRule type="expression" dxfId="832" priority="322" stopIfTrue="1">
      <formula>$E$112&gt;0</formula>
    </cfRule>
  </conditionalFormatting>
  <conditionalFormatting sqref="G147:Q147 B148">
    <cfRule type="expression" dxfId="831" priority="306" stopIfTrue="1">
      <formula>$E$145&gt;0</formula>
    </cfRule>
  </conditionalFormatting>
  <conditionalFormatting sqref="G180:Q180 B181:E181">
    <cfRule type="expression" dxfId="830" priority="293" stopIfTrue="1">
      <formula>$E$178&gt;0</formula>
    </cfRule>
  </conditionalFormatting>
  <conditionalFormatting sqref="G213:Q213 B214:E214">
    <cfRule type="expression" dxfId="829" priority="149" stopIfTrue="1">
      <formula>$E$211&gt;0</formula>
    </cfRule>
  </conditionalFormatting>
  <conditionalFormatting sqref="G213:Q213">
    <cfRule type="expression" dxfId="828" priority="283" stopIfTrue="1">
      <formula>$E$8&gt;0</formula>
    </cfRule>
  </conditionalFormatting>
  <conditionalFormatting sqref="G215:Q215">
    <cfRule type="expression" dxfId="827" priority="284" stopIfTrue="1">
      <formula>$E$8&gt;1</formula>
    </cfRule>
  </conditionalFormatting>
  <conditionalFormatting sqref="G217:Q217">
    <cfRule type="expression" dxfId="826" priority="285" stopIfTrue="1">
      <formula>$E$8&gt;2</formula>
    </cfRule>
  </conditionalFormatting>
  <conditionalFormatting sqref="G219:Q219">
    <cfRule type="expression" dxfId="825" priority="286" stopIfTrue="1">
      <formula>$E$8&gt;3</formula>
    </cfRule>
  </conditionalFormatting>
  <conditionalFormatting sqref="G221:Q221">
    <cfRule type="expression" dxfId="824" priority="287" stopIfTrue="1">
      <formula>$E$8&gt;4</formula>
    </cfRule>
  </conditionalFormatting>
  <conditionalFormatting sqref="G223:Q223">
    <cfRule type="expression" dxfId="823" priority="288" stopIfTrue="1">
      <formula>$E$8&gt;5</formula>
    </cfRule>
  </conditionalFormatting>
  <conditionalFormatting sqref="G225:Q225">
    <cfRule type="expression" dxfId="822" priority="289" stopIfTrue="1">
      <formula>$E$8&gt;6</formula>
    </cfRule>
  </conditionalFormatting>
  <conditionalFormatting sqref="G227:Q227">
    <cfRule type="expression" dxfId="821" priority="290" stopIfTrue="1">
      <formula>$E$8&gt;7</formula>
    </cfRule>
  </conditionalFormatting>
  <conditionalFormatting sqref="G246:Q246 B247:E247">
    <cfRule type="expression" dxfId="820" priority="109" stopIfTrue="1">
      <formula>$E$244&gt;0</formula>
    </cfRule>
  </conditionalFormatting>
  <conditionalFormatting sqref="G246:Q246">
    <cfRule type="expression" dxfId="819" priority="120" stopIfTrue="1">
      <formula>$E$8&gt;0</formula>
    </cfRule>
  </conditionalFormatting>
  <conditionalFormatting sqref="G248:Q248">
    <cfRule type="expression" dxfId="818" priority="121" stopIfTrue="1">
      <formula>$E$8&gt;1</formula>
    </cfRule>
  </conditionalFormatting>
  <conditionalFormatting sqref="G250:Q250">
    <cfRule type="expression" dxfId="817" priority="122" stopIfTrue="1">
      <formula>$E$8&gt;2</formula>
    </cfRule>
  </conditionalFormatting>
  <conditionalFormatting sqref="G252:Q252">
    <cfRule type="expression" dxfId="816" priority="123" stopIfTrue="1">
      <formula>$E$8&gt;3</formula>
    </cfRule>
  </conditionalFormatting>
  <conditionalFormatting sqref="G254:Q254">
    <cfRule type="expression" dxfId="815" priority="124" stopIfTrue="1">
      <formula>$E$8&gt;4</formula>
    </cfRule>
  </conditionalFormatting>
  <conditionalFormatting sqref="G256:Q256">
    <cfRule type="expression" dxfId="814" priority="125" stopIfTrue="1">
      <formula>$E$8&gt;5</formula>
    </cfRule>
  </conditionalFormatting>
  <conditionalFormatting sqref="G258:Q258">
    <cfRule type="expression" dxfId="813" priority="126" stopIfTrue="1">
      <formula>$E$8&gt;6</formula>
    </cfRule>
  </conditionalFormatting>
  <conditionalFormatting sqref="G260:Q260">
    <cfRule type="expression" dxfId="812" priority="127" stopIfTrue="1">
      <formula>$E$8&gt;7</formula>
    </cfRule>
  </conditionalFormatting>
  <conditionalFormatting sqref="G279:Q279 B280:E280">
    <cfRule type="expression" dxfId="811" priority="69" stopIfTrue="1">
      <formula>$E$277&gt;0</formula>
    </cfRule>
  </conditionalFormatting>
  <conditionalFormatting sqref="G279:Q279">
    <cfRule type="expression" dxfId="810" priority="80" stopIfTrue="1">
      <formula>$E$8&gt;0</formula>
    </cfRule>
  </conditionalFormatting>
  <conditionalFormatting sqref="G281:Q281">
    <cfRule type="expression" dxfId="809" priority="81" stopIfTrue="1">
      <formula>$E$8&gt;1</formula>
    </cfRule>
  </conditionalFormatting>
  <conditionalFormatting sqref="G283:Q283">
    <cfRule type="expression" dxfId="808" priority="82" stopIfTrue="1">
      <formula>$E$8&gt;2</formula>
    </cfRule>
  </conditionalFormatting>
  <conditionalFormatting sqref="G285:Q285">
    <cfRule type="expression" dxfId="807" priority="83" stopIfTrue="1">
      <formula>$E$8&gt;3</formula>
    </cfRule>
  </conditionalFormatting>
  <conditionalFormatting sqref="G287:Q287">
    <cfRule type="expression" dxfId="806" priority="84" stopIfTrue="1">
      <formula>$E$8&gt;4</formula>
    </cfRule>
  </conditionalFormatting>
  <conditionalFormatting sqref="G289:Q289">
    <cfRule type="expression" dxfId="805" priority="85" stopIfTrue="1">
      <formula>$E$8&gt;5</formula>
    </cfRule>
  </conditionalFormatting>
  <conditionalFormatting sqref="G291:Q291">
    <cfRule type="expression" dxfId="804" priority="86" stopIfTrue="1">
      <formula>$E$8&gt;6</formula>
    </cfRule>
  </conditionalFormatting>
  <conditionalFormatting sqref="G293:Q293">
    <cfRule type="expression" dxfId="803" priority="87" stopIfTrue="1">
      <formula>$E$8&gt;7</formula>
    </cfRule>
  </conditionalFormatting>
  <conditionalFormatting sqref="G312:Q312 B313:E313">
    <cfRule type="expression" dxfId="802" priority="29" stopIfTrue="1">
      <formula>$E$310&gt;0</formula>
    </cfRule>
  </conditionalFormatting>
  <conditionalFormatting sqref="G312:Q312">
    <cfRule type="expression" dxfId="801" priority="40" stopIfTrue="1">
      <formula>$E$8&gt;0</formula>
    </cfRule>
  </conditionalFormatting>
  <conditionalFormatting sqref="G314:Q314">
    <cfRule type="expression" dxfId="800" priority="41" stopIfTrue="1">
      <formula>$E$8&gt;1</formula>
    </cfRule>
  </conditionalFormatting>
  <conditionalFormatting sqref="G316:Q316">
    <cfRule type="expression" dxfId="799" priority="42" stopIfTrue="1">
      <formula>$E$8&gt;2</formula>
    </cfRule>
  </conditionalFormatting>
  <conditionalFormatting sqref="G318:Q318">
    <cfRule type="expression" dxfId="798" priority="43" stopIfTrue="1">
      <formula>$E$8&gt;3</formula>
    </cfRule>
  </conditionalFormatting>
  <conditionalFormatting sqref="G320:Q320">
    <cfRule type="expression" dxfId="797" priority="44" stopIfTrue="1">
      <formula>$E$8&gt;4</formula>
    </cfRule>
  </conditionalFormatting>
  <conditionalFormatting sqref="G322:Q322">
    <cfRule type="expression" dxfId="796" priority="45" stopIfTrue="1">
      <formula>$E$8&gt;5</formula>
    </cfRule>
  </conditionalFormatting>
  <conditionalFormatting sqref="G324:Q324">
    <cfRule type="expression" dxfId="795" priority="46" stopIfTrue="1">
      <formula>$E$8&gt;6</formula>
    </cfRule>
  </conditionalFormatting>
  <conditionalFormatting sqref="G326:Q326">
    <cfRule type="expression" dxfId="794" priority="47" stopIfTrue="1">
      <formula>$E$8&gt;7</formula>
    </cfRule>
  </conditionalFormatting>
  <dataValidations count="15">
    <dataValidation allowBlank="1" showInputMessage="1" showErrorMessage="1" prompt="Enter pond reference, e.g. Pond 2" sqref="B309 B78:E78 B45 B111 B144 B177 B243:E243 B276:E276 B210" xr:uid="{00000000-0002-0000-0D00-000000000000}"/>
    <dataValidation type="textLength" allowBlank="1" showInputMessage="1" showErrorMessage="1" error="Text too long. Maximum 478 characters (about 77 words). Select &quot;Retry&quot; to edit your text." prompt="NB: Maximum 478 character allowance (about 77 words). " sqref="E329:Q332 E65:Q68 E98:Q101 E131:Q134 E164:Q167 E197:Q200 E230:Q233 E263:Q266 E296:Q299 E32" xr:uid="{00000000-0002-0000-0D00-000001000000}">
      <formula1>0</formula1>
      <formula2>478</formula2>
    </dataValidation>
    <dataValidation allowBlank="1" showInputMessage="1" showErrorMessage="1" prompt="Enter pond reference, e.g. Pond 1" sqref="B12" xr:uid="{00000000-0002-0000-0D00-000002000000}"/>
    <dataValidation type="date" allowBlank="1" showInputMessage="1" showErrorMessage="1" error="Enter date in format DD/MM/YYYY" prompt="Enter date in format DD/MM/YYYY" sqref="B16 B18 B20 B22 B24 B26 B28 B30 B49 B51 B53 B55 B57 B59 B61 B63 B82 B84 B86 B88 B90 B92 B94 B96 B115 B117 B119 B121 B123 B125 B127 B129 B148 B150 B152 B154 B156 B158 B160 B162 B181 B183 B185 B187 B189 B191 B193 B195 B214 B216 B218 B220 B222 B224 B226 B228 B247 B249 B251 B253 B255 B257 B259 B261 B280 B282 B284 B286 B288 B290 B292 B294 B313 B315 B317 B319 B321 B323 B325 B327" xr:uid="{00000000-0002-0000-0D00-000003000000}">
      <formula1>29221</formula1>
      <formula2>73051</formula2>
    </dataValidation>
    <dataValidation allowBlank="1" showInputMessage="1" errorTitle="Additional Ponds" error="Please enter a number from 11 to 20." promptTitle="Additional Ponds" sqref="F4" xr:uid="{00000000-0002-0000-0D00-000004000000}"/>
    <dataValidation type="textLength" allowBlank="1" showInputMessage="1" showErrorMessage="1" error="Maximum 125 characters!" sqref="D5" xr:uid="{00000000-0002-0000-0D00-000005000000}">
      <formula1>1</formula1>
      <formula2>125</formula2>
    </dataValidation>
    <dataValidation type="decimal" allowBlank="1" showInputMessage="1" showErrorMessage="1" error="Enter turbidity score (0-5): 0 = completely clear; 5 = very turbid" prompt="Enter turbidity score (0-5): 0 = completely clear; 5 = very turbid" sqref="E16 E30 E28 E26 E24 E22 E20 E18 E49 E61 E59 E57 E55 E53 E51 E63 E82 E94 E92 E90 E88 E86 E84 E96 E115 E127 E125 E123 E121 E119 E117 E129 E148 E160 E158 E156 E154 E152 E150 E162 E181 E193 E191 E189 E187 E185 E183 E195 E214 E226 E224 E222 E220 E218 E216 E228 E247 E259 E257 E255 E253 E251 E249 E261 E280 E292 E290 E288 E286 E284 E282 E294 E313 E325 E323 E321 E319 E317 E315 E327" xr:uid="{00000000-0002-0000-0D00-000006000000}">
      <formula1>0</formula1>
      <formula2>5</formula2>
    </dataValidation>
    <dataValidation type="decimal" allowBlank="1" showInputMessage="1" showErrorMessage="1" error="Enter vegetation cover score (0-5); 0 = no vegetation obscuring survey; 5 = water completely obscured by vegetation" prompt="Enter vegetation cover score (0-5); 0 = no vegetation obscuring survey; 5 = water completely obscured by vegetation" sqref="D16 D30 D28 D26 D24 D22 D20 D18 D49 D61 D59 D57 D55 D53 D51 D63 D82 D94 D92 D90 D88 D86 D84 D96 D115 D127 D125 D123 D121 D119 D117 D129 D148 D160 D158 D156 D154 D152 D150 D162 D181 D193 D191 D189 D187 D185 D183 D195 D214 D226 D224 D222 D220 D218 D216 D228 D247 D259 D257 D255 D253 D251 D249 D261 D280 D292 D290 D288 D286 D284 D282 D294 D313 D325 D323 D321 D319 D317 D315 D327" xr:uid="{00000000-0002-0000-0D00-000007000000}">
      <formula1>0</formula1>
      <formula2>5</formula2>
    </dataValidation>
    <dataValidation type="decimal" allowBlank="1" showInputMessage="1" showErrorMessage="1" error="Enter night air temp (decimal)" prompt="Enter night air temp, in degrees C" sqref="C16 C30 C28 C26 C24 C22 C20 C18 C49 C61 C59 C57 C55 C53 C51 C63 C82 C94 C92 C90 C88 C86 C84 C96 C115 C127 C125 C123 C121 C119 C117 C129 C148 C160 C158 C156 C154 C152 C150 C162 C181 C193 C191 C189 C187 C185 C183 C195 C214 C226 C224 C222 C220 C218 C216 C228 C247 C259 C257 C255 C253 C251 C249 C261 C280 C292 C290 C288 C286 C284 C282 C294 C313 C325 C323 C321 C319 C317 C315 C327" xr:uid="{00000000-0002-0000-0D00-000008000000}">
      <formula1>-10</formula1>
      <formula2>40</formula2>
    </dataValidation>
    <dataValidation type="whole" allowBlank="1" showInputMessage="1" showErrorMessage="1" error="Enter whole number between 0 and 5000" sqref="G15:O15 G29:O29 G27:O27 G25:O25 G23:O23 G21:O21 G19:O19 G17:O17 G48:O48 G62:O62 G60:O60 G58:O58 G56:O56 G54:O54 G52:O52 G50:O50 G81:O81 G95:O95 G93:O93 G91:O91 G89:O89 G87:O87 G85:O85 G83:O83 G114:O114 G128:O128 G126:O126 G124:O124 G122:O122 G120:O120 G118:O118 G116:O116 G147:O147 G161:O161 G159:O159 G157:O157 G155:O155 G153:O153 G151:O151 G149:O149 G180:O180 G194:O194 G192:O192 G190:O190 G188:O188 G186:O186 G184:O184 G182:O182 G213:O213 G227:O227 G225:O225 G223:O223 G221:O221 G219:O219 G217:O217 G215:O215 G246:O246 G260:O260 G258:O258 G256:O256 G254:O254 G252:O252 G250:O250 G248:O248 G279:O279 G293:O293 G291:O291 G289:O289 G287:O287 G285:O285 G283:O283 G281:O281 G312:O312 G326:O326 G324:O324 G322:O322 G320:O320 G318:O318 G316:O316 G314:O314" xr:uid="{00000000-0002-0000-0D00-000009000000}">
      <formula1>0</formula1>
      <formula2>5000</formula2>
    </dataValidation>
    <dataValidation type="list" allowBlank="1" showInputMessage="1" showErrorMessage="1" sqref="J13:L13 J46:L46 J79:L79 J112:L112 J145:L145 J178:L178 J211:L211 J244:L244 J277:L277 J310:L310" xr:uid="{00000000-0002-0000-0D00-00000A000000}">
      <formula1>No_bottles</formula1>
    </dataValidation>
    <dataValidation type="list" allowBlank="1" showInputMessage="1" showErrorMessage="1" sqref="G13:I13 G46:I46 G79:I79 G112:I112 G145:I145 G178:I178 G211:I211 G244:I244 G277:I277 G310:I310" xr:uid="{00000000-0002-0000-0D00-00000B000000}">
      <formula1>Torch_power</formula1>
    </dataValidation>
    <dataValidation type="list" allowBlank="1" showInputMessage="1" showErrorMessage="1" sqref="P15:Q15 F3 P29:Q29 P27:Q27 P25:Q25 P23:Q23 P21:Q21 P19:Q19 P17:Q17 P48:Q48 P62:Q62 P60:Q60 P58:Q58 P56:Q56 P54:Q54 P52:Q52 P50:Q50 P81:Q81 P95:Q95 P93:Q93 P91:Q91 P89:Q89 P87:Q87 P85:Q85 P83:Q83 P114:Q114 P128:Q128 P126:Q126 P124:Q124 P122:Q122 P120:Q120 P118:Q118 P116:Q116 P147:Q147 P161:Q161 P159:Q159 P157:Q157 P155:Q155 P153:Q153 P151:Q151 P149:Q149 P180:Q180 P194:Q194 P192:Q192 P190:Q190 P188:Q188 P186:Q186 P184:Q184 P182:Q182 P213:Q213 P227:Q227 P225:Q225 P223:Q223 P221:Q221 P219:Q219 P217:Q217 P215:Q215 P246:Q246 P260:Q260 P258:Q258 P256:Q256 P254:Q254 P252:Q252 P250:Q250 P248:Q248 P279:Q279 P293:Q293 P291:Q291 P289:Q289 P287:Q287 P285:Q285 P283:Q283 P281:Q281 P312:Q312 P326:Q326 P324:Q324 P322:Q322 P320:Q320 P318:Q318 P316:Q316 P314:Q314" xr:uid="{00000000-0002-0000-0D00-00000C000000}">
      <formula1>Yes_no</formula1>
    </dataValidation>
    <dataValidation type="textLength" allowBlank="1" showInputMessage="1" showErrorMessage="1" error="Text too long. Maximum 585 characters (about 93 words). Select &quot;Retry&quot; to edit your text." sqref="D33:D35 D66:D68 D99:D101 D132:D134 D165:D167 D198:D200 D231:D233 D264:D266 D297:D299 D330:D332" xr:uid="{00000000-0002-0000-0D00-00000D000000}">
      <formula1>0</formula1>
      <formula2>585</formula2>
    </dataValidation>
    <dataValidation type="list" allowBlank="1" showInputMessage="1" showErrorMessage="1" sqref="E13 E46 E79 E112 E145 E178 E211 E244 E277 E310" xr:uid="{00000000-0002-0000-0D00-00000E000000}">
      <formula1>no_of_survey_visits_to_this_pond</formula1>
    </dataValidation>
  </dataValidations>
  <hyperlinks>
    <hyperlink ref="K3:Q3" location="'C - Survey - Pond 1-10'!A1" display="Back to Ponds 1 - 10 tab" xr:uid="{00000000-0004-0000-0D00-000000000000}"/>
  </hyperlinks>
  <pageMargins left="0.19685039370078741" right="0.19685039370078741" top="0.74803149606299213" bottom="0.74803149606299213" header="0.31496062992125984" footer="0.31496062992125984"/>
  <pageSetup paperSize="9" firstPageNumber="43" orientation="landscape" r:id="rId1"/>
  <headerFooter>
    <oddHeader>&amp;C&amp;A</oddHeader>
    <oddFooter>&amp;CPage &amp;P</oddFooter>
  </headerFooter>
  <rowBreaks count="9" manualBreakCount="9">
    <brk id="38" max="17" man="1"/>
    <brk id="71" max="17" man="1"/>
    <brk id="104" max="17" man="1"/>
    <brk id="137" max="17" man="1"/>
    <brk id="170" max="17" man="1"/>
    <brk id="203" max="17" man="1"/>
    <brk id="236" max="17" man="1"/>
    <brk id="269" max="17" man="1"/>
    <brk id="302" max="1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tabColor theme="9" tint="0.59999389629810485"/>
  </sheetPr>
  <dimension ref="A1:AF339"/>
  <sheetViews>
    <sheetView showGridLines="0" showRuler="0" zoomScale="130" zoomScaleNormal="130" workbookViewId="0">
      <selection activeCell="V33" sqref="V33"/>
    </sheetView>
  </sheetViews>
  <sheetFormatPr defaultColWidth="9.1796875" defaultRowHeight="12" customHeight="1" x14ac:dyDescent="0.25"/>
  <cols>
    <col min="1" max="1" width="1.453125" customWidth="1"/>
    <col min="2" max="2" width="8.453125" customWidth="1"/>
    <col min="3" max="3" width="7.7265625" customWidth="1"/>
    <col min="4" max="5" width="8.1796875" customWidth="1"/>
    <col min="6" max="6" width="8.81640625" customWidth="1"/>
    <col min="7" max="15" width="6.54296875" customWidth="1"/>
    <col min="16" max="17" width="9.81640625" customWidth="1"/>
    <col min="18" max="18" width="1.453125" customWidth="1"/>
  </cols>
  <sheetData>
    <row r="1" spans="1:32" ht="14.15" customHeight="1" x14ac:dyDescent="0.25">
      <c r="A1" s="80"/>
      <c r="B1" s="612" t="str">
        <f>+Ecologist&amp;": "&amp;+Site_name</f>
        <v xml:space="preserve">: </v>
      </c>
      <c r="C1" s="613"/>
      <c r="D1" s="613"/>
      <c r="E1" s="613"/>
      <c r="F1" s="613"/>
      <c r="G1" s="613"/>
      <c r="H1" s="613"/>
      <c r="I1" s="613"/>
      <c r="J1" s="613"/>
      <c r="K1" s="613"/>
      <c r="L1" s="613"/>
      <c r="M1" s="613"/>
      <c r="N1" s="613"/>
      <c r="O1" s="613"/>
      <c r="P1" s="613"/>
      <c r="Q1" s="987"/>
      <c r="R1" s="81"/>
    </row>
    <row r="2" spans="1:32" ht="14.15" customHeight="1" x14ac:dyDescent="0.25">
      <c r="A2" s="82"/>
      <c r="B2" s="992" t="s">
        <v>1078</v>
      </c>
      <c r="C2" s="992"/>
      <c r="D2" s="992"/>
      <c r="E2" s="992"/>
      <c r="F2" s="992"/>
      <c r="G2" s="992"/>
      <c r="H2" s="992"/>
      <c r="I2" s="992"/>
      <c r="J2" s="992"/>
      <c r="K2" s="992"/>
      <c r="L2" s="992"/>
      <c r="M2" s="992"/>
      <c r="N2" s="992"/>
      <c r="O2" s="992"/>
      <c r="P2" s="992"/>
      <c r="Q2" s="992"/>
      <c r="R2" s="83"/>
    </row>
    <row r="3" spans="1:32" ht="14.15" customHeight="1" x14ac:dyDescent="0.25">
      <c r="A3" s="82"/>
      <c r="B3" s="579" t="s">
        <v>347</v>
      </c>
      <c r="C3" s="579"/>
      <c r="D3" s="579"/>
      <c r="E3" s="579"/>
      <c r="F3" s="143"/>
      <c r="G3" s="990" t="s">
        <v>312</v>
      </c>
      <c r="H3" s="991"/>
      <c r="I3" s="991"/>
      <c r="J3" s="991"/>
      <c r="K3" s="636" t="s">
        <v>1056</v>
      </c>
      <c r="L3" s="636"/>
      <c r="M3" s="636"/>
      <c r="N3" s="636"/>
      <c r="O3" s="636"/>
      <c r="P3" s="636"/>
      <c r="Q3" s="636"/>
      <c r="R3" s="83"/>
    </row>
    <row r="4" spans="1:32" ht="14.25" customHeight="1" x14ac:dyDescent="0.25">
      <c r="A4" s="82"/>
      <c r="B4" s="631" t="s">
        <v>1079</v>
      </c>
      <c r="C4" s="632"/>
      <c r="D4" s="632"/>
      <c r="E4" s="633"/>
      <c r="F4" s="168">
        <f>'C - Survey - Pond 1-10'!F4</f>
        <v>0</v>
      </c>
      <c r="G4" s="989"/>
      <c r="H4" s="735"/>
      <c r="I4" s="735"/>
      <c r="J4" s="735"/>
      <c r="K4" s="735"/>
      <c r="L4" s="735"/>
      <c r="M4" s="735"/>
      <c r="N4" s="735"/>
      <c r="O4" s="735"/>
      <c r="P4" s="735"/>
      <c r="Q4" s="735"/>
      <c r="R4" s="83"/>
    </row>
    <row r="5" spans="1:32" ht="12.5" x14ac:dyDescent="0.25">
      <c r="A5" s="82"/>
      <c r="B5" s="993" t="s">
        <v>351</v>
      </c>
      <c r="C5" s="994"/>
      <c r="D5" s="995"/>
      <c r="E5" s="996"/>
      <c r="F5" s="996"/>
      <c r="G5" s="996"/>
      <c r="H5" s="996"/>
      <c r="I5" s="996"/>
      <c r="J5" s="996"/>
      <c r="K5" s="996"/>
      <c r="L5" s="996"/>
      <c r="M5" s="996"/>
      <c r="N5" s="996"/>
      <c r="O5" s="996"/>
      <c r="P5" s="996"/>
      <c r="Q5" s="997"/>
      <c r="S5" s="82"/>
    </row>
    <row r="6" spans="1:32" ht="12.75" customHeight="1" x14ac:dyDescent="0.25">
      <c r="A6" s="82"/>
      <c r="B6" s="998" t="s">
        <v>1058</v>
      </c>
      <c r="C6" s="999"/>
      <c r="D6" s="999"/>
      <c r="E6" s="999"/>
      <c r="F6" s="999"/>
      <c r="G6" s="999"/>
      <c r="H6" s="999"/>
      <c r="I6" s="999"/>
      <c r="J6" s="999"/>
      <c r="K6" s="999"/>
      <c r="L6" s="999"/>
      <c r="M6" s="999"/>
      <c r="N6" s="999"/>
      <c r="O6" s="999"/>
      <c r="P6" s="999"/>
      <c r="Q6" s="1000"/>
      <c r="S6" s="173"/>
      <c r="T6" s="113"/>
      <c r="U6" s="113"/>
      <c r="V6" s="113"/>
      <c r="W6" s="113"/>
      <c r="X6" s="113"/>
      <c r="Y6" s="113"/>
      <c r="Z6" s="113"/>
      <c r="AA6" s="113"/>
      <c r="AB6" s="113"/>
      <c r="AC6" s="113"/>
      <c r="AD6" s="113"/>
      <c r="AE6" s="113"/>
      <c r="AF6" s="113"/>
    </row>
    <row r="7" spans="1:32" ht="12.5" x14ac:dyDescent="0.25">
      <c r="A7" s="82"/>
      <c r="B7" s="1001"/>
      <c r="C7" s="1002"/>
      <c r="D7" s="1002"/>
      <c r="E7" s="1002"/>
      <c r="F7" s="1002"/>
      <c r="G7" s="1002"/>
      <c r="H7" s="1002"/>
      <c r="I7" s="1002"/>
      <c r="J7" s="1002"/>
      <c r="K7" s="1002"/>
      <c r="L7" s="1002"/>
      <c r="M7" s="1002"/>
      <c r="N7" s="1002"/>
      <c r="O7" s="1002"/>
      <c r="P7" s="1002"/>
      <c r="Q7" s="1003"/>
      <c r="S7" s="173"/>
      <c r="T7" s="113"/>
      <c r="U7" s="113"/>
      <c r="V7" s="113"/>
      <c r="W7" s="113"/>
      <c r="X7" s="113"/>
      <c r="Y7" s="113"/>
      <c r="Z7" s="113"/>
      <c r="AA7" s="113"/>
      <c r="AB7" s="113"/>
      <c r="AC7" s="113"/>
      <c r="AD7" s="113"/>
      <c r="AE7" s="113"/>
      <c r="AF7" s="113"/>
    </row>
    <row r="8" spans="1:32" ht="12.5" x14ac:dyDescent="0.25">
      <c r="A8" s="82"/>
      <c r="B8" s="1001"/>
      <c r="C8" s="1002"/>
      <c r="D8" s="1002"/>
      <c r="E8" s="1002"/>
      <c r="F8" s="1002"/>
      <c r="G8" s="1002"/>
      <c r="H8" s="1002"/>
      <c r="I8" s="1002"/>
      <c r="J8" s="1002"/>
      <c r="K8" s="1002"/>
      <c r="L8" s="1002"/>
      <c r="M8" s="1002"/>
      <c r="N8" s="1002"/>
      <c r="O8" s="1002"/>
      <c r="P8" s="1002"/>
      <c r="Q8" s="1003"/>
      <c r="S8" s="173"/>
      <c r="T8" s="170"/>
      <c r="U8" s="1007" t="s">
        <v>743</v>
      </c>
      <c r="V8" s="1007" t="s">
        <v>744</v>
      </c>
      <c r="W8" s="1007" t="s">
        <v>745</v>
      </c>
      <c r="X8" s="1007" t="s">
        <v>746</v>
      </c>
      <c r="Y8" s="1007" t="s">
        <v>747</v>
      </c>
      <c r="Z8" s="1007" t="s">
        <v>748</v>
      </c>
      <c r="AA8" s="1007" t="s">
        <v>749</v>
      </c>
      <c r="AB8" s="1007" t="s">
        <v>750</v>
      </c>
      <c r="AC8" s="1007" t="s">
        <v>751</v>
      </c>
      <c r="AD8" s="1007" t="s">
        <v>752</v>
      </c>
      <c r="AE8" s="1008" t="s">
        <v>763</v>
      </c>
      <c r="AF8" s="113"/>
    </row>
    <row r="9" spans="1:32" ht="12.5" x14ac:dyDescent="0.25">
      <c r="A9" s="82"/>
      <c r="B9" s="1001"/>
      <c r="C9" s="1002"/>
      <c r="D9" s="1002"/>
      <c r="E9" s="1002"/>
      <c r="F9" s="1002"/>
      <c r="G9" s="1002"/>
      <c r="H9" s="1002"/>
      <c r="I9" s="1002"/>
      <c r="J9" s="1002"/>
      <c r="K9" s="1002"/>
      <c r="L9" s="1002"/>
      <c r="M9" s="1002"/>
      <c r="N9" s="1002"/>
      <c r="O9" s="1002"/>
      <c r="P9" s="1002"/>
      <c r="Q9" s="1003"/>
      <c r="S9" s="173"/>
      <c r="T9" s="170"/>
      <c r="U9" s="1007"/>
      <c r="V9" s="1007"/>
      <c r="W9" s="1007"/>
      <c r="X9" s="1007"/>
      <c r="Y9" s="1007"/>
      <c r="Z9" s="1007"/>
      <c r="AA9" s="1007"/>
      <c r="AB9" s="1007"/>
      <c r="AC9" s="1007"/>
      <c r="AD9" s="1007"/>
      <c r="AE9" s="1008"/>
      <c r="AF9" s="113"/>
    </row>
    <row r="10" spans="1:32" ht="12.5" x14ac:dyDescent="0.25">
      <c r="A10" s="82"/>
      <c r="B10" s="1004"/>
      <c r="C10" s="1005"/>
      <c r="D10" s="1005"/>
      <c r="E10" s="1005"/>
      <c r="F10" s="1005"/>
      <c r="G10" s="1005"/>
      <c r="H10" s="1005"/>
      <c r="I10" s="1005"/>
      <c r="J10" s="1005"/>
      <c r="K10" s="1005"/>
      <c r="L10" s="1005"/>
      <c r="M10" s="1005"/>
      <c r="N10" s="1005"/>
      <c r="O10" s="1005"/>
      <c r="P10" s="1005"/>
      <c r="Q10" s="1006"/>
      <c r="S10" s="173"/>
      <c r="T10" s="171" t="s">
        <v>764</v>
      </c>
      <c r="U10" s="172">
        <f>MAX('C - Survey - Pond 21-30'!G16:M16)</f>
        <v>0</v>
      </c>
      <c r="V10" s="172">
        <f>MAX('C - Survey - Pond 21-30'!G49:M49)</f>
        <v>0</v>
      </c>
      <c r="W10" s="172">
        <f>MAX('C - Survey - Pond 21-30'!G82:M82)</f>
        <v>0</v>
      </c>
      <c r="X10" s="172">
        <f>MAX('C - Survey - Pond 21-30'!G115:M115)</f>
        <v>0</v>
      </c>
      <c r="Y10" s="172">
        <f>MAX('C - Survey - Pond 21-30'!G148:M148)</f>
        <v>0</v>
      </c>
      <c r="Z10" s="172">
        <f>MAX('C - Survey - Pond 21-30'!G181:M181)</f>
        <v>0</v>
      </c>
      <c r="AA10" s="172">
        <f>MAX('C - Survey - Pond 21-30'!G214:M214)</f>
        <v>0</v>
      </c>
      <c r="AB10" s="172">
        <f>MAX('C - Survey - Pond 21-30'!G247:M247)</f>
        <v>0</v>
      </c>
      <c r="AC10" s="172">
        <f>MAX('C - Survey - Pond 21-30'!G280:M280)</f>
        <v>0</v>
      </c>
      <c r="AD10" s="172">
        <f>MAX('C - Survey - Pond 21-30'!G313:M313)</f>
        <v>0</v>
      </c>
      <c r="AE10" s="172">
        <f>SUM(U10:AD10)</f>
        <v>0</v>
      </c>
      <c r="AF10" s="113"/>
    </row>
    <row r="11" spans="1:32" ht="14.15" customHeight="1" x14ac:dyDescent="0.25">
      <c r="A11" s="82"/>
      <c r="B11" s="617" t="s">
        <v>1080</v>
      </c>
      <c r="C11" s="618"/>
      <c r="D11" s="618"/>
      <c r="E11" s="619"/>
      <c r="F11" s="579" t="s">
        <v>320</v>
      </c>
      <c r="G11" s="578" t="s">
        <v>354</v>
      </c>
      <c r="H11" s="578"/>
      <c r="I11" s="578"/>
      <c r="J11" s="578" t="s">
        <v>355</v>
      </c>
      <c r="K11" s="578"/>
      <c r="L11" s="578"/>
      <c r="M11" s="580" t="s">
        <v>356</v>
      </c>
      <c r="N11" s="581"/>
      <c r="O11" s="581"/>
      <c r="P11" s="36" t="s">
        <v>357</v>
      </c>
      <c r="Q11" s="3" t="s">
        <v>358</v>
      </c>
      <c r="S11" s="173"/>
      <c r="T11" s="171" t="s">
        <v>765</v>
      </c>
      <c r="U11" s="172">
        <f>MAX('C - Survey - Pond 21-30'!G18:M18)</f>
        <v>0</v>
      </c>
      <c r="V11" s="172">
        <f>MAX('C - Survey - Pond 21-30'!G51:M51)</f>
        <v>0</v>
      </c>
      <c r="W11" s="172">
        <f>MAX('C - Survey - Pond 21-30'!G84:M84)</f>
        <v>0</v>
      </c>
      <c r="X11" s="172">
        <f>MAX('C - Survey - Pond 21-30'!G117:M117)</f>
        <v>0</v>
      </c>
      <c r="Y11" s="172">
        <f>MAX('C - Survey - Pond 21-30'!G150:M150)</f>
        <v>0</v>
      </c>
      <c r="Z11" s="172">
        <f>MAX('C - Survey - Pond 21-30'!G183:M183)</f>
        <v>0</v>
      </c>
      <c r="AA11" s="172">
        <f>MAX('C - Survey - Pond 21-30'!G216:M216)</f>
        <v>0</v>
      </c>
      <c r="AB11" s="172">
        <f>MAX('C - Survey - Pond 21-30'!G249:M249)</f>
        <v>0</v>
      </c>
      <c r="AC11" s="172">
        <f>MAX('C - Survey - Pond 21-30'!G282:M282)</f>
        <v>0</v>
      </c>
      <c r="AD11" s="172">
        <f>MAX('C - Survey - Pond 21-30'!G315:M315)</f>
        <v>0</v>
      </c>
      <c r="AE11" s="172">
        <f t="shared" ref="AE11:AE17" si="0">SUM(U11:AD11)</f>
        <v>0</v>
      </c>
      <c r="AF11" s="113"/>
    </row>
    <row r="12" spans="1:32" ht="14.15" customHeight="1" x14ac:dyDescent="0.25">
      <c r="A12" s="82"/>
      <c r="B12" s="981"/>
      <c r="C12" s="982"/>
      <c r="D12" s="982"/>
      <c r="E12" s="983"/>
      <c r="F12" s="263"/>
      <c r="G12" s="579" t="s">
        <v>359</v>
      </c>
      <c r="H12" s="579"/>
      <c r="I12" s="579"/>
      <c r="J12" s="579" t="s">
        <v>360</v>
      </c>
      <c r="K12" s="579"/>
      <c r="L12" s="579"/>
      <c r="M12" s="582"/>
      <c r="N12" s="582"/>
      <c r="O12" s="582"/>
      <c r="P12" s="585" t="s">
        <v>361</v>
      </c>
      <c r="Q12" s="579" t="s">
        <v>362</v>
      </c>
      <c r="S12" s="173"/>
      <c r="T12" s="171" t="s">
        <v>766</v>
      </c>
      <c r="U12" s="172">
        <f>MAX('C - Survey - Pond 21-30'!G20:M20)</f>
        <v>0</v>
      </c>
      <c r="V12" s="172">
        <f>MAX('C - Survey - Pond 21-30'!G53:M53)</f>
        <v>0</v>
      </c>
      <c r="W12" s="172">
        <f>MAX('C - Survey - Pond 21-30'!G86:M86)</f>
        <v>0</v>
      </c>
      <c r="X12" s="172">
        <f>MAX('C - Survey - Pond 21-30'!G119:M119)</f>
        <v>0</v>
      </c>
      <c r="Y12" s="172">
        <f>MAX('C - Survey - Pond 21-30'!G152:M152)</f>
        <v>0</v>
      </c>
      <c r="Z12" s="172">
        <f>MAX('C - Survey - Pond 21-30'!G185:M185)</f>
        <v>0</v>
      </c>
      <c r="AA12" s="172">
        <f>MAX('C - Survey - Pond 21-30'!G218:M218)</f>
        <v>0</v>
      </c>
      <c r="AB12" s="172">
        <f>MAX('C - Survey - Pond 21-30'!G251:M251)</f>
        <v>0</v>
      </c>
      <c r="AC12" s="172">
        <f>MAX('C - Survey - Pond 21-30'!G284:M284)</f>
        <v>0</v>
      </c>
      <c r="AD12" s="172">
        <f>MAX('C - Survey - Pond 21-30'!G317:M317)</f>
        <v>0</v>
      </c>
      <c r="AE12" s="172">
        <f t="shared" si="0"/>
        <v>0</v>
      </c>
      <c r="AF12" s="113"/>
    </row>
    <row r="13" spans="1:32" ht="12.5" x14ac:dyDescent="0.25">
      <c r="A13" s="82"/>
      <c r="B13" s="588" t="s">
        <v>363</v>
      </c>
      <c r="C13" s="589"/>
      <c r="D13" s="589"/>
      <c r="E13" s="144">
        <v>0</v>
      </c>
      <c r="F13" s="263"/>
      <c r="G13" s="608"/>
      <c r="H13" s="608"/>
      <c r="I13" s="608"/>
      <c r="J13" s="611"/>
      <c r="K13" s="611"/>
      <c r="L13" s="611"/>
      <c r="M13" s="582"/>
      <c r="N13" s="582"/>
      <c r="O13" s="582"/>
      <c r="P13" s="988"/>
      <c r="Q13" s="263"/>
      <c r="S13" s="173"/>
      <c r="T13" s="171" t="s">
        <v>767</v>
      </c>
      <c r="U13" s="172">
        <f>MAX('C - Survey - Pond 21-30'!G22:M22)</f>
        <v>0</v>
      </c>
      <c r="V13" s="172">
        <f>MAX('C - Survey - Pond 21-30'!G55:M55)</f>
        <v>0</v>
      </c>
      <c r="W13" s="172">
        <f>MAX('C - Survey - Pond 21-30'!G88:M88)</f>
        <v>0</v>
      </c>
      <c r="X13" s="172">
        <f>MAX('C - Survey - Pond 21-30'!G121:M121)</f>
        <v>0</v>
      </c>
      <c r="Y13" s="172">
        <f>MAX('C - Survey - Pond 21-30'!G154:M154)</f>
        <v>0</v>
      </c>
      <c r="Z13" s="172">
        <f>MAX('C - Survey - Pond 21-30'!G187:M187)</f>
        <v>0</v>
      </c>
      <c r="AA13" s="172">
        <f>MAX('C - Survey - Pond 21-30'!G220:M220)</f>
        <v>0</v>
      </c>
      <c r="AB13" s="172">
        <f>MAX('C - Survey - Pond 21-30'!G253:M253)</f>
        <v>0</v>
      </c>
      <c r="AC13" s="172">
        <f>MAX('C - Survey - Pond 21-30'!G286:M286)</f>
        <v>0</v>
      </c>
      <c r="AD13" s="172">
        <f>MAX('C - Survey - Pond 21-30'!G319:M319)</f>
        <v>0</v>
      </c>
      <c r="AE13" s="172">
        <f t="shared" si="0"/>
        <v>0</v>
      </c>
      <c r="AF13" s="113"/>
    </row>
    <row r="14" spans="1:32" ht="12.5" x14ac:dyDescent="0.25">
      <c r="A14" s="82"/>
      <c r="B14" s="587" t="s">
        <v>364</v>
      </c>
      <c r="C14" s="547"/>
      <c r="D14" s="547"/>
      <c r="E14" s="547"/>
      <c r="F14" s="547"/>
      <c r="G14" s="4" t="s">
        <v>365</v>
      </c>
      <c r="H14" s="4" t="s">
        <v>366</v>
      </c>
      <c r="I14" s="4" t="s">
        <v>367</v>
      </c>
      <c r="J14" s="4" t="s">
        <v>365</v>
      </c>
      <c r="K14" s="4" t="s">
        <v>366</v>
      </c>
      <c r="L14" s="4" t="s">
        <v>367</v>
      </c>
      <c r="M14" s="4" t="s">
        <v>365</v>
      </c>
      <c r="N14" s="4" t="s">
        <v>366</v>
      </c>
      <c r="O14" s="4" t="s">
        <v>367</v>
      </c>
      <c r="P14" s="988"/>
      <c r="Q14" s="263"/>
      <c r="S14" s="173"/>
      <c r="T14" s="171" t="s">
        <v>768</v>
      </c>
      <c r="U14" s="172">
        <f>MAX('C - Survey - Pond 21-30'!G24:M24)</f>
        <v>0</v>
      </c>
      <c r="V14" s="172">
        <f>MAX('C - Survey - Pond 21-30'!G57:M57)</f>
        <v>0</v>
      </c>
      <c r="W14" s="172">
        <f>MAX('C - Survey - Pond 21-30'!G90:M90)</f>
        <v>0</v>
      </c>
      <c r="X14" s="172">
        <f>MAX('C - Survey - Pond 21-30'!G123:M123)</f>
        <v>0</v>
      </c>
      <c r="Y14" s="172">
        <f>MAX('C - Survey - Pond 21-30'!G156:M156)</f>
        <v>0</v>
      </c>
      <c r="Z14" s="172">
        <f>MAX('C - Survey - Pond 21-30'!G189:M189)</f>
        <v>0</v>
      </c>
      <c r="AA14" s="172">
        <f>MAX('C - Survey - Pond 21-30'!G222:M222)</f>
        <v>0</v>
      </c>
      <c r="AB14" s="172">
        <f>MAX('C - Survey - Pond 21-30'!G255:M255)</f>
        <v>0</v>
      </c>
      <c r="AC14" s="172">
        <f>MAX('C - Survey - Pond 21-30'!G288:M288)</f>
        <v>0</v>
      </c>
      <c r="AD14" s="172">
        <f>MAX('C - Survey - Pond 21-30'!G321:M321)</f>
        <v>0</v>
      </c>
      <c r="AE14" s="172">
        <f t="shared" si="0"/>
        <v>0</v>
      </c>
      <c r="AF14" s="113"/>
    </row>
    <row r="15" spans="1:32" ht="12.5" x14ac:dyDescent="0.25">
      <c r="A15" s="82"/>
      <c r="B15" s="4" t="s">
        <v>368</v>
      </c>
      <c r="C15" s="4" t="s">
        <v>369</v>
      </c>
      <c r="D15" s="4" t="s">
        <v>370</v>
      </c>
      <c r="E15" s="4" t="s">
        <v>371</v>
      </c>
      <c r="F15" s="5" t="str">
        <f>IF(OR(AND(NOT(ISBLANK($C16)),$C16&lt;5),AND(NOT(ISBLANK($D16)),$D16&gt;3),AND(NOT(ISBLANK($E16)),$E16&gt;3)),"1","0")</f>
        <v>0</v>
      </c>
      <c r="G15" s="6"/>
      <c r="H15" s="6"/>
      <c r="I15" s="6"/>
      <c r="J15" s="6"/>
      <c r="K15" s="6"/>
      <c r="L15" s="6"/>
      <c r="M15" s="6"/>
      <c r="N15" s="6"/>
      <c r="O15" s="6"/>
      <c r="P15" s="6"/>
      <c r="Q15" s="6"/>
      <c r="S15" s="173"/>
      <c r="T15" s="171" t="s">
        <v>769</v>
      </c>
      <c r="U15" s="172">
        <f>MAX('C - Survey - Pond 21-30'!G26:M26)</f>
        <v>0</v>
      </c>
      <c r="V15" s="172">
        <f>MAX('C - Survey - Pond 21-30'!G59:M59)</f>
        <v>0</v>
      </c>
      <c r="W15" s="172">
        <f>MAX('C - Survey - Pond 21-30'!G92:M92)</f>
        <v>0</v>
      </c>
      <c r="X15" s="172">
        <f>MAX('C - Survey - Pond 21-30'!G125:M125)</f>
        <v>0</v>
      </c>
      <c r="Y15" s="172">
        <f>MAX('C - Survey - Pond 21-30'!G158:M158)</f>
        <v>0</v>
      </c>
      <c r="Z15" s="172">
        <f>MAX('C - Survey - Pond 21-30'!G191:M191)</f>
        <v>0</v>
      </c>
      <c r="AA15" s="172">
        <f>MAX('C - Survey - Pond 21-30'!G224:M224)</f>
        <v>0</v>
      </c>
      <c r="AB15" s="172">
        <f>MAX('C - Survey - Pond 21-30'!G257:M257)</f>
        <v>0</v>
      </c>
      <c r="AC15" s="172">
        <f>MAX('C - Survey - Pond 21-30'!G290:M290)</f>
        <v>0</v>
      </c>
      <c r="AD15" s="172">
        <f>MAX('C - Survey - Pond 21-30'!G323:M323)</f>
        <v>0</v>
      </c>
      <c r="AE15" s="172">
        <f t="shared" si="0"/>
        <v>0</v>
      </c>
      <c r="AF15" s="113"/>
    </row>
    <row r="16" spans="1:32" ht="12.5" x14ac:dyDescent="0.25">
      <c r="A16" s="82"/>
      <c r="B16" s="7"/>
      <c r="C16" s="6"/>
      <c r="D16" s="6"/>
      <c r="E16" s="6"/>
      <c r="F16" s="205" t="s">
        <v>372</v>
      </c>
      <c r="G16" s="562">
        <f>G15+H15</f>
        <v>0</v>
      </c>
      <c r="H16" s="562"/>
      <c r="I16" s="4"/>
      <c r="J16" s="562">
        <f>J15+K15</f>
        <v>0</v>
      </c>
      <c r="K16" s="562"/>
      <c r="L16" s="4"/>
      <c r="M16" s="562">
        <f>M15+N15</f>
        <v>0</v>
      </c>
      <c r="N16" s="562"/>
      <c r="O16" s="4"/>
      <c r="P16" s="4"/>
      <c r="Q16" s="4"/>
      <c r="S16" s="173"/>
      <c r="T16" s="171" t="s">
        <v>770</v>
      </c>
      <c r="U16" s="172">
        <f>MAX('C - Survey - Pond 21-30'!G28:M28)</f>
        <v>0</v>
      </c>
      <c r="V16" s="172">
        <f>MAX('C - Survey - Pond 21-30'!G61:M61)</f>
        <v>0</v>
      </c>
      <c r="W16" s="172">
        <f>MAX('C - Survey - Pond 21-30'!G94:M94)</f>
        <v>0</v>
      </c>
      <c r="X16" s="172">
        <f>MAX('C - Survey - Pond 21-30'!G127:M127)</f>
        <v>0</v>
      </c>
      <c r="Y16" s="172">
        <f>MAX('C - Survey - Pond 21-30'!G160:M160)</f>
        <v>0</v>
      </c>
      <c r="Z16" s="172">
        <f>MAX('C - Survey - Pond 21-30'!G193:M193)</f>
        <v>0</v>
      </c>
      <c r="AA16" s="172">
        <f>MAX('C - Survey - Pond 21-30'!G226:M226)</f>
        <v>0</v>
      </c>
      <c r="AB16" s="172">
        <f>MAX('C - Survey - Pond 21-30'!G259:M259)</f>
        <v>0</v>
      </c>
      <c r="AC16" s="172">
        <f>MAX('C - Survey - Pond 21-30'!G292:M292)</f>
        <v>0</v>
      </c>
      <c r="AD16" s="172">
        <f>MAX('C - Survey - Pond 21-30'!G325:M325)</f>
        <v>0</v>
      </c>
      <c r="AE16" s="172">
        <f t="shared" si="0"/>
        <v>0</v>
      </c>
      <c r="AF16" s="113"/>
    </row>
    <row r="17" spans="1:32" ht="12.5" x14ac:dyDescent="0.25">
      <c r="A17" s="82"/>
      <c r="B17" s="4" t="s">
        <v>373</v>
      </c>
      <c r="C17" s="4" t="s">
        <v>369</v>
      </c>
      <c r="D17" s="4" t="s">
        <v>370</v>
      </c>
      <c r="E17" s="4" t="s">
        <v>371</v>
      </c>
      <c r="F17" s="5" t="str">
        <f>IF(OR(AND(NOT(ISBLANK($C18)),$C18&lt;5),AND(NOT(ISBLANK($D18)),$D18&gt;3),AND(NOT(ISBLANK($E18)),$E18&gt;3)),"1","0")</f>
        <v>0</v>
      </c>
      <c r="G17" s="6"/>
      <c r="H17" s="6"/>
      <c r="I17" s="6"/>
      <c r="J17" s="6"/>
      <c r="K17" s="6"/>
      <c r="L17" s="6"/>
      <c r="M17" s="6"/>
      <c r="N17" s="6"/>
      <c r="O17" s="6"/>
      <c r="P17" s="6"/>
      <c r="Q17" s="6"/>
      <c r="S17" s="173"/>
      <c r="T17" s="171" t="s">
        <v>771</v>
      </c>
      <c r="U17" s="172">
        <f>MAX('C - Survey - Pond 21-30'!G30:M30)</f>
        <v>0</v>
      </c>
      <c r="V17" s="172">
        <f>MAX('C - Survey - Pond 21-30'!G63:M63)</f>
        <v>0</v>
      </c>
      <c r="W17" s="172">
        <f>MAX('C - Survey - Pond 21-30'!G96:M96)</f>
        <v>0</v>
      </c>
      <c r="X17" s="172">
        <f>MAX('C - Survey - Pond 21-30'!G129:M129)</f>
        <v>0</v>
      </c>
      <c r="Y17" s="172">
        <f>MAX('C - Survey - Pond 21-30'!G162:M162)</f>
        <v>0</v>
      </c>
      <c r="Z17" s="172">
        <f>MAX('C - Survey - Pond 21-30'!G195:M195)</f>
        <v>0</v>
      </c>
      <c r="AA17" s="172">
        <f>MAX('C - Survey - Pond 21-30'!G228:M228)</f>
        <v>0</v>
      </c>
      <c r="AB17" s="172">
        <f>MAX('C - Survey - Pond 21-30'!G261:M261)</f>
        <v>0</v>
      </c>
      <c r="AC17" s="172">
        <f>MAX('C - Survey - Pond 21-30'!G294:M294)</f>
        <v>0</v>
      </c>
      <c r="AD17" s="172">
        <f>MAX('C - Survey - Pond 21-30'!G327:M327)</f>
        <v>0</v>
      </c>
      <c r="AE17" s="172">
        <f t="shared" si="0"/>
        <v>0</v>
      </c>
      <c r="AF17" s="113"/>
    </row>
    <row r="18" spans="1:32" ht="12.5" x14ac:dyDescent="0.25">
      <c r="A18" s="82"/>
      <c r="B18" s="7"/>
      <c r="C18" s="6"/>
      <c r="D18" s="6"/>
      <c r="E18" s="6"/>
      <c r="F18" s="8" t="s">
        <v>372</v>
      </c>
      <c r="G18" s="562">
        <f>G17+H17</f>
        <v>0</v>
      </c>
      <c r="H18" s="562"/>
      <c r="I18" s="4"/>
      <c r="J18" s="562">
        <f>J17+K17</f>
        <v>0</v>
      </c>
      <c r="K18" s="562"/>
      <c r="L18" s="4"/>
      <c r="M18" s="562">
        <f>M17+N17</f>
        <v>0</v>
      </c>
      <c r="N18" s="562"/>
      <c r="O18" s="4"/>
      <c r="P18" s="4"/>
      <c r="Q18" s="4"/>
      <c r="S18" s="173"/>
      <c r="T18" s="170"/>
      <c r="U18" s="172">
        <f>MATCH((MAX(U10:U17)),U10:U17,0)</f>
        <v>1</v>
      </c>
      <c r="V18" s="172">
        <f t="shared" ref="V18:AD18" si="1">MATCH((MAX(V10:V17)),V10:V17,0)</f>
        <v>1</v>
      </c>
      <c r="W18" s="172">
        <f t="shared" si="1"/>
        <v>1</v>
      </c>
      <c r="X18" s="172">
        <f t="shared" si="1"/>
        <v>1</v>
      </c>
      <c r="Y18" s="172">
        <f t="shared" si="1"/>
        <v>1</v>
      </c>
      <c r="Z18" s="172">
        <f t="shared" si="1"/>
        <v>1</v>
      </c>
      <c r="AA18" s="172">
        <f t="shared" si="1"/>
        <v>1</v>
      </c>
      <c r="AB18" s="172">
        <f t="shared" si="1"/>
        <v>1</v>
      </c>
      <c r="AC18" s="172">
        <f t="shared" si="1"/>
        <v>1</v>
      </c>
      <c r="AD18" s="172">
        <f t="shared" si="1"/>
        <v>1</v>
      </c>
      <c r="AE18" s="172"/>
      <c r="AF18" s="113"/>
    </row>
    <row r="19" spans="1:32" ht="12.5" x14ac:dyDescent="0.25">
      <c r="A19" s="82"/>
      <c r="B19" s="4" t="s">
        <v>374</v>
      </c>
      <c r="C19" s="4" t="s">
        <v>369</v>
      </c>
      <c r="D19" s="4" t="s">
        <v>370</v>
      </c>
      <c r="E19" s="4" t="s">
        <v>371</v>
      </c>
      <c r="F19" s="5" t="str">
        <f>IF(OR(AND(NOT(ISBLANK($C20)),$C20&lt;5),AND(NOT(ISBLANK($D20)),$D20&gt;3),AND(NOT(ISBLANK($E20)),$E20&gt;3)),"1","0")</f>
        <v>0</v>
      </c>
      <c r="G19" s="6"/>
      <c r="H19" s="6"/>
      <c r="I19" s="6"/>
      <c r="J19" s="6"/>
      <c r="K19" s="6"/>
      <c r="L19" s="6"/>
      <c r="M19" s="6"/>
      <c r="N19" s="6"/>
      <c r="O19" s="6"/>
      <c r="P19" s="6"/>
      <c r="Q19" s="6"/>
      <c r="S19" s="173"/>
      <c r="T19" s="113"/>
      <c r="U19" s="113"/>
      <c r="V19" s="113"/>
      <c r="W19" s="113"/>
      <c r="X19" s="113"/>
      <c r="Y19" s="113"/>
      <c r="Z19" s="113"/>
      <c r="AA19" s="113"/>
      <c r="AB19" s="113"/>
      <c r="AC19" s="113"/>
      <c r="AD19" s="113"/>
      <c r="AE19" s="113"/>
      <c r="AF19" s="113"/>
    </row>
    <row r="20" spans="1:32" ht="12.5" x14ac:dyDescent="0.25">
      <c r="A20" s="82"/>
      <c r="B20" s="7"/>
      <c r="C20" s="6"/>
      <c r="D20" s="6"/>
      <c r="E20" s="6"/>
      <c r="F20" s="8" t="s">
        <v>372</v>
      </c>
      <c r="G20" s="562">
        <f>G19+H19</f>
        <v>0</v>
      </c>
      <c r="H20" s="562"/>
      <c r="I20" s="4"/>
      <c r="J20" s="562">
        <f>J19+K19</f>
        <v>0</v>
      </c>
      <c r="K20" s="562"/>
      <c r="L20" s="4"/>
      <c r="M20" s="562">
        <f>M19+N19</f>
        <v>0</v>
      </c>
      <c r="N20" s="562"/>
      <c r="O20" s="4"/>
      <c r="P20" s="4"/>
      <c r="Q20" s="4"/>
      <c r="S20" s="173"/>
      <c r="T20" s="113"/>
      <c r="U20" s="113"/>
      <c r="V20" s="113"/>
      <c r="W20" s="113"/>
      <c r="X20" s="113"/>
      <c r="Y20" s="113"/>
      <c r="Z20" s="113"/>
      <c r="AA20" s="113"/>
      <c r="AB20" s="113"/>
      <c r="AC20" s="1009" t="s">
        <v>772</v>
      </c>
      <c r="AD20" s="1009"/>
      <c r="AE20" s="172">
        <f>MAX(AE10:AE17)</f>
        <v>0</v>
      </c>
      <c r="AF20" s="113"/>
    </row>
    <row r="21" spans="1:32" ht="12.5" x14ac:dyDescent="0.25">
      <c r="A21" s="82"/>
      <c r="B21" s="4" t="s">
        <v>375</v>
      </c>
      <c r="C21" s="4" t="s">
        <v>369</v>
      </c>
      <c r="D21" s="4" t="s">
        <v>370</v>
      </c>
      <c r="E21" s="4" t="s">
        <v>371</v>
      </c>
      <c r="F21" s="5" t="str">
        <f>IF(OR(AND(NOT(ISBLANK($C22)),$C22&lt;5),AND(NOT(ISBLANK($D22)),$D22&gt;3),AND(NOT(ISBLANK($E22)),$E22&gt;3)),"1","0")</f>
        <v>0</v>
      </c>
      <c r="G21" s="6"/>
      <c r="H21" s="6"/>
      <c r="I21" s="6"/>
      <c r="J21" s="6"/>
      <c r="K21" s="6"/>
      <c r="L21" s="6"/>
      <c r="M21" s="6"/>
      <c r="N21" s="6"/>
      <c r="O21" s="6"/>
      <c r="P21" s="6"/>
      <c r="Q21" s="6"/>
      <c r="S21" s="173"/>
      <c r="T21" s="113"/>
      <c r="U21" s="113"/>
      <c r="V21" s="113"/>
      <c r="W21" s="113"/>
      <c r="X21" s="113"/>
      <c r="Y21" s="113"/>
      <c r="Z21" s="113"/>
      <c r="AA21" s="113"/>
      <c r="AB21" s="113"/>
      <c r="AC21" s="113"/>
      <c r="AD21" s="113"/>
      <c r="AE21" s="113"/>
      <c r="AF21" s="113"/>
    </row>
    <row r="22" spans="1:32" ht="12.5" x14ac:dyDescent="0.25">
      <c r="A22" s="82"/>
      <c r="B22" s="7"/>
      <c r="C22" s="6"/>
      <c r="D22" s="6"/>
      <c r="E22" s="6"/>
      <c r="F22" s="8" t="s">
        <v>372</v>
      </c>
      <c r="G22" s="562">
        <f>G21+H21</f>
        <v>0</v>
      </c>
      <c r="H22" s="562"/>
      <c r="I22" s="4"/>
      <c r="J22" s="562">
        <f>J21+K21</f>
        <v>0</v>
      </c>
      <c r="K22" s="562"/>
      <c r="L22" s="4"/>
      <c r="M22" s="562">
        <f>M21+N21</f>
        <v>0</v>
      </c>
      <c r="N22" s="562"/>
      <c r="O22" s="4"/>
      <c r="P22" s="4"/>
      <c r="Q22" s="4"/>
      <c r="S22" s="173"/>
      <c r="T22" s="113"/>
      <c r="U22" s="113"/>
      <c r="V22" s="113"/>
      <c r="W22" s="113"/>
      <c r="X22" s="113"/>
      <c r="Y22" s="113"/>
      <c r="Z22" s="113"/>
      <c r="AA22" s="113"/>
      <c r="AB22" s="113"/>
      <c r="AC22" s="113"/>
      <c r="AD22" s="113"/>
      <c r="AE22" s="113"/>
      <c r="AF22" s="113"/>
    </row>
    <row r="23" spans="1:32" ht="12.5" x14ac:dyDescent="0.25">
      <c r="A23" s="82"/>
      <c r="B23" s="4" t="s">
        <v>376</v>
      </c>
      <c r="C23" s="4" t="s">
        <v>369</v>
      </c>
      <c r="D23" s="4" t="s">
        <v>370</v>
      </c>
      <c r="E23" s="4" t="s">
        <v>371</v>
      </c>
      <c r="F23" s="5" t="str">
        <f>IF(OR(AND(NOT(ISBLANK($C24)),$C24&lt;5),AND(NOT(ISBLANK($D24)),$D24&gt;3),AND(NOT(ISBLANK($E24)),$E24&gt;3)),"1","0")</f>
        <v>0</v>
      </c>
      <c r="G23" s="6"/>
      <c r="H23" s="6"/>
      <c r="I23" s="6"/>
      <c r="J23" s="6"/>
      <c r="K23" s="6"/>
      <c r="L23" s="6"/>
      <c r="M23" s="6"/>
      <c r="N23" s="6"/>
      <c r="O23" s="6"/>
      <c r="P23" s="6"/>
      <c r="Q23" s="6"/>
      <c r="S23" s="173"/>
      <c r="T23" s="113"/>
      <c r="U23" s="113"/>
      <c r="V23" s="113"/>
      <c r="W23" s="113"/>
      <c r="X23" s="113"/>
      <c r="Y23" s="113"/>
      <c r="Z23" s="113"/>
      <c r="AA23" s="113"/>
      <c r="AB23" s="113"/>
      <c r="AC23" s="113"/>
      <c r="AD23" s="113"/>
      <c r="AE23" s="113"/>
      <c r="AF23" s="113"/>
    </row>
    <row r="24" spans="1:32" ht="12.5" x14ac:dyDescent="0.25">
      <c r="A24" s="82"/>
      <c r="B24" s="7"/>
      <c r="C24" s="6"/>
      <c r="D24" s="6"/>
      <c r="E24" s="6"/>
      <c r="F24" s="8" t="s">
        <v>372</v>
      </c>
      <c r="G24" s="562">
        <f>G23+H23</f>
        <v>0</v>
      </c>
      <c r="H24" s="562"/>
      <c r="I24" s="4"/>
      <c r="J24" s="562">
        <f>J23+K23</f>
        <v>0</v>
      </c>
      <c r="K24" s="562"/>
      <c r="L24" s="4"/>
      <c r="M24" s="562">
        <f>M23+N23</f>
        <v>0</v>
      </c>
      <c r="N24" s="562"/>
      <c r="O24" s="4"/>
      <c r="P24" s="4"/>
      <c r="Q24" s="4"/>
      <c r="R24" s="83"/>
    </row>
    <row r="25" spans="1:32" ht="12.5" x14ac:dyDescent="0.25">
      <c r="A25" s="82"/>
      <c r="B25" s="4" t="s">
        <v>377</v>
      </c>
      <c r="C25" s="4" t="s">
        <v>369</v>
      </c>
      <c r="D25" s="4" t="s">
        <v>370</v>
      </c>
      <c r="E25" s="4" t="s">
        <v>371</v>
      </c>
      <c r="F25" s="5" t="str">
        <f>IF(OR(AND(NOT(ISBLANK($C26)),$C26&lt;5),AND(NOT(ISBLANK($D26)),$D26&gt;3),AND(NOT(ISBLANK($E26)),$E26&gt;3)),"1","0")</f>
        <v>0</v>
      </c>
      <c r="G25" s="6"/>
      <c r="H25" s="6"/>
      <c r="I25" s="6"/>
      <c r="J25" s="6"/>
      <c r="K25" s="6"/>
      <c r="L25" s="6"/>
      <c r="M25" s="6"/>
      <c r="N25" s="6"/>
      <c r="O25" s="6"/>
      <c r="P25" s="6"/>
      <c r="Q25" s="6"/>
      <c r="R25" s="83"/>
    </row>
    <row r="26" spans="1:32" ht="12.5" x14ac:dyDescent="0.25">
      <c r="A26" s="82"/>
      <c r="B26" s="7"/>
      <c r="C26" s="6"/>
      <c r="D26" s="6"/>
      <c r="E26" s="6"/>
      <c r="F26" s="8" t="s">
        <v>372</v>
      </c>
      <c r="G26" s="562">
        <f>G25+H25</f>
        <v>0</v>
      </c>
      <c r="H26" s="562"/>
      <c r="I26" s="4"/>
      <c r="J26" s="562">
        <f>J25+K25</f>
        <v>0</v>
      </c>
      <c r="K26" s="562"/>
      <c r="L26" s="4"/>
      <c r="M26" s="562">
        <f>M25+N25</f>
        <v>0</v>
      </c>
      <c r="N26" s="562"/>
      <c r="O26" s="4"/>
      <c r="P26" s="4"/>
      <c r="Q26" s="4"/>
      <c r="R26" s="83"/>
    </row>
    <row r="27" spans="1:32" ht="12.5" x14ac:dyDescent="0.25">
      <c r="A27" s="82"/>
      <c r="B27" s="4" t="s">
        <v>378</v>
      </c>
      <c r="C27" s="4" t="s">
        <v>369</v>
      </c>
      <c r="D27" s="4" t="s">
        <v>370</v>
      </c>
      <c r="E27" s="4" t="s">
        <v>371</v>
      </c>
      <c r="F27" s="5" t="str">
        <f>IF(OR(AND(NOT(ISBLANK($C28)),$C28&lt;5),AND(NOT(ISBLANK($D28)),$D28&gt;3),AND(NOT(ISBLANK($E28)),$E28&gt;3)),"1","0")</f>
        <v>0</v>
      </c>
      <c r="G27" s="6"/>
      <c r="H27" s="6"/>
      <c r="I27" s="6"/>
      <c r="J27" s="6"/>
      <c r="K27" s="6"/>
      <c r="L27" s="6"/>
      <c r="M27" s="6"/>
      <c r="N27" s="6"/>
      <c r="O27" s="6"/>
      <c r="P27" s="6"/>
      <c r="Q27" s="6"/>
      <c r="R27" s="83"/>
    </row>
    <row r="28" spans="1:32" ht="12.5" x14ac:dyDescent="0.25">
      <c r="A28" s="82"/>
      <c r="B28" s="7"/>
      <c r="C28" s="6"/>
      <c r="D28" s="6"/>
      <c r="E28" s="6"/>
      <c r="F28" s="8" t="s">
        <v>372</v>
      </c>
      <c r="G28" s="562">
        <f>G27+H27</f>
        <v>0</v>
      </c>
      <c r="H28" s="562"/>
      <c r="I28" s="4"/>
      <c r="J28" s="562">
        <f>J27+K27</f>
        <v>0</v>
      </c>
      <c r="K28" s="562"/>
      <c r="L28" s="4"/>
      <c r="M28" s="562">
        <f>M27+N27</f>
        <v>0</v>
      </c>
      <c r="N28" s="562"/>
      <c r="O28" s="4"/>
      <c r="P28" s="4"/>
      <c r="Q28" s="4"/>
      <c r="R28" s="83"/>
    </row>
    <row r="29" spans="1:32" ht="12.5" x14ac:dyDescent="0.25">
      <c r="A29" s="82"/>
      <c r="B29" s="4" t="s">
        <v>379</v>
      </c>
      <c r="C29" s="4" t="s">
        <v>369</v>
      </c>
      <c r="D29" s="4" t="s">
        <v>370</v>
      </c>
      <c r="E29" s="4" t="s">
        <v>371</v>
      </c>
      <c r="F29" s="5" t="str">
        <f>IF(OR(AND(NOT(ISBLANK($C30)),$C30&lt;5),AND(NOT(ISBLANK($D30)),$D30&gt;3),AND(NOT(ISBLANK($E30)),$E30&gt;3)),"1","0")</f>
        <v>0</v>
      </c>
      <c r="G29" s="6"/>
      <c r="H29" s="6"/>
      <c r="I29" s="6"/>
      <c r="J29" s="6"/>
      <c r="K29" s="6"/>
      <c r="L29" s="6"/>
      <c r="M29" s="6"/>
      <c r="N29" s="6"/>
      <c r="O29" s="6"/>
      <c r="P29" s="6"/>
      <c r="Q29" s="6"/>
      <c r="R29" s="83"/>
    </row>
    <row r="30" spans="1:32" ht="12.5" x14ac:dyDescent="0.25">
      <c r="A30" s="82"/>
      <c r="B30" s="7"/>
      <c r="C30" s="6"/>
      <c r="D30" s="6"/>
      <c r="E30" s="6"/>
      <c r="F30" s="8" t="s">
        <v>372</v>
      </c>
      <c r="G30" s="562">
        <f>G29+H29</f>
        <v>0</v>
      </c>
      <c r="H30" s="562"/>
      <c r="I30" s="4"/>
      <c r="J30" s="562">
        <f>J29+K29</f>
        <v>0</v>
      </c>
      <c r="K30" s="562"/>
      <c r="L30" s="4"/>
      <c r="M30" s="562">
        <f>M29+N29</f>
        <v>0</v>
      </c>
      <c r="N30" s="562"/>
      <c r="O30" s="4"/>
      <c r="P30" s="4"/>
      <c r="Q30" s="4"/>
      <c r="R30" s="83"/>
    </row>
    <row r="31" spans="1:32" ht="12.5" x14ac:dyDescent="0.25">
      <c r="A31" s="82"/>
      <c r="B31" s="546" t="s">
        <v>380</v>
      </c>
      <c r="C31" s="547"/>
      <c r="D31" s="547"/>
      <c r="E31" s="548"/>
      <c r="F31" s="548"/>
      <c r="G31" s="548"/>
      <c r="H31" s="548"/>
      <c r="I31" s="548"/>
      <c r="J31" s="10">
        <f>MAX(G16,J16,M16,G18,J18,M18,G20,J20,M20,G22,J22,M22,G24,J24,M24,G26,J26,M26,G28,J28,M28,G30,J30,M30)</f>
        <v>0</v>
      </c>
      <c r="K31" s="213"/>
      <c r="L31" s="1"/>
      <c r="M31" s="1"/>
      <c r="N31" s="1"/>
      <c r="O31" s="1"/>
      <c r="P31" s="1"/>
      <c r="Q31" s="1"/>
      <c r="R31" s="83"/>
    </row>
    <row r="32" spans="1:32" ht="14.15" customHeight="1" x14ac:dyDescent="0.25">
      <c r="A32" s="82"/>
      <c r="B32" s="551" t="s">
        <v>381</v>
      </c>
      <c r="C32" s="551"/>
      <c r="D32" s="552"/>
      <c r="E32" s="971"/>
      <c r="F32" s="972"/>
      <c r="G32" s="972"/>
      <c r="H32" s="972"/>
      <c r="I32" s="972"/>
      <c r="J32" s="972"/>
      <c r="K32" s="972"/>
      <c r="L32" s="972"/>
      <c r="M32" s="972"/>
      <c r="N32" s="972"/>
      <c r="O32" s="972"/>
      <c r="P32" s="972"/>
      <c r="Q32" s="973"/>
      <c r="R32" s="83"/>
    </row>
    <row r="33" spans="1:18" ht="12.5" x14ac:dyDescent="0.25">
      <c r="A33" s="82"/>
      <c r="B33" s="111" t="s">
        <v>382</v>
      </c>
      <c r="C33" s="112">
        <f>F15+F17+F19+F21+F23+F25+F27+F29</f>
        <v>0</v>
      </c>
      <c r="D33" s="9"/>
      <c r="E33" s="974"/>
      <c r="F33" s="557"/>
      <c r="G33" s="557"/>
      <c r="H33" s="557"/>
      <c r="I33" s="557"/>
      <c r="J33" s="557"/>
      <c r="K33" s="557"/>
      <c r="L33" s="557"/>
      <c r="M33" s="557"/>
      <c r="N33" s="557"/>
      <c r="O33" s="557"/>
      <c r="P33" s="557"/>
      <c r="Q33" s="975"/>
      <c r="R33" s="83"/>
    </row>
    <row r="34" spans="1:18" ht="12.5" x14ac:dyDescent="0.25">
      <c r="A34" s="82"/>
      <c r="B34" s="111" t="s">
        <v>383</v>
      </c>
      <c r="C34" s="112" t="str">
        <f>IF(AND(NOT(ISBLANK(G13)),OR(G13="&lt; 50,000 cp",G13="50,000 - 499,999 cp")),"1","0")</f>
        <v>0</v>
      </c>
      <c r="D34" s="9"/>
      <c r="E34" s="974"/>
      <c r="F34" s="557"/>
      <c r="G34" s="557"/>
      <c r="H34" s="557"/>
      <c r="I34" s="557"/>
      <c r="J34" s="557"/>
      <c r="K34" s="557"/>
      <c r="L34" s="557"/>
      <c r="M34" s="557"/>
      <c r="N34" s="557"/>
      <c r="O34" s="557"/>
      <c r="P34" s="557"/>
      <c r="Q34" s="975"/>
      <c r="R34" s="83"/>
    </row>
    <row r="35" spans="1:18" ht="12.5" x14ac:dyDescent="0.25">
      <c r="A35" s="82"/>
      <c r="B35" s="111" t="s">
        <v>384</v>
      </c>
      <c r="C35" s="111">
        <f>C33+C34</f>
        <v>0</v>
      </c>
      <c r="D35" s="9"/>
      <c r="E35" s="976"/>
      <c r="F35" s="977"/>
      <c r="G35" s="977"/>
      <c r="H35" s="977"/>
      <c r="I35" s="977"/>
      <c r="J35" s="977"/>
      <c r="K35" s="977"/>
      <c r="L35" s="977"/>
      <c r="M35" s="977"/>
      <c r="N35" s="977"/>
      <c r="O35" s="977"/>
      <c r="P35" s="977"/>
      <c r="Q35" s="978"/>
      <c r="R35" s="83"/>
    </row>
    <row r="36" spans="1:18" ht="12.5" x14ac:dyDescent="0.25">
      <c r="A36" s="82"/>
      <c r="B36" s="113" t="s">
        <v>385</v>
      </c>
      <c r="C36" s="114">
        <f>$F$4</f>
        <v>0</v>
      </c>
      <c r="D36" s="115"/>
      <c r="E36" s="115"/>
      <c r="F36" s="115"/>
      <c r="G36" s="115"/>
      <c r="H36" s="115"/>
      <c r="I36" s="115"/>
      <c r="J36" s="115"/>
      <c r="K36" s="115"/>
      <c r="L36" s="115"/>
      <c r="M36" s="115"/>
      <c r="N36" s="115"/>
      <c r="O36" s="115"/>
      <c r="P36" s="115"/>
      <c r="Q36" s="115"/>
      <c r="R36" s="83"/>
    </row>
    <row r="37" spans="1:18" ht="12.5" x14ac:dyDescent="0.25">
      <c r="A37" s="82"/>
      <c r="B37" s="116"/>
      <c r="C37" s="115"/>
      <c r="D37" s="115"/>
      <c r="E37" s="115"/>
      <c r="F37" s="115"/>
      <c r="G37" s="115"/>
      <c r="H37" s="115"/>
      <c r="I37" s="115"/>
      <c r="J37" s="115"/>
      <c r="K37" s="115"/>
      <c r="L37" s="115"/>
      <c r="M37" s="115"/>
      <c r="N37" s="115"/>
      <c r="O37" s="115"/>
      <c r="P37" s="115"/>
      <c r="Q37" s="115"/>
      <c r="R37" s="83"/>
    </row>
    <row r="38" spans="1:18" ht="12.5" x14ac:dyDescent="0.25">
      <c r="A38" s="82"/>
      <c r="R38" s="83"/>
    </row>
    <row r="39" spans="1:18" ht="12.5" x14ac:dyDescent="0.25">
      <c r="A39" s="82"/>
      <c r="B39" s="590" t="str">
        <f>+Ecologist&amp;": "&amp;+Site_name</f>
        <v xml:space="preserve">: </v>
      </c>
      <c r="C39" s="591"/>
      <c r="D39" s="591"/>
      <c r="E39" s="591"/>
      <c r="F39" s="591"/>
      <c r="G39" s="591"/>
      <c r="H39" s="591"/>
      <c r="I39" s="591"/>
      <c r="J39" s="591"/>
      <c r="K39" s="592"/>
      <c r="L39" s="592"/>
      <c r="M39" s="592"/>
      <c r="N39" s="592"/>
      <c r="O39" s="592"/>
      <c r="P39" s="592"/>
      <c r="Q39" s="593"/>
      <c r="R39" s="83"/>
    </row>
    <row r="40" spans="1:18" ht="14.15" customHeight="1" x14ac:dyDescent="0.25">
      <c r="A40" s="82"/>
      <c r="B40" s="594" t="s">
        <v>1081</v>
      </c>
      <c r="C40" s="594"/>
      <c r="D40" s="594"/>
      <c r="E40" s="594"/>
      <c r="F40" s="594"/>
      <c r="G40" s="594"/>
      <c r="H40" s="594"/>
      <c r="I40" s="594"/>
      <c r="J40" s="594"/>
      <c r="K40" s="285" t="s">
        <v>387</v>
      </c>
      <c r="L40" s="235"/>
      <c r="M40" s="235"/>
      <c r="N40" s="235"/>
      <c r="O40" s="235"/>
      <c r="P40" s="235"/>
      <c r="Q40" s="235"/>
      <c r="R40" s="83"/>
    </row>
    <row r="41" spans="1:18" ht="12.5" x14ac:dyDescent="0.25">
      <c r="A41" s="82"/>
      <c r="B41" s="245"/>
      <c r="C41" s="271"/>
      <c r="D41" s="271"/>
      <c r="E41" s="271"/>
      <c r="F41" s="271"/>
      <c r="G41" s="271"/>
      <c r="H41" s="271"/>
      <c r="I41" s="271"/>
      <c r="J41" s="271"/>
      <c r="K41" s="271"/>
      <c r="L41" s="271"/>
      <c r="M41" s="271"/>
      <c r="N41" s="271"/>
      <c r="O41" s="271"/>
      <c r="P41" s="271"/>
      <c r="Q41" s="271"/>
      <c r="R41" s="83"/>
    </row>
    <row r="42" spans="1:18" ht="12.5" x14ac:dyDescent="0.25">
      <c r="A42" s="82"/>
      <c r="B42" s="271"/>
      <c r="C42" s="271"/>
      <c r="D42" s="271"/>
      <c r="E42" s="271"/>
      <c r="F42" s="271"/>
      <c r="G42" s="271"/>
      <c r="H42" s="271"/>
      <c r="I42" s="271"/>
      <c r="J42" s="271"/>
      <c r="K42" s="271"/>
      <c r="L42" s="271"/>
      <c r="M42" s="271"/>
      <c r="N42" s="271"/>
      <c r="O42" s="271"/>
      <c r="P42" s="271"/>
      <c r="Q42" s="271"/>
      <c r="R42" s="83"/>
    </row>
    <row r="43" spans="1:18" ht="12.5" x14ac:dyDescent="0.25">
      <c r="A43" s="82"/>
      <c r="B43" s="271"/>
      <c r="C43" s="271"/>
      <c r="D43" s="271"/>
      <c r="E43" s="271"/>
      <c r="F43" s="271"/>
      <c r="G43" s="271"/>
      <c r="H43" s="271"/>
      <c r="I43" s="271"/>
      <c r="J43" s="271"/>
      <c r="K43" s="271"/>
      <c r="L43" s="271"/>
      <c r="M43" s="271"/>
      <c r="N43" s="271"/>
      <c r="O43" s="271"/>
      <c r="P43" s="271"/>
      <c r="Q43" s="271"/>
      <c r="R43" s="83"/>
    </row>
    <row r="44" spans="1:18" ht="12.5" x14ac:dyDescent="0.25">
      <c r="A44" s="82"/>
      <c r="B44" s="617" t="s">
        <v>1082</v>
      </c>
      <c r="C44" s="979"/>
      <c r="D44" s="979"/>
      <c r="E44" s="980"/>
      <c r="F44" s="579" t="s">
        <v>320</v>
      </c>
      <c r="G44" s="578" t="s">
        <v>354</v>
      </c>
      <c r="H44" s="578"/>
      <c r="I44" s="578"/>
      <c r="J44" s="578" t="s">
        <v>355</v>
      </c>
      <c r="K44" s="578"/>
      <c r="L44" s="578"/>
      <c r="M44" s="580" t="s">
        <v>356</v>
      </c>
      <c r="N44" s="581"/>
      <c r="O44" s="581"/>
      <c r="P44" s="2" t="s">
        <v>357</v>
      </c>
      <c r="Q44" s="3" t="s">
        <v>358</v>
      </c>
      <c r="R44" s="83"/>
    </row>
    <row r="45" spans="1:18" ht="14.15" customHeight="1" x14ac:dyDescent="0.25">
      <c r="A45" s="82"/>
      <c r="B45" s="981"/>
      <c r="C45" s="982"/>
      <c r="D45" s="982"/>
      <c r="E45" s="983"/>
      <c r="F45" s="263"/>
      <c r="G45" s="579" t="s">
        <v>359</v>
      </c>
      <c r="H45" s="579"/>
      <c r="I45" s="579"/>
      <c r="J45" s="579" t="s">
        <v>360</v>
      </c>
      <c r="K45" s="579"/>
      <c r="L45" s="579"/>
      <c r="M45" s="582"/>
      <c r="N45" s="582"/>
      <c r="O45" s="582"/>
      <c r="P45" s="585" t="s">
        <v>361</v>
      </c>
      <c r="Q45" s="585" t="s">
        <v>362</v>
      </c>
      <c r="R45" s="83"/>
    </row>
    <row r="46" spans="1:18" ht="12.5" x14ac:dyDescent="0.25">
      <c r="A46" s="82"/>
      <c r="B46" s="588" t="s">
        <v>363</v>
      </c>
      <c r="C46" s="589"/>
      <c r="D46" s="589"/>
      <c r="E46" s="144"/>
      <c r="F46" s="263"/>
      <c r="G46" s="608"/>
      <c r="H46" s="608"/>
      <c r="I46" s="608"/>
      <c r="J46" s="584"/>
      <c r="K46" s="584"/>
      <c r="L46" s="584"/>
      <c r="M46" s="582"/>
      <c r="N46" s="582"/>
      <c r="O46" s="582"/>
      <c r="P46" s="586"/>
      <c r="Q46" s="586"/>
      <c r="R46" s="83"/>
    </row>
    <row r="47" spans="1:18" ht="12.5" x14ac:dyDescent="0.25">
      <c r="A47" s="82"/>
      <c r="B47" s="587" t="s">
        <v>364</v>
      </c>
      <c r="C47" s="547"/>
      <c r="D47" s="547"/>
      <c r="E47" s="547"/>
      <c r="F47" s="547"/>
      <c r="G47" s="4" t="s">
        <v>365</v>
      </c>
      <c r="H47" s="4" t="s">
        <v>366</v>
      </c>
      <c r="I47" s="4" t="s">
        <v>367</v>
      </c>
      <c r="J47" s="4" t="s">
        <v>365</v>
      </c>
      <c r="K47" s="4" t="s">
        <v>366</v>
      </c>
      <c r="L47" s="4" t="s">
        <v>367</v>
      </c>
      <c r="M47" s="4" t="s">
        <v>365</v>
      </c>
      <c r="N47" s="4" t="s">
        <v>366</v>
      </c>
      <c r="O47" s="4" t="s">
        <v>367</v>
      </c>
      <c r="P47" s="586"/>
      <c r="Q47" s="586"/>
      <c r="R47" s="83"/>
    </row>
    <row r="48" spans="1:18" ht="12.5" x14ac:dyDescent="0.25">
      <c r="A48" s="82"/>
      <c r="B48" s="4" t="s">
        <v>368</v>
      </c>
      <c r="C48" s="4" t="s">
        <v>369</v>
      </c>
      <c r="D48" s="4" t="s">
        <v>370</v>
      </c>
      <c r="E48" s="4" t="s">
        <v>371</v>
      </c>
      <c r="F48" s="5" t="str">
        <f>IF(OR(AND(NOT(ISBLANK($C49)),$C49&lt;5),AND(NOT(ISBLANK($D49)),$D49&gt;3),AND(NOT(ISBLANK($E49)),$E49&gt;3)),"1","0")</f>
        <v>0</v>
      </c>
      <c r="G48" s="6"/>
      <c r="H48" s="6"/>
      <c r="I48" s="6"/>
      <c r="J48" s="6"/>
      <c r="K48" s="6"/>
      <c r="L48" s="6"/>
      <c r="M48" s="6"/>
      <c r="N48" s="6"/>
      <c r="O48" s="6"/>
      <c r="P48" s="6"/>
      <c r="Q48" s="6"/>
      <c r="R48" s="83"/>
    </row>
    <row r="49" spans="1:18" ht="12.5" x14ac:dyDescent="0.25">
      <c r="A49" s="82"/>
      <c r="B49" s="7"/>
      <c r="C49" s="6"/>
      <c r="D49" s="6"/>
      <c r="E49" s="6"/>
      <c r="F49" s="205" t="s">
        <v>372</v>
      </c>
      <c r="G49" s="562">
        <f>G48+H48</f>
        <v>0</v>
      </c>
      <c r="H49" s="562"/>
      <c r="I49" s="4"/>
      <c r="J49" s="562">
        <f>J48+K48</f>
        <v>0</v>
      </c>
      <c r="K49" s="562"/>
      <c r="L49" s="4"/>
      <c r="M49" s="562">
        <f>M48+N48</f>
        <v>0</v>
      </c>
      <c r="N49" s="562"/>
      <c r="O49" s="4"/>
      <c r="P49" s="4"/>
      <c r="Q49" s="4"/>
      <c r="R49" s="83"/>
    </row>
    <row r="50" spans="1:18" ht="12.5" x14ac:dyDescent="0.25">
      <c r="A50" s="82"/>
      <c r="B50" s="4" t="s">
        <v>373</v>
      </c>
      <c r="C50" s="4" t="s">
        <v>369</v>
      </c>
      <c r="D50" s="4" t="s">
        <v>370</v>
      </c>
      <c r="E50" s="4" t="s">
        <v>371</v>
      </c>
      <c r="F50" s="5" t="str">
        <f>IF(OR(AND(NOT(ISBLANK($C51)),$C51&lt;5),AND(NOT(ISBLANK($D51)),$D51&gt;3),AND(NOT(ISBLANK($E51)),$E51&gt;3)),"1","0")</f>
        <v>0</v>
      </c>
      <c r="G50" s="6"/>
      <c r="H50" s="6"/>
      <c r="I50" s="6"/>
      <c r="J50" s="6"/>
      <c r="K50" s="6"/>
      <c r="L50" s="6"/>
      <c r="M50" s="6"/>
      <c r="N50" s="6"/>
      <c r="O50" s="6"/>
      <c r="P50" s="6"/>
      <c r="Q50" s="6"/>
      <c r="R50" s="83"/>
    </row>
    <row r="51" spans="1:18" ht="12.5" x14ac:dyDescent="0.25">
      <c r="A51" s="82"/>
      <c r="B51" s="7"/>
      <c r="C51" s="6"/>
      <c r="D51" s="6"/>
      <c r="E51" s="6"/>
      <c r="F51" s="8" t="s">
        <v>372</v>
      </c>
      <c r="G51" s="562">
        <f>G50+H50</f>
        <v>0</v>
      </c>
      <c r="H51" s="562"/>
      <c r="I51" s="4"/>
      <c r="J51" s="562">
        <f>J50+K50</f>
        <v>0</v>
      </c>
      <c r="K51" s="562"/>
      <c r="L51" s="4"/>
      <c r="M51" s="562">
        <f>M50+N50</f>
        <v>0</v>
      </c>
      <c r="N51" s="562"/>
      <c r="O51" s="4"/>
      <c r="P51" s="4"/>
      <c r="Q51" s="4"/>
      <c r="R51" s="83"/>
    </row>
    <row r="52" spans="1:18" ht="12.5" x14ac:dyDescent="0.25">
      <c r="A52" s="82"/>
      <c r="B52" s="4" t="s">
        <v>374</v>
      </c>
      <c r="C52" s="4" t="s">
        <v>369</v>
      </c>
      <c r="D52" s="4" t="s">
        <v>370</v>
      </c>
      <c r="E52" s="4" t="s">
        <v>371</v>
      </c>
      <c r="F52" s="5" t="str">
        <f>IF(OR(AND(NOT(ISBLANK($C53)),$C53&lt;5),AND(NOT(ISBLANK($D53)),$D53&gt;3),AND(NOT(ISBLANK($E53)),$E53&gt;3)),"1","0")</f>
        <v>0</v>
      </c>
      <c r="G52" s="6"/>
      <c r="H52" s="6"/>
      <c r="I52" s="6"/>
      <c r="J52" s="6"/>
      <c r="K52" s="6"/>
      <c r="L52" s="6"/>
      <c r="M52" s="6"/>
      <c r="N52" s="6"/>
      <c r="O52" s="6"/>
      <c r="P52" s="6"/>
      <c r="Q52" s="6"/>
      <c r="R52" s="83"/>
    </row>
    <row r="53" spans="1:18" ht="12.5" x14ac:dyDescent="0.25">
      <c r="A53" s="82"/>
      <c r="B53" s="7"/>
      <c r="C53" s="6"/>
      <c r="D53" s="6"/>
      <c r="E53" s="6"/>
      <c r="F53" s="8" t="s">
        <v>372</v>
      </c>
      <c r="G53" s="562">
        <f>G52+H52</f>
        <v>0</v>
      </c>
      <c r="H53" s="562"/>
      <c r="I53" s="4"/>
      <c r="J53" s="562">
        <f>J52+K52</f>
        <v>0</v>
      </c>
      <c r="K53" s="562"/>
      <c r="L53" s="4"/>
      <c r="M53" s="562">
        <f>M52+N52</f>
        <v>0</v>
      </c>
      <c r="N53" s="562"/>
      <c r="O53" s="4"/>
      <c r="P53" s="4"/>
      <c r="Q53" s="4"/>
      <c r="R53" s="83"/>
    </row>
    <row r="54" spans="1:18" ht="12.5" x14ac:dyDescent="0.25">
      <c r="A54" s="82"/>
      <c r="B54" s="4" t="s">
        <v>375</v>
      </c>
      <c r="C54" s="4" t="s">
        <v>369</v>
      </c>
      <c r="D54" s="4" t="s">
        <v>370</v>
      </c>
      <c r="E54" s="4" t="s">
        <v>371</v>
      </c>
      <c r="F54" s="5" t="str">
        <f>IF(OR(AND(NOT(ISBLANK($C55)),$C55&lt;5),AND(NOT(ISBLANK($D55)),$D55&gt;3),AND(NOT(ISBLANK($E55)),$E55&gt;3)),"1","0")</f>
        <v>0</v>
      </c>
      <c r="G54" s="6"/>
      <c r="H54" s="6"/>
      <c r="I54" s="6"/>
      <c r="J54" s="6"/>
      <c r="K54" s="6"/>
      <c r="L54" s="6"/>
      <c r="M54" s="6"/>
      <c r="N54" s="6"/>
      <c r="O54" s="6"/>
      <c r="P54" s="6"/>
      <c r="Q54" s="6"/>
      <c r="R54" s="83"/>
    </row>
    <row r="55" spans="1:18" ht="12.5" x14ac:dyDescent="0.25">
      <c r="A55" s="82"/>
      <c r="B55" s="7"/>
      <c r="C55" s="6"/>
      <c r="D55" s="6"/>
      <c r="E55" s="6"/>
      <c r="F55" s="8" t="s">
        <v>372</v>
      </c>
      <c r="G55" s="562">
        <f>G54+H54</f>
        <v>0</v>
      </c>
      <c r="H55" s="562"/>
      <c r="I55" s="4"/>
      <c r="J55" s="562">
        <f>J54+K54</f>
        <v>0</v>
      </c>
      <c r="K55" s="562"/>
      <c r="L55" s="4"/>
      <c r="M55" s="562">
        <f>M54+N54</f>
        <v>0</v>
      </c>
      <c r="N55" s="562"/>
      <c r="O55" s="4"/>
      <c r="P55" s="4"/>
      <c r="Q55" s="4"/>
      <c r="R55" s="83"/>
    </row>
    <row r="56" spans="1:18" ht="12.5" x14ac:dyDescent="0.25">
      <c r="A56" s="82"/>
      <c r="B56" s="4" t="s">
        <v>376</v>
      </c>
      <c r="C56" s="4" t="s">
        <v>369</v>
      </c>
      <c r="D56" s="4" t="s">
        <v>370</v>
      </c>
      <c r="E56" s="4" t="s">
        <v>371</v>
      </c>
      <c r="F56" s="5" t="str">
        <f>IF(OR(AND(NOT(ISBLANK($C57)),$C57&lt;5),AND(NOT(ISBLANK($D57)),$D57&gt;3),AND(NOT(ISBLANK($E57)),$E57&gt;3)),"1","0")</f>
        <v>0</v>
      </c>
      <c r="G56" s="6"/>
      <c r="H56" s="6"/>
      <c r="I56" s="6"/>
      <c r="J56" s="6"/>
      <c r="K56" s="6"/>
      <c r="L56" s="6"/>
      <c r="M56" s="6"/>
      <c r="N56" s="6"/>
      <c r="O56" s="6"/>
      <c r="P56" s="6"/>
      <c r="Q56" s="6"/>
      <c r="R56" s="83"/>
    </row>
    <row r="57" spans="1:18" ht="12.5" x14ac:dyDescent="0.25">
      <c r="A57" s="82"/>
      <c r="B57" s="7"/>
      <c r="C57" s="6"/>
      <c r="D57" s="6"/>
      <c r="E57" s="6"/>
      <c r="F57" s="8" t="s">
        <v>372</v>
      </c>
      <c r="G57" s="562">
        <f>G56+H56</f>
        <v>0</v>
      </c>
      <c r="H57" s="562"/>
      <c r="I57" s="4"/>
      <c r="J57" s="562">
        <f>J56+K56</f>
        <v>0</v>
      </c>
      <c r="K57" s="562"/>
      <c r="L57" s="4"/>
      <c r="M57" s="562">
        <f>M56+N56</f>
        <v>0</v>
      </c>
      <c r="N57" s="562"/>
      <c r="O57" s="4"/>
      <c r="P57" s="4"/>
      <c r="Q57" s="4"/>
      <c r="R57" s="83"/>
    </row>
    <row r="58" spans="1:18" ht="12.5" x14ac:dyDescent="0.25">
      <c r="A58" s="82"/>
      <c r="B58" s="4" t="s">
        <v>377</v>
      </c>
      <c r="C58" s="4" t="s">
        <v>369</v>
      </c>
      <c r="D58" s="4" t="s">
        <v>370</v>
      </c>
      <c r="E58" s="4" t="s">
        <v>371</v>
      </c>
      <c r="F58" s="5" t="str">
        <f>IF(OR(AND(NOT(ISBLANK($C59)),$C59&lt;5),AND(NOT(ISBLANK($D59)),$D59&gt;3),AND(NOT(ISBLANK($E59)),$E59&gt;3)),"1","0")</f>
        <v>0</v>
      </c>
      <c r="G58" s="6"/>
      <c r="H58" s="6"/>
      <c r="I58" s="6"/>
      <c r="J58" s="6"/>
      <c r="K58" s="6"/>
      <c r="L58" s="6"/>
      <c r="M58" s="6"/>
      <c r="N58" s="6"/>
      <c r="O58" s="6"/>
      <c r="P58" s="6"/>
      <c r="Q58" s="6"/>
      <c r="R58" s="83"/>
    </row>
    <row r="59" spans="1:18" ht="12.5" x14ac:dyDescent="0.25">
      <c r="A59" s="82"/>
      <c r="B59" s="7"/>
      <c r="C59" s="6"/>
      <c r="D59" s="6"/>
      <c r="E59" s="6"/>
      <c r="F59" s="8" t="s">
        <v>372</v>
      </c>
      <c r="G59" s="562">
        <f>G58+H58</f>
        <v>0</v>
      </c>
      <c r="H59" s="562"/>
      <c r="I59" s="4"/>
      <c r="J59" s="562">
        <f>J58+K58</f>
        <v>0</v>
      </c>
      <c r="K59" s="562"/>
      <c r="L59" s="4"/>
      <c r="M59" s="562">
        <f>M58+N58</f>
        <v>0</v>
      </c>
      <c r="N59" s="562"/>
      <c r="O59" s="4"/>
      <c r="P59" s="4"/>
      <c r="Q59" s="4"/>
      <c r="R59" s="83"/>
    </row>
    <row r="60" spans="1:18" ht="12.5" x14ac:dyDescent="0.25">
      <c r="A60" s="82"/>
      <c r="B60" s="4" t="s">
        <v>378</v>
      </c>
      <c r="C60" s="4" t="s">
        <v>369</v>
      </c>
      <c r="D60" s="4" t="s">
        <v>370</v>
      </c>
      <c r="E60" s="4" t="s">
        <v>371</v>
      </c>
      <c r="F60" s="5" t="str">
        <f>IF(OR(AND(NOT(ISBLANK($C61)),$C61&lt;5),AND(NOT(ISBLANK($D61)),$D61&gt;3),AND(NOT(ISBLANK($E61)),$E61&gt;3)),"1","0")</f>
        <v>0</v>
      </c>
      <c r="G60" s="6"/>
      <c r="H60" s="6"/>
      <c r="I60" s="6"/>
      <c r="J60" s="6"/>
      <c r="K60" s="6"/>
      <c r="L60" s="6"/>
      <c r="M60" s="6"/>
      <c r="N60" s="6"/>
      <c r="O60" s="6"/>
      <c r="P60" s="6"/>
      <c r="Q60" s="6"/>
      <c r="R60" s="83"/>
    </row>
    <row r="61" spans="1:18" ht="12.5" x14ac:dyDescent="0.25">
      <c r="A61" s="82"/>
      <c r="B61" s="7"/>
      <c r="C61" s="6"/>
      <c r="D61" s="6"/>
      <c r="E61" s="6"/>
      <c r="F61" s="8" t="s">
        <v>372</v>
      </c>
      <c r="G61" s="562">
        <f>G60+H60</f>
        <v>0</v>
      </c>
      <c r="H61" s="562"/>
      <c r="I61" s="4"/>
      <c r="J61" s="562">
        <f>J60+K60</f>
        <v>0</v>
      </c>
      <c r="K61" s="562"/>
      <c r="L61" s="4"/>
      <c r="M61" s="562">
        <f>M60+N60</f>
        <v>0</v>
      </c>
      <c r="N61" s="562"/>
      <c r="O61" s="4"/>
      <c r="P61" s="4"/>
      <c r="Q61" s="4"/>
      <c r="R61" s="83"/>
    </row>
    <row r="62" spans="1:18" ht="12.5" x14ac:dyDescent="0.25">
      <c r="A62" s="82"/>
      <c r="B62" s="4" t="s">
        <v>379</v>
      </c>
      <c r="C62" s="4" t="s">
        <v>369</v>
      </c>
      <c r="D62" s="4" t="s">
        <v>370</v>
      </c>
      <c r="E62" s="4" t="s">
        <v>371</v>
      </c>
      <c r="F62" s="5" t="str">
        <f>IF(OR(AND(NOT(ISBLANK($C63)),$C63&lt;5),AND(NOT(ISBLANK($D63)),$D63&gt;3),AND(NOT(ISBLANK($E63)),$E63&gt;3)),"1","0")</f>
        <v>0</v>
      </c>
      <c r="G62" s="6"/>
      <c r="H62" s="6"/>
      <c r="I62" s="6"/>
      <c r="J62" s="6"/>
      <c r="K62" s="6"/>
      <c r="L62" s="6"/>
      <c r="M62" s="6"/>
      <c r="N62" s="6"/>
      <c r="O62" s="6"/>
      <c r="P62" s="6"/>
      <c r="Q62" s="6"/>
      <c r="R62" s="83"/>
    </row>
    <row r="63" spans="1:18" ht="12.5" x14ac:dyDescent="0.25">
      <c r="A63" s="82"/>
      <c r="B63" s="7"/>
      <c r="C63" s="6"/>
      <c r="D63" s="6"/>
      <c r="E63" s="6"/>
      <c r="F63" s="8" t="s">
        <v>372</v>
      </c>
      <c r="G63" s="609">
        <f>G62+H62</f>
        <v>0</v>
      </c>
      <c r="H63" s="610"/>
      <c r="I63" s="4"/>
      <c r="J63" s="609">
        <f>J62+K62</f>
        <v>0</v>
      </c>
      <c r="K63" s="610"/>
      <c r="L63" s="4"/>
      <c r="M63" s="609">
        <f>M62+N62</f>
        <v>0</v>
      </c>
      <c r="N63" s="610"/>
      <c r="O63" s="4"/>
      <c r="P63" s="4"/>
      <c r="Q63" s="4"/>
      <c r="R63" s="83"/>
    </row>
    <row r="64" spans="1:18" ht="12.75" customHeight="1" x14ac:dyDescent="0.25">
      <c r="A64" s="82"/>
      <c r="B64" s="601" t="s">
        <v>380</v>
      </c>
      <c r="C64" s="602"/>
      <c r="D64" s="602"/>
      <c r="E64" s="602"/>
      <c r="F64" s="602"/>
      <c r="G64" s="602"/>
      <c r="H64" s="602"/>
      <c r="I64" s="603"/>
      <c r="J64" s="10">
        <f>MAX(G49,J49,M49,G51,J51,M51,G53,J53,M53,G55,J55,M55,G57,J57,M57,G59,J59,M59,G61,J61,M61,G63,J63,M63)</f>
        <v>0</v>
      </c>
      <c r="K64" s="604"/>
      <c r="L64" s="605"/>
      <c r="M64" s="605"/>
      <c r="N64" s="605"/>
      <c r="O64" s="605"/>
      <c r="P64" s="605"/>
      <c r="Q64" s="606"/>
      <c r="R64" s="83"/>
    </row>
    <row r="65" spans="1:18" ht="12.75" customHeight="1" x14ac:dyDescent="0.25">
      <c r="A65" s="82"/>
      <c r="B65" s="607" t="s">
        <v>381</v>
      </c>
      <c r="C65" s="607"/>
      <c r="D65" s="607"/>
      <c r="E65" s="971"/>
      <c r="F65" s="972"/>
      <c r="G65" s="972"/>
      <c r="H65" s="972"/>
      <c r="I65" s="972"/>
      <c r="J65" s="972"/>
      <c r="K65" s="972"/>
      <c r="L65" s="972"/>
      <c r="M65" s="972"/>
      <c r="N65" s="972"/>
      <c r="O65" s="972"/>
      <c r="P65" s="972"/>
      <c r="Q65" s="973"/>
      <c r="R65" s="83"/>
    </row>
    <row r="66" spans="1:18" ht="12.5" x14ac:dyDescent="0.25">
      <c r="A66" s="82"/>
      <c r="B66" s="111" t="s">
        <v>382</v>
      </c>
      <c r="C66" s="112">
        <f>F48+F50+F52+F54+F56+F58+F60+F62</f>
        <v>0</v>
      </c>
      <c r="D66" s="9"/>
      <c r="E66" s="974"/>
      <c r="F66" s="557"/>
      <c r="G66" s="557"/>
      <c r="H66" s="557"/>
      <c r="I66" s="557"/>
      <c r="J66" s="557"/>
      <c r="K66" s="557"/>
      <c r="L66" s="557"/>
      <c r="M66" s="557"/>
      <c r="N66" s="557"/>
      <c r="O66" s="557"/>
      <c r="P66" s="557"/>
      <c r="Q66" s="975"/>
      <c r="R66" s="83"/>
    </row>
    <row r="67" spans="1:18" ht="12.5" x14ac:dyDescent="0.25">
      <c r="A67" s="82"/>
      <c r="B67" s="111" t="s">
        <v>383</v>
      </c>
      <c r="C67" s="112" t="str">
        <f>IF(AND(NOT(ISBLANK(G46)),OR(G46="&lt; 50,000 cp",G46="50,000 - 499,999 cp")),"1","0")</f>
        <v>0</v>
      </c>
      <c r="D67" s="9"/>
      <c r="E67" s="974"/>
      <c r="F67" s="557"/>
      <c r="G67" s="557"/>
      <c r="H67" s="557"/>
      <c r="I67" s="557"/>
      <c r="J67" s="557"/>
      <c r="K67" s="557"/>
      <c r="L67" s="557"/>
      <c r="M67" s="557"/>
      <c r="N67" s="557"/>
      <c r="O67" s="557"/>
      <c r="P67" s="557"/>
      <c r="Q67" s="975"/>
      <c r="R67" s="83"/>
    </row>
    <row r="68" spans="1:18" ht="12.5" x14ac:dyDescent="0.25">
      <c r="A68" s="82"/>
      <c r="B68" s="111" t="s">
        <v>384</v>
      </c>
      <c r="C68" s="111">
        <f>C66+C67</f>
        <v>0</v>
      </c>
      <c r="D68" s="9"/>
      <c r="E68" s="976"/>
      <c r="F68" s="977"/>
      <c r="G68" s="977"/>
      <c r="H68" s="977"/>
      <c r="I68" s="977"/>
      <c r="J68" s="977"/>
      <c r="K68" s="977"/>
      <c r="L68" s="977"/>
      <c r="M68" s="977"/>
      <c r="N68" s="977"/>
      <c r="O68" s="977"/>
      <c r="P68" s="977"/>
      <c r="Q68" s="978"/>
      <c r="R68" s="83"/>
    </row>
    <row r="69" spans="1:18" ht="12.5" x14ac:dyDescent="0.25">
      <c r="A69" s="82"/>
      <c r="B69" s="113" t="s">
        <v>385</v>
      </c>
      <c r="C69" s="113">
        <f>$F$4</f>
        <v>0</v>
      </c>
      <c r="R69" s="83"/>
    </row>
    <row r="70" spans="1:18" ht="12.5" x14ac:dyDescent="0.25">
      <c r="A70" s="82"/>
      <c r="R70" s="83"/>
    </row>
    <row r="71" spans="1:18" ht="12.5" x14ac:dyDescent="0.25">
      <c r="A71" s="82"/>
      <c r="R71" s="83"/>
    </row>
    <row r="72" spans="1:18" ht="12.5" x14ac:dyDescent="0.25">
      <c r="A72" s="82"/>
      <c r="B72" s="590" t="str">
        <f>+Ecologist&amp;": "&amp;+Site_name</f>
        <v xml:space="preserve">: </v>
      </c>
      <c r="C72" s="591"/>
      <c r="D72" s="591"/>
      <c r="E72" s="591"/>
      <c r="F72" s="591"/>
      <c r="G72" s="591"/>
      <c r="H72" s="591"/>
      <c r="I72" s="591"/>
      <c r="J72" s="591"/>
      <c r="K72" s="592"/>
      <c r="L72" s="592"/>
      <c r="M72" s="592"/>
      <c r="N72" s="592"/>
      <c r="O72" s="592"/>
      <c r="P72" s="592"/>
      <c r="Q72" s="593"/>
      <c r="R72" s="83"/>
    </row>
    <row r="73" spans="1:18" ht="14.15" customHeight="1" x14ac:dyDescent="0.25">
      <c r="A73" s="82"/>
      <c r="B73" s="594" t="s">
        <v>1083</v>
      </c>
      <c r="C73" s="594"/>
      <c r="D73" s="594"/>
      <c r="E73" s="594"/>
      <c r="F73" s="594"/>
      <c r="G73" s="594"/>
      <c r="H73" s="594"/>
      <c r="I73" s="594"/>
      <c r="J73" s="594"/>
      <c r="K73" s="285" t="s">
        <v>387</v>
      </c>
      <c r="L73" s="235"/>
      <c r="M73" s="235"/>
      <c r="N73" s="235"/>
      <c r="O73" s="235"/>
      <c r="P73" s="235"/>
      <c r="Q73" s="235"/>
      <c r="R73" s="83"/>
    </row>
    <row r="74" spans="1:18" ht="12.5" x14ac:dyDescent="0.25">
      <c r="A74" s="82"/>
      <c r="B74" s="245"/>
      <c r="C74" s="271"/>
      <c r="D74" s="271"/>
      <c r="E74" s="271"/>
      <c r="F74" s="271"/>
      <c r="G74" s="271"/>
      <c r="H74" s="271"/>
      <c r="I74" s="271"/>
      <c r="J74" s="271"/>
      <c r="K74" s="271"/>
      <c r="L74" s="271"/>
      <c r="M74" s="271"/>
      <c r="N74" s="271"/>
      <c r="O74" s="271"/>
      <c r="P74" s="271"/>
      <c r="Q74" s="271"/>
      <c r="R74" s="83"/>
    </row>
    <row r="75" spans="1:18" ht="12.5" x14ac:dyDescent="0.25">
      <c r="A75" s="82"/>
      <c r="B75" s="271"/>
      <c r="C75" s="271"/>
      <c r="D75" s="271"/>
      <c r="E75" s="271"/>
      <c r="F75" s="271"/>
      <c r="G75" s="271"/>
      <c r="H75" s="271"/>
      <c r="I75" s="271"/>
      <c r="J75" s="271"/>
      <c r="K75" s="271"/>
      <c r="L75" s="271"/>
      <c r="M75" s="271"/>
      <c r="N75" s="271"/>
      <c r="O75" s="271"/>
      <c r="P75" s="271"/>
      <c r="Q75" s="271"/>
      <c r="R75" s="83"/>
    </row>
    <row r="76" spans="1:18" ht="12.5" x14ac:dyDescent="0.25">
      <c r="A76" s="82"/>
      <c r="B76" s="271"/>
      <c r="C76" s="271"/>
      <c r="D76" s="271"/>
      <c r="E76" s="271"/>
      <c r="F76" s="271"/>
      <c r="G76" s="271"/>
      <c r="H76" s="271"/>
      <c r="I76" s="271"/>
      <c r="J76" s="271"/>
      <c r="K76" s="271"/>
      <c r="L76" s="271"/>
      <c r="M76" s="271"/>
      <c r="N76" s="271"/>
      <c r="O76" s="271"/>
      <c r="P76" s="271"/>
      <c r="Q76" s="271"/>
      <c r="R76" s="83"/>
    </row>
    <row r="77" spans="1:18" ht="12.5" x14ac:dyDescent="0.25">
      <c r="A77" s="82"/>
      <c r="B77" s="617" t="s">
        <v>1084</v>
      </c>
      <c r="C77" s="979"/>
      <c r="D77" s="979"/>
      <c r="E77" s="980"/>
      <c r="F77" s="579" t="s">
        <v>320</v>
      </c>
      <c r="G77" s="578" t="s">
        <v>354</v>
      </c>
      <c r="H77" s="578"/>
      <c r="I77" s="578"/>
      <c r="J77" s="578" t="s">
        <v>355</v>
      </c>
      <c r="K77" s="578"/>
      <c r="L77" s="578"/>
      <c r="M77" s="580" t="s">
        <v>356</v>
      </c>
      <c r="N77" s="581"/>
      <c r="O77" s="581"/>
      <c r="P77" s="2" t="s">
        <v>357</v>
      </c>
      <c r="Q77" s="3" t="s">
        <v>358</v>
      </c>
      <c r="R77" s="83"/>
    </row>
    <row r="78" spans="1:18" ht="12.5" x14ac:dyDescent="0.25">
      <c r="A78" s="82"/>
      <c r="B78" s="985"/>
      <c r="C78" s="985"/>
      <c r="D78" s="985"/>
      <c r="E78" s="985"/>
      <c r="F78" s="263"/>
      <c r="G78" s="579" t="s">
        <v>359</v>
      </c>
      <c r="H78" s="579"/>
      <c r="I78" s="579"/>
      <c r="J78" s="579" t="s">
        <v>360</v>
      </c>
      <c r="K78" s="579"/>
      <c r="L78" s="579"/>
      <c r="M78" s="582"/>
      <c r="N78" s="582"/>
      <c r="O78" s="582"/>
      <c r="P78" s="585" t="s">
        <v>361</v>
      </c>
      <c r="Q78" s="585" t="s">
        <v>362</v>
      </c>
      <c r="R78" s="83"/>
    </row>
    <row r="79" spans="1:18" ht="12.5" x14ac:dyDescent="0.25">
      <c r="A79" s="82"/>
      <c r="B79" s="588" t="s">
        <v>363</v>
      </c>
      <c r="C79" s="589"/>
      <c r="D79" s="589"/>
      <c r="E79" s="144"/>
      <c r="F79" s="263"/>
      <c r="G79" s="583"/>
      <c r="H79" s="583"/>
      <c r="I79" s="583"/>
      <c r="J79" s="584"/>
      <c r="K79" s="584"/>
      <c r="L79" s="584"/>
      <c r="M79" s="582"/>
      <c r="N79" s="582"/>
      <c r="O79" s="582"/>
      <c r="P79" s="586"/>
      <c r="Q79" s="586"/>
      <c r="R79" s="83"/>
    </row>
    <row r="80" spans="1:18" ht="12.5" x14ac:dyDescent="0.25">
      <c r="A80" s="82"/>
      <c r="B80" s="587" t="s">
        <v>364</v>
      </c>
      <c r="C80" s="547"/>
      <c r="D80" s="547"/>
      <c r="E80" s="547"/>
      <c r="F80" s="547"/>
      <c r="G80" s="4" t="s">
        <v>365</v>
      </c>
      <c r="H80" s="4" t="s">
        <v>366</v>
      </c>
      <c r="I80" s="4" t="s">
        <v>367</v>
      </c>
      <c r="J80" s="4" t="s">
        <v>365</v>
      </c>
      <c r="K80" s="4" t="s">
        <v>366</v>
      </c>
      <c r="L80" s="4" t="s">
        <v>367</v>
      </c>
      <c r="M80" s="4" t="s">
        <v>365</v>
      </c>
      <c r="N80" s="4" t="s">
        <v>366</v>
      </c>
      <c r="O80" s="4" t="s">
        <v>367</v>
      </c>
      <c r="P80" s="586"/>
      <c r="Q80" s="586"/>
      <c r="R80" s="83"/>
    </row>
    <row r="81" spans="1:18" ht="12.5" x14ac:dyDescent="0.25">
      <c r="A81" s="82"/>
      <c r="B81" s="4" t="s">
        <v>368</v>
      </c>
      <c r="C81" s="4" t="s">
        <v>369</v>
      </c>
      <c r="D81" s="4" t="s">
        <v>370</v>
      </c>
      <c r="E81" s="4" t="s">
        <v>371</v>
      </c>
      <c r="F81" s="5" t="str">
        <f>IF(OR(AND(NOT(ISBLANK($C82)),$C82&lt;5),AND(NOT(ISBLANK($D82)),$D82&gt;3),AND(NOT(ISBLANK($E82)),$E82&gt;3)),"1","0")</f>
        <v>0</v>
      </c>
      <c r="G81" s="6"/>
      <c r="H81" s="6"/>
      <c r="I81" s="6"/>
      <c r="J81" s="6"/>
      <c r="K81" s="6"/>
      <c r="L81" s="6"/>
      <c r="M81" s="6"/>
      <c r="N81" s="6"/>
      <c r="O81" s="6"/>
      <c r="P81" s="6"/>
      <c r="Q81" s="6"/>
      <c r="R81" s="83"/>
    </row>
    <row r="82" spans="1:18" ht="12.5" x14ac:dyDescent="0.25">
      <c r="A82" s="82"/>
      <c r="B82" s="7"/>
      <c r="C82" s="6"/>
      <c r="D82" s="6"/>
      <c r="E82" s="6"/>
      <c r="F82" s="205" t="s">
        <v>372</v>
      </c>
      <c r="G82" s="562">
        <f>G81+H81</f>
        <v>0</v>
      </c>
      <c r="H82" s="562"/>
      <c r="I82" s="4"/>
      <c r="J82" s="562">
        <f>J81+K81</f>
        <v>0</v>
      </c>
      <c r="K82" s="562"/>
      <c r="L82" s="4"/>
      <c r="M82" s="562">
        <f>M81+N81</f>
        <v>0</v>
      </c>
      <c r="N82" s="562"/>
      <c r="O82" s="4"/>
      <c r="P82" s="4"/>
      <c r="Q82" s="4"/>
      <c r="R82" s="83"/>
    </row>
    <row r="83" spans="1:18" ht="12.5" x14ac:dyDescent="0.25">
      <c r="A83" s="82"/>
      <c r="B83" s="4" t="s">
        <v>373</v>
      </c>
      <c r="C83" s="4" t="s">
        <v>369</v>
      </c>
      <c r="D83" s="4" t="s">
        <v>370</v>
      </c>
      <c r="E83" s="4" t="s">
        <v>371</v>
      </c>
      <c r="F83" s="5" t="str">
        <f>IF(OR(AND(NOT(ISBLANK($C84)),$C84&lt;5),AND(NOT(ISBLANK($D84)),$D84&gt;3),AND(NOT(ISBLANK($E84)),$E84&gt;3)),"1","0")</f>
        <v>0</v>
      </c>
      <c r="G83" s="6"/>
      <c r="H83" s="6"/>
      <c r="I83" s="6"/>
      <c r="J83" s="6"/>
      <c r="K83" s="6"/>
      <c r="L83" s="6"/>
      <c r="M83" s="6"/>
      <c r="N83" s="6"/>
      <c r="O83" s="6"/>
      <c r="P83" s="6"/>
      <c r="Q83" s="6"/>
      <c r="R83" s="83"/>
    </row>
    <row r="84" spans="1:18" ht="12.5" x14ac:dyDescent="0.25">
      <c r="A84" s="82"/>
      <c r="B84" s="7"/>
      <c r="C84" s="6"/>
      <c r="D84" s="6"/>
      <c r="E84" s="6"/>
      <c r="F84" s="8" t="s">
        <v>372</v>
      </c>
      <c r="G84" s="562">
        <f>G83+H83</f>
        <v>0</v>
      </c>
      <c r="H84" s="562"/>
      <c r="I84" s="4"/>
      <c r="J84" s="562">
        <f>J83+K83</f>
        <v>0</v>
      </c>
      <c r="K84" s="562"/>
      <c r="L84" s="4"/>
      <c r="M84" s="562">
        <f>M83+N83</f>
        <v>0</v>
      </c>
      <c r="N84" s="562"/>
      <c r="O84" s="4"/>
      <c r="P84" s="4"/>
      <c r="Q84" s="4"/>
      <c r="R84" s="83"/>
    </row>
    <row r="85" spans="1:18" ht="12.5" x14ac:dyDescent="0.25">
      <c r="A85" s="82"/>
      <c r="B85" s="4" t="s">
        <v>374</v>
      </c>
      <c r="C85" s="4" t="s">
        <v>369</v>
      </c>
      <c r="D85" s="4" t="s">
        <v>370</v>
      </c>
      <c r="E85" s="4" t="s">
        <v>371</v>
      </c>
      <c r="F85" s="5" t="str">
        <f>IF(OR(AND(NOT(ISBLANK($C86)),$C86&lt;5),AND(NOT(ISBLANK($D86)),$D86&gt;3),AND(NOT(ISBLANK($E86)),$E86&gt;3)),"1","0")</f>
        <v>0</v>
      </c>
      <c r="G85" s="6"/>
      <c r="H85" s="6"/>
      <c r="I85" s="6"/>
      <c r="J85" s="6"/>
      <c r="K85" s="6"/>
      <c r="L85" s="6"/>
      <c r="M85" s="6"/>
      <c r="N85" s="6"/>
      <c r="O85" s="6"/>
      <c r="P85" s="6"/>
      <c r="Q85" s="6"/>
      <c r="R85" s="83"/>
    </row>
    <row r="86" spans="1:18" ht="12.5" x14ac:dyDescent="0.25">
      <c r="A86" s="82"/>
      <c r="B86" s="7"/>
      <c r="C86" s="6"/>
      <c r="D86" s="6"/>
      <c r="E86" s="6"/>
      <c r="F86" s="8" t="s">
        <v>372</v>
      </c>
      <c r="G86" s="562">
        <f>G85+H85</f>
        <v>0</v>
      </c>
      <c r="H86" s="562"/>
      <c r="I86" s="4"/>
      <c r="J86" s="562">
        <f>J85+K85</f>
        <v>0</v>
      </c>
      <c r="K86" s="562"/>
      <c r="L86" s="4"/>
      <c r="M86" s="562">
        <f>M85+N85</f>
        <v>0</v>
      </c>
      <c r="N86" s="562"/>
      <c r="O86" s="4"/>
      <c r="P86" s="4"/>
      <c r="Q86" s="4"/>
      <c r="R86" s="83"/>
    </row>
    <row r="87" spans="1:18" ht="12.5" x14ac:dyDescent="0.25">
      <c r="A87" s="82"/>
      <c r="B87" s="4" t="s">
        <v>375</v>
      </c>
      <c r="C87" s="4" t="s">
        <v>369</v>
      </c>
      <c r="D87" s="4" t="s">
        <v>370</v>
      </c>
      <c r="E87" s="4" t="s">
        <v>371</v>
      </c>
      <c r="F87" s="5" t="str">
        <f>IF(OR(AND(NOT(ISBLANK($C88)),$C88&lt;5),AND(NOT(ISBLANK($D88)),$D88&gt;3),AND(NOT(ISBLANK($E88)),$E88&gt;3)),"1","0")</f>
        <v>0</v>
      </c>
      <c r="G87" s="6"/>
      <c r="H87" s="6"/>
      <c r="I87" s="6"/>
      <c r="J87" s="6"/>
      <c r="K87" s="6"/>
      <c r="L87" s="6"/>
      <c r="M87" s="6"/>
      <c r="N87" s="6"/>
      <c r="O87" s="6"/>
      <c r="P87" s="6"/>
      <c r="Q87" s="6"/>
      <c r="R87" s="83"/>
    </row>
    <row r="88" spans="1:18" ht="12.5" x14ac:dyDescent="0.25">
      <c r="A88" s="82"/>
      <c r="B88" s="7"/>
      <c r="C88" s="6"/>
      <c r="D88" s="6"/>
      <c r="E88" s="6"/>
      <c r="F88" s="8" t="s">
        <v>372</v>
      </c>
      <c r="G88" s="562">
        <f>G87+H87</f>
        <v>0</v>
      </c>
      <c r="H88" s="562"/>
      <c r="I88" s="4"/>
      <c r="J88" s="562">
        <f>J87+K87</f>
        <v>0</v>
      </c>
      <c r="K88" s="562"/>
      <c r="L88" s="4"/>
      <c r="M88" s="562">
        <f>M87+N87</f>
        <v>0</v>
      </c>
      <c r="N88" s="562"/>
      <c r="O88" s="4"/>
      <c r="P88" s="4"/>
      <c r="Q88" s="4"/>
      <c r="R88" s="83"/>
    </row>
    <row r="89" spans="1:18" ht="12.5" x14ac:dyDescent="0.25">
      <c r="A89" s="82"/>
      <c r="B89" s="4" t="s">
        <v>376</v>
      </c>
      <c r="C89" s="4" t="s">
        <v>369</v>
      </c>
      <c r="D89" s="4" t="s">
        <v>370</v>
      </c>
      <c r="E89" s="4" t="s">
        <v>371</v>
      </c>
      <c r="F89" s="5" t="str">
        <f>IF(OR(AND(NOT(ISBLANK($C90)),$C90&lt;5),AND(NOT(ISBLANK($D90)),$D90&gt;3),AND(NOT(ISBLANK($E90)),$E90&gt;3)),"1","0")</f>
        <v>0</v>
      </c>
      <c r="G89" s="6"/>
      <c r="H89" s="6"/>
      <c r="I89" s="6"/>
      <c r="J89" s="6"/>
      <c r="K89" s="6"/>
      <c r="L89" s="6"/>
      <c r="M89" s="6"/>
      <c r="N89" s="6"/>
      <c r="O89" s="6"/>
      <c r="P89" s="6"/>
      <c r="Q89" s="6"/>
      <c r="R89" s="83"/>
    </row>
    <row r="90" spans="1:18" ht="12.5" x14ac:dyDescent="0.25">
      <c r="A90" s="82"/>
      <c r="B90" s="7"/>
      <c r="C90" s="6"/>
      <c r="D90" s="6"/>
      <c r="E90" s="6"/>
      <c r="F90" s="8" t="s">
        <v>372</v>
      </c>
      <c r="G90" s="562">
        <f>G89+H89</f>
        <v>0</v>
      </c>
      <c r="H90" s="562"/>
      <c r="I90" s="4"/>
      <c r="J90" s="562">
        <f>J89+K89</f>
        <v>0</v>
      </c>
      <c r="K90" s="562"/>
      <c r="L90" s="4"/>
      <c r="M90" s="562">
        <f>M89+N89</f>
        <v>0</v>
      </c>
      <c r="N90" s="562"/>
      <c r="O90" s="4"/>
      <c r="P90" s="4"/>
      <c r="Q90" s="4"/>
      <c r="R90" s="83"/>
    </row>
    <row r="91" spans="1:18" ht="12.5" x14ac:dyDescent="0.25">
      <c r="A91" s="82"/>
      <c r="B91" s="4" t="s">
        <v>377</v>
      </c>
      <c r="C91" s="4" t="s">
        <v>369</v>
      </c>
      <c r="D91" s="4" t="s">
        <v>370</v>
      </c>
      <c r="E91" s="4" t="s">
        <v>371</v>
      </c>
      <c r="F91" s="5" t="str">
        <f>IF(OR(AND(NOT(ISBLANK($C92)),$C92&lt;5),AND(NOT(ISBLANK($D92)),$D92&gt;3),AND(NOT(ISBLANK($E92)),$E92&gt;3)),"1","0")</f>
        <v>0</v>
      </c>
      <c r="G91" s="6"/>
      <c r="H91" s="6"/>
      <c r="I91" s="6"/>
      <c r="J91" s="6"/>
      <c r="K91" s="6"/>
      <c r="L91" s="6"/>
      <c r="M91" s="6"/>
      <c r="N91" s="6"/>
      <c r="O91" s="6"/>
      <c r="P91" s="6"/>
      <c r="Q91" s="6"/>
      <c r="R91" s="83"/>
    </row>
    <row r="92" spans="1:18" ht="12.5" x14ac:dyDescent="0.25">
      <c r="A92" s="82"/>
      <c r="B92" s="7"/>
      <c r="C92" s="6"/>
      <c r="D92" s="6"/>
      <c r="E92" s="6"/>
      <c r="F92" s="8" t="s">
        <v>372</v>
      </c>
      <c r="G92" s="562">
        <f>G91+H91</f>
        <v>0</v>
      </c>
      <c r="H92" s="562"/>
      <c r="I92" s="4"/>
      <c r="J92" s="562">
        <f>J91+K91</f>
        <v>0</v>
      </c>
      <c r="K92" s="562"/>
      <c r="L92" s="4"/>
      <c r="M92" s="562">
        <f>M91+N91</f>
        <v>0</v>
      </c>
      <c r="N92" s="562"/>
      <c r="O92" s="4"/>
      <c r="P92" s="4"/>
      <c r="Q92" s="4"/>
      <c r="R92" s="83"/>
    </row>
    <row r="93" spans="1:18" ht="12.5" x14ac:dyDescent="0.25">
      <c r="A93" s="82"/>
      <c r="B93" s="4" t="s">
        <v>378</v>
      </c>
      <c r="C93" s="4" t="s">
        <v>369</v>
      </c>
      <c r="D93" s="4" t="s">
        <v>370</v>
      </c>
      <c r="E93" s="4" t="s">
        <v>371</v>
      </c>
      <c r="F93" s="5" t="str">
        <f>IF(OR(AND(NOT(ISBLANK($C94)),$C94&lt;5),AND(NOT(ISBLANK($D94)),$D94&gt;3),AND(NOT(ISBLANK($E94)),$E94&gt;3)),"1","0")</f>
        <v>0</v>
      </c>
      <c r="G93" s="6"/>
      <c r="H93" s="6"/>
      <c r="I93" s="6"/>
      <c r="J93" s="6"/>
      <c r="K93" s="6"/>
      <c r="L93" s="6"/>
      <c r="M93" s="6"/>
      <c r="N93" s="6"/>
      <c r="O93" s="6"/>
      <c r="P93" s="6"/>
      <c r="Q93" s="6"/>
      <c r="R93" s="83"/>
    </row>
    <row r="94" spans="1:18" ht="12.5" x14ac:dyDescent="0.25">
      <c r="A94" s="82"/>
      <c r="B94" s="7"/>
      <c r="C94" s="6"/>
      <c r="D94" s="6"/>
      <c r="E94" s="6"/>
      <c r="F94" s="8" t="s">
        <v>372</v>
      </c>
      <c r="G94" s="562">
        <f>G93+H93</f>
        <v>0</v>
      </c>
      <c r="H94" s="562"/>
      <c r="I94" s="4"/>
      <c r="J94" s="562">
        <f>J93+K93</f>
        <v>0</v>
      </c>
      <c r="K94" s="562"/>
      <c r="L94" s="4"/>
      <c r="M94" s="562">
        <f>M93+N93</f>
        <v>0</v>
      </c>
      <c r="N94" s="562"/>
      <c r="O94" s="4"/>
      <c r="P94" s="4"/>
      <c r="Q94" s="4"/>
      <c r="R94" s="83"/>
    </row>
    <row r="95" spans="1:18" ht="12.5" x14ac:dyDescent="0.25">
      <c r="A95" s="82"/>
      <c r="B95" s="4" t="s">
        <v>379</v>
      </c>
      <c r="C95" s="4" t="s">
        <v>369</v>
      </c>
      <c r="D95" s="4" t="s">
        <v>370</v>
      </c>
      <c r="E95" s="4" t="s">
        <v>371</v>
      </c>
      <c r="F95" s="5" t="str">
        <f>IF(OR(AND(NOT(ISBLANK($C96)),$C96&lt;5),AND(NOT(ISBLANK($D96)),$D96&gt;3),AND(NOT(ISBLANK($E96)),$E96&gt;3)),"1","0")</f>
        <v>0</v>
      </c>
      <c r="G95" s="6"/>
      <c r="H95" s="6"/>
      <c r="I95" s="6"/>
      <c r="J95" s="6"/>
      <c r="K95" s="6"/>
      <c r="L95" s="6"/>
      <c r="M95" s="6"/>
      <c r="N95" s="6"/>
      <c r="O95" s="6"/>
      <c r="P95" s="6"/>
      <c r="Q95" s="6"/>
      <c r="R95" s="83"/>
    </row>
    <row r="96" spans="1:18" ht="12.5" x14ac:dyDescent="0.25">
      <c r="A96" s="82"/>
      <c r="B96" s="7"/>
      <c r="C96" s="6"/>
      <c r="D96" s="6"/>
      <c r="E96" s="6"/>
      <c r="F96" s="8" t="s">
        <v>372</v>
      </c>
      <c r="G96" s="562">
        <f>G95+H95</f>
        <v>0</v>
      </c>
      <c r="H96" s="562"/>
      <c r="I96" s="4"/>
      <c r="J96" s="562">
        <f>J95+K95</f>
        <v>0</v>
      </c>
      <c r="K96" s="562"/>
      <c r="L96" s="4"/>
      <c r="M96" s="562">
        <f>M95+N95</f>
        <v>0</v>
      </c>
      <c r="N96" s="562"/>
      <c r="O96" s="4"/>
      <c r="P96" s="4"/>
      <c r="Q96" s="4"/>
      <c r="R96" s="83"/>
    </row>
    <row r="97" spans="1:18" ht="12.5" x14ac:dyDescent="0.25">
      <c r="A97" s="82"/>
      <c r="B97" s="546" t="s">
        <v>380</v>
      </c>
      <c r="C97" s="547"/>
      <c r="D97" s="547"/>
      <c r="E97" s="548"/>
      <c r="F97" s="548"/>
      <c r="G97" s="548"/>
      <c r="H97" s="548"/>
      <c r="I97" s="548"/>
      <c r="J97" s="10">
        <f>MAX(G82,J82,M82,G84,J84,M84,G86,J86,M86,G88,J88,M88,G90,J90,M90,G92,J92,M92,G94,J94,M94,G96,J96,M96)</f>
        <v>0</v>
      </c>
      <c r="K97" s="549"/>
      <c r="L97" s="550"/>
      <c r="M97" s="550"/>
      <c r="N97" s="550"/>
      <c r="O97" s="550"/>
      <c r="P97" s="550"/>
      <c r="Q97" s="550"/>
      <c r="R97" s="83"/>
    </row>
    <row r="98" spans="1:18" ht="12.5" x14ac:dyDescent="0.25">
      <c r="A98" s="82"/>
      <c r="B98" s="551" t="s">
        <v>381</v>
      </c>
      <c r="C98" s="551"/>
      <c r="D98" s="552"/>
      <c r="E98" s="971"/>
      <c r="F98" s="972"/>
      <c r="G98" s="972"/>
      <c r="H98" s="972"/>
      <c r="I98" s="972"/>
      <c r="J98" s="972"/>
      <c r="K98" s="972"/>
      <c r="L98" s="972"/>
      <c r="M98" s="972"/>
      <c r="N98" s="972"/>
      <c r="O98" s="972"/>
      <c r="P98" s="972"/>
      <c r="Q98" s="973"/>
      <c r="R98" s="83"/>
    </row>
    <row r="99" spans="1:18" ht="12.5" x14ac:dyDescent="0.25">
      <c r="A99" s="82"/>
      <c r="B99" s="111" t="s">
        <v>382</v>
      </c>
      <c r="C99" s="112">
        <f>F81+F83+F85+F87+F89+F91+F93+F95</f>
        <v>0</v>
      </c>
      <c r="D99" s="9"/>
      <c r="E99" s="974"/>
      <c r="F99" s="557"/>
      <c r="G99" s="557"/>
      <c r="H99" s="557"/>
      <c r="I99" s="557"/>
      <c r="J99" s="557"/>
      <c r="K99" s="557"/>
      <c r="L99" s="557"/>
      <c r="M99" s="557"/>
      <c r="N99" s="557"/>
      <c r="O99" s="557"/>
      <c r="P99" s="557"/>
      <c r="Q99" s="975"/>
      <c r="R99" s="83"/>
    </row>
    <row r="100" spans="1:18" ht="12.5" x14ac:dyDescent="0.25">
      <c r="A100" s="82"/>
      <c r="B100" s="111" t="s">
        <v>383</v>
      </c>
      <c r="C100" s="112" t="str">
        <f>IF(AND(NOT(ISBLANK(G79)),OR(G79="&lt; 50,000 cp",G79="50,000 - 499,999 cp")),"1","0")</f>
        <v>0</v>
      </c>
      <c r="D100" s="9"/>
      <c r="E100" s="974"/>
      <c r="F100" s="557"/>
      <c r="G100" s="557"/>
      <c r="H100" s="557"/>
      <c r="I100" s="557"/>
      <c r="J100" s="557"/>
      <c r="K100" s="557"/>
      <c r="L100" s="557"/>
      <c r="M100" s="557"/>
      <c r="N100" s="557"/>
      <c r="O100" s="557"/>
      <c r="P100" s="557"/>
      <c r="Q100" s="975"/>
      <c r="R100" s="83"/>
    </row>
    <row r="101" spans="1:18" ht="12.5" x14ac:dyDescent="0.25">
      <c r="A101" s="82"/>
      <c r="B101" s="111" t="s">
        <v>384</v>
      </c>
      <c r="C101" s="111">
        <f>C99+C100</f>
        <v>0</v>
      </c>
      <c r="D101" s="9"/>
      <c r="E101" s="976"/>
      <c r="F101" s="977"/>
      <c r="G101" s="977"/>
      <c r="H101" s="977"/>
      <c r="I101" s="977"/>
      <c r="J101" s="977"/>
      <c r="K101" s="977"/>
      <c r="L101" s="977"/>
      <c r="M101" s="977"/>
      <c r="N101" s="977"/>
      <c r="O101" s="977"/>
      <c r="P101" s="977"/>
      <c r="Q101" s="978"/>
      <c r="R101" s="83"/>
    </row>
    <row r="102" spans="1:18" ht="12.5" x14ac:dyDescent="0.25">
      <c r="A102" s="82"/>
      <c r="B102" s="113" t="s">
        <v>385</v>
      </c>
      <c r="C102" s="113">
        <f>$F$4</f>
        <v>0</v>
      </c>
      <c r="R102" s="83"/>
    </row>
    <row r="103" spans="1:18" ht="12.5" x14ac:dyDescent="0.25">
      <c r="A103" s="82"/>
      <c r="R103" s="83"/>
    </row>
    <row r="104" spans="1:18" ht="12.5" x14ac:dyDescent="0.25">
      <c r="A104" s="82"/>
      <c r="R104" s="83"/>
    </row>
    <row r="105" spans="1:18" ht="12.5" x14ac:dyDescent="0.25">
      <c r="A105" s="82"/>
      <c r="B105" s="590" t="str">
        <f>+Ecologist&amp;": "&amp;+Site_name</f>
        <v xml:space="preserve">: </v>
      </c>
      <c r="C105" s="591"/>
      <c r="D105" s="591"/>
      <c r="E105" s="591"/>
      <c r="F105" s="591"/>
      <c r="G105" s="591"/>
      <c r="H105" s="591"/>
      <c r="I105" s="591"/>
      <c r="J105" s="591"/>
      <c r="K105" s="592"/>
      <c r="L105" s="592"/>
      <c r="M105" s="592"/>
      <c r="N105" s="592"/>
      <c r="O105" s="592"/>
      <c r="P105" s="592"/>
      <c r="Q105" s="593"/>
      <c r="R105" s="83"/>
    </row>
    <row r="106" spans="1:18" ht="14.15" customHeight="1" x14ac:dyDescent="0.25">
      <c r="A106" s="82"/>
      <c r="B106" s="594" t="s">
        <v>1085</v>
      </c>
      <c r="C106" s="594"/>
      <c r="D106" s="594"/>
      <c r="E106" s="594"/>
      <c r="F106" s="594"/>
      <c r="G106" s="594"/>
      <c r="H106" s="594"/>
      <c r="I106" s="594"/>
      <c r="J106" s="594"/>
      <c r="K106" s="285" t="s">
        <v>387</v>
      </c>
      <c r="L106" s="235"/>
      <c r="M106" s="235"/>
      <c r="N106" s="235"/>
      <c r="O106" s="235"/>
      <c r="P106" s="235"/>
      <c r="Q106" s="235"/>
      <c r="R106" s="83"/>
    </row>
    <row r="107" spans="1:18" ht="12.5" x14ac:dyDescent="0.25">
      <c r="A107" s="82"/>
      <c r="B107" s="245"/>
      <c r="C107" s="271"/>
      <c r="D107" s="271"/>
      <c r="E107" s="271"/>
      <c r="F107" s="271"/>
      <c r="G107" s="271"/>
      <c r="H107" s="271"/>
      <c r="I107" s="271"/>
      <c r="J107" s="271"/>
      <c r="K107" s="271"/>
      <c r="L107" s="271"/>
      <c r="M107" s="271"/>
      <c r="N107" s="271"/>
      <c r="O107" s="271"/>
      <c r="P107" s="271"/>
      <c r="Q107" s="271"/>
      <c r="R107" s="83"/>
    </row>
    <row r="108" spans="1:18" ht="12.5" x14ac:dyDescent="0.25">
      <c r="A108" s="82"/>
      <c r="B108" s="271"/>
      <c r="C108" s="271"/>
      <c r="D108" s="271"/>
      <c r="E108" s="271"/>
      <c r="F108" s="271"/>
      <c r="G108" s="271"/>
      <c r="H108" s="271"/>
      <c r="I108" s="271"/>
      <c r="J108" s="271"/>
      <c r="K108" s="271"/>
      <c r="L108" s="271"/>
      <c r="M108" s="271"/>
      <c r="N108" s="271"/>
      <c r="O108" s="271"/>
      <c r="P108" s="271"/>
      <c r="Q108" s="271"/>
      <c r="R108" s="83"/>
    </row>
    <row r="109" spans="1:18" ht="12.5" x14ac:dyDescent="0.25">
      <c r="A109" s="82"/>
      <c r="B109" s="271"/>
      <c r="C109" s="271"/>
      <c r="D109" s="271"/>
      <c r="E109" s="271"/>
      <c r="F109" s="271"/>
      <c r="G109" s="271"/>
      <c r="H109" s="271"/>
      <c r="I109" s="271"/>
      <c r="J109" s="271"/>
      <c r="K109" s="271"/>
      <c r="L109" s="271"/>
      <c r="M109" s="271"/>
      <c r="N109" s="271"/>
      <c r="O109" s="271"/>
      <c r="P109" s="271"/>
      <c r="Q109" s="271"/>
      <c r="R109" s="83"/>
    </row>
    <row r="110" spans="1:18" ht="14.15" customHeight="1" x14ac:dyDescent="0.25">
      <c r="A110" s="82"/>
      <c r="B110" s="595" t="s">
        <v>1086</v>
      </c>
      <c r="C110" s="596"/>
      <c r="D110" s="596"/>
      <c r="E110" s="597"/>
      <c r="F110" s="579" t="s">
        <v>320</v>
      </c>
      <c r="G110" s="578" t="s">
        <v>354</v>
      </c>
      <c r="H110" s="578"/>
      <c r="I110" s="578"/>
      <c r="J110" s="578" t="s">
        <v>355</v>
      </c>
      <c r="K110" s="578"/>
      <c r="L110" s="578"/>
      <c r="M110" s="580" t="s">
        <v>356</v>
      </c>
      <c r="N110" s="581"/>
      <c r="O110" s="581"/>
      <c r="P110" s="2" t="s">
        <v>357</v>
      </c>
      <c r="Q110" s="3" t="s">
        <v>358</v>
      </c>
      <c r="R110" s="83"/>
    </row>
    <row r="111" spans="1:18" ht="14.15" customHeight="1" x14ac:dyDescent="0.25">
      <c r="A111" s="82"/>
      <c r="B111" s="981"/>
      <c r="C111" s="982"/>
      <c r="D111" s="982"/>
      <c r="E111" s="983"/>
      <c r="F111" s="263"/>
      <c r="G111" s="579" t="s">
        <v>359</v>
      </c>
      <c r="H111" s="579"/>
      <c r="I111" s="579"/>
      <c r="J111" s="579" t="s">
        <v>360</v>
      </c>
      <c r="K111" s="579"/>
      <c r="L111" s="579"/>
      <c r="M111" s="582"/>
      <c r="N111" s="582"/>
      <c r="O111" s="582"/>
      <c r="P111" s="585" t="s">
        <v>361</v>
      </c>
      <c r="Q111" s="585" t="s">
        <v>362</v>
      </c>
      <c r="R111" s="83"/>
    </row>
    <row r="112" spans="1:18" ht="12.5" x14ac:dyDescent="0.25">
      <c r="A112" s="82"/>
      <c r="B112" s="588" t="s">
        <v>363</v>
      </c>
      <c r="C112" s="589"/>
      <c r="D112" s="589"/>
      <c r="E112" s="144"/>
      <c r="F112" s="263"/>
      <c r="G112" s="583"/>
      <c r="H112" s="583"/>
      <c r="I112" s="583"/>
      <c r="J112" s="584"/>
      <c r="K112" s="584"/>
      <c r="L112" s="584"/>
      <c r="M112" s="582"/>
      <c r="N112" s="582"/>
      <c r="O112" s="582"/>
      <c r="P112" s="586"/>
      <c r="Q112" s="586"/>
      <c r="R112" s="83"/>
    </row>
    <row r="113" spans="1:18" ht="12.5" x14ac:dyDescent="0.25">
      <c r="A113" s="82"/>
      <c r="B113" s="587" t="s">
        <v>364</v>
      </c>
      <c r="C113" s="547"/>
      <c r="D113" s="547"/>
      <c r="E113" s="547"/>
      <c r="F113" s="547"/>
      <c r="G113" s="4" t="s">
        <v>365</v>
      </c>
      <c r="H113" s="4" t="s">
        <v>366</v>
      </c>
      <c r="I113" s="4" t="s">
        <v>367</v>
      </c>
      <c r="J113" s="4" t="s">
        <v>365</v>
      </c>
      <c r="K113" s="4" t="s">
        <v>366</v>
      </c>
      <c r="L113" s="4" t="s">
        <v>367</v>
      </c>
      <c r="M113" s="4" t="s">
        <v>365</v>
      </c>
      <c r="N113" s="4" t="s">
        <v>366</v>
      </c>
      <c r="O113" s="4" t="s">
        <v>367</v>
      </c>
      <c r="P113" s="586"/>
      <c r="Q113" s="586"/>
      <c r="R113" s="83"/>
    </row>
    <row r="114" spans="1:18" ht="12.5" x14ac:dyDescent="0.25">
      <c r="A114" s="82"/>
      <c r="B114" s="4" t="s">
        <v>368</v>
      </c>
      <c r="C114" s="4" t="s">
        <v>369</v>
      </c>
      <c r="D114" s="4" t="s">
        <v>370</v>
      </c>
      <c r="E114" s="4" t="s">
        <v>371</v>
      </c>
      <c r="F114" s="5" t="str">
        <f>IF(OR(AND(NOT(ISBLANK($C115)),$C115&lt;5),AND(NOT(ISBLANK($D115)),$D115&gt;3),AND(NOT(ISBLANK($E115)),$E115&gt;3)),"1","0")</f>
        <v>0</v>
      </c>
      <c r="G114" s="6"/>
      <c r="H114" s="6"/>
      <c r="I114" s="6"/>
      <c r="J114" s="6"/>
      <c r="K114" s="6"/>
      <c r="L114" s="6"/>
      <c r="M114" s="6"/>
      <c r="N114" s="6"/>
      <c r="O114" s="6"/>
      <c r="P114" s="6"/>
      <c r="Q114" s="6"/>
      <c r="R114" s="83"/>
    </row>
    <row r="115" spans="1:18" ht="12.5" x14ac:dyDescent="0.25">
      <c r="A115" s="82"/>
      <c r="B115" s="7"/>
      <c r="C115" s="6"/>
      <c r="D115" s="6"/>
      <c r="E115" s="6"/>
      <c r="F115" s="205" t="s">
        <v>372</v>
      </c>
      <c r="G115" s="562">
        <f>G114+H114</f>
        <v>0</v>
      </c>
      <c r="H115" s="562"/>
      <c r="I115" s="4"/>
      <c r="J115" s="562">
        <f>J114+K114</f>
        <v>0</v>
      </c>
      <c r="K115" s="562"/>
      <c r="L115" s="4"/>
      <c r="M115" s="562">
        <f>M114+N114</f>
        <v>0</v>
      </c>
      <c r="N115" s="562"/>
      <c r="O115" s="4"/>
      <c r="P115" s="4"/>
      <c r="Q115" s="4"/>
      <c r="R115" s="83"/>
    </row>
    <row r="116" spans="1:18" ht="12.5" x14ac:dyDescent="0.25">
      <c r="A116" s="82"/>
      <c r="B116" s="4" t="s">
        <v>373</v>
      </c>
      <c r="C116" s="4" t="s">
        <v>369</v>
      </c>
      <c r="D116" s="4" t="s">
        <v>370</v>
      </c>
      <c r="E116" s="4" t="s">
        <v>371</v>
      </c>
      <c r="F116" s="5" t="str">
        <f>IF(OR(AND(NOT(ISBLANK($C117)),$C117&lt;5),AND(NOT(ISBLANK($D117)),$D117&gt;3),AND(NOT(ISBLANK($E117)),$E117&gt;3)),"1","0")</f>
        <v>0</v>
      </c>
      <c r="G116" s="6"/>
      <c r="H116" s="6"/>
      <c r="I116" s="6"/>
      <c r="J116" s="6"/>
      <c r="K116" s="6"/>
      <c r="L116" s="6"/>
      <c r="M116" s="6"/>
      <c r="N116" s="6"/>
      <c r="O116" s="6"/>
      <c r="P116" s="6"/>
      <c r="Q116" s="6"/>
      <c r="R116" s="83"/>
    </row>
    <row r="117" spans="1:18" ht="12.5" x14ac:dyDescent="0.25">
      <c r="A117" s="82"/>
      <c r="B117" s="7"/>
      <c r="C117" s="6"/>
      <c r="D117" s="6"/>
      <c r="E117" s="6"/>
      <c r="F117" s="8" t="s">
        <v>372</v>
      </c>
      <c r="G117" s="562">
        <f>G116+H116</f>
        <v>0</v>
      </c>
      <c r="H117" s="562"/>
      <c r="I117" s="4"/>
      <c r="J117" s="562">
        <f>J116+K116</f>
        <v>0</v>
      </c>
      <c r="K117" s="562"/>
      <c r="L117" s="4"/>
      <c r="M117" s="562">
        <f>M116+N116</f>
        <v>0</v>
      </c>
      <c r="N117" s="562"/>
      <c r="O117" s="4"/>
      <c r="P117" s="4"/>
      <c r="Q117" s="4"/>
      <c r="R117" s="83"/>
    </row>
    <row r="118" spans="1:18" ht="12.5" x14ac:dyDescent="0.25">
      <c r="A118" s="82"/>
      <c r="B118" s="4" t="s">
        <v>374</v>
      </c>
      <c r="C118" s="4" t="s">
        <v>369</v>
      </c>
      <c r="D118" s="4" t="s">
        <v>370</v>
      </c>
      <c r="E118" s="4" t="s">
        <v>371</v>
      </c>
      <c r="F118" s="5" t="str">
        <f>IF(OR(AND(NOT(ISBLANK($C119)),$C119&lt;5),AND(NOT(ISBLANK($D119)),$D119&gt;3),AND(NOT(ISBLANK($E119)),$E119&gt;3)),"1","0")</f>
        <v>0</v>
      </c>
      <c r="G118" s="6"/>
      <c r="H118" s="6"/>
      <c r="I118" s="6"/>
      <c r="J118" s="6"/>
      <c r="K118" s="6"/>
      <c r="L118" s="6"/>
      <c r="M118" s="6"/>
      <c r="N118" s="6"/>
      <c r="O118" s="6"/>
      <c r="P118" s="6"/>
      <c r="Q118" s="6"/>
      <c r="R118" s="83"/>
    </row>
    <row r="119" spans="1:18" ht="12.5" x14ac:dyDescent="0.25">
      <c r="A119" s="82"/>
      <c r="B119" s="7"/>
      <c r="C119" s="6"/>
      <c r="D119" s="6"/>
      <c r="E119" s="6"/>
      <c r="F119" s="8" t="s">
        <v>372</v>
      </c>
      <c r="G119" s="562">
        <f>G118+H118</f>
        <v>0</v>
      </c>
      <c r="H119" s="562"/>
      <c r="I119" s="4"/>
      <c r="J119" s="562">
        <f>J118+K118</f>
        <v>0</v>
      </c>
      <c r="K119" s="562"/>
      <c r="L119" s="4"/>
      <c r="M119" s="562">
        <f>M118+N118</f>
        <v>0</v>
      </c>
      <c r="N119" s="562"/>
      <c r="O119" s="4"/>
      <c r="P119" s="4"/>
      <c r="Q119" s="4"/>
      <c r="R119" s="83"/>
    </row>
    <row r="120" spans="1:18" ht="12.5" x14ac:dyDescent="0.25">
      <c r="A120" s="82"/>
      <c r="B120" s="4" t="s">
        <v>375</v>
      </c>
      <c r="C120" s="4" t="s">
        <v>369</v>
      </c>
      <c r="D120" s="4" t="s">
        <v>370</v>
      </c>
      <c r="E120" s="4" t="s">
        <v>371</v>
      </c>
      <c r="F120" s="5" t="str">
        <f>IF(OR(AND(NOT(ISBLANK($C121)),$C121&lt;5),AND(NOT(ISBLANK($D121)),$D121&gt;3),AND(NOT(ISBLANK($E121)),$E121&gt;3)),"1","0")</f>
        <v>0</v>
      </c>
      <c r="G120" s="6"/>
      <c r="H120" s="6"/>
      <c r="I120" s="6"/>
      <c r="J120" s="6"/>
      <c r="K120" s="6"/>
      <c r="L120" s="6"/>
      <c r="M120" s="6"/>
      <c r="N120" s="6"/>
      <c r="O120" s="6"/>
      <c r="P120" s="6"/>
      <c r="Q120" s="6"/>
      <c r="R120" s="83"/>
    </row>
    <row r="121" spans="1:18" ht="12.5" x14ac:dyDescent="0.25">
      <c r="A121" s="82"/>
      <c r="B121" s="7"/>
      <c r="C121" s="6"/>
      <c r="D121" s="6"/>
      <c r="E121" s="6"/>
      <c r="F121" s="8" t="s">
        <v>372</v>
      </c>
      <c r="G121" s="562">
        <f>G120+H120</f>
        <v>0</v>
      </c>
      <c r="H121" s="562"/>
      <c r="I121" s="4"/>
      <c r="J121" s="562">
        <f>J120+K120</f>
        <v>0</v>
      </c>
      <c r="K121" s="562"/>
      <c r="L121" s="4"/>
      <c r="M121" s="562">
        <f>M120+N120</f>
        <v>0</v>
      </c>
      <c r="N121" s="562"/>
      <c r="O121" s="4"/>
      <c r="P121" s="4"/>
      <c r="Q121" s="4"/>
      <c r="R121" s="83"/>
    </row>
    <row r="122" spans="1:18" ht="12.5" x14ac:dyDescent="0.25">
      <c r="A122" s="82"/>
      <c r="B122" s="4" t="s">
        <v>376</v>
      </c>
      <c r="C122" s="4" t="s">
        <v>369</v>
      </c>
      <c r="D122" s="4" t="s">
        <v>370</v>
      </c>
      <c r="E122" s="4" t="s">
        <v>371</v>
      </c>
      <c r="F122" s="5" t="str">
        <f>IF(OR(AND(NOT(ISBLANK($C123)),$C123&lt;5),AND(NOT(ISBLANK($D123)),$D123&gt;3),AND(NOT(ISBLANK($E123)),$E123&gt;3)),"1","0")</f>
        <v>0</v>
      </c>
      <c r="G122" s="6"/>
      <c r="H122" s="6"/>
      <c r="I122" s="6"/>
      <c r="J122" s="6"/>
      <c r="K122" s="6"/>
      <c r="L122" s="6"/>
      <c r="M122" s="6"/>
      <c r="N122" s="6"/>
      <c r="O122" s="6"/>
      <c r="P122" s="6"/>
      <c r="Q122" s="6"/>
      <c r="R122" s="83"/>
    </row>
    <row r="123" spans="1:18" ht="12.5" x14ac:dyDescent="0.25">
      <c r="A123" s="82"/>
      <c r="B123" s="7"/>
      <c r="C123" s="6"/>
      <c r="D123" s="6"/>
      <c r="E123" s="6"/>
      <c r="F123" s="8" t="s">
        <v>372</v>
      </c>
      <c r="G123" s="562">
        <f>G122+H122</f>
        <v>0</v>
      </c>
      <c r="H123" s="562"/>
      <c r="I123" s="4"/>
      <c r="J123" s="562">
        <f>J122+K122</f>
        <v>0</v>
      </c>
      <c r="K123" s="562"/>
      <c r="L123" s="4"/>
      <c r="M123" s="562">
        <f>M122+N122</f>
        <v>0</v>
      </c>
      <c r="N123" s="562"/>
      <c r="O123" s="4"/>
      <c r="P123" s="4"/>
      <c r="Q123" s="4"/>
      <c r="R123" s="83"/>
    </row>
    <row r="124" spans="1:18" ht="12.5" x14ac:dyDescent="0.25">
      <c r="A124" s="82"/>
      <c r="B124" s="4" t="s">
        <v>377</v>
      </c>
      <c r="C124" s="4" t="s">
        <v>369</v>
      </c>
      <c r="D124" s="4" t="s">
        <v>370</v>
      </c>
      <c r="E124" s="4" t="s">
        <v>371</v>
      </c>
      <c r="F124" s="5" t="str">
        <f>IF(OR(AND(NOT(ISBLANK($C125)),$C125&lt;5),AND(NOT(ISBLANK($D125)),$D125&gt;3),AND(NOT(ISBLANK($E125)),$E125&gt;3)),"1","0")</f>
        <v>0</v>
      </c>
      <c r="G124" s="6"/>
      <c r="H124" s="6"/>
      <c r="I124" s="6"/>
      <c r="J124" s="6"/>
      <c r="K124" s="6"/>
      <c r="L124" s="6"/>
      <c r="M124" s="6"/>
      <c r="N124" s="6"/>
      <c r="O124" s="6"/>
      <c r="P124" s="6"/>
      <c r="Q124" s="6"/>
      <c r="R124" s="83"/>
    </row>
    <row r="125" spans="1:18" ht="12.5" x14ac:dyDescent="0.25">
      <c r="A125" s="82"/>
      <c r="B125" s="7"/>
      <c r="C125" s="6"/>
      <c r="D125" s="6"/>
      <c r="E125" s="6"/>
      <c r="F125" s="8" t="s">
        <v>372</v>
      </c>
      <c r="G125" s="562">
        <f>G124+H124</f>
        <v>0</v>
      </c>
      <c r="H125" s="562"/>
      <c r="I125" s="4"/>
      <c r="J125" s="562">
        <f>J124+K124</f>
        <v>0</v>
      </c>
      <c r="K125" s="562"/>
      <c r="L125" s="4"/>
      <c r="M125" s="562">
        <f>M124+N124</f>
        <v>0</v>
      </c>
      <c r="N125" s="562"/>
      <c r="O125" s="4"/>
      <c r="P125" s="4"/>
      <c r="Q125" s="4"/>
      <c r="R125" s="83"/>
    </row>
    <row r="126" spans="1:18" ht="12.5" x14ac:dyDescent="0.25">
      <c r="A126" s="82"/>
      <c r="B126" s="4" t="s">
        <v>378</v>
      </c>
      <c r="C126" s="4" t="s">
        <v>369</v>
      </c>
      <c r="D126" s="4" t="s">
        <v>370</v>
      </c>
      <c r="E126" s="4" t="s">
        <v>371</v>
      </c>
      <c r="F126" s="5" t="str">
        <f>IF(OR(AND(NOT(ISBLANK($C127)),$C127&lt;5),AND(NOT(ISBLANK($D127)),$D127&gt;3),AND(NOT(ISBLANK($E127)),$E127&gt;3)),"1","0")</f>
        <v>0</v>
      </c>
      <c r="G126" s="6"/>
      <c r="H126" s="6"/>
      <c r="I126" s="6"/>
      <c r="J126" s="6"/>
      <c r="K126" s="6"/>
      <c r="L126" s="6"/>
      <c r="M126" s="6"/>
      <c r="N126" s="6"/>
      <c r="O126" s="6"/>
      <c r="P126" s="6"/>
      <c r="Q126" s="6"/>
      <c r="R126" s="83"/>
    </row>
    <row r="127" spans="1:18" ht="12.5" x14ac:dyDescent="0.25">
      <c r="A127" s="82"/>
      <c r="B127" s="7"/>
      <c r="C127" s="6"/>
      <c r="D127" s="6"/>
      <c r="E127" s="6"/>
      <c r="F127" s="8" t="s">
        <v>372</v>
      </c>
      <c r="G127" s="562">
        <f>G126+H126</f>
        <v>0</v>
      </c>
      <c r="H127" s="562"/>
      <c r="I127" s="4"/>
      <c r="J127" s="562">
        <f>J126+K126</f>
        <v>0</v>
      </c>
      <c r="K127" s="562"/>
      <c r="L127" s="4"/>
      <c r="M127" s="562">
        <f>M126+N126</f>
        <v>0</v>
      </c>
      <c r="N127" s="562"/>
      <c r="O127" s="4"/>
      <c r="P127" s="4"/>
      <c r="Q127" s="4"/>
      <c r="R127" s="83"/>
    </row>
    <row r="128" spans="1:18" ht="12.5" x14ac:dyDescent="0.25">
      <c r="A128" s="82"/>
      <c r="B128" s="4" t="s">
        <v>379</v>
      </c>
      <c r="C128" s="4" t="s">
        <v>369</v>
      </c>
      <c r="D128" s="4" t="s">
        <v>370</v>
      </c>
      <c r="E128" s="4" t="s">
        <v>371</v>
      </c>
      <c r="F128" s="5" t="str">
        <f>IF(OR(AND(NOT(ISBLANK($C129)),$C129&lt;5),AND(NOT(ISBLANK($D129)),$D129&gt;3),AND(NOT(ISBLANK($E129)),$E129&gt;3)),"1","0")</f>
        <v>0</v>
      </c>
      <c r="G128" s="6"/>
      <c r="H128" s="6"/>
      <c r="I128" s="6"/>
      <c r="J128" s="6"/>
      <c r="K128" s="6"/>
      <c r="L128" s="6"/>
      <c r="M128" s="6"/>
      <c r="N128" s="6"/>
      <c r="O128" s="6"/>
      <c r="P128" s="6"/>
      <c r="Q128" s="6"/>
      <c r="R128" s="83"/>
    </row>
    <row r="129" spans="1:18" ht="12.5" x14ac:dyDescent="0.25">
      <c r="A129" s="82"/>
      <c r="B129" s="7"/>
      <c r="C129" s="6"/>
      <c r="D129" s="6"/>
      <c r="E129" s="6"/>
      <c r="F129" s="8" t="s">
        <v>372</v>
      </c>
      <c r="G129" s="562">
        <f>G128+H128</f>
        <v>0</v>
      </c>
      <c r="H129" s="562"/>
      <c r="I129" s="4"/>
      <c r="J129" s="562">
        <f>J128+K128</f>
        <v>0</v>
      </c>
      <c r="K129" s="562"/>
      <c r="L129" s="4"/>
      <c r="M129" s="562">
        <f>M128+N128</f>
        <v>0</v>
      </c>
      <c r="N129" s="562"/>
      <c r="O129" s="4"/>
      <c r="P129" s="4"/>
      <c r="Q129" s="4"/>
      <c r="R129" s="83"/>
    </row>
    <row r="130" spans="1:18" ht="12.5" x14ac:dyDescent="0.25">
      <c r="A130" s="82"/>
      <c r="B130" s="546" t="s">
        <v>380</v>
      </c>
      <c r="C130" s="547"/>
      <c r="D130" s="547"/>
      <c r="E130" s="548"/>
      <c r="F130" s="548"/>
      <c r="G130" s="548"/>
      <c r="H130" s="548"/>
      <c r="I130" s="548"/>
      <c r="J130" s="10">
        <f>MAX(G115,J115,M115,G117,J117,M117,G119,J119,M119,G121,J121,M121,G123,J123,M123,G125,J125,M125,G127,J127,M127,G129,J129,M129)</f>
        <v>0</v>
      </c>
      <c r="K130" s="549"/>
      <c r="L130" s="550"/>
      <c r="M130" s="550"/>
      <c r="N130" s="550"/>
      <c r="O130" s="550"/>
      <c r="P130" s="550"/>
      <c r="Q130" s="550"/>
      <c r="R130" s="83"/>
    </row>
    <row r="131" spans="1:18" ht="12.5" x14ac:dyDescent="0.25">
      <c r="A131" s="82"/>
      <c r="B131" s="551" t="s">
        <v>381</v>
      </c>
      <c r="C131" s="551"/>
      <c r="D131" s="552"/>
      <c r="E131" s="971"/>
      <c r="F131" s="972"/>
      <c r="G131" s="972"/>
      <c r="H131" s="972"/>
      <c r="I131" s="972"/>
      <c r="J131" s="972"/>
      <c r="K131" s="972"/>
      <c r="L131" s="972"/>
      <c r="M131" s="972"/>
      <c r="N131" s="972"/>
      <c r="O131" s="972"/>
      <c r="P131" s="972"/>
      <c r="Q131" s="973"/>
      <c r="R131" s="83"/>
    </row>
    <row r="132" spans="1:18" ht="12.5" x14ac:dyDescent="0.25">
      <c r="A132" s="82"/>
      <c r="B132" s="111" t="s">
        <v>382</v>
      </c>
      <c r="C132" s="112">
        <f>F114+F116+F118+F120+F122+F124+F126+F128</f>
        <v>0</v>
      </c>
      <c r="D132" s="9"/>
      <c r="E132" s="974"/>
      <c r="F132" s="557"/>
      <c r="G132" s="557"/>
      <c r="H132" s="557"/>
      <c r="I132" s="557"/>
      <c r="J132" s="557"/>
      <c r="K132" s="557"/>
      <c r="L132" s="557"/>
      <c r="M132" s="557"/>
      <c r="N132" s="557"/>
      <c r="O132" s="557"/>
      <c r="P132" s="557"/>
      <c r="Q132" s="975"/>
      <c r="R132" s="83"/>
    </row>
    <row r="133" spans="1:18" ht="12.5" x14ac:dyDescent="0.25">
      <c r="A133" s="82"/>
      <c r="B133" s="111" t="s">
        <v>383</v>
      </c>
      <c r="C133" s="112" t="str">
        <f>IF(AND(NOT(ISBLANK(G112)),OR(G112="&lt; 50,000 cp",G112="50,000 - 499,999 cp")),"1","0")</f>
        <v>0</v>
      </c>
      <c r="D133" s="9"/>
      <c r="E133" s="974"/>
      <c r="F133" s="557"/>
      <c r="G133" s="557"/>
      <c r="H133" s="557"/>
      <c r="I133" s="557"/>
      <c r="J133" s="557"/>
      <c r="K133" s="557"/>
      <c r="L133" s="557"/>
      <c r="M133" s="557"/>
      <c r="N133" s="557"/>
      <c r="O133" s="557"/>
      <c r="P133" s="557"/>
      <c r="Q133" s="975"/>
      <c r="R133" s="83"/>
    </row>
    <row r="134" spans="1:18" ht="12.5" x14ac:dyDescent="0.25">
      <c r="A134" s="82"/>
      <c r="B134" s="111" t="s">
        <v>384</v>
      </c>
      <c r="C134" s="111">
        <f>C132+C133</f>
        <v>0</v>
      </c>
      <c r="D134" s="9"/>
      <c r="E134" s="976"/>
      <c r="F134" s="977"/>
      <c r="G134" s="977"/>
      <c r="H134" s="977"/>
      <c r="I134" s="977"/>
      <c r="J134" s="977"/>
      <c r="K134" s="977"/>
      <c r="L134" s="977"/>
      <c r="M134" s="977"/>
      <c r="N134" s="977"/>
      <c r="O134" s="977"/>
      <c r="P134" s="977"/>
      <c r="Q134" s="978"/>
      <c r="R134" s="83"/>
    </row>
    <row r="135" spans="1:18" ht="12.5" x14ac:dyDescent="0.25">
      <c r="A135" s="82"/>
      <c r="B135" s="113" t="s">
        <v>385</v>
      </c>
      <c r="C135" s="113">
        <f>$F$4</f>
        <v>0</v>
      </c>
      <c r="R135" s="83"/>
    </row>
    <row r="136" spans="1:18" ht="12.5" x14ac:dyDescent="0.25">
      <c r="A136" s="82"/>
      <c r="R136" s="83"/>
    </row>
    <row r="137" spans="1:18" ht="12.5" x14ac:dyDescent="0.25">
      <c r="A137" s="82"/>
      <c r="R137" s="83"/>
    </row>
    <row r="138" spans="1:18" ht="12.5" x14ac:dyDescent="0.25">
      <c r="A138" s="82"/>
      <c r="B138" s="590" t="str">
        <f>+Ecologist&amp;": "&amp;+Site_name</f>
        <v xml:space="preserve">: </v>
      </c>
      <c r="C138" s="591"/>
      <c r="D138" s="591"/>
      <c r="E138" s="591"/>
      <c r="F138" s="591"/>
      <c r="G138" s="591"/>
      <c r="H138" s="591"/>
      <c r="I138" s="591"/>
      <c r="J138" s="591"/>
      <c r="K138" s="592"/>
      <c r="L138" s="592"/>
      <c r="M138" s="592"/>
      <c r="N138" s="592"/>
      <c r="O138" s="592"/>
      <c r="P138" s="592"/>
      <c r="Q138" s="593"/>
      <c r="R138" s="83"/>
    </row>
    <row r="139" spans="1:18" ht="14.15" customHeight="1" x14ac:dyDescent="0.25">
      <c r="A139" s="82"/>
      <c r="B139" s="594" t="s">
        <v>1085</v>
      </c>
      <c r="C139" s="594"/>
      <c r="D139" s="594"/>
      <c r="E139" s="594"/>
      <c r="F139" s="594"/>
      <c r="G139" s="594"/>
      <c r="H139" s="594"/>
      <c r="I139" s="594"/>
      <c r="J139" s="594"/>
      <c r="K139" s="285" t="s">
        <v>387</v>
      </c>
      <c r="L139" s="235"/>
      <c r="M139" s="235"/>
      <c r="N139" s="235"/>
      <c r="O139" s="235"/>
      <c r="P139" s="235"/>
      <c r="Q139" s="235"/>
      <c r="R139" s="83"/>
    </row>
    <row r="140" spans="1:18" ht="12.5" x14ac:dyDescent="0.25">
      <c r="A140" s="82"/>
      <c r="B140" s="245"/>
      <c r="C140" s="271"/>
      <c r="D140" s="271"/>
      <c r="E140" s="271"/>
      <c r="F140" s="271"/>
      <c r="G140" s="271"/>
      <c r="H140" s="271"/>
      <c r="I140" s="271"/>
      <c r="J140" s="271"/>
      <c r="K140" s="271"/>
      <c r="L140" s="271"/>
      <c r="M140" s="271"/>
      <c r="N140" s="271"/>
      <c r="O140" s="271"/>
      <c r="P140" s="271"/>
      <c r="Q140" s="271"/>
      <c r="R140" s="83"/>
    </row>
    <row r="141" spans="1:18" ht="12.5" x14ac:dyDescent="0.25">
      <c r="A141" s="82"/>
      <c r="B141" s="271"/>
      <c r="C141" s="271"/>
      <c r="D141" s="271"/>
      <c r="E141" s="271"/>
      <c r="F141" s="271"/>
      <c r="G141" s="271"/>
      <c r="H141" s="271"/>
      <c r="I141" s="271"/>
      <c r="J141" s="271"/>
      <c r="K141" s="271"/>
      <c r="L141" s="271"/>
      <c r="M141" s="271"/>
      <c r="N141" s="271"/>
      <c r="O141" s="271"/>
      <c r="P141" s="271"/>
      <c r="Q141" s="271"/>
      <c r="R141" s="83"/>
    </row>
    <row r="142" spans="1:18" ht="12.5" x14ac:dyDescent="0.25">
      <c r="A142" s="82"/>
      <c r="B142" s="271"/>
      <c r="C142" s="271"/>
      <c r="D142" s="271"/>
      <c r="E142" s="271"/>
      <c r="F142" s="271"/>
      <c r="G142" s="271"/>
      <c r="H142" s="271"/>
      <c r="I142" s="271"/>
      <c r="J142" s="271"/>
      <c r="K142" s="271"/>
      <c r="L142" s="271"/>
      <c r="M142" s="271"/>
      <c r="N142" s="271"/>
      <c r="O142" s="271"/>
      <c r="P142" s="271"/>
      <c r="Q142" s="271"/>
      <c r="R142" s="83"/>
    </row>
    <row r="143" spans="1:18" ht="12.5" x14ac:dyDescent="0.25">
      <c r="A143" s="82"/>
      <c r="B143" s="617" t="s">
        <v>1087</v>
      </c>
      <c r="C143" s="979"/>
      <c r="D143" s="979"/>
      <c r="E143" s="980"/>
      <c r="F143" s="579" t="s">
        <v>320</v>
      </c>
      <c r="G143" s="578" t="s">
        <v>354</v>
      </c>
      <c r="H143" s="578"/>
      <c r="I143" s="578"/>
      <c r="J143" s="578" t="s">
        <v>355</v>
      </c>
      <c r="K143" s="578"/>
      <c r="L143" s="578"/>
      <c r="M143" s="580" t="s">
        <v>356</v>
      </c>
      <c r="N143" s="581"/>
      <c r="O143" s="581"/>
      <c r="P143" s="2" t="s">
        <v>357</v>
      </c>
      <c r="Q143" s="3" t="s">
        <v>358</v>
      </c>
      <c r="R143" s="83"/>
    </row>
    <row r="144" spans="1:18" ht="14.15" customHeight="1" x14ac:dyDescent="0.25">
      <c r="A144" s="82"/>
      <c r="B144" s="981"/>
      <c r="C144" s="982"/>
      <c r="D144" s="982"/>
      <c r="E144" s="983"/>
      <c r="F144" s="263"/>
      <c r="G144" s="579" t="s">
        <v>359</v>
      </c>
      <c r="H144" s="579"/>
      <c r="I144" s="579"/>
      <c r="J144" s="579" t="s">
        <v>360</v>
      </c>
      <c r="K144" s="579"/>
      <c r="L144" s="579"/>
      <c r="M144" s="582"/>
      <c r="N144" s="582"/>
      <c r="O144" s="582"/>
      <c r="P144" s="585" t="s">
        <v>361</v>
      </c>
      <c r="Q144" s="585" t="s">
        <v>362</v>
      </c>
      <c r="R144" s="83"/>
    </row>
    <row r="145" spans="1:18" ht="12.5" x14ac:dyDescent="0.25">
      <c r="A145" s="82"/>
      <c r="B145" s="588" t="s">
        <v>363</v>
      </c>
      <c r="C145" s="589"/>
      <c r="D145" s="589"/>
      <c r="E145" s="144"/>
      <c r="F145" s="263"/>
      <c r="G145" s="583"/>
      <c r="H145" s="583"/>
      <c r="I145" s="583"/>
      <c r="J145" s="584"/>
      <c r="K145" s="584"/>
      <c r="L145" s="584"/>
      <c r="M145" s="582"/>
      <c r="N145" s="582"/>
      <c r="O145" s="582"/>
      <c r="P145" s="586"/>
      <c r="Q145" s="586"/>
      <c r="R145" s="83"/>
    </row>
    <row r="146" spans="1:18" ht="12.5" x14ac:dyDescent="0.25">
      <c r="A146" s="82"/>
      <c r="B146" s="587" t="s">
        <v>364</v>
      </c>
      <c r="C146" s="547"/>
      <c r="D146" s="547"/>
      <c r="E146" s="547"/>
      <c r="F146" s="547"/>
      <c r="G146" s="4" t="s">
        <v>365</v>
      </c>
      <c r="H146" s="4" t="s">
        <v>366</v>
      </c>
      <c r="I146" s="4" t="s">
        <v>367</v>
      </c>
      <c r="J146" s="4" t="s">
        <v>365</v>
      </c>
      <c r="K146" s="4" t="s">
        <v>366</v>
      </c>
      <c r="L146" s="4" t="s">
        <v>367</v>
      </c>
      <c r="M146" s="4" t="s">
        <v>365</v>
      </c>
      <c r="N146" s="4" t="s">
        <v>366</v>
      </c>
      <c r="O146" s="4" t="s">
        <v>367</v>
      </c>
      <c r="P146" s="586"/>
      <c r="Q146" s="586"/>
      <c r="R146" s="83"/>
    </row>
    <row r="147" spans="1:18" ht="12.5" x14ac:dyDescent="0.25">
      <c r="A147" s="82"/>
      <c r="B147" s="4" t="s">
        <v>368</v>
      </c>
      <c r="C147" s="4" t="s">
        <v>369</v>
      </c>
      <c r="D147" s="4" t="s">
        <v>370</v>
      </c>
      <c r="E147" s="4" t="s">
        <v>371</v>
      </c>
      <c r="F147" s="5" t="str">
        <f>IF(OR(AND(NOT(ISBLANK($C148)),$C148&lt;5),AND(NOT(ISBLANK($D148)),$D148&gt;3),AND(NOT(ISBLANK($E148)),$E148&gt;3)),"1","0")</f>
        <v>0</v>
      </c>
      <c r="G147" s="6"/>
      <c r="H147" s="6"/>
      <c r="I147" s="6"/>
      <c r="J147" s="6"/>
      <c r="K147" s="6"/>
      <c r="L147" s="6"/>
      <c r="M147" s="6"/>
      <c r="N147" s="6"/>
      <c r="O147" s="6"/>
      <c r="P147" s="6"/>
      <c r="Q147" s="6"/>
      <c r="R147" s="83"/>
    </row>
    <row r="148" spans="1:18" ht="12.5" x14ac:dyDescent="0.25">
      <c r="A148" s="82"/>
      <c r="B148" s="7"/>
      <c r="C148" s="6"/>
      <c r="D148" s="6"/>
      <c r="E148" s="6"/>
      <c r="F148" s="205" t="s">
        <v>372</v>
      </c>
      <c r="G148" s="562">
        <f>G147+H147</f>
        <v>0</v>
      </c>
      <c r="H148" s="562"/>
      <c r="I148" s="4"/>
      <c r="J148" s="562">
        <f>J147+K147</f>
        <v>0</v>
      </c>
      <c r="K148" s="562"/>
      <c r="L148" s="4"/>
      <c r="M148" s="562">
        <f>M147+N147</f>
        <v>0</v>
      </c>
      <c r="N148" s="562"/>
      <c r="O148" s="4"/>
      <c r="P148" s="4"/>
      <c r="Q148" s="4"/>
      <c r="R148" s="83"/>
    </row>
    <row r="149" spans="1:18" ht="12.5" x14ac:dyDescent="0.25">
      <c r="A149" s="82"/>
      <c r="B149" s="4" t="s">
        <v>373</v>
      </c>
      <c r="C149" s="4" t="s">
        <v>369</v>
      </c>
      <c r="D149" s="4" t="s">
        <v>370</v>
      </c>
      <c r="E149" s="4" t="s">
        <v>371</v>
      </c>
      <c r="F149" s="5" t="str">
        <f>IF(OR(AND(NOT(ISBLANK($C150)),$C150&lt;5),AND(NOT(ISBLANK($D150)),$D150&gt;3),AND(NOT(ISBLANK($E150)),$E150&gt;3)),"1","0")</f>
        <v>0</v>
      </c>
      <c r="G149" s="6"/>
      <c r="H149" s="6"/>
      <c r="I149" s="6"/>
      <c r="J149" s="6"/>
      <c r="K149" s="6"/>
      <c r="L149" s="6"/>
      <c r="M149" s="6"/>
      <c r="N149" s="6"/>
      <c r="O149" s="6"/>
      <c r="P149" s="6"/>
      <c r="Q149" s="6"/>
      <c r="R149" s="83"/>
    </row>
    <row r="150" spans="1:18" ht="12.5" x14ac:dyDescent="0.25">
      <c r="A150" s="82"/>
      <c r="B150" s="7"/>
      <c r="C150" s="6"/>
      <c r="D150" s="6"/>
      <c r="E150" s="6"/>
      <c r="F150" s="8" t="s">
        <v>372</v>
      </c>
      <c r="G150" s="562">
        <f>G149+H149</f>
        <v>0</v>
      </c>
      <c r="H150" s="562"/>
      <c r="I150" s="4"/>
      <c r="J150" s="562">
        <f>J149+K149</f>
        <v>0</v>
      </c>
      <c r="K150" s="562"/>
      <c r="L150" s="4"/>
      <c r="M150" s="562">
        <f>M149+N149</f>
        <v>0</v>
      </c>
      <c r="N150" s="562"/>
      <c r="O150" s="4"/>
      <c r="P150" s="4"/>
      <c r="Q150" s="4"/>
      <c r="R150" s="83"/>
    </row>
    <row r="151" spans="1:18" ht="12.5" x14ac:dyDescent="0.25">
      <c r="A151" s="82"/>
      <c r="B151" s="4" t="s">
        <v>374</v>
      </c>
      <c r="C151" s="4" t="s">
        <v>369</v>
      </c>
      <c r="D151" s="4" t="s">
        <v>370</v>
      </c>
      <c r="E151" s="4" t="s">
        <v>371</v>
      </c>
      <c r="F151" s="5" t="str">
        <f>IF(OR(AND(NOT(ISBLANK($C152)),$C152&lt;5),AND(NOT(ISBLANK($D152)),$D152&gt;3),AND(NOT(ISBLANK($E152)),$E152&gt;3)),"1","0")</f>
        <v>0</v>
      </c>
      <c r="G151" s="6"/>
      <c r="H151" s="6"/>
      <c r="I151" s="6"/>
      <c r="J151" s="6"/>
      <c r="K151" s="6"/>
      <c r="L151" s="6"/>
      <c r="M151" s="6"/>
      <c r="N151" s="6"/>
      <c r="O151" s="6"/>
      <c r="P151" s="6"/>
      <c r="Q151" s="6"/>
      <c r="R151" s="83"/>
    </row>
    <row r="152" spans="1:18" ht="12.5" x14ac:dyDescent="0.25">
      <c r="A152" s="82"/>
      <c r="B152" s="7"/>
      <c r="C152" s="6"/>
      <c r="D152" s="6"/>
      <c r="E152" s="6"/>
      <c r="F152" s="8" t="s">
        <v>372</v>
      </c>
      <c r="G152" s="562">
        <f>G151+H151</f>
        <v>0</v>
      </c>
      <c r="H152" s="562"/>
      <c r="I152" s="4"/>
      <c r="J152" s="562">
        <f>J151+K151</f>
        <v>0</v>
      </c>
      <c r="K152" s="562"/>
      <c r="L152" s="4"/>
      <c r="M152" s="562">
        <f>M151+N151</f>
        <v>0</v>
      </c>
      <c r="N152" s="562"/>
      <c r="O152" s="4"/>
      <c r="P152" s="4"/>
      <c r="Q152" s="4"/>
      <c r="R152" s="83"/>
    </row>
    <row r="153" spans="1:18" ht="12.5" x14ac:dyDescent="0.25">
      <c r="A153" s="82"/>
      <c r="B153" s="4" t="s">
        <v>375</v>
      </c>
      <c r="C153" s="4" t="s">
        <v>369</v>
      </c>
      <c r="D153" s="4" t="s">
        <v>370</v>
      </c>
      <c r="E153" s="4" t="s">
        <v>371</v>
      </c>
      <c r="F153" s="5" t="str">
        <f>IF(OR(AND(NOT(ISBLANK($C154)),$C154&lt;5),AND(NOT(ISBLANK($D154)),$D154&gt;3),AND(NOT(ISBLANK($E154)),$E154&gt;3)),"1","0")</f>
        <v>0</v>
      </c>
      <c r="G153" s="6"/>
      <c r="H153" s="6"/>
      <c r="I153" s="6"/>
      <c r="J153" s="6"/>
      <c r="K153" s="6"/>
      <c r="L153" s="6"/>
      <c r="M153" s="6"/>
      <c r="N153" s="6"/>
      <c r="O153" s="6"/>
      <c r="P153" s="6"/>
      <c r="Q153" s="6"/>
      <c r="R153" s="83"/>
    </row>
    <row r="154" spans="1:18" ht="12.5" x14ac:dyDescent="0.25">
      <c r="A154" s="82"/>
      <c r="B154" s="7"/>
      <c r="C154" s="6"/>
      <c r="D154" s="6"/>
      <c r="E154" s="6"/>
      <c r="F154" s="8" t="s">
        <v>372</v>
      </c>
      <c r="G154" s="562">
        <f>G153+H153</f>
        <v>0</v>
      </c>
      <c r="H154" s="562"/>
      <c r="I154" s="4"/>
      <c r="J154" s="562">
        <f>J153+K153</f>
        <v>0</v>
      </c>
      <c r="K154" s="562"/>
      <c r="L154" s="4"/>
      <c r="M154" s="562">
        <f>M153+N153</f>
        <v>0</v>
      </c>
      <c r="N154" s="562"/>
      <c r="O154" s="4"/>
      <c r="P154" s="4"/>
      <c r="Q154" s="4"/>
      <c r="R154" s="83"/>
    </row>
    <row r="155" spans="1:18" ht="12.5" x14ac:dyDescent="0.25">
      <c r="A155" s="82"/>
      <c r="B155" s="4" t="s">
        <v>376</v>
      </c>
      <c r="C155" s="4" t="s">
        <v>369</v>
      </c>
      <c r="D155" s="4" t="s">
        <v>370</v>
      </c>
      <c r="E155" s="4" t="s">
        <v>371</v>
      </c>
      <c r="F155" s="5" t="str">
        <f>IF(OR(AND(NOT(ISBLANK($C156)),$C156&lt;5),AND(NOT(ISBLANK($D156)),$D156&gt;3),AND(NOT(ISBLANK($E156)),$E156&gt;3)),"1","0")</f>
        <v>0</v>
      </c>
      <c r="G155" s="6"/>
      <c r="H155" s="6"/>
      <c r="I155" s="6"/>
      <c r="J155" s="6"/>
      <c r="K155" s="6"/>
      <c r="L155" s="6"/>
      <c r="M155" s="6"/>
      <c r="N155" s="6"/>
      <c r="O155" s="6"/>
      <c r="P155" s="6"/>
      <c r="Q155" s="6"/>
      <c r="R155" s="83"/>
    </row>
    <row r="156" spans="1:18" ht="12.5" x14ac:dyDescent="0.25">
      <c r="A156" s="82"/>
      <c r="B156" s="7"/>
      <c r="C156" s="6"/>
      <c r="D156" s="6"/>
      <c r="E156" s="6"/>
      <c r="F156" s="8" t="s">
        <v>372</v>
      </c>
      <c r="G156" s="562">
        <f>G155+H155</f>
        <v>0</v>
      </c>
      <c r="H156" s="562"/>
      <c r="I156" s="4"/>
      <c r="J156" s="562">
        <f>J155+K155</f>
        <v>0</v>
      </c>
      <c r="K156" s="562"/>
      <c r="L156" s="4"/>
      <c r="M156" s="562">
        <f>M155+N155</f>
        <v>0</v>
      </c>
      <c r="N156" s="562"/>
      <c r="O156" s="4"/>
      <c r="P156" s="4"/>
      <c r="Q156" s="4"/>
      <c r="R156" s="83"/>
    </row>
    <row r="157" spans="1:18" ht="12.5" x14ac:dyDescent="0.25">
      <c r="A157" s="82"/>
      <c r="B157" s="4" t="s">
        <v>377</v>
      </c>
      <c r="C157" s="4" t="s">
        <v>369</v>
      </c>
      <c r="D157" s="4" t="s">
        <v>370</v>
      </c>
      <c r="E157" s="4" t="s">
        <v>371</v>
      </c>
      <c r="F157" s="5" t="str">
        <f>IF(OR(AND(NOT(ISBLANK($C158)),$C158&lt;5),AND(NOT(ISBLANK($D158)),$D158&gt;3),AND(NOT(ISBLANK($E158)),$E158&gt;3)),"1","0")</f>
        <v>0</v>
      </c>
      <c r="G157" s="6"/>
      <c r="H157" s="6"/>
      <c r="I157" s="6"/>
      <c r="J157" s="6"/>
      <c r="K157" s="6"/>
      <c r="L157" s="6"/>
      <c r="M157" s="6"/>
      <c r="N157" s="6"/>
      <c r="O157" s="6"/>
      <c r="P157" s="6"/>
      <c r="Q157" s="6"/>
      <c r="R157" s="83"/>
    </row>
    <row r="158" spans="1:18" ht="12.5" x14ac:dyDescent="0.25">
      <c r="A158" s="82"/>
      <c r="B158" s="7"/>
      <c r="C158" s="6"/>
      <c r="D158" s="6"/>
      <c r="E158" s="6"/>
      <c r="F158" s="8" t="s">
        <v>372</v>
      </c>
      <c r="G158" s="562">
        <f>G157+H157</f>
        <v>0</v>
      </c>
      <c r="H158" s="562"/>
      <c r="I158" s="4"/>
      <c r="J158" s="562">
        <f>J157+K157</f>
        <v>0</v>
      </c>
      <c r="K158" s="562"/>
      <c r="L158" s="4"/>
      <c r="M158" s="562">
        <f>M157+N157</f>
        <v>0</v>
      </c>
      <c r="N158" s="562"/>
      <c r="O158" s="4"/>
      <c r="P158" s="4"/>
      <c r="Q158" s="4"/>
      <c r="R158" s="83"/>
    </row>
    <row r="159" spans="1:18" ht="12.5" x14ac:dyDescent="0.25">
      <c r="A159" s="82"/>
      <c r="B159" s="4" t="s">
        <v>378</v>
      </c>
      <c r="C159" s="4" t="s">
        <v>369</v>
      </c>
      <c r="D159" s="4" t="s">
        <v>370</v>
      </c>
      <c r="E159" s="4" t="s">
        <v>371</v>
      </c>
      <c r="F159" s="5" t="str">
        <f>IF(OR(AND(NOT(ISBLANK($C160)),$C160&lt;5),AND(NOT(ISBLANK($D160)),$D160&gt;3),AND(NOT(ISBLANK($E160)),$E160&gt;3)),"1","0")</f>
        <v>0</v>
      </c>
      <c r="G159" s="6"/>
      <c r="H159" s="6"/>
      <c r="I159" s="6"/>
      <c r="J159" s="6"/>
      <c r="K159" s="6"/>
      <c r="L159" s="6"/>
      <c r="M159" s="6"/>
      <c r="N159" s="6"/>
      <c r="O159" s="6"/>
      <c r="P159" s="6"/>
      <c r="Q159" s="6"/>
      <c r="R159" s="83"/>
    </row>
    <row r="160" spans="1:18" ht="12.5" x14ac:dyDescent="0.25">
      <c r="A160" s="82"/>
      <c r="B160" s="7"/>
      <c r="C160" s="6"/>
      <c r="D160" s="6"/>
      <c r="E160" s="6"/>
      <c r="F160" s="8" t="s">
        <v>372</v>
      </c>
      <c r="G160" s="562">
        <f>G159+H159</f>
        <v>0</v>
      </c>
      <c r="H160" s="562"/>
      <c r="I160" s="4"/>
      <c r="J160" s="562">
        <f>J159+K159</f>
        <v>0</v>
      </c>
      <c r="K160" s="562"/>
      <c r="L160" s="4"/>
      <c r="M160" s="562">
        <f>M159+N159</f>
        <v>0</v>
      </c>
      <c r="N160" s="562"/>
      <c r="O160" s="4"/>
      <c r="P160" s="4"/>
      <c r="Q160" s="4"/>
      <c r="R160" s="83"/>
    </row>
    <row r="161" spans="1:18" ht="12.5" x14ac:dyDescent="0.25">
      <c r="A161" s="82"/>
      <c r="B161" s="4" t="s">
        <v>379</v>
      </c>
      <c r="C161" s="4" t="s">
        <v>369</v>
      </c>
      <c r="D161" s="4" t="s">
        <v>370</v>
      </c>
      <c r="E161" s="4" t="s">
        <v>371</v>
      </c>
      <c r="F161" s="5" t="str">
        <f>IF(OR(AND(NOT(ISBLANK($C162)),$C162&lt;5),AND(NOT(ISBLANK($D162)),$D162&gt;3),AND(NOT(ISBLANK($E162)),$E162&gt;3)),"1","0")</f>
        <v>0</v>
      </c>
      <c r="G161" s="6"/>
      <c r="H161" s="6"/>
      <c r="I161" s="6"/>
      <c r="J161" s="6"/>
      <c r="K161" s="6"/>
      <c r="L161" s="6"/>
      <c r="M161" s="6"/>
      <c r="N161" s="6"/>
      <c r="O161" s="6"/>
      <c r="P161" s="6"/>
      <c r="Q161" s="6"/>
      <c r="R161" s="83"/>
    </row>
    <row r="162" spans="1:18" ht="12.5" x14ac:dyDescent="0.25">
      <c r="A162" s="82"/>
      <c r="B162" s="7"/>
      <c r="C162" s="6"/>
      <c r="D162" s="6"/>
      <c r="E162" s="6"/>
      <c r="F162" s="8" t="s">
        <v>372</v>
      </c>
      <c r="G162" s="562">
        <f>G161+H161</f>
        <v>0</v>
      </c>
      <c r="H162" s="562"/>
      <c r="I162" s="4"/>
      <c r="J162" s="562">
        <f>J161+K161</f>
        <v>0</v>
      </c>
      <c r="K162" s="562"/>
      <c r="L162" s="4"/>
      <c r="M162" s="562">
        <f>M161+N161</f>
        <v>0</v>
      </c>
      <c r="N162" s="562"/>
      <c r="O162" s="4"/>
      <c r="P162" s="4"/>
      <c r="Q162" s="4"/>
      <c r="R162" s="83"/>
    </row>
    <row r="163" spans="1:18" ht="12.5" x14ac:dyDescent="0.25">
      <c r="A163" s="82"/>
      <c r="B163" s="546" t="s">
        <v>380</v>
      </c>
      <c r="C163" s="547"/>
      <c r="D163" s="547"/>
      <c r="E163" s="548"/>
      <c r="F163" s="548"/>
      <c r="G163" s="548"/>
      <c r="H163" s="548"/>
      <c r="I163" s="548"/>
      <c r="J163" s="10">
        <f>MAX(G148,J148,M148,G150,J150,M150,G152,J152,M152,G154,J154,M154,G156,J156,M156,G158,J158,M158,G160,J160,M160,G162,J162,M162)</f>
        <v>0</v>
      </c>
      <c r="K163" s="549"/>
      <c r="L163" s="550"/>
      <c r="M163" s="550"/>
      <c r="N163" s="550"/>
      <c r="O163" s="550"/>
      <c r="P163" s="550"/>
      <c r="Q163" s="550"/>
      <c r="R163" s="83"/>
    </row>
    <row r="164" spans="1:18" ht="12.5" x14ac:dyDescent="0.25">
      <c r="A164" s="82"/>
      <c r="B164" s="551" t="s">
        <v>381</v>
      </c>
      <c r="C164" s="551"/>
      <c r="D164" s="552"/>
      <c r="E164" s="971"/>
      <c r="F164" s="972"/>
      <c r="G164" s="972"/>
      <c r="H164" s="972"/>
      <c r="I164" s="972"/>
      <c r="J164" s="972"/>
      <c r="K164" s="972"/>
      <c r="L164" s="972"/>
      <c r="M164" s="972"/>
      <c r="N164" s="972"/>
      <c r="O164" s="972"/>
      <c r="P164" s="972"/>
      <c r="Q164" s="973"/>
      <c r="R164" s="83"/>
    </row>
    <row r="165" spans="1:18" ht="12.5" x14ac:dyDescent="0.25">
      <c r="A165" s="82"/>
      <c r="B165" s="111" t="s">
        <v>382</v>
      </c>
      <c r="C165" s="112">
        <f>F147+F149+F151+F153+F155+F157+F159+F161</f>
        <v>0</v>
      </c>
      <c r="D165" s="9"/>
      <c r="E165" s="974"/>
      <c r="F165" s="557"/>
      <c r="G165" s="557"/>
      <c r="H165" s="557"/>
      <c r="I165" s="557"/>
      <c r="J165" s="557"/>
      <c r="K165" s="557"/>
      <c r="L165" s="557"/>
      <c r="M165" s="557"/>
      <c r="N165" s="557"/>
      <c r="O165" s="557"/>
      <c r="P165" s="557"/>
      <c r="Q165" s="975"/>
      <c r="R165" s="83"/>
    </row>
    <row r="166" spans="1:18" ht="12.5" x14ac:dyDescent="0.25">
      <c r="A166" s="82"/>
      <c r="B166" s="111" t="s">
        <v>383</v>
      </c>
      <c r="C166" s="112" t="str">
        <f>IF(AND(NOT(ISBLANK(G145)),OR(G145="&lt; 50,000 cp",G145="50,000 - 499,999 cp")),"1","0")</f>
        <v>0</v>
      </c>
      <c r="D166" s="9"/>
      <c r="E166" s="974"/>
      <c r="F166" s="557"/>
      <c r="G166" s="557"/>
      <c r="H166" s="557"/>
      <c r="I166" s="557"/>
      <c r="J166" s="557"/>
      <c r="K166" s="557"/>
      <c r="L166" s="557"/>
      <c r="M166" s="557"/>
      <c r="N166" s="557"/>
      <c r="O166" s="557"/>
      <c r="P166" s="557"/>
      <c r="Q166" s="975"/>
      <c r="R166" s="83"/>
    </row>
    <row r="167" spans="1:18" ht="12.5" x14ac:dyDescent="0.25">
      <c r="A167" s="82"/>
      <c r="B167" s="111" t="s">
        <v>384</v>
      </c>
      <c r="C167" s="111">
        <f>C165+C166</f>
        <v>0</v>
      </c>
      <c r="D167" s="9"/>
      <c r="E167" s="976"/>
      <c r="F167" s="977"/>
      <c r="G167" s="977"/>
      <c r="H167" s="977"/>
      <c r="I167" s="977"/>
      <c r="J167" s="977"/>
      <c r="K167" s="977"/>
      <c r="L167" s="977"/>
      <c r="M167" s="977"/>
      <c r="N167" s="977"/>
      <c r="O167" s="977"/>
      <c r="P167" s="977"/>
      <c r="Q167" s="978"/>
      <c r="R167" s="83"/>
    </row>
    <row r="168" spans="1:18" ht="12.5" x14ac:dyDescent="0.25">
      <c r="A168" s="82"/>
      <c r="B168" s="113" t="s">
        <v>385</v>
      </c>
      <c r="C168" s="113">
        <f>$F$4</f>
        <v>0</v>
      </c>
      <c r="R168" s="83"/>
    </row>
    <row r="169" spans="1:18" ht="12.5" x14ac:dyDescent="0.25">
      <c r="A169" s="82"/>
      <c r="R169" s="83"/>
    </row>
    <row r="170" spans="1:18" ht="12.5" x14ac:dyDescent="0.25">
      <c r="A170" s="82"/>
      <c r="R170" s="83"/>
    </row>
    <row r="171" spans="1:18" ht="12.5" x14ac:dyDescent="0.25">
      <c r="A171" s="82"/>
      <c r="B171" s="590" t="str">
        <f>+Ecologist&amp;": "&amp;+Site_name</f>
        <v xml:space="preserve">: </v>
      </c>
      <c r="C171" s="591"/>
      <c r="D171" s="591"/>
      <c r="E171" s="591"/>
      <c r="F171" s="591"/>
      <c r="G171" s="591"/>
      <c r="H171" s="591"/>
      <c r="I171" s="591"/>
      <c r="J171" s="591"/>
      <c r="K171" s="592"/>
      <c r="L171" s="592"/>
      <c r="M171" s="592"/>
      <c r="N171" s="592"/>
      <c r="O171" s="592"/>
      <c r="P171" s="592"/>
      <c r="Q171" s="593"/>
      <c r="R171" s="83"/>
    </row>
    <row r="172" spans="1:18" ht="14.15" customHeight="1" x14ac:dyDescent="0.25">
      <c r="A172" s="82"/>
      <c r="B172" s="594" t="s">
        <v>1085</v>
      </c>
      <c r="C172" s="594"/>
      <c r="D172" s="594"/>
      <c r="E172" s="594"/>
      <c r="F172" s="594"/>
      <c r="G172" s="594"/>
      <c r="H172" s="594"/>
      <c r="I172" s="594"/>
      <c r="J172" s="594"/>
      <c r="K172" s="285" t="s">
        <v>387</v>
      </c>
      <c r="L172" s="235"/>
      <c r="M172" s="235"/>
      <c r="N172" s="235"/>
      <c r="O172" s="235"/>
      <c r="P172" s="235"/>
      <c r="Q172" s="235"/>
      <c r="R172" s="83"/>
    </row>
    <row r="173" spans="1:18" ht="12.5" x14ac:dyDescent="0.25">
      <c r="A173" s="82"/>
      <c r="B173" s="245"/>
      <c r="C173" s="271"/>
      <c r="D173" s="271"/>
      <c r="E173" s="271"/>
      <c r="F173" s="271"/>
      <c r="G173" s="271"/>
      <c r="H173" s="271"/>
      <c r="I173" s="271"/>
      <c r="J173" s="271"/>
      <c r="K173" s="271"/>
      <c r="L173" s="271"/>
      <c r="M173" s="271"/>
      <c r="N173" s="271"/>
      <c r="O173" s="271"/>
      <c r="P173" s="271"/>
      <c r="Q173" s="271"/>
      <c r="R173" s="83"/>
    </row>
    <row r="174" spans="1:18" ht="12.5" x14ac:dyDescent="0.25">
      <c r="A174" s="82"/>
      <c r="B174" s="271"/>
      <c r="C174" s="271"/>
      <c r="D174" s="271"/>
      <c r="E174" s="271"/>
      <c r="F174" s="271"/>
      <c r="G174" s="271"/>
      <c r="H174" s="271"/>
      <c r="I174" s="271"/>
      <c r="J174" s="271"/>
      <c r="K174" s="271"/>
      <c r="L174" s="271"/>
      <c r="M174" s="271"/>
      <c r="N174" s="271"/>
      <c r="O174" s="271"/>
      <c r="P174" s="271"/>
      <c r="Q174" s="271"/>
      <c r="R174" s="83"/>
    </row>
    <row r="175" spans="1:18" ht="12.5" x14ac:dyDescent="0.25">
      <c r="A175" s="82"/>
      <c r="B175" s="271"/>
      <c r="C175" s="271"/>
      <c r="D175" s="271"/>
      <c r="E175" s="271"/>
      <c r="F175" s="271"/>
      <c r="G175" s="271"/>
      <c r="H175" s="271"/>
      <c r="I175" s="271"/>
      <c r="J175" s="271"/>
      <c r="K175" s="271"/>
      <c r="L175" s="271"/>
      <c r="M175" s="271"/>
      <c r="N175" s="271"/>
      <c r="O175" s="271"/>
      <c r="P175" s="271"/>
      <c r="Q175" s="271"/>
      <c r="R175" s="83"/>
    </row>
    <row r="176" spans="1:18" ht="12.5" x14ac:dyDescent="0.25">
      <c r="A176" s="82"/>
      <c r="B176" s="617" t="s">
        <v>1088</v>
      </c>
      <c r="C176" s="979"/>
      <c r="D176" s="979"/>
      <c r="E176" s="980"/>
      <c r="F176" s="579" t="s">
        <v>320</v>
      </c>
      <c r="G176" s="578" t="s">
        <v>354</v>
      </c>
      <c r="H176" s="578"/>
      <c r="I176" s="578"/>
      <c r="J176" s="578" t="s">
        <v>355</v>
      </c>
      <c r="K176" s="578"/>
      <c r="L176" s="578"/>
      <c r="M176" s="580" t="s">
        <v>356</v>
      </c>
      <c r="N176" s="581"/>
      <c r="O176" s="581"/>
      <c r="P176" s="2" t="s">
        <v>357</v>
      </c>
      <c r="Q176" s="3" t="s">
        <v>358</v>
      </c>
      <c r="R176" s="83"/>
    </row>
    <row r="177" spans="1:18" ht="14.15" customHeight="1" x14ac:dyDescent="0.25">
      <c r="A177" s="82"/>
      <c r="B177" s="981"/>
      <c r="C177" s="982"/>
      <c r="D177" s="982"/>
      <c r="E177" s="983"/>
      <c r="F177" s="263"/>
      <c r="G177" s="579" t="s">
        <v>359</v>
      </c>
      <c r="H177" s="579"/>
      <c r="I177" s="579"/>
      <c r="J177" s="579" t="s">
        <v>360</v>
      </c>
      <c r="K177" s="579"/>
      <c r="L177" s="579"/>
      <c r="M177" s="582"/>
      <c r="N177" s="582"/>
      <c r="O177" s="582"/>
      <c r="P177" s="585" t="s">
        <v>361</v>
      </c>
      <c r="Q177" s="585" t="s">
        <v>362</v>
      </c>
      <c r="R177" s="83"/>
    </row>
    <row r="178" spans="1:18" ht="12.5" x14ac:dyDescent="0.25">
      <c r="A178" s="82"/>
      <c r="B178" s="588" t="s">
        <v>363</v>
      </c>
      <c r="C178" s="589"/>
      <c r="D178" s="589"/>
      <c r="E178" s="144"/>
      <c r="F178" s="263"/>
      <c r="G178" s="583"/>
      <c r="H178" s="583"/>
      <c r="I178" s="583"/>
      <c r="J178" s="584"/>
      <c r="K178" s="584"/>
      <c r="L178" s="584"/>
      <c r="M178" s="582"/>
      <c r="N178" s="582"/>
      <c r="O178" s="582"/>
      <c r="P178" s="586"/>
      <c r="Q178" s="586"/>
      <c r="R178" s="83"/>
    </row>
    <row r="179" spans="1:18" ht="12.5" x14ac:dyDescent="0.25">
      <c r="A179" s="82"/>
      <c r="B179" s="587" t="s">
        <v>364</v>
      </c>
      <c r="C179" s="547"/>
      <c r="D179" s="547"/>
      <c r="E179" s="547"/>
      <c r="F179" s="547"/>
      <c r="G179" s="4" t="s">
        <v>365</v>
      </c>
      <c r="H179" s="4" t="s">
        <v>366</v>
      </c>
      <c r="I179" s="4" t="s">
        <v>367</v>
      </c>
      <c r="J179" s="4" t="s">
        <v>365</v>
      </c>
      <c r="K179" s="4" t="s">
        <v>366</v>
      </c>
      <c r="L179" s="4" t="s">
        <v>367</v>
      </c>
      <c r="M179" s="4" t="s">
        <v>365</v>
      </c>
      <c r="N179" s="4" t="s">
        <v>366</v>
      </c>
      <c r="O179" s="4" t="s">
        <v>367</v>
      </c>
      <c r="P179" s="586"/>
      <c r="Q179" s="586"/>
      <c r="R179" s="83"/>
    </row>
    <row r="180" spans="1:18" ht="12.5" x14ac:dyDescent="0.25">
      <c r="A180" s="82"/>
      <c r="B180" s="4" t="s">
        <v>368</v>
      </c>
      <c r="C180" s="4" t="s">
        <v>369</v>
      </c>
      <c r="D180" s="4" t="s">
        <v>370</v>
      </c>
      <c r="E180" s="4" t="s">
        <v>371</v>
      </c>
      <c r="F180" s="5" t="str">
        <f>IF(OR(AND(NOT(ISBLANK($C181)),$C181&lt;5),AND(NOT(ISBLANK($D181)),$D181&gt;3),AND(NOT(ISBLANK($E181)),$E181&gt;3)),"1","0")</f>
        <v>0</v>
      </c>
      <c r="G180" s="6"/>
      <c r="H180" s="6"/>
      <c r="I180" s="6"/>
      <c r="J180" s="6"/>
      <c r="K180" s="6"/>
      <c r="L180" s="6"/>
      <c r="M180" s="6"/>
      <c r="N180" s="6"/>
      <c r="O180" s="6"/>
      <c r="P180" s="6"/>
      <c r="Q180" s="6"/>
      <c r="R180" s="83"/>
    </row>
    <row r="181" spans="1:18" ht="12.5" x14ac:dyDescent="0.25">
      <c r="A181" s="82"/>
      <c r="B181" s="7"/>
      <c r="C181" s="6"/>
      <c r="D181" s="6"/>
      <c r="E181" s="6"/>
      <c r="F181" s="205" t="s">
        <v>372</v>
      </c>
      <c r="G181" s="562">
        <f>G180+H180</f>
        <v>0</v>
      </c>
      <c r="H181" s="562"/>
      <c r="I181" s="4"/>
      <c r="J181" s="562">
        <f>J180+K180</f>
        <v>0</v>
      </c>
      <c r="K181" s="562"/>
      <c r="L181" s="4"/>
      <c r="M181" s="562">
        <f>M180+N180</f>
        <v>0</v>
      </c>
      <c r="N181" s="562"/>
      <c r="O181" s="4"/>
      <c r="P181" s="4"/>
      <c r="Q181" s="4"/>
      <c r="R181" s="83"/>
    </row>
    <row r="182" spans="1:18" ht="12.5" x14ac:dyDescent="0.25">
      <c r="A182" s="82"/>
      <c r="B182" s="4" t="s">
        <v>373</v>
      </c>
      <c r="C182" s="4" t="s">
        <v>369</v>
      </c>
      <c r="D182" s="4" t="s">
        <v>370</v>
      </c>
      <c r="E182" s="4" t="s">
        <v>371</v>
      </c>
      <c r="F182" s="5" t="str">
        <f>IF(OR(AND(NOT(ISBLANK($C183)),$C183&lt;5),AND(NOT(ISBLANK($D183)),$D183&gt;3),AND(NOT(ISBLANK($E183)),$E183&gt;3)),"1","0")</f>
        <v>0</v>
      </c>
      <c r="G182" s="6"/>
      <c r="H182" s="6"/>
      <c r="I182" s="6"/>
      <c r="J182" s="6"/>
      <c r="K182" s="6"/>
      <c r="L182" s="6"/>
      <c r="M182" s="6"/>
      <c r="N182" s="6"/>
      <c r="O182" s="6"/>
      <c r="P182" s="6"/>
      <c r="Q182" s="6"/>
      <c r="R182" s="83"/>
    </row>
    <row r="183" spans="1:18" ht="12.5" x14ac:dyDescent="0.25">
      <c r="A183" s="82"/>
      <c r="B183" s="7"/>
      <c r="C183" s="6"/>
      <c r="D183" s="6"/>
      <c r="E183" s="6"/>
      <c r="F183" s="8" t="s">
        <v>372</v>
      </c>
      <c r="G183" s="562">
        <f>G182+H182</f>
        <v>0</v>
      </c>
      <c r="H183" s="562"/>
      <c r="I183" s="4"/>
      <c r="J183" s="562">
        <f>J182+K182</f>
        <v>0</v>
      </c>
      <c r="K183" s="562"/>
      <c r="L183" s="4"/>
      <c r="M183" s="562">
        <f>M182+N182</f>
        <v>0</v>
      </c>
      <c r="N183" s="562"/>
      <c r="O183" s="4"/>
      <c r="P183" s="4"/>
      <c r="Q183" s="4"/>
      <c r="R183" s="83"/>
    </row>
    <row r="184" spans="1:18" ht="12.5" x14ac:dyDescent="0.25">
      <c r="A184" s="82"/>
      <c r="B184" s="4" t="s">
        <v>374</v>
      </c>
      <c r="C184" s="4" t="s">
        <v>369</v>
      </c>
      <c r="D184" s="4" t="s">
        <v>370</v>
      </c>
      <c r="E184" s="4" t="s">
        <v>371</v>
      </c>
      <c r="F184" s="5" t="str">
        <f>IF(OR(AND(NOT(ISBLANK($C185)),$C185&lt;5),AND(NOT(ISBLANK($D185)),$D185&gt;3),AND(NOT(ISBLANK($E185)),$E185&gt;3)),"1","0")</f>
        <v>0</v>
      </c>
      <c r="G184" s="6"/>
      <c r="H184" s="6"/>
      <c r="I184" s="6"/>
      <c r="J184" s="6"/>
      <c r="K184" s="6"/>
      <c r="L184" s="6"/>
      <c r="M184" s="6"/>
      <c r="N184" s="6"/>
      <c r="O184" s="6"/>
      <c r="P184" s="6"/>
      <c r="Q184" s="6"/>
      <c r="R184" s="83"/>
    </row>
    <row r="185" spans="1:18" ht="12.5" x14ac:dyDescent="0.25">
      <c r="A185" s="82"/>
      <c r="B185" s="7"/>
      <c r="C185" s="6"/>
      <c r="D185" s="6"/>
      <c r="E185" s="6"/>
      <c r="F185" s="8" t="s">
        <v>372</v>
      </c>
      <c r="G185" s="562">
        <f>G184+H184</f>
        <v>0</v>
      </c>
      <c r="H185" s="562"/>
      <c r="I185" s="4"/>
      <c r="J185" s="562">
        <f>J184+K184</f>
        <v>0</v>
      </c>
      <c r="K185" s="562"/>
      <c r="L185" s="4"/>
      <c r="M185" s="562">
        <f>M184+N184</f>
        <v>0</v>
      </c>
      <c r="N185" s="562"/>
      <c r="O185" s="4"/>
      <c r="P185" s="4"/>
      <c r="Q185" s="4"/>
      <c r="R185" s="83"/>
    </row>
    <row r="186" spans="1:18" ht="12.5" x14ac:dyDescent="0.25">
      <c r="A186" s="82"/>
      <c r="B186" s="4" t="s">
        <v>375</v>
      </c>
      <c r="C186" s="4" t="s">
        <v>369</v>
      </c>
      <c r="D186" s="4" t="s">
        <v>370</v>
      </c>
      <c r="E186" s="4" t="s">
        <v>371</v>
      </c>
      <c r="F186" s="5" t="str">
        <f>IF(OR(AND(NOT(ISBLANK($C187)),$C187&lt;5),AND(NOT(ISBLANK($D187)),$D187&gt;3),AND(NOT(ISBLANK($E187)),$E187&gt;3)),"1","0")</f>
        <v>0</v>
      </c>
      <c r="G186" s="6"/>
      <c r="H186" s="6"/>
      <c r="I186" s="6"/>
      <c r="J186" s="6"/>
      <c r="K186" s="6"/>
      <c r="L186" s="6"/>
      <c r="M186" s="6"/>
      <c r="N186" s="6"/>
      <c r="O186" s="6"/>
      <c r="P186" s="6"/>
      <c r="Q186" s="6"/>
      <c r="R186" s="83"/>
    </row>
    <row r="187" spans="1:18" ht="12.5" x14ac:dyDescent="0.25">
      <c r="A187" s="82"/>
      <c r="B187" s="7"/>
      <c r="C187" s="6"/>
      <c r="D187" s="6"/>
      <c r="E187" s="6"/>
      <c r="F187" s="8" t="s">
        <v>372</v>
      </c>
      <c r="G187" s="562">
        <f>G186+H186</f>
        <v>0</v>
      </c>
      <c r="H187" s="562"/>
      <c r="I187" s="4"/>
      <c r="J187" s="562">
        <f>J186+K186</f>
        <v>0</v>
      </c>
      <c r="K187" s="562"/>
      <c r="L187" s="4"/>
      <c r="M187" s="562">
        <f>M186+N186</f>
        <v>0</v>
      </c>
      <c r="N187" s="562"/>
      <c r="O187" s="4"/>
      <c r="P187" s="4"/>
      <c r="Q187" s="4"/>
      <c r="R187" s="83"/>
    </row>
    <row r="188" spans="1:18" ht="12.5" x14ac:dyDescent="0.25">
      <c r="A188" s="82"/>
      <c r="B188" s="4" t="s">
        <v>376</v>
      </c>
      <c r="C188" s="4" t="s">
        <v>369</v>
      </c>
      <c r="D188" s="4" t="s">
        <v>370</v>
      </c>
      <c r="E188" s="4" t="s">
        <v>371</v>
      </c>
      <c r="F188" s="5" t="str">
        <f>IF(OR(AND(NOT(ISBLANK($C189)),$C189&lt;5),AND(NOT(ISBLANK($D189)),$D189&gt;3),AND(NOT(ISBLANK($E189)),$E189&gt;3)),"1","0")</f>
        <v>0</v>
      </c>
      <c r="G188" s="6"/>
      <c r="H188" s="6"/>
      <c r="I188" s="6"/>
      <c r="J188" s="6"/>
      <c r="K188" s="6"/>
      <c r="L188" s="6"/>
      <c r="M188" s="6"/>
      <c r="N188" s="6"/>
      <c r="O188" s="6"/>
      <c r="P188" s="6"/>
      <c r="Q188" s="6"/>
      <c r="R188" s="83"/>
    </row>
    <row r="189" spans="1:18" ht="12.5" x14ac:dyDescent="0.25">
      <c r="A189" s="82"/>
      <c r="B189" s="7"/>
      <c r="C189" s="6"/>
      <c r="D189" s="6"/>
      <c r="E189" s="6"/>
      <c r="F189" s="8" t="s">
        <v>372</v>
      </c>
      <c r="G189" s="562">
        <f>G188+H188</f>
        <v>0</v>
      </c>
      <c r="H189" s="562"/>
      <c r="I189" s="4"/>
      <c r="J189" s="562">
        <f>J188+K188</f>
        <v>0</v>
      </c>
      <c r="K189" s="562"/>
      <c r="L189" s="4"/>
      <c r="M189" s="562">
        <f>M188+N188</f>
        <v>0</v>
      </c>
      <c r="N189" s="562"/>
      <c r="O189" s="4"/>
      <c r="P189" s="4"/>
      <c r="Q189" s="4"/>
      <c r="R189" s="83"/>
    </row>
    <row r="190" spans="1:18" ht="12.5" x14ac:dyDescent="0.25">
      <c r="A190" s="82"/>
      <c r="B190" s="4" t="s">
        <v>377</v>
      </c>
      <c r="C190" s="4" t="s">
        <v>369</v>
      </c>
      <c r="D190" s="4" t="s">
        <v>370</v>
      </c>
      <c r="E190" s="4" t="s">
        <v>371</v>
      </c>
      <c r="F190" s="5" t="str">
        <f>IF(OR(AND(NOT(ISBLANK($C191)),$C191&lt;5),AND(NOT(ISBLANK($D191)),$D191&gt;3),AND(NOT(ISBLANK($E191)),$E191&gt;3)),"1","0")</f>
        <v>0</v>
      </c>
      <c r="G190" s="6"/>
      <c r="H190" s="6"/>
      <c r="I190" s="6"/>
      <c r="J190" s="6"/>
      <c r="K190" s="6"/>
      <c r="L190" s="6"/>
      <c r="M190" s="6"/>
      <c r="N190" s="6"/>
      <c r="O190" s="6"/>
      <c r="P190" s="6"/>
      <c r="Q190" s="6"/>
      <c r="R190" s="83"/>
    </row>
    <row r="191" spans="1:18" ht="12.5" x14ac:dyDescent="0.25">
      <c r="A191" s="82"/>
      <c r="B191" s="7"/>
      <c r="C191" s="6"/>
      <c r="D191" s="6"/>
      <c r="E191" s="6"/>
      <c r="F191" s="8" t="s">
        <v>372</v>
      </c>
      <c r="G191" s="562">
        <f>G190+H190</f>
        <v>0</v>
      </c>
      <c r="H191" s="562"/>
      <c r="I191" s="4"/>
      <c r="J191" s="562">
        <f>J190+K190</f>
        <v>0</v>
      </c>
      <c r="K191" s="562"/>
      <c r="L191" s="4"/>
      <c r="M191" s="562">
        <f>M190+N190</f>
        <v>0</v>
      </c>
      <c r="N191" s="562"/>
      <c r="O191" s="4"/>
      <c r="P191" s="4"/>
      <c r="Q191" s="4"/>
      <c r="R191" s="83"/>
    </row>
    <row r="192" spans="1:18" ht="12.5" x14ac:dyDescent="0.25">
      <c r="A192" s="82"/>
      <c r="B192" s="4" t="s">
        <v>378</v>
      </c>
      <c r="C192" s="4" t="s">
        <v>369</v>
      </c>
      <c r="D192" s="4" t="s">
        <v>370</v>
      </c>
      <c r="E192" s="4" t="s">
        <v>371</v>
      </c>
      <c r="F192" s="5" t="str">
        <f>IF(OR(AND(NOT(ISBLANK($C193)),$C193&lt;5),AND(NOT(ISBLANK($D193)),$D193&gt;3),AND(NOT(ISBLANK($E193)),$E193&gt;3)),"1","0")</f>
        <v>0</v>
      </c>
      <c r="G192" s="6"/>
      <c r="H192" s="6"/>
      <c r="I192" s="6"/>
      <c r="J192" s="6"/>
      <c r="K192" s="6"/>
      <c r="L192" s="6"/>
      <c r="M192" s="6"/>
      <c r="N192" s="6"/>
      <c r="O192" s="6"/>
      <c r="P192" s="6"/>
      <c r="Q192" s="6"/>
      <c r="R192" s="83"/>
    </row>
    <row r="193" spans="1:18" ht="12.5" x14ac:dyDescent="0.25">
      <c r="A193" s="82"/>
      <c r="B193" s="7"/>
      <c r="C193" s="6"/>
      <c r="D193" s="6"/>
      <c r="E193" s="6"/>
      <c r="F193" s="8" t="s">
        <v>372</v>
      </c>
      <c r="G193" s="562">
        <f>G192+H192</f>
        <v>0</v>
      </c>
      <c r="H193" s="562"/>
      <c r="I193" s="4"/>
      <c r="J193" s="562">
        <f>J192+K192</f>
        <v>0</v>
      </c>
      <c r="K193" s="562"/>
      <c r="L193" s="4"/>
      <c r="M193" s="562">
        <f>M192+N192</f>
        <v>0</v>
      </c>
      <c r="N193" s="562"/>
      <c r="O193" s="4"/>
      <c r="P193" s="4"/>
      <c r="Q193" s="4"/>
      <c r="R193" s="83"/>
    </row>
    <row r="194" spans="1:18" ht="12.5" x14ac:dyDescent="0.25">
      <c r="A194" s="82"/>
      <c r="B194" s="4" t="s">
        <v>379</v>
      </c>
      <c r="C194" s="4" t="s">
        <v>369</v>
      </c>
      <c r="D194" s="4" t="s">
        <v>370</v>
      </c>
      <c r="E194" s="4" t="s">
        <v>371</v>
      </c>
      <c r="F194" s="5" t="str">
        <f>IF(OR(AND(NOT(ISBLANK($C195)),$C195&lt;5),AND(NOT(ISBLANK($D195)),$D195&gt;3),AND(NOT(ISBLANK($E195)),$E195&gt;3)),"1","0")</f>
        <v>0</v>
      </c>
      <c r="G194" s="6"/>
      <c r="H194" s="6"/>
      <c r="I194" s="6"/>
      <c r="J194" s="6"/>
      <c r="K194" s="6"/>
      <c r="L194" s="6"/>
      <c r="M194" s="6"/>
      <c r="N194" s="6"/>
      <c r="O194" s="6"/>
      <c r="P194" s="6"/>
      <c r="Q194" s="6"/>
      <c r="R194" s="83"/>
    </row>
    <row r="195" spans="1:18" ht="12.5" x14ac:dyDescent="0.25">
      <c r="A195" s="82"/>
      <c r="B195" s="7"/>
      <c r="C195" s="6"/>
      <c r="D195" s="6"/>
      <c r="E195" s="6"/>
      <c r="F195" s="8" t="s">
        <v>372</v>
      </c>
      <c r="G195" s="562">
        <f>G194+H194</f>
        <v>0</v>
      </c>
      <c r="H195" s="562"/>
      <c r="I195" s="4"/>
      <c r="J195" s="562">
        <f>J194+K194</f>
        <v>0</v>
      </c>
      <c r="K195" s="562"/>
      <c r="L195" s="4"/>
      <c r="M195" s="562">
        <f>M194+N194</f>
        <v>0</v>
      </c>
      <c r="N195" s="562"/>
      <c r="O195" s="4"/>
      <c r="P195" s="4"/>
      <c r="Q195" s="4"/>
      <c r="R195" s="83"/>
    </row>
    <row r="196" spans="1:18" ht="12.5" x14ac:dyDescent="0.25">
      <c r="A196" s="82"/>
      <c r="B196" s="546" t="s">
        <v>380</v>
      </c>
      <c r="C196" s="547"/>
      <c r="D196" s="547"/>
      <c r="E196" s="548"/>
      <c r="F196" s="548"/>
      <c r="G196" s="548"/>
      <c r="H196" s="548"/>
      <c r="I196" s="548"/>
      <c r="J196" s="10">
        <f>MAX(G181,J181,M181,G183,J183,M183,G185,J185,M185,G187,J187,M187,G189,J189,M189,G191,J191,M191,G193,J193,M193,G195,J195,M195)</f>
        <v>0</v>
      </c>
      <c r="K196" s="549"/>
      <c r="L196" s="550"/>
      <c r="M196" s="550"/>
      <c r="N196" s="550"/>
      <c r="O196" s="550"/>
      <c r="P196" s="550"/>
      <c r="Q196" s="550"/>
      <c r="R196" s="83"/>
    </row>
    <row r="197" spans="1:18" ht="12.5" x14ac:dyDescent="0.25">
      <c r="A197" s="82"/>
      <c r="B197" s="551" t="s">
        <v>381</v>
      </c>
      <c r="C197" s="551"/>
      <c r="D197" s="552"/>
      <c r="E197" s="971"/>
      <c r="F197" s="972"/>
      <c r="G197" s="972"/>
      <c r="H197" s="972"/>
      <c r="I197" s="972"/>
      <c r="J197" s="972"/>
      <c r="K197" s="972"/>
      <c r="L197" s="972"/>
      <c r="M197" s="972"/>
      <c r="N197" s="972"/>
      <c r="O197" s="972"/>
      <c r="P197" s="972"/>
      <c r="Q197" s="973"/>
      <c r="R197" s="83"/>
    </row>
    <row r="198" spans="1:18" ht="12.5" x14ac:dyDescent="0.25">
      <c r="A198" s="82"/>
      <c r="B198" s="111" t="s">
        <v>382</v>
      </c>
      <c r="C198" s="112">
        <f>F180+F182+F184+F186+F188+F190+F192+F194</f>
        <v>0</v>
      </c>
      <c r="D198" s="9"/>
      <c r="E198" s="974"/>
      <c r="F198" s="557"/>
      <c r="G198" s="557"/>
      <c r="H198" s="557"/>
      <c r="I198" s="557"/>
      <c r="J198" s="557"/>
      <c r="K198" s="557"/>
      <c r="L198" s="557"/>
      <c r="M198" s="557"/>
      <c r="N198" s="557"/>
      <c r="O198" s="557"/>
      <c r="P198" s="557"/>
      <c r="Q198" s="975"/>
      <c r="R198" s="83"/>
    </row>
    <row r="199" spans="1:18" ht="12.5" x14ac:dyDescent="0.25">
      <c r="A199" s="82"/>
      <c r="B199" s="111" t="s">
        <v>383</v>
      </c>
      <c r="C199" s="112" t="str">
        <f>IF(AND(NOT(ISBLANK(G178)),OR(G178="&lt; 50,000 cp",G178="50,000 - 499,999 cp")),"1","0")</f>
        <v>0</v>
      </c>
      <c r="D199" s="9"/>
      <c r="E199" s="974"/>
      <c r="F199" s="557"/>
      <c r="G199" s="557"/>
      <c r="H199" s="557"/>
      <c r="I199" s="557"/>
      <c r="J199" s="557"/>
      <c r="K199" s="557"/>
      <c r="L199" s="557"/>
      <c r="M199" s="557"/>
      <c r="N199" s="557"/>
      <c r="O199" s="557"/>
      <c r="P199" s="557"/>
      <c r="Q199" s="975"/>
      <c r="R199" s="83"/>
    </row>
    <row r="200" spans="1:18" ht="12.5" x14ac:dyDescent="0.25">
      <c r="A200" s="82"/>
      <c r="B200" s="111" t="s">
        <v>384</v>
      </c>
      <c r="C200" s="111">
        <f>C198+C199</f>
        <v>0</v>
      </c>
      <c r="D200" s="9"/>
      <c r="E200" s="976"/>
      <c r="F200" s="977"/>
      <c r="G200" s="977"/>
      <c r="H200" s="977"/>
      <c r="I200" s="977"/>
      <c r="J200" s="977"/>
      <c r="K200" s="977"/>
      <c r="L200" s="977"/>
      <c r="M200" s="977"/>
      <c r="N200" s="977"/>
      <c r="O200" s="977"/>
      <c r="P200" s="977"/>
      <c r="Q200" s="978"/>
      <c r="R200" s="83"/>
    </row>
    <row r="201" spans="1:18" ht="12.5" x14ac:dyDescent="0.25">
      <c r="A201" s="82"/>
      <c r="B201" s="113" t="s">
        <v>385</v>
      </c>
      <c r="C201" s="113">
        <f>$F$4</f>
        <v>0</v>
      </c>
      <c r="R201" s="83"/>
    </row>
    <row r="202" spans="1:18" ht="12.5" x14ac:dyDescent="0.25">
      <c r="A202" s="82"/>
      <c r="R202" s="83"/>
    </row>
    <row r="203" spans="1:18" ht="12.5" x14ac:dyDescent="0.25">
      <c r="A203" s="82"/>
      <c r="R203" s="83"/>
    </row>
    <row r="204" spans="1:18" ht="12.5" x14ac:dyDescent="0.25">
      <c r="A204" s="82"/>
      <c r="B204" s="590" t="str">
        <f>+Ecologist&amp;": "&amp;+Site_name</f>
        <v xml:space="preserve">: </v>
      </c>
      <c r="C204" s="591"/>
      <c r="D204" s="591"/>
      <c r="E204" s="591"/>
      <c r="F204" s="591"/>
      <c r="G204" s="591"/>
      <c r="H204" s="591"/>
      <c r="I204" s="591"/>
      <c r="J204" s="591"/>
      <c r="K204" s="592"/>
      <c r="L204" s="592"/>
      <c r="M204" s="592"/>
      <c r="N204" s="592"/>
      <c r="O204" s="592"/>
      <c r="P204" s="592"/>
      <c r="Q204" s="593"/>
      <c r="R204" s="83"/>
    </row>
    <row r="205" spans="1:18" ht="14.15" customHeight="1" x14ac:dyDescent="0.25">
      <c r="A205" s="82"/>
      <c r="B205" s="594" t="s">
        <v>1085</v>
      </c>
      <c r="C205" s="594"/>
      <c r="D205" s="594"/>
      <c r="E205" s="594"/>
      <c r="F205" s="594"/>
      <c r="G205" s="594"/>
      <c r="H205" s="594"/>
      <c r="I205" s="594"/>
      <c r="J205" s="594"/>
      <c r="K205" s="285" t="s">
        <v>387</v>
      </c>
      <c r="L205" s="235"/>
      <c r="M205" s="235"/>
      <c r="N205" s="235"/>
      <c r="O205" s="235"/>
      <c r="P205" s="235"/>
      <c r="Q205" s="235"/>
      <c r="R205" s="83"/>
    </row>
    <row r="206" spans="1:18" ht="12.5" x14ac:dyDescent="0.25">
      <c r="A206" s="82"/>
      <c r="B206" s="245"/>
      <c r="C206" s="271"/>
      <c r="D206" s="271"/>
      <c r="E206" s="271"/>
      <c r="F206" s="271"/>
      <c r="G206" s="271"/>
      <c r="H206" s="271"/>
      <c r="I206" s="271"/>
      <c r="J206" s="271"/>
      <c r="K206" s="271"/>
      <c r="L206" s="271"/>
      <c r="M206" s="271"/>
      <c r="N206" s="271"/>
      <c r="O206" s="271"/>
      <c r="P206" s="271"/>
      <c r="Q206" s="271"/>
      <c r="R206" s="83"/>
    </row>
    <row r="207" spans="1:18" ht="12.5" x14ac:dyDescent="0.25">
      <c r="A207" s="82"/>
      <c r="B207" s="271"/>
      <c r="C207" s="271"/>
      <c r="D207" s="271"/>
      <c r="E207" s="271"/>
      <c r="F207" s="271"/>
      <c r="G207" s="271"/>
      <c r="H207" s="271"/>
      <c r="I207" s="271"/>
      <c r="J207" s="271"/>
      <c r="K207" s="271"/>
      <c r="L207" s="271"/>
      <c r="M207" s="271"/>
      <c r="N207" s="271"/>
      <c r="O207" s="271"/>
      <c r="P207" s="271"/>
      <c r="Q207" s="271"/>
      <c r="R207" s="83"/>
    </row>
    <row r="208" spans="1:18" ht="12.5" x14ac:dyDescent="0.25">
      <c r="A208" s="82"/>
      <c r="B208" s="271"/>
      <c r="C208" s="271"/>
      <c r="D208" s="271"/>
      <c r="E208" s="271"/>
      <c r="F208" s="271"/>
      <c r="G208" s="271"/>
      <c r="H208" s="271"/>
      <c r="I208" s="271"/>
      <c r="J208" s="271"/>
      <c r="K208" s="271"/>
      <c r="L208" s="271"/>
      <c r="M208" s="271"/>
      <c r="N208" s="271"/>
      <c r="O208" s="271"/>
      <c r="P208" s="271"/>
      <c r="Q208" s="271"/>
      <c r="R208" s="83"/>
    </row>
    <row r="209" spans="1:18" ht="12.5" x14ac:dyDescent="0.25">
      <c r="A209" s="82"/>
      <c r="B209" s="617" t="s">
        <v>1089</v>
      </c>
      <c r="C209" s="979"/>
      <c r="D209" s="979"/>
      <c r="E209" s="980"/>
      <c r="F209" s="579" t="s">
        <v>320</v>
      </c>
      <c r="G209" s="578" t="s">
        <v>354</v>
      </c>
      <c r="H209" s="578"/>
      <c r="I209" s="578"/>
      <c r="J209" s="578" t="s">
        <v>355</v>
      </c>
      <c r="K209" s="578"/>
      <c r="L209" s="578"/>
      <c r="M209" s="580" t="s">
        <v>356</v>
      </c>
      <c r="N209" s="581"/>
      <c r="O209" s="581"/>
      <c r="P209" s="2" t="s">
        <v>357</v>
      </c>
      <c r="Q209" s="3" t="s">
        <v>358</v>
      </c>
      <c r="R209" s="83"/>
    </row>
    <row r="210" spans="1:18" ht="14.15" customHeight="1" x14ac:dyDescent="0.25">
      <c r="A210" s="82"/>
      <c r="B210" s="981"/>
      <c r="C210" s="982"/>
      <c r="D210" s="982"/>
      <c r="E210" s="983"/>
      <c r="F210" s="263"/>
      <c r="G210" s="579" t="s">
        <v>359</v>
      </c>
      <c r="H210" s="579"/>
      <c r="I210" s="579"/>
      <c r="J210" s="579" t="s">
        <v>360</v>
      </c>
      <c r="K210" s="579"/>
      <c r="L210" s="579"/>
      <c r="M210" s="582"/>
      <c r="N210" s="582"/>
      <c r="O210" s="582"/>
      <c r="P210" s="585" t="s">
        <v>361</v>
      </c>
      <c r="Q210" s="585" t="s">
        <v>362</v>
      </c>
      <c r="R210" s="83"/>
    </row>
    <row r="211" spans="1:18" ht="12.5" x14ac:dyDescent="0.25">
      <c r="A211" s="82"/>
      <c r="B211" s="588" t="s">
        <v>363</v>
      </c>
      <c r="C211" s="589"/>
      <c r="D211" s="589"/>
      <c r="E211" s="144"/>
      <c r="F211" s="263"/>
      <c r="G211" s="583"/>
      <c r="H211" s="583"/>
      <c r="I211" s="583"/>
      <c r="J211" s="584"/>
      <c r="K211" s="584"/>
      <c r="L211" s="584"/>
      <c r="M211" s="582"/>
      <c r="N211" s="582"/>
      <c r="O211" s="582"/>
      <c r="P211" s="586"/>
      <c r="Q211" s="586"/>
      <c r="R211" s="83"/>
    </row>
    <row r="212" spans="1:18" ht="12.5" x14ac:dyDescent="0.25">
      <c r="A212" s="82"/>
      <c r="B212" s="587" t="s">
        <v>364</v>
      </c>
      <c r="C212" s="547"/>
      <c r="D212" s="547"/>
      <c r="E212" s="547"/>
      <c r="F212" s="547"/>
      <c r="G212" s="4" t="s">
        <v>365</v>
      </c>
      <c r="H212" s="4" t="s">
        <v>366</v>
      </c>
      <c r="I212" s="4" t="s">
        <v>367</v>
      </c>
      <c r="J212" s="4" t="s">
        <v>365</v>
      </c>
      <c r="K212" s="4" t="s">
        <v>366</v>
      </c>
      <c r="L212" s="4" t="s">
        <v>367</v>
      </c>
      <c r="M212" s="4" t="s">
        <v>365</v>
      </c>
      <c r="N212" s="4" t="s">
        <v>366</v>
      </c>
      <c r="O212" s="4" t="s">
        <v>367</v>
      </c>
      <c r="P212" s="586"/>
      <c r="Q212" s="586"/>
      <c r="R212" s="83"/>
    </row>
    <row r="213" spans="1:18" ht="12.5" x14ac:dyDescent="0.25">
      <c r="A213" s="82"/>
      <c r="B213" s="4" t="s">
        <v>368</v>
      </c>
      <c r="C213" s="4" t="s">
        <v>369</v>
      </c>
      <c r="D213" s="4" t="s">
        <v>370</v>
      </c>
      <c r="E213" s="4" t="s">
        <v>371</v>
      </c>
      <c r="F213" s="5" t="str">
        <f>IF(OR(AND(NOT(ISBLANK($C214)),$C214&lt;5),AND(NOT(ISBLANK($D214)),$D214&gt;3),AND(NOT(ISBLANK($E214)),$E214&gt;3)),"1","0")</f>
        <v>0</v>
      </c>
      <c r="G213" s="6"/>
      <c r="H213" s="6"/>
      <c r="I213" s="6"/>
      <c r="J213" s="6"/>
      <c r="K213" s="6"/>
      <c r="L213" s="6"/>
      <c r="M213" s="6"/>
      <c r="N213" s="6"/>
      <c r="O213" s="6"/>
      <c r="P213" s="6"/>
      <c r="Q213" s="6"/>
      <c r="R213" s="83"/>
    </row>
    <row r="214" spans="1:18" ht="12.5" x14ac:dyDescent="0.25">
      <c r="A214" s="82"/>
      <c r="B214" s="7"/>
      <c r="C214" s="6"/>
      <c r="D214" s="6"/>
      <c r="E214" s="6"/>
      <c r="F214" s="205" t="s">
        <v>372</v>
      </c>
      <c r="G214" s="562">
        <f>G213+H213</f>
        <v>0</v>
      </c>
      <c r="H214" s="562"/>
      <c r="I214" s="4"/>
      <c r="J214" s="562">
        <f>J213+K213</f>
        <v>0</v>
      </c>
      <c r="K214" s="562"/>
      <c r="L214" s="4"/>
      <c r="M214" s="562">
        <f>M213+N213</f>
        <v>0</v>
      </c>
      <c r="N214" s="562"/>
      <c r="O214" s="4"/>
      <c r="P214" s="4"/>
      <c r="Q214" s="4"/>
      <c r="R214" s="83"/>
    </row>
    <row r="215" spans="1:18" ht="12.5" x14ac:dyDescent="0.25">
      <c r="A215" s="82"/>
      <c r="B215" s="4" t="s">
        <v>373</v>
      </c>
      <c r="C215" s="4" t="s">
        <v>369</v>
      </c>
      <c r="D215" s="4" t="s">
        <v>370</v>
      </c>
      <c r="E215" s="4" t="s">
        <v>371</v>
      </c>
      <c r="F215" s="5" t="str">
        <f>IF(OR(AND(NOT(ISBLANK($C216)),$C216&lt;5),AND(NOT(ISBLANK($D216)),$D216&gt;3),AND(NOT(ISBLANK($E216)),$E216&gt;3)),"1","0")</f>
        <v>0</v>
      </c>
      <c r="G215" s="6"/>
      <c r="H215" s="6"/>
      <c r="I215" s="6"/>
      <c r="J215" s="6"/>
      <c r="K215" s="6"/>
      <c r="L215" s="6"/>
      <c r="M215" s="6"/>
      <c r="N215" s="6"/>
      <c r="O215" s="6"/>
      <c r="P215" s="6"/>
      <c r="Q215" s="6"/>
      <c r="R215" s="83"/>
    </row>
    <row r="216" spans="1:18" ht="12.5" x14ac:dyDescent="0.25">
      <c r="A216" s="82"/>
      <c r="B216" s="7"/>
      <c r="C216" s="6"/>
      <c r="D216" s="6"/>
      <c r="E216" s="6"/>
      <c r="F216" s="8" t="s">
        <v>372</v>
      </c>
      <c r="G216" s="562">
        <f>G215+H215</f>
        <v>0</v>
      </c>
      <c r="H216" s="562"/>
      <c r="I216" s="4"/>
      <c r="J216" s="562">
        <f>J215+K215</f>
        <v>0</v>
      </c>
      <c r="K216" s="562"/>
      <c r="L216" s="4"/>
      <c r="M216" s="562">
        <f>M215+N215</f>
        <v>0</v>
      </c>
      <c r="N216" s="562"/>
      <c r="O216" s="4"/>
      <c r="P216" s="4"/>
      <c r="Q216" s="4"/>
      <c r="R216" s="83"/>
    </row>
    <row r="217" spans="1:18" ht="12.5" x14ac:dyDescent="0.25">
      <c r="A217" s="82"/>
      <c r="B217" s="4" t="s">
        <v>374</v>
      </c>
      <c r="C217" s="4" t="s">
        <v>369</v>
      </c>
      <c r="D217" s="4" t="s">
        <v>370</v>
      </c>
      <c r="E217" s="4" t="s">
        <v>371</v>
      </c>
      <c r="F217" s="5" t="str">
        <f>IF(OR(AND(NOT(ISBLANK($C218)),$C218&lt;5),AND(NOT(ISBLANK($D218)),$D218&gt;3),AND(NOT(ISBLANK($E218)),$E218&gt;3)),"1","0")</f>
        <v>0</v>
      </c>
      <c r="G217" s="6"/>
      <c r="H217" s="6"/>
      <c r="I217" s="6"/>
      <c r="J217" s="6"/>
      <c r="K217" s="6"/>
      <c r="L217" s="6"/>
      <c r="M217" s="6"/>
      <c r="N217" s="6"/>
      <c r="O217" s="6"/>
      <c r="P217" s="6"/>
      <c r="Q217" s="6"/>
      <c r="R217" s="83"/>
    </row>
    <row r="218" spans="1:18" ht="12.5" x14ac:dyDescent="0.25">
      <c r="A218" s="82"/>
      <c r="B218" s="7"/>
      <c r="C218" s="6"/>
      <c r="D218" s="6"/>
      <c r="E218" s="6"/>
      <c r="F218" s="8" t="s">
        <v>372</v>
      </c>
      <c r="G218" s="562">
        <f>G217+H217</f>
        <v>0</v>
      </c>
      <c r="H218" s="562"/>
      <c r="I218" s="4"/>
      <c r="J218" s="562">
        <f>J217+K217</f>
        <v>0</v>
      </c>
      <c r="K218" s="562"/>
      <c r="L218" s="4"/>
      <c r="M218" s="562">
        <f>M217+N217</f>
        <v>0</v>
      </c>
      <c r="N218" s="562"/>
      <c r="O218" s="4"/>
      <c r="P218" s="4"/>
      <c r="Q218" s="4"/>
      <c r="R218" s="83"/>
    </row>
    <row r="219" spans="1:18" ht="12.5" x14ac:dyDescent="0.25">
      <c r="A219" s="82"/>
      <c r="B219" s="4" t="s">
        <v>375</v>
      </c>
      <c r="C219" s="4" t="s">
        <v>369</v>
      </c>
      <c r="D219" s="4" t="s">
        <v>370</v>
      </c>
      <c r="E219" s="4" t="s">
        <v>371</v>
      </c>
      <c r="F219" s="5" t="str">
        <f>IF(OR(AND(NOT(ISBLANK($C220)),$C220&lt;5),AND(NOT(ISBLANK($D220)),$D220&gt;3),AND(NOT(ISBLANK($E220)),$E220&gt;3)),"1","0")</f>
        <v>0</v>
      </c>
      <c r="G219" s="6"/>
      <c r="H219" s="6"/>
      <c r="I219" s="6"/>
      <c r="J219" s="6"/>
      <c r="K219" s="6"/>
      <c r="L219" s="6"/>
      <c r="M219" s="6"/>
      <c r="N219" s="6"/>
      <c r="O219" s="6"/>
      <c r="P219" s="6"/>
      <c r="Q219" s="6"/>
      <c r="R219" s="83"/>
    </row>
    <row r="220" spans="1:18" ht="12.5" x14ac:dyDescent="0.25">
      <c r="A220" s="82"/>
      <c r="B220" s="7"/>
      <c r="C220" s="6"/>
      <c r="D220" s="6"/>
      <c r="E220" s="6"/>
      <c r="F220" s="8" t="s">
        <v>372</v>
      </c>
      <c r="G220" s="562">
        <f>G219+H219</f>
        <v>0</v>
      </c>
      <c r="H220" s="562"/>
      <c r="I220" s="4"/>
      <c r="J220" s="562">
        <f>J219+K219</f>
        <v>0</v>
      </c>
      <c r="K220" s="562"/>
      <c r="L220" s="4"/>
      <c r="M220" s="562">
        <f>M219+N219</f>
        <v>0</v>
      </c>
      <c r="N220" s="562"/>
      <c r="O220" s="4"/>
      <c r="P220" s="4"/>
      <c r="Q220" s="4"/>
      <c r="R220" s="83"/>
    </row>
    <row r="221" spans="1:18" ht="12.5" x14ac:dyDescent="0.25">
      <c r="A221" s="82"/>
      <c r="B221" s="4" t="s">
        <v>376</v>
      </c>
      <c r="C221" s="4" t="s">
        <v>369</v>
      </c>
      <c r="D221" s="4" t="s">
        <v>370</v>
      </c>
      <c r="E221" s="4" t="s">
        <v>371</v>
      </c>
      <c r="F221" s="5" t="str">
        <f>IF(OR(AND(NOT(ISBLANK($C222)),$C222&lt;5),AND(NOT(ISBLANK($D222)),$D222&gt;3),AND(NOT(ISBLANK($E222)),$E222&gt;3)),"1","0")</f>
        <v>0</v>
      </c>
      <c r="G221" s="6"/>
      <c r="H221" s="6"/>
      <c r="I221" s="6"/>
      <c r="J221" s="6"/>
      <c r="K221" s="6"/>
      <c r="L221" s="6"/>
      <c r="M221" s="6"/>
      <c r="N221" s="6"/>
      <c r="O221" s="6"/>
      <c r="P221" s="6"/>
      <c r="Q221" s="6"/>
      <c r="R221" s="83"/>
    </row>
    <row r="222" spans="1:18" ht="12.5" x14ac:dyDescent="0.25">
      <c r="A222" s="82"/>
      <c r="B222" s="7"/>
      <c r="C222" s="6"/>
      <c r="D222" s="6"/>
      <c r="E222" s="6"/>
      <c r="F222" s="8" t="s">
        <v>372</v>
      </c>
      <c r="G222" s="562">
        <f>G221+H221</f>
        <v>0</v>
      </c>
      <c r="H222" s="562"/>
      <c r="I222" s="4"/>
      <c r="J222" s="562">
        <f>J221+K221</f>
        <v>0</v>
      </c>
      <c r="K222" s="562"/>
      <c r="L222" s="4"/>
      <c r="M222" s="562">
        <f>M221+N221</f>
        <v>0</v>
      </c>
      <c r="N222" s="562"/>
      <c r="O222" s="4"/>
      <c r="P222" s="4"/>
      <c r="Q222" s="4"/>
      <c r="R222" s="83"/>
    </row>
    <row r="223" spans="1:18" ht="12.5" x14ac:dyDescent="0.25">
      <c r="A223" s="82"/>
      <c r="B223" s="4" t="s">
        <v>377</v>
      </c>
      <c r="C223" s="4" t="s">
        <v>369</v>
      </c>
      <c r="D223" s="4" t="s">
        <v>370</v>
      </c>
      <c r="E223" s="4" t="s">
        <v>371</v>
      </c>
      <c r="F223" s="5" t="str">
        <f>IF(OR(AND(NOT(ISBLANK($C224)),$C224&lt;5),AND(NOT(ISBLANK($D224)),$D224&gt;3),AND(NOT(ISBLANK($E224)),$E224&gt;3)),"1","0")</f>
        <v>0</v>
      </c>
      <c r="G223" s="6"/>
      <c r="H223" s="6"/>
      <c r="I223" s="6"/>
      <c r="J223" s="6"/>
      <c r="K223" s="6"/>
      <c r="L223" s="6"/>
      <c r="M223" s="6"/>
      <c r="N223" s="6"/>
      <c r="O223" s="6"/>
      <c r="P223" s="6"/>
      <c r="Q223" s="6"/>
      <c r="R223" s="83"/>
    </row>
    <row r="224" spans="1:18" ht="12.5" x14ac:dyDescent="0.25">
      <c r="A224" s="82"/>
      <c r="B224" s="7"/>
      <c r="C224" s="6"/>
      <c r="D224" s="6"/>
      <c r="E224" s="6"/>
      <c r="F224" s="8" t="s">
        <v>372</v>
      </c>
      <c r="G224" s="562">
        <f>G223+H223</f>
        <v>0</v>
      </c>
      <c r="H224" s="562"/>
      <c r="I224" s="4"/>
      <c r="J224" s="562">
        <f>J223+K223</f>
        <v>0</v>
      </c>
      <c r="K224" s="562"/>
      <c r="L224" s="4"/>
      <c r="M224" s="562">
        <f>M223+N223</f>
        <v>0</v>
      </c>
      <c r="N224" s="562"/>
      <c r="O224" s="4"/>
      <c r="P224" s="4"/>
      <c r="Q224" s="4"/>
      <c r="R224" s="83"/>
    </row>
    <row r="225" spans="1:18" ht="12.5" x14ac:dyDescent="0.25">
      <c r="A225" s="82"/>
      <c r="B225" s="4" t="s">
        <v>378</v>
      </c>
      <c r="C225" s="4" t="s">
        <v>369</v>
      </c>
      <c r="D225" s="4" t="s">
        <v>370</v>
      </c>
      <c r="E225" s="4" t="s">
        <v>371</v>
      </c>
      <c r="F225" s="5" t="str">
        <f>IF(OR(AND(NOT(ISBLANK($C226)),$C226&lt;5),AND(NOT(ISBLANK($D226)),$D226&gt;3),AND(NOT(ISBLANK($E226)),$E226&gt;3)),"1","0")</f>
        <v>0</v>
      </c>
      <c r="G225" s="6"/>
      <c r="H225" s="6"/>
      <c r="I225" s="6"/>
      <c r="J225" s="6"/>
      <c r="K225" s="6"/>
      <c r="L225" s="6"/>
      <c r="M225" s="6"/>
      <c r="N225" s="6"/>
      <c r="O225" s="6"/>
      <c r="P225" s="6"/>
      <c r="Q225" s="6"/>
      <c r="R225" s="83"/>
    </row>
    <row r="226" spans="1:18" ht="12.5" x14ac:dyDescent="0.25">
      <c r="A226" s="82"/>
      <c r="B226" s="7"/>
      <c r="C226" s="6"/>
      <c r="D226" s="6"/>
      <c r="E226" s="6"/>
      <c r="F226" s="8" t="s">
        <v>372</v>
      </c>
      <c r="G226" s="562">
        <f>G225+H225</f>
        <v>0</v>
      </c>
      <c r="H226" s="562"/>
      <c r="I226" s="4"/>
      <c r="J226" s="562">
        <f>J225+K225</f>
        <v>0</v>
      </c>
      <c r="K226" s="562"/>
      <c r="L226" s="4"/>
      <c r="M226" s="562">
        <f>M225+N225</f>
        <v>0</v>
      </c>
      <c r="N226" s="562"/>
      <c r="O226" s="4"/>
      <c r="P226" s="4"/>
      <c r="Q226" s="4"/>
      <c r="R226" s="83"/>
    </row>
    <row r="227" spans="1:18" ht="12.5" x14ac:dyDescent="0.25">
      <c r="A227" s="82"/>
      <c r="B227" s="4" t="s">
        <v>379</v>
      </c>
      <c r="C227" s="4" t="s">
        <v>369</v>
      </c>
      <c r="D227" s="4" t="s">
        <v>370</v>
      </c>
      <c r="E227" s="4" t="s">
        <v>371</v>
      </c>
      <c r="F227" s="5" t="str">
        <f>IF(OR(AND(NOT(ISBLANK($C228)),$C228&lt;5),AND(NOT(ISBLANK($D228)),$D228&gt;3),AND(NOT(ISBLANK($E228)),$E228&gt;3)),"1","0")</f>
        <v>0</v>
      </c>
      <c r="G227" s="6"/>
      <c r="H227" s="6"/>
      <c r="I227" s="6"/>
      <c r="J227" s="6"/>
      <c r="K227" s="6"/>
      <c r="L227" s="6"/>
      <c r="M227" s="6"/>
      <c r="N227" s="6"/>
      <c r="O227" s="6"/>
      <c r="P227" s="6"/>
      <c r="Q227" s="6"/>
      <c r="R227" s="83"/>
    </row>
    <row r="228" spans="1:18" ht="12.5" x14ac:dyDescent="0.25">
      <c r="A228" s="82"/>
      <c r="B228" s="7"/>
      <c r="C228" s="6"/>
      <c r="D228" s="6"/>
      <c r="E228" s="6"/>
      <c r="F228" s="8" t="s">
        <v>372</v>
      </c>
      <c r="G228" s="562">
        <f>G227+H227</f>
        <v>0</v>
      </c>
      <c r="H228" s="562"/>
      <c r="I228" s="4"/>
      <c r="J228" s="562">
        <f>J227+K227</f>
        <v>0</v>
      </c>
      <c r="K228" s="562"/>
      <c r="L228" s="4"/>
      <c r="M228" s="562">
        <f>M227+N227</f>
        <v>0</v>
      </c>
      <c r="N228" s="562"/>
      <c r="O228" s="4"/>
      <c r="P228" s="4"/>
      <c r="Q228" s="4"/>
      <c r="R228" s="83"/>
    </row>
    <row r="229" spans="1:18" ht="12.5" x14ac:dyDescent="0.25">
      <c r="A229" s="82"/>
      <c r="B229" s="546" t="s">
        <v>380</v>
      </c>
      <c r="C229" s="547"/>
      <c r="D229" s="547"/>
      <c r="E229" s="548"/>
      <c r="F229" s="548"/>
      <c r="G229" s="548"/>
      <c r="H229" s="548"/>
      <c r="I229" s="548"/>
      <c r="J229" s="10">
        <f>MAX(G214,J214,M214,G216,J216,M216,G218,J218,M218,G220,J220,M220,G222,J222,M222,G224,J224,M224,G226,J226,M226,G228,J228,M228)</f>
        <v>0</v>
      </c>
      <c r="K229" s="549"/>
      <c r="L229" s="550"/>
      <c r="M229" s="550"/>
      <c r="N229" s="550"/>
      <c r="O229" s="550"/>
      <c r="P229" s="550"/>
      <c r="Q229" s="550"/>
      <c r="R229" s="83"/>
    </row>
    <row r="230" spans="1:18" ht="12.5" x14ac:dyDescent="0.25">
      <c r="A230" s="82"/>
      <c r="B230" s="551" t="s">
        <v>381</v>
      </c>
      <c r="C230" s="551"/>
      <c r="D230" s="552"/>
      <c r="E230" s="971"/>
      <c r="F230" s="972"/>
      <c r="G230" s="972"/>
      <c r="H230" s="972"/>
      <c r="I230" s="972"/>
      <c r="J230" s="972"/>
      <c r="K230" s="972"/>
      <c r="L230" s="972"/>
      <c r="M230" s="972"/>
      <c r="N230" s="972"/>
      <c r="O230" s="972"/>
      <c r="P230" s="972"/>
      <c r="Q230" s="973"/>
      <c r="R230" s="83"/>
    </row>
    <row r="231" spans="1:18" ht="12.5" x14ac:dyDescent="0.25">
      <c r="A231" s="82"/>
      <c r="B231" s="111" t="s">
        <v>382</v>
      </c>
      <c r="C231" s="112">
        <f>F213+F215+F217+F219+F221+F223+F225+F227</f>
        <v>0</v>
      </c>
      <c r="D231" s="9"/>
      <c r="E231" s="974"/>
      <c r="F231" s="557"/>
      <c r="G231" s="557"/>
      <c r="H231" s="557"/>
      <c r="I231" s="557"/>
      <c r="J231" s="557"/>
      <c r="K231" s="557"/>
      <c r="L231" s="557"/>
      <c r="M231" s="557"/>
      <c r="N231" s="557"/>
      <c r="O231" s="557"/>
      <c r="P231" s="557"/>
      <c r="Q231" s="975"/>
      <c r="R231" s="83"/>
    </row>
    <row r="232" spans="1:18" ht="12.5" x14ac:dyDescent="0.25">
      <c r="A232" s="82"/>
      <c r="B232" s="111" t="s">
        <v>383</v>
      </c>
      <c r="C232" s="112" t="str">
        <f>IF(AND(NOT(ISBLANK(G211)),OR(G211="&lt; 50,000 cp",G211="50,000 - 499,999 cp")),"1","0")</f>
        <v>0</v>
      </c>
      <c r="D232" s="9"/>
      <c r="E232" s="974"/>
      <c r="F232" s="557"/>
      <c r="G232" s="557"/>
      <c r="H232" s="557"/>
      <c r="I232" s="557"/>
      <c r="J232" s="557"/>
      <c r="K232" s="557"/>
      <c r="L232" s="557"/>
      <c r="M232" s="557"/>
      <c r="N232" s="557"/>
      <c r="O232" s="557"/>
      <c r="P232" s="557"/>
      <c r="Q232" s="975"/>
      <c r="R232" s="83"/>
    </row>
    <row r="233" spans="1:18" ht="12.5" x14ac:dyDescent="0.25">
      <c r="A233" s="82"/>
      <c r="B233" s="111" t="s">
        <v>384</v>
      </c>
      <c r="C233" s="111">
        <f>C231+C232</f>
        <v>0</v>
      </c>
      <c r="D233" s="9"/>
      <c r="E233" s="976"/>
      <c r="F233" s="977"/>
      <c r="G233" s="977"/>
      <c r="H233" s="977"/>
      <c r="I233" s="977"/>
      <c r="J233" s="977"/>
      <c r="K233" s="977"/>
      <c r="L233" s="977"/>
      <c r="M233" s="977"/>
      <c r="N233" s="977"/>
      <c r="O233" s="977"/>
      <c r="P233" s="977"/>
      <c r="Q233" s="978"/>
      <c r="R233" s="83"/>
    </row>
    <row r="234" spans="1:18" ht="12.5" x14ac:dyDescent="0.25">
      <c r="A234" s="82"/>
      <c r="B234" s="113" t="s">
        <v>385</v>
      </c>
      <c r="C234" s="113">
        <f>$F$4</f>
        <v>0</v>
      </c>
      <c r="R234" s="83"/>
    </row>
    <row r="235" spans="1:18" ht="12.5" x14ac:dyDescent="0.25">
      <c r="A235" s="82"/>
      <c r="R235" s="83"/>
    </row>
    <row r="236" spans="1:18" ht="12.5" x14ac:dyDescent="0.25">
      <c r="A236" s="82"/>
      <c r="R236" s="83"/>
    </row>
    <row r="237" spans="1:18" ht="12.5" x14ac:dyDescent="0.25">
      <c r="A237" s="82"/>
      <c r="B237" s="590" t="str">
        <f>+Ecologist&amp;": "&amp;+Site_name</f>
        <v xml:space="preserve">: </v>
      </c>
      <c r="C237" s="591"/>
      <c r="D237" s="591"/>
      <c r="E237" s="591"/>
      <c r="F237" s="591"/>
      <c r="G237" s="591"/>
      <c r="H237" s="591"/>
      <c r="I237" s="591"/>
      <c r="J237" s="591"/>
      <c r="K237" s="592"/>
      <c r="L237" s="592"/>
      <c r="M237" s="592"/>
      <c r="N237" s="592"/>
      <c r="O237" s="592"/>
      <c r="P237" s="592"/>
      <c r="Q237" s="593"/>
      <c r="R237" s="83"/>
    </row>
    <row r="238" spans="1:18" ht="14.15" customHeight="1" x14ac:dyDescent="0.25">
      <c r="A238" s="82"/>
      <c r="B238" s="594" t="s">
        <v>1081</v>
      </c>
      <c r="C238" s="594"/>
      <c r="D238" s="594"/>
      <c r="E238" s="594"/>
      <c r="F238" s="594"/>
      <c r="G238" s="594"/>
      <c r="H238" s="594"/>
      <c r="I238" s="594"/>
      <c r="J238" s="594"/>
      <c r="K238" s="285" t="s">
        <v>387</v>
      </c>
      <c r="L238" s="235"/>
      <c r="M238" s="235"/>
      <c r="N238" s="235"/>
      <c r="O238" s="235"/>
      <c r="P238" s="235"/>
      <c r="Q238" s="235"/>
      <c r="R238" s="83"/>
    </row>
    <row r="239" spans="1:18" ht="12.5" x14ac:dyDescent="0.25">
      <c r="A239" s="82"/>
      <c r="B239" s="245"/>
      <c r="C239" s="271"/>
      <c r="D239" s="271"/>
      <c r="E239" s="271"/>
      <c r="F239" s="271"/>
      <c r="G239" s="271"/>
      <c r="H239" s="271"/>
      <c r="I239" s="271"/>
      <c r="J239" s="271"/>
      <c r="K239" s="271"/>
      <c r="L239" s="271"/>
      <c r="M239" s="271"/>
      <c r="N239" s="271"/>
      <c r="O239" s="271"/>
      <c r="P239" s="271"/>
      <c r="Q239" s="271"/>
      <c r="R239" s="83"/>
    </row>
    <row r="240" spans="1:18" ht="12.5" x14ac:dyDescent="0.25">
      <c r="A240" s="82"/>
      <c r="B240" s="271"/>
      <c r="C240" s="271"/>
      <c r="D240" s="271"/>
      <c r="E240" s="271"/>
      <c r="F240" s="271"/>
      <c r="G240" s="271"/>
      <c r="H240" s="271"/>
      <c r="I240" s="271"/>
      <c r="J240" s="271"/>
      <c r="K240" s="271"/>
      <c r="L240" s="271"/>
      <c r="M240" s="271"/>
      <c r="N240" s="271"/>
      <c r="O240" s="271"/>
      <c r="P240" s="271"/>
      <c r="Q240" s="271"/>
      <c r="R240" s="83"/>
    </row>
    <row r="241" spans="1:18" ht="12.5" x14ac:dyDescent="0.25">
      <c r="A241" s="82"/>
      <c r="B241" s="271"/>
      <c r="C241" s="271"/>
      <c r="D241" s="271"/>
      <c r="E241" s="271"/>
      <c r="F241" s="271"/>
      <c r="G241" s="271"/>
      <c r="H241" s="271"/>
      <c r="I241" s="271"/>
      <c r="J241" s="271"/>
      <c r="K241" s="271"/>
      <c r="L241" s="271"/>
      <c r="M241" s="271"/>
      <c r="N241" s="271"/>
      <c r="O241" s="271"/>
      <c r="P241" s="271"/>
      <c r="Q241" s="271"/>
      <c r="R241" s="83"/>
    </row>
    <row r="242" spans="1:18" ht="14.15" customHeight="1" x14ac:dyDescent="0.25">
      <c r="A242" s="82"/>
      <c r="B242" s="595" t="s">
        <v>1090</v>
      </c>
      <c r="C242" s="596"/>
      <c r="D242" s="596"/>
      <c r="E242" s="597"/>
      <c r="F242" s="579" t="s">
        <v>320</v>
      </c>
      <c r="G242" s="578" t="s">
        <v>354</v>
      </c>
      <c r="H242" s="578"/>
      <c r="I242" s="578"/>
      <c r="J242" s="578" t="s">
        <v>355</v>
      </c>
      <c r="K242" s="578"/>
      <c r="L242" s="578"/>
      <c r="M242" s="580" t="s">
        <v>356</v>
      </c>
      <c r="N242" s="581"/>
      <c r="O242" s="581"/>
      <c r="P242" s="2" t="s">
        <v>357</v>
      </c>
      <c r="Q242" s="3" t="s">
        <v>358</v>
      </c>
      <c r="R242" s="83"/>
    </row>
    <row r="243" spans="1:18" ht="12.5" x14ac:dyDescent="0.25">
      <c r="A243" s="82"/>
      <c r="B243" s="985"/>
      <c r="C243" s="985"/>
      <c r="D243" s="985"/>
      <c r="E243" s="985"/>
      <c r="F243" s="263"/>
      <c r="G243" s="579" t="s">
        <v>359</v>
      </c>
      <c r="H243" s="579"/>
      <c r="I243" s="579"/>
      <c r="J243" s="579" t="s">
        <v>360</v>
      </c>
      <c r="K243" s="579"/>
      <c r="L243" s="579"/>
      <c r="M243" s="582"/>
      <c r="N243" s="582"/>
      <c r="O243" s="582"/>
      <c r="P243" s="585" t="s">
        <v>361</v>
      </c>
      <c r="Q243" s="585" t="s">
        <v>362</v>
      </c>
      <c r="R243" s="83"/>
    </row>
    <row r="244" spans="1:18" ht="12.5" x14ac:dyDescent="0.25">
      <c r="A244" s="82"/>
      <c r="B244" s="588" t="s">
        <v>363</v>
      </c>
      <c r="C244" s="589"/>
      <c r="D244" s="589"/>
      <c r="E244" s="144"/>
      <c r="F244" s="263"/>
      <c r="G244" s="583"/>
      <c r="H244" s="583"/>
      <c r="I244" s="583"/>
      <c r="J244" s="584"/>
      <c r="K244" s="584"/>
      <c r="L244" s="584"/>
      <c r="M244" s="582"/>
      <c r="N244" s="582"/>
      <c r="O244" s="582"/>
      <c r="P244" s="586"/>
      <c r="Q244" s="586"/>
      <c r="R244" s="83"/>
    </row>
    <row r="245" spans="1:18" ht="12.5" x14ac:dyDescent="0.25">
      <c r="A245" s="82"/>
      <c r="B245" s="587" t="s">
        <v>364</v>
      </c>
      <c r="C245" s="547"/>
      <c r="D245" s="547"/>
      <c r="E245" s="547"/>
      <c r="F245" s="547"/>
      <c r="G245" s="4" t="s">
        <v>365</v>
      </c>
      <c r="H245" s="4" t="s">
        <v>366</v>
      </c>
      <c r="I245" s="4" t="s">
        <v>367</v>
      </c>
      <c r="J245" s="4" t="s">
        <v>365</v>
      </c>
      <c r="K245" s="4" t="s">
        <v>366</v>
      </c>
      <c r="L245" s="4" t="s">
        <v>367</v>
      </c>
      <c r="M245" s="4" t="s">
        <v>365</v>
      </c>
      <c r="N245" s="4" t="s">
        <v>366</v>
      </c>
      <c r="O245" s="4" t="s">
        <v>367</v>
      </c>
      <c r="P245" s="586"/>
      <c r="Q245" s="586"/>
      <c r="R245" s="83"/>
    </row>
    <row r="246" spans="1:18" ht="12.5" x14ac:dyDescent="0.25">
      <c r="A246" s="82"/>
      <c r="B246" s="4" t="s">
        <v>368</v>
      </c>
      <c r="C246" s="4" t="s">
        <v>369</v>
      </c>
      <c r="D246" s="4" t="s">
        <v>370</v>
      </c>
      <c r="E246" s="4" t="s">
        <v>371</v>
      </c>
      <c r="F246" s="5" t="str">
        <f>IF(OR(AND(NOT(ISBLANK($C247)),$C247&lt;5),AND(NOT(ISBLANK($D247)),$D247&gt;3),AND(NOT(ISBLANK($E247)),$E247&gt;3)),"1","0")</f>
        <v>0</v>
      </c>
      <c r="G246" s="6"/>
      <c r="H246" s="6"/>
      <c r="I246" s="6"/>
      <c r="J246" s="6"/>
      <c r="K246" s="6"/>
      <c r="L246" s="6"/>
      <c r="M246" s="6"/>
      <c r="N246" s="6"/>
      <c r="O246" s="6"/>
      <c r="P246" s="6"/>
      <c r="Q246" s="6"/>
      <c r="R246" s="83"/>
    </row>
    <row r="247" spans="1:18" ht="12.5" x14ac:dyDescent="0.25">
      <c r="A247" s="82"/>
      <c r="B247" s="7"/>
      <c r="C247" s="6"/>
      <c r="D247" s="6"/>
      <c r="E247" s="6"/>
      <c r="F247" s="205" t="s">
        <v>372</v>
      </c>
      <c r="G247" s="562">
        <f>G246+H246</f>
        <v>0</v>
      </c>
      <c r="H247" s="562"/>
      <c r="I247" s="4"/>
      <c r="J247" s="562">
        <f>J246+K246</f>
        <v>0</v>
      </c>
      <c r="K247" s="562"/>
      <c r="L247" s="4"/>
      <c r="M247" s="562">
        <f>M246+N246</f>
        <v>0</v>
      </c>
      <c r="N247" s="562"/>
      <c r="O247" s="4"/>
      <c r="P247" s="4"/>
      <c r="Q247" s="4"/>
      <c r="R247" s="83"/>
    </row>
    <row r="248" spans="1:18" ht="12.5" x14ac:dyDescent="0.25">
      <c r="A248" s="82"/>
      <c r="B248" s="4" t="s">
        <v>373</v>
      </c>
      <c r="C248" s="4" t="s">
        <v>369</v>
      </c>
      <c r="D248" s="4" t="s">
        <v>370</v>
      </c>
      <c r="E248" s="4" t="s">
        <v>371</v>
      </c>
      <c r="F248" s="5" t="str">
        <f>IF(OR(AND(NOT(ISBLANK($C249)),$C249&lt;5),AND(NOT(ISBLANK($D249)),$D249&gt;3),AND(NOT(ISBLANK($E249)),$E249&gt;3)),"1","0")</f>
        <v>0</v>
      </c>
      <c r="G248" s="6"/>
      <c r="H248" s="6"/>
      <c r="I248" s="6"/>
      <c r="J248" s="6"/>
      <c r="K248" s="6"/>
      <c r="L248" s="6"/>
      <c r="M248" s="6"/>
      <c r="N248" s="6"/>
      <c r="O248" s="6"/>
      <c r="P248" s="6"/>
      <c r="Q248" s="6"/>
      <c r="R248" s="83"/>
    </row>
    <row r="249" spans="1:18" ht="12.5" x14ac:dyDescent="0.25">
      <c r="A249" s="82"/>
      <c r="B249" s="7"/>
      <c r="C249" s="6"/>
      <c r="D249" s="6"/>
      <c r="E249" s="6"/>
      <c r="F249" s="8" t="s">
        <v>372</v>
      </c>
      <c r="G249" s="562">
        <f>G248+H248</f>
        <v>0</v>
      </c>
      <c r="H249" s="562"/>
      <c r="I249" s="4"/>
      <c r="J249" s="562">
        <f>J248+K248</f>
        <v>0</v>
      </c>
      <c r="K249" s="562"/>
      <c r="L249" s="4"/>
      <c r="M249" s="562">
        <f>M248+N248</f>
        <v>0</v>
      </c>
      <c r="N249" s="562"/>
      <c r="O249" s="4"/>
      <c r="P249" s="4"/>
      <c r="Q249" s="4"/>
      <c r="R249" s="83"/>
    </row>
    <row r="250" spans="1:18" ht="12.5" x14ac:dyDescent="0.25">
      <c r="A250" s="82"/>
      <c r="B250" s="4" t="s">
        <v>374</v>
      </c>
      <c r="C250" s="4" t="s">
        <v>369</v>
      </c>
      <c r="D250" s="4" t="s">
        <v>370</v>
      </c>
      <c r="E250" s="4" t="s">
        <v>371</v>
      </c>
      <c r="F250" s="5" t="str">
        <f>IF(OR(AND(NOT(ISBLANK($C251)),$C251&lt;5),AND(NOT(ISBLANK($D251)),$D251&gt;3),AND(NOT(ISBLANK($E251)),$E251&gt;3)),"1","0")</f>
        <v>0</v>
      </c>
      <c r="G250" s="6"/>
      <c r="H250" s="6"/>
      <c r="I250" s="6"/>
      <c r="J250" s="6"/>
      <c r="K250" s="6"/>
      <c r="L250" s="6"/>
      <c r="M250" s="6"/>
      <c r="N250" s="6"/>
      <c r="O250" s="6"/>
      <c r="P250" s="6"/>
      <c r="Q250" s="6"/>
      <c r="R250" s="83"/>
    </row>
    <row r="251" spans="1:18" ht="12.5" x14ac:dyDescent="0.25">
      <c r="A251" s="82"/>
      <c r="B251" s="7"/>
      <c r="C251" s="6"/>
      <c r="D251" s="6"/>
      <c r="E251" s="6"/>
      <c r="F251" s="8" t="s">
        <v>372</v>
      </c>
      <c r="G251" s="562">
        <f>G250+H250</f>
        <v>0</v>
      </c>
      <c r="H251" s="562"/>
      <c r="I251" s="4"/>
      <c r="J251" s="562">
        <f>J250+K250</f>
        <v>0</v>
      </c>
      <c r="K251" s="562"/>
      <c r="L251" s="4"/>
      <c r="M251" s="562">
        <f>M250+N250</f>
        <v>0</v>
      </c>
      <c r="N251" s="562"/>
      <c r="O251" s="4"/>
      <c r="P251" s="4"/>
      <c r="Q251" s="4"/>
      <c r="R251" s="83"/>
    </row>
    <row r="252" spans="1:18" ht="12.5" x14ac:dyDescent="0.25">
      <c r="A252" s="82"/>
      <c r="B252" s="4" t="s">
        <v>375</v>
      </c>
      <c r="C252" s="4" t="s">
        <v>369</v>
      </c>
      <c r="D252" s="4" t="s">
        <v>370</v>
      </c>
      <c r="E252" s="4" t="s">
        <v>371</v>
      </c>
      <c r="F252" s="5" t="str">
        <f>IF(OR(AND(NOT(ISBLANK($C253)),$C253&lt;5),AND(NOT(ISBLANK($D253)),$D253&gt;3),AND(NOT(ISBLANK($E253)),$E253&gt;3)),"1","0")</f>
        <v>0</v>
      </c>
      <c r="G252" s="6"/>
      <c r="H252" s="6"/>
      <c r="I252" s="6"/>
      <c r="J252" s="6"/>
      <c r="K252" s="6"/>
      <c r="L252" s="6"/>
      <c r="M252" s="6"/>
      <c r="N252" s="6"/>
      <c r="O252" s="6"/>
      <c r="P252" s="6"/>
      <c r="Q252" s="6"/>
      <c r="R252" s="83"/>
    </row>
    <row r="253" spans="1:18" ht="12.5" x14ac:dyDescent="0.25">
      <c r="A253" s="82"/>
      <c r="B253" s="7"/>
      <c r="C253" s="6"/>
      <c r="D253" s="6"/>
      <c r="E253" s="6"/>
      <c r="F253" s="8" t="s">
        <v>372</v>
      </c>
      <c r="G253" s="562">
        <f>G252+H252</f>
        <v>0</v>
      </c>
      <c r="H253" s="562"/>
      <c r="I253" s="4"/>
      <c r="J253" s="562">
        <f>J252+K252</f>
        <v>0</v>
      </c>
      <c r="K253" s="562"/>
      <c r="L253" s="4"/>
      <c r="M253" s="562">
        <f>M252+N252</f>
        <v>0</v>
      </c>
      <c r="N253" s="562"/>
      <c r="O253" s="4"/>
      <c r="P253" s="4"/>
      <c r="Q253" s="4"/>
      <c r="R253" s="83"/>
    </row>
    <row r="254" spans="1:18" ht="12.5" x14ac:dyDescent="0.25">
      <c r="A254" s="82"/>
      <c r="B254" s="4" t="s">
        <v>376</v>
      </c>
      <c r="C254" s="4" t="s">
        <v>369</v>
      </c>
      <c r="D254" s="4" t="s">
        <v>370</v>
      </c>
      <c r="E254" s="4" t="s">
        <v>371</v>
      </c>
      <c r="F254" s="5" t="str">
        <f>IF(OR(AND(NOT(ISBLANK($C255)),$C255&lt;5),AND(NOT(ISBLANK($D255)),$D255&gt;3),AND(NOT(ISBLANK($E255)),$E255&gt;3)),"1","0")</f>
        <v>0</v>
      </c>
      <c r="G254" s="6"/>
      <c r="H254" s="6"/>
      <c r="I254" s="6"/>
      <c r="J254" s="6"/>
      <c r="K254" s="6"/>
      <c r="L254" s="6"/>
      <c r="M254" s="6"/>
      <c r="N254" s="6"/>
      <c r="O254" s="6"/>
      <c r="P254" s="6"/>
      <c r="Q254" s="6"/>
      <c r="R254" s="83"/>
    </row>
    <row r="255" spans="1:18" ht="12.5" x14ac:dyDescent="0.25">
      <c r="A255" s="82"/>
      <c r="B255" s="7"/>
      <c r="C255" s="6"/>
      <c r="D255" s="6"/>
      <c r="E255" s="6"/>
      <c r="F255" s="8" t="s">
        <v>372</v>
      </c>
      <c r="G255" s="562">
        <f>G254+H254</f>
        <v>0</v>
      </c>
      <c r="H255" s="562"/>
      <c r="I255" s="4"/>
      <c r="J255" s="562">
        <f>J254+K254</f>
        <v>0</v>
      </c>
      <c r="K255" s="562"/>
      <c r="L255" s="4"/>
      <c r="M255" s="562">
        <f>M254+N254</f>
        <v>0</v>
      </c>
      <c r="N255" s="562"/>
      <c r="O255" s="4"/>
      <c r="P255" s="4"/>
      <c r="Q255" s="4"/>
      <c r="R255" s="83"/>
    </row>
    <row r="256" spans="1:18" ht="12.5" x14ac:dyDescent="0.25">
      <c r="A256" s="82"/>
      <c r="B256" s="4" t="s">
        <v>377</v>
      </c>
      <c r="C256" s="4" t="s">
        <v>369</v>
      </c>
      <c r="D256" s="4" t="s">
        <v>370</v>
      </c>
      <c r="E256" s="4" t="s">
        <v>371</v>
      </c>
      <c r="F256" s="5" t="str">
        <f>IF(OR(AND(NOT(ISBLANK($C257)),$C257&lt;5),AND(NOT(ISBLANK($D257)),$D257&gt;3),AND(NOT(ISBLANK($E257)),$E257&gt;3)),"1","0")</f>
        <v>0</v>
      </c>
      <c r="G256" s="6"/>
      <c r="H256" s="6"/>
      <c r="I256" s="6"/>
      <c r="J256" s="6"/>
      <c r="K256" s="6"/>
      <c r="L256" s="6"/>
      <c r="M256" s="6"/>
      <c r="N256" s="6"/>
      <c r="O256" s="6"/>
      <c r="P256" s="6"/>
      <c r="Q256" s="6"/>
      <c r="R256" s="83"/>
    </row>
    <row r="257" spans="1:18" ht="12.5" x14ac:dyDescent="0.25">
      <c r="A257" s="82"/>
      <c r="B257" s="7"/>
      <c r="C257" s="6"/>
      <c r="D257" s="6"/>
      <c r="E257" s="6"/>
      <c r="F257" s="8" t="s">
        <v>372</v>
      </c>
      <c r="G257" s="562">
        <f>G256+H256</f>
        <v>0</v>
      </c>
      <c r="H257" s="562"/>
      <c r="I257" s="4"/>
      <c r="J257" s="562">
        <f>J256+K256</f>
        <v>0</v>
      </c>
      <c r="K257" s="562"/>
      <c r="L257" s="4"/>
      <c r="M257" s="562">
        <f>M256+N256</f>
        <v>0</v>
      </c>
      <c r="N257" s="562"/>
      <c r="O257" s="4"/>
      <c r="P257" s="4"/>
      <c r="Q257" s="4"/>
      <c r="R257" s="83"/>
    </row>
    <row r="258" spans="1:18" ht="12.5" x14ac:dyDescent="0.25">
      <c r="A258" s="82"/>
      <c r="B258" s="4" t="s">
        <v>378</v>
      </c>
      <c r="C258" s="4" t="s">
        <v>369</v>
      </c>
      <c r="D258" s="4" t="s">
        <v>370</v>
      </c>
      <c r="E258" s="4" t="s">
        <v>371</v>
      </c>
      <c r="F258" s="5" t="str">
        <f>IF(OR(AND(NOT(ISBLANK($C259)),$C259&lt;5),AND(NOT(ISBLANK($D259)),$D259&gt;3),AND(NOT(ISBLANK($E259)),$E259&gt;3)),"1","0")</f>
        <v>0</v>
      </c>
      <c r="G258" s="6"/>
      <c r="H258" s="6"/>
      <c r="I258" s="6"/>
      <c r="J258" s="6"/>
      <c r="K258" s="6"/>
      <c r="L258" s="6"/>
      <c r="M258" s="6"/>
      <c r="N258" s="6"/>
      <c r="O258" s="6"/>
      <c r="P258" s="6"/>
      <c r="Q258" s="6"/>
      <c r="R258" s="83"/>
    </row>
    <row r="259" spans="1:18" ht="12.5" x14ac:dyDescent="0.25">
      <c r="A259" s="82"/>
      <c r="B259" s="7"/>
      <c r="C259" s="6"/>
      <c r="D259" s="6"/>
      <c r="E259" s="6"/>
      <c r="F259" s="8" t="s">
        <v>372</v>
      </c>
      <c r="G259" s="562">
        <f>G258+H258</f>
        <v>0</v>
      </c>
      <c r="H259" s="562"/>
      <c r="I259" s="4"/>
      <c r="J259" s="562">
        <f>J258+K258</f>
        <v>0</v>
      </c>
      <c r="K259" s="562"/>
      <c r="L259" s="4"/>
      <c r="M259" s="562">
        <f>M258+N258</f>
        <v>0</v>
      </c>
      <c r="N259" s="562"/>
      <c r="O259" s="4"/>
      <c r="P259" s="4"/>
      <c r="Q259" s="4"/>
      <c r="R259" s="83"/>
    </row>
    <row r="260" spans="1:18" ht="12.5" x14ac:dyDescent="0.25">
      <c r="A260" s="82"/>
      <c r="B260" s="4" t="s">
        <v>379</v>
      </c>
      <c r="C260" s="4" t="s">
        <v>369</v>
      </c>
      <c r="D260" s="4" t="s">
        <v>370</v>
      </c>
      <c r="E260" s="4" t="s">
        <v>371</v>
      </c>
      <c r="F260" s="5" t="str">
        <f>IF(OR(AND(NOT(ISBLANK($C261)),$C261&lt;5),AND(NOT(ISBLANK($D261)),$D261&gt;3),AND(NOT(ISBLANK($E261)),$E261&gt;3)),"1","0")</f>
        <v>0</v>
      </c>
      <c r="G260" s="6"/>
      <c r="H260" s="6"/>
      <c r="I260" s="6"/>
      <c r="J260" s="6"/>
      <c r="K260" s="6"/>
      <c r="L260" s="6"/>
      <c r="M260" s="6"/>
      <c r="N260" s="6"/>
      <c r="O260" s="6"/>
      <c r="P260" s="6"/>
      <c r="Q260" s="6"/>
      <c r="R260" s="83"/>
    </row>
    <row r="261" spans="1:18" ht="12.5" x14ac:dyDescent="0.25">
      <c r="A261" s="82"/>
      <c r="B261" s="7"/>
      <c r="C261" s="6"/>
      <c r="D261" s="6"/>
      <c r="E261" s="6"/>
      <c r="F261" s="8" t="s">
        <v>372</v>
      </c>
      <c r="G261" s="562">
        <f>G260+H260</f>
        <v>0</v>
      </c>
      <c r="H261" s="562"/>
      <c r="I261" s="4"/>
      <c r="J261" s="562">
        <f>J260+K260</f>
        <v>0</v>
      </c>
      <c r="K261" s="562"/>
      <c r="L261" s="4"/>
      <c r="M261" s="562">
        <f>M260+N260</f>
        <v>0</v>
      </c>
      <c r="N261" s="562"/>
      <c r="O261" s="4"/>
      <c r="P261" s="4"/>
      <c r="Q261" s="4"/>
      <c r="R261" s="83"/>
    </row>
    <row r="262" spans="1:18" ht="12.5" x14ac:dyDescent="0.25">
      <c r="A262" s="82"/>
      <c r="B262" s="546" t="s">
        <v>380</v>
      </c>
      <c r="C262" s="547"/>
      <c r="D262" s="547"/>
      <c r="E262" s="548"/>
      <c r="F262" s="548"/>
      <c r="G262" s="548"/>
      <c r="H262" s="548"/>
      <c r="I262" s="548"/>
      <c r="J262" s="10">
        <f>MAX(G247,J247,M247,G249,J249,M249,G251,J251,M251,G253,J253,M253,G255,J255,M255,G257,J257,M257,G259,J259,M259,G261,J261,M261)</f>
        <v>0</v>
      </c>
      <c r="K262" s="549"/>
      <c r="L262" s="550"/>
      <c r="M262" s="550"/>
      <c r="N262" s="550"/>
      <c r="O262" s="550"/>
      <c r="P262" s="550"/>
      <c r="Q262" s="550"/>
      <c r="R262" s="83"/>
    </row>
    <row r="263" spans="1:18" ht="12.5" x14ac:dyDescent="0.25">
      <c r="A263" s="82"/>
      <c r="B263" s="551" t="s">
        <v>381</v>
      </c>
      <c r="C263" s="551"/>
      <c r="D263" s="552"/>
      <c r="E263" s="971"/>
      <c r="F263" s="972"/>
      <c r="G263" s="972"/>
      <c r="H263" s="972"/>
      <c r="I263" s="972"/>
      <c r="J263" s="972"/>
      <c r="K263" s="972"/>
      <c r="L263" s="972"/>
      <c r="M263" s="972"/>
      <c r="N263" s="972"/>
      <c r="O263" s="972"/>
      <c r="P263" s="972"/>
      <c r="Q263" s="973"/>
      <c r="R263" s="83"/>
    </row>
    <row r="264" spans="1:18" ht="12.5" x14ac:dyDescent="0.25">
      <c r="A264" s="82"/>
      <c r="B264" s="111" t="s">
        <v>382</v>
      </c>
      <c r="C264" s="112">
        <f>F246+F248+F250+F252+F254+F256+F258+F260</f>
        <v>0</v>
      </c>
      <c r="D264" s="9"/>
      <c r="E264" s="974"/>
      <c r="F264" s="557"/>
      <c r="G264" s="557"/>
      <c r="H264" s="557"/>
      <c r="I264" s="557"/>
      <c r="J264" s="557"/>
      <c r="K264" s="557"/>
      <c r="L264" s="557"/>
      <c r="M264" s="557"/>
      <c r="N264" s="557"/>
      <c r="O264" s="557"/>
      <c r="P264" s="557"/>
      <c r="Q264" s="975"/>
      <c r="R264" s="83"/>
    </row>
    <row r="265" spans="1:18" ht="12.5" x14ac:dyDescent="0.25">
      <c r="A265" s="82"/>
      <c r="B265" s="111" t="s">
        <v>383</v>
      </c>
      <c r="C265" s="112" t="str">
        <f>IF(AND(NOT(ISBLANK(G244)),OR(G244="&lt; 50,000 cp",G244="50,000 - 499,999 cp")),"1","0")</f>
        <v>0</v>
      </c>
      <c r="D265" s="9"/>
      <c r="E265" s="974"/>
      <c r="F265" s="557"/>
      <c r="G265" s="557"/>
      <c r="H265" s="557"/>
      <c r="I265" s="557"/>
      <c r="J265" s="557"/>
      <c r="K265" s="557"/>
      <c r="L265" s="557"/>
      <c r="M265" s="557"/>
      <c r="N265" s="557"/>
      <c r="O265" s="557"/>
      <c r="P265" s="557"/>
      <c r="Q265" s="975"/>
      <c r="R265" s="83"/>
    </row>
    <row r="266" spans="1:18" ht="12.5" x14ac:dyDescent="0.25">
      <c r="A266" s="82"/>
      <c r="B266" s="111" t="s">
        <v>384</v>
      </c>
      <c r="C266" s="111">
        <f>C264+C265</f>
        <v>0</v>
      </c>
      <c r="D266" s="9"/>
      <c r="E266" s="976"/>
      <c r="F266" s="977"/>
      <c r="G266" s="977"/>
      <c r="H266" s="977"/>
      <c r="I266" s="977"/>
      <c r="J266" s="977"/>
      <c r="K266" s="977"/>
      <c r="L266" s="977"/>
      <c r="M266" s="977"/>
      <c r="N266" s="977"/>
      <c r="O266" s="977"/>
      <c r="P266" s="977"/>
      <c r="Q266" s="978"/>
      <c r="R266" s="83"/>
    </row>
    <row r="267" spans="1:18" ht="12.5" x14ac:dyDescent="0.25">
      <c r="A267" s="82"/>
      <c r="B267" s="113" t="s">
        <v>385</v>
      </c>
      <c r="C267" s="113">
        <f>$F$4</f>
        <v>0</v>
      </c>
      <c r="R267" s="83"/>
    </row>
    <row r="268" spans="1:18" ht="12.5" x14ac:dyDescent="0.25">
      <c r="A268" s="82"/>
      <c r="R268" s="83"/>
    </row>
    <row r="269" spans="1:18" ht="12.5" x14ac:dyDescent="0.25">
      <c r="A269" s="82"/>
      <c r="R269" s="83"/>
    </row>
    <row r="270" spans="1:18" ht="12.5" x14ac:dyDescent="0.25">
      <c r="A270" s="82"/>
      <c r="B270" s="590" t="str">
        <f>+Ecologist&amp;": "&amp;+Site_name</f>
        <v xml:space="preserve">: </v>
      </c>
      <c r="C270" s="591"/>
      <c r="D270" s="591"/>
      <c r="E270" s="591"/>
      <c r="F270" s="591"/>
      <c r="G270" s="591"/>
      <c r="H270" s="591"/>
      <c r="I270" s="591"/>
      <c r="J270" s="591"/>
      <c r="K270" s="592"/>
      <c r="L270" s="592"/>
      <c r="M270" s="592"/>
      <c r="N270" s="592"/>
      <c r="O270" s="592"/>
      <c r="P270" s="592"/>
      <c r="Q270" s="593"/>
      <c r="R270" s="83"/>
    </row>
    <row r="271" spans="1:18" ht="14.15" customHeight="1" x14ac:dyDescent="0.25">
      <c r="A271" s="82"/>
      <c r="B271" s="594" t="s">
        <v>1085</v>
      </c>
      <c r="C271" s="594"/>
      <c r="D271" s="594"/>
      <c r="E271" s="594"/>
      <c r="F271" s="594"/>
      <c r="G271" s="594"/>
      <c r="H271" s="594"/>
      <c r="I271" s="594"/>
      <c r="J271" s="594"/>
      <c r="K271" s="285" t="s">
        <v>387</v>
      </c>
      <c r="L271" s="235"/>
      <c r="M271" s="235"/>
      <c r="N271" s="235"/>
      <c r="O271" s="235"/>
      <c r="P271" s="235"/>
      <c r="Q271" s="235"/>
      <c r="R271" s="83"/>
    </row>
    <row r="272" spans="1:18" ht="12.5" x14ac:dyDescent="0.25">
      <c r="A272" s="82"/>
      <c r="B272" s="245"/>
      <c r="C272" s="271"/>
      <c r="D272" s="271"/>
      <c r="E272" s="271"/>
      <c r="F272" s="271"/>
      <c r="G272" s="271"/>
      <c r="H272" s="271"/>
      <c r="I272" s="271"/>
      <c r="J272" s="271"/>
      <c r="K272" s="271"/>
      <c r="L272" s="271"/>
      <c r="M272" s="271"/>
      <c r="N272" s="271"/>
      <c r="O272" s="271"/>
      <c r="P272" s="271"/>
      <c r="Q272" s="271"/>
      <c r="R272" s="83"/>
    </row>
    <row r="273" spans="1:18" ht="12.5" x14ac:dyDescent="0.25">
      <c r="A273" s="82"/>
      <c r="B273" s="271"/>
      <c r="C273" s="271"/>
      <c r="D273" s="271"/>
      <c r="E273" s="271"/>
      <c r="F273" s="271"/>
      <c r="G273" s="271"/>
      <c r="H273" s="271"/>
      <c r="I273" s="271"/>
      <c r="J273" s="271"/>
      <c r="K273" s="271"/>
      <c r="L273" s="271"/>
      <c r="M273" s="271"/>
      <c r="N273" s="271"/>
      <c r="O273" s="271"/>
      <c r="P273" s="271"/>
      <c r="Q273" s="271"/>
      <c r="R273" s="83"/>
    </row>
    <row r="274" spans="1:18" ht="12.5" x14ac:dyDescent="0.25">
      <c r="A274" s="82"/>
      <c r="B274" s="271"/>
      <c r="C274" s="271"/>
      <c r="D274" s="271"/>
      <c r="E274" s="271"/>
      <c r="F274" s="271"/>
      <c r="G274" s="271"/>
      <c r="H274" s="271"/>
      <c r="I274" s="271"/>
      <c r="J274" s="271"/>
      <c r="K274" s="271"/>
      <c r="L274" s="271"/>
      <c r="M274" s="271"/>
      <c r="N274" s="271"/>
      <c r="O274" s="271"/>
      <c r="P274" s="271"/>
      <c r="Q274" s="271"/>
      <c r="R274" s="83"/>
    </row>
    <row r="275" spans="1:18" ht="14.15" customHeight="1" x14ac:dyDescent="0.25">
      <c r="A275" s="82"/>
      <c r="B275" s="595" t="s">
        <v>1091</v>
      </c>
      <c r="C275" s="596"/>
      <c r="D275" s="596"/>
      <c r="E275" s="597"/>
      <c r="F275" s="579" t="s">
        <v>320</v>
      </c>
      <c r="G275" s="578" t="s">
        <v>354</v>
      </c>
      <c r="H275" s="578"/>
      <c r="I275" s="578"/>
      <c r="J275" s="578" t="s">
        <v>355</v>
      </c>
      <c r="K275" s="578"/>
      <c r="L275" s="578"/>
      <c r="M275" s="580" t="s">
        <v>356</v>
      </c>
      <c r="N275" s="581"/>
      <c r="O275" s="581"/>
      <c r="P275" s="2" t="s">
        <v>357</v>
      </c>
      <c r="Q275" s="3" t="s">
        <v>358</v>
      </c>
      <c r="R275" s="83"/>
    </row>
    <row r="276" spans="1:18" ht="12.5" x14ac:dyDescent="0.25">
      <c r="A276" s="82"/>
      <c r="B276" s="985"/>
      <c r="C276" s="985"/>
      <c r="D276" s="985"/>
      <c r="E276" s="985"/>
      <c r="F276" s="263"/>
      <c r="G276" s="579" t="s">
        <v>359</v>
      </c>
      <c r="H276" s="579"/>
      <c r="I276" s="579"/>
      <c r="J276" s="579" t="s">
        <v>360</v>
      </c>
      <c r="K276" s="579"/>
      <c r="L276" s="579"/>
      <c r="M276" s="582"/>
      <c r="N276" s="582"/>
      <c r="O276" s="582"/>
      <c r="P276" s="585" t="s">
        <v>361</v>
      </c>
      <c r="Q276" s="585" t="s">
        <v>362</v>
      </c>
      <c r="R276" s="83"/>
    </row>
    <row r="277" spans="1:18" ht="12.5" x14ac:dyDescent="0.25">
      <c r="A277" s="82"/>
      <c r="B277" s="588" t="s">
        <v>363</v>
      </c>
      <c r="C277" s="589"/>
      <c r="D277" s="589"/>
      <c r="E277" s="144"/>
      <c r="F277" s="263"/>
      <c r="G277" s="583"/>
      <c r="H277" s="583"/>
      <c r="I277" s="583"/>
      <c r="J277" s="584"/>
      <c r="K277" s="584"/>
      <c r="L277" s="584"/>
      <c r="M277" s="582"/>
      <c r="N277" s="582"/>
      <c r="O277" s="582"/>
      <c r="P277" s="586"/>
      <c r="Q277" s="586"/>
      <c r="R277" s="83"/>
    </row>
    <row r="278" spans="1:18" ht="12.5" x14ac:dyDescent="0.25">
      <c r="A278" s="82"/>
      <c r="B278" s="587" t="s">
        <v>364</v>
      </c>
      <c r="C278" s="547"/>
      <c r="D278" s="547"/>
      <c r="E278" s="547"/>
      <c r="F278" s="547"/>
      <c r="G278" s="4" t="s">
        <v>365</v>
      </c>
      <c r="H278" s="4" t="s">
        <v>366</v>
      </c>
      <c r="I278" s="4" t="s">
        <v>367</v>
      </c>
      <c r="J278" s="4" t="s">
        <v>365</v>
      </c>
      <c r="K278" s="4" t="s">
        <v>366</v>
      </c>
      <c r="L278" s="4" t="s">
        <v>367</v>
      </c>
      <c r="M278" s="4" t="s">
        <v>365</v>
      </c>
      <c r="N278" s="4" t="s">
        <v>366</v>
      </c>
      <c r="O278" s="4" t="s">
        <v>367</v>
      </c>
      <c r="P278" s="586"/>
      <c r="Q278" s="586"/>
      <c r="R278" s="83"/>
    </row>
    <row r="279" spans="1:18" ht="12.5" x14ac:dyDescent="0.25">
      <c r="A279" s="82"/>
      <c r="B279" s="4" t="s">
        <v>368</v>
      </c>
      <c r="C279" s="4" t="s">
        <v>369</v>
      </c>
      <c r="D279" s="4" t="s">
        <v>370</v>
      </c>
      <c r="E279" s="4" t="s">
        <v>371</v>
      </c>
      <c r="F279" s="5" t="str">
        <f>IF(OR(AND(NOT(ISBLANK($C280)),$C280&lt;5),AND(NOT(ISBLANK($D280)),$D280&gt;3),AND(NOT(ISBLANK($E280)),$E280&gt;3)),"1","0")</f>
        <v>0</v>
      </c>
      <c r="G279" s="6"/>
      <c r="H279" s="6"/>
      <c r="I279" s="6"/>
      <c r="J279" s="6"/>
      <c r="K279" s="6"/>
      <c r="L279" s="6"/>
      <c r="M279" s="6"/>
      <c r="N279" s="6"/>
      <c r="O279" s="6"/>
      <c r="P279" s="6"/>
      <c r="Q279" s="6"/>
      <c r="R279" s="83"/>
    </row>
    <row r="280" spans="1:18" ht="12.5" x14ac:dyDescent="0.25">
      <c r="A280" s="82"/>
      <c r="B280" s="7"/>
      <c r="C280" s="6"/>
      <c r="D280" s="6"/>
      <c r="E280" s="6"/>
      <c r="F280" s="205" t="s">
        <v>372</v>
      </c>
      <c r="G280" s="562">
        <f>G279+H279</f>
        <v>0</v>
      </c>
      <c r="H280" s="562"/>
      <c r="I280" s="4"/>
      <c r="J280" s="562">
        <f>J279+K279</f>
        <v>0</v>
      </c>
      <c r="K280" s="562"/>
      <c r="L280" s="4"/>
      <c r="M280" s="562">
        <f>M279+N279</f>
        <v>0</v>
      </c>
      <c r="N280" s="562"/>
      <c r="O280" s="4"/>
      <c r="P280" s="4"/>
      <c r="Q280" s="4"/>
      <c r="R280" s="83"/>
    </row>
    <row r="281" spans="1:18" ht="12.5" x14ac:dyDescent="0.25">
      <c r="A281" s="82"/>
      <c r="B281" s="4" t="s">
        <v>373</v>
      </c>
      <c r="C281" s="4" t="s">
        <v>369</v>
      </c>
      <c r="D281" s="4" t="s">
        <v>370</v>
      </c>
      <c r="E281" s="4" t="s">
        <v>371</v>
      </c>
      <c r="F281" s="5" t="str">
        <f>IF(OR(AND(NOT(ISBLANK($C282)),$C282&lt;5),AND(NOT(ISBLANK($D282)),$D282&gt;3),AND(NOT(ISBLANK($E282)),$E282&gt;3)),"1","0")</f>
        <v>0</v>
      </c>
      <c r="G281" s="6"/>
      <c r="H281" s="6"/>
      <c r="I281" s="6"/>
      <c r="J281" s="6"/>
      <c r="K281" s="6"/>
      <c r="L281" s="6"/>
      <c r="M281" s="6"/>
      <c r="N281" s="6"/>
      <c r="O281" s="6"/>
      <c r="P281" s="6"/>
      <c r="Q281" s="6"/>
      <c r="R281" s="83"/>
    </row>
    <row r="282" spans="1:18" ht="12.5" x14ac:dyDescent="0.25">
      <c r="A282" s="82"/>
      <c r="B282" s="7"/>
      <c r="C282" s="6"/>
      <c r="D282" s="6"/>
      <c r="E282" s="6"/>
      <c r="F282" s="8" t="s">
        <v>372</v>
      </c>
      <c r="G282" s="562">
        <f>G281+H281</f>
        <v>0</v>
      </c>
      <c r="H282" s="562"/>
      <c r="I282" s="4"/>
      <c r="J282" s="562">
        <f>J281+K281</f>
        <v>0</v>
      </c>
      <c r="K282" s="562"/>
      <c r="L282" s="4"/>
      <c r="M282" s="562">
        <f>M281+N281</f>
        <v>0</v>
      </c>
      <c r="N282" s="562"/>
      <c r="O282" s="4"/>
      <c r="P282" s="4"/>
      <c r="Q282" s="4"/>
      <c r="R282" s="83"/>
    </row>
    <row r="283" spans="1:18" ht="12.5" x14ac:dyDescent="0.25">
      <c r="A283" s="82"/>
      <c r="B283" s="4" t="s">
        <v>374</v>
      </c>
      <c r="C283" s="4" t="s">
        <v>369</v>
      </c>
      <c r="D283" s="4" t="s">
        <v>370</v>
      </c>
      <c r="E283" s="4" t="s">
        <v>371</v>
      </c>
      <c r="F283" s="5" t="str">
        <f>IF(OR(AND(NOT(ISBLANK($C284)),$C284&lt;5),AND(NOT(ISBLANK($D284)),$D284&gt;3),AND(NOT(ISBLANK($E284)),$E284&gt;3)),"1","0")</f>
        <v>0</v>
      </c>
      <c r="G283" s="6"/>
      <c r="H283" s="6"/>
      <c r="I283" s="6"/>
      <c r="J283" s="6"/>
      <c r="K283" s="6"/>
      <c r="L283" s="6"/>
      <c r="M283" s="6"/>
      <c r="N283" s="6"/>
      <c r="O283" s="6"/>
      <c r="P283" s="6"/>
      <c r="Q283" s="6"/>
      <c r="R283" s="83"/>
    </row>
    <row r="284" spans="1:18" ht="12.5" x14ac:dyDescent="0.25">
      <c r="A284" s="82"/>
      <c r="B284" s="7"/>
      <c r="C284" s="6"/>
      <c r="D284" s="6"/>
      <c r="E284" s="6"/>
      <c r="F284" s="8" t="s">
        <v>372</v>
      </c>
      <c r="G284" s="562">
        <f>G283+H283</f>
        <v>0</v>
      </c>
      <c r="H284" s="562"/>
      <c r="I284" s="4"/>
      <c r="J284" s="562">
        <f>J283+K283</f>
        <v>0</v>
      </c>
      <c r="K284" s="562"/>
      <c r="L284" s="4"/>
      <c r="M284" s="562">
        <f>M283+N283</f>
        <v>0</v>
      </c>
      <c r="N284" s="562"/>
      <c r="O284" s="4"/>
      <c r="P284" s="4"/>
      <c r="Q284" s="4"/>
      <c r="R284" s="83"/>
    </row>
    <row r="285" spans="1:18" ht="12.5" x14ac:dyDescent="0.25">
      <c r="A285" s="82"/>
      <c r="B285" s="4" t="s">
        <v>375</v>
      </c>
      <c r="C285" s="4" t="s">
        <v>369</v>
      </c>
      <c r="D285" s="4" t="s">
        <v>370</v>
      </c>
      <c r="E285" s="4" t="s">
        <v>371</v>
      </c>
      <c r="F285" s="5" t="str">
        <f>IF(OR(AND(NOT(ISBLANK($C286)),$C286&lt;5),AND(NOT(ISBLANK($D286)),$D286&gt;3),AND(NOT(ISBLANK($E286)),$E286&gt;3)),"1","0")</f>
        <v>0</v>
      </c>
      <c r="G285" s="6"/>
      <c r="H285" s="6"/>
      <c r="I285" s="6"/>
      <c r="J285" s="6"/>
      <c r="K285" s="6"/>
      <c r="L285" s="6"/>
      <c r="M285" s="6"/>
      <c r="N285" s="6"/>
      <c r="O285" s="6"/>
      <c r="P285" s="6"/>
      <c r="Q285" s="6"/>
      <c r="R285" s="83"/>
    </row>
    <row r="286" spans="1:18" ht="12.5" x14ac:dyDescent="0.25">
      <c r="A286" s="82"/>
      <c r="B286" s="7"/>
      <c r="C286" s="6"/>
      <c r="D286" s="6"/>
      <c r="E286" s="6"/>
      <c r="F286" s="8" t="s">
        <v>372</v>
      </c>
      <c r="G286" s="562">
        <f>G285+H285</f>
        <v>0</v>
      </c>
      <c r="H286" s="562"/>
      <c r="I286" s="4"/>
      <c r="J286" s="562">
        <f>J285+K285</f>
        <v>0</v>
      </c>
      <c r="K286" s="562"/>
      <c r="L286" s="4"/>
      <c r="M286" s="562">
        <f>M285+N285</f>
        <v>0</v>
      </c>
      <c r="N286" s="562"/>
      <c r="O286" s="4"/>
      <c r="P286" s="4"/>
      <c r="Q286" s="4"/>
      <c r="R286" s="83"/>
    </row>
    <row r="287" spans="1:18" ht="12.5" x14ac:dyDescent="0.25">
      <c r="A287" s="82"/>
      <c r="B287" s="4" t="s">
        <v>376</v>
      </c>
      <c r="C287" s="4" t="s">
        <v>369</v>
      </c>
      <c r="D287" s="4" t="s">
        <v>370</v>
      </c>
      <c r="E287" s="4" t="s">
        <v>371</v>
      </c>
      <c r="F287" s="5" t="str">
        <f>IF(OR(AND(NOT(ISBLANK($C288)),$C288&lt;5),AND(NOT(ISBLANK($D288)),$D288&gt;3),AND(NOT(ISBLANK($E288)),$E288&gt;3)),"1","0")</f>
        <v>0</v>
      </c>
      <c r="G287" s="6"/>
      <c r="H287" s="6"/>
      <c r="I287" s="6"/>
      <c r="J287" s="6"/>
      <c r="K287" s="6"/>
      <c r="L287" s="6"/>
      <c r="M287" s="6"/>
      <c r="N287" s="6"/>
      <c r="O287" s="6"/>
      <c r="P287" s="6"/>
      <c r="Q287" s="6"/>
      <c r="R287" s="83"/>
    </row>
    <row r="288" spans="1:18" ht="12.5" x14ac:dyDescent="0.25">
      <c r="A288" s="82"/>
      <c r="B288" s="7"/>
      <c r="C288" s="6"/>
      <c r="D288" s="6"/>
      <c r="E288" s="6"/>
      <c r="F288" s="8" t="s">
        <v>372</v>
      </c>
      <c r="G288" s="562">
        <f>G287+H287</f>
        <v>0</v>
      </c>
      <c r="H288" s="562"/>
      <c r="I288" s="4"/>
      <c r="J288" s="562">
        <f>J287+K287</f>
        <v>0</v>
      </c>
      <c r="K288" s="562"/>
      <c r="L288" s="4"/>
      <c r="M288" s="562">
        <f>M287+N287</f>
        <v>0</v>
      </c>
      <c r="N288" s="562"/>
      <c r="O288" s="4"/>
      <c r="P288" s="4"/>
      <c r="Q288" s="4"/>
      <c r="R288" s="83"/>
    </row>
    <row r="289" spans="1:18" ht="12.5" x14ac:dyDescent="0.25">
      <c r="A289" s="82"/>
      <c r="B289" s="4" t="s">
        <v>377</v>
      </c>
      <c r="C289" s="4" t="s">
        <v>369</v>
      </c>
      <c r="D289" s="4" t="s">
        <v>370</v>
      </c>
      <c r="E289" s="4" t="s">
        <v>371</v>
      </c>
      <c r="F289" s="5" t="str">
        <f>IF(OR(AND(NOT(ISBLANK($C290)),$C290&lt;5),AND(NOT(ISBLANK($D290)),$D290&gt;3),AND(NOT(ISBLANK($E290)),$E290&gt;3)),"1","0")</f>
        <v>0</v>
      </c>
      <c r="G289" s="6"/>
      <c r="H289" s="6"/>
      <c r="I289" s="6"/>
      <c r="J289" s="6"/>
      <c r="K289" s="6"/>
      <c r="L289" s="6"/>
      <c r="M289" s="6"/>
      <c r="N289" s="6"/>
      <c r="O289" s="6"/>
      <c r="P289" s="6"/>
      <c r="Q289" s="6"/>
      <c r="R289" s="83"/>
    </row>
    <row r="290" spans="1:18" ht="12.5" x14ac:dyDescent="0.25">
      <c r="A290" s="82"/>
      <c r="B290" s="7"/>
      <c r="C290" s="6"/>
      <c r="D290" s="6"/>
      <c r="E290" s="6"/>
      <c r="F290" s="8" t="s">
        <v>372</v>
      </c>
      <c r="G290" s="562">
        <f>G289+H289</f>
        <v>0</v>
      </c>
      <c r="H290" s="562"/>
      <c r="I290" s="4"/>
      <c r="J290" s="562">
        <f>J289+K289</f>
        <v>0</v>
      </c>
      <c r="K290" s="562"/>
      <c r="L290" s="4"/>
      <c r="M290" s="562">
        <f>M289+N289</f>
        <v>0</v>
      </c>
      <c r="N290" s="562"/>
      <c r="O290" s="4"/>
      <c r="P290" s="4"/>
      <c r="Q290" s="4"/>
      <c r="R290" s="83"/>
    </row>
    <row r="291" spans="1:18" ht="12.5" x14ac:dyDescent="0.25">
      <c r="A291" s="82"/>
      <c r="B291" s="4" t="s">
        <v>378</v>
      </c>
      <c r="C291" s="4" t="s">
        <v>369</v>
      </c>
      <c r="D291" s="4" t="s">
        <v>370</v>
      </c>
      <c r="E291" s="4" t="s">
        <v>371</v>
      </c>
      <c r="F291" s="5" t="str">
        <f>IF(OR(AND(NOT(ISBLANK($C292)),$C292&lt;5),AND(NOT(ISBLANK($D292)),$D292&gt;3),AND(NOT(ISBLANK($E292)),$E292&gt;3)),"1","0")</f>
        <v>0</v>
      </c>
      <c r="G291" s="6"/>
      <c r="H291" s="6"/>
      <c r="I291" s="6"/>
      <c r="J291" s="6"/>
      <c r="K291" s="6"/>
      <c r="L291" s="6"/>
      <c r="M291" s="6"/>
      <c r="N291" s="6"/>
      <c r="O291" s="6"/>
      <c r="P291" s="6"/>
      <c r="Q291" s="6"/>
      <c r="R291" s="83"/>
    </row>
    <row r="292" spans="1:18" ht="12.5" x14ac:dyDescent="0.25">
      <c r="A292" s="82"/>
      <c r="B292" s="7"/>
      <c r="C292" s="6"/>
      <c r="D292" s="6"/>
      <c r="E292" s="6"/>
      <c r="F292" s="8" t="s">
        <v>372</v>
      </c>
      <c r="G292" s="562">
        <f>G291+H291</f>
        <v>0</v>
      </c>
      <c r="H292" s="562"/>
      <c r="I292" s="4"/>
      <c r="J292" s="562">
        <f>J291+K291</f>
        <v>0</v>
      </c>
      <c r="K292" s="562"/>
      <c r="L292" s="4"/>
      <c r="M292" s="562">
        <f>M291+N291</f>
        <v>0</v>
      </c>
      <c r="N292" s="562"/>
      <c r="O292" s="4"/>
      <c r="P292" s="4"/>
      <c r="Q292" s="4"/>
      <c r="R292" s="83"/>
    </row>
    <row r="293" spans="1:18" ht="12.5" x14ac:dyDescent="0.25">
      <c r="A293" s="82"/>
      <c r="B293" s="4" t="s">
        <v>379</v>
      </c>
      <c r="C293" s="4" t="s">
        <v>369</v>
      </c>
      <c r="D293" s="4" t="s">
        <v>370</v>
      </c>
      <c r="E293" s="4" t="s">
        <v>371</v>
      </c>
      <c r="F293" s="5" t="str">
        <f>IF(OR(AND(NOT(ISBLANK($C294)),$C294&lt;5),AND(NOT(ISBLANK($D294)),$D294&gt;3),AND(NOT(ISBLANK($E294)),$E294&gt;3)),"1","0")</f>
        <v>0</v>
      </c>
      <c r="G293" s="6"/>
      <c r="H293" s="6"/>
      <c r="I293" s="6"/>
      <c r="J293" s="6"/>
      <c r="K293" s="6"/>
      <c r="L293" s="6"/>
      <c r="M293" s="6"/>
      <c r="N293" s="6"/>
      <c r="O293" s="6"/>
      <c r="P293" s="6"/>
      <c r="Q293" s="6"/>
      <c r="R293" s="83"/>
    </row>
    <row r="294" spans="1:18" ht="12.5" x14ac:dyDescent="0.25">
      <c r="A294" s="82"/>
      <c r="B294" s="7"/>
      <c r="C294" s="6"/>
      <c r="D294" s="6"/>
      <c r="E294" s="6"/>
      <c r="F294" s="8" t="s">
        <v>372</v>
      </c>
      <c r="G294" s="562">
        <f>G293+H293</f>
        <v>0</v>
      </c>
      <c r="H294" s="562"/>
      <c r="I294" s="4"/>
      <c r="J294" s="562">
        <f>J293+K293</f>
        <v>0</v>
      </c>
      <c r="K294" s="562"/>
      <c r="L294" s="4"/>
      <c r="M294" s="562">
        <f>M293+N293</f>
        <v>0</v>
      </c>
      <c r="N294" s="562"/>
      <c r="O294" s="4"/>
      <c r="P294" s="4"/>
      <c r="Q294" s="4"/>
      <c r="R294" s="83"/>
    </row>
    <row r="295" spans="1:18" ht="12.5" x14ac:dyDescent="0.25">
      <c r="A295" s="82"/>
      <c r="B295" s="546" t="s">
        <v>380</v>
      </c>
      <c r="C295" s="547"/>
      <c r="D295" s="547"/>
      <c r="E295" s="548"/>
      <c r="F295" s="548"/>
      <c r="G295" s="548"/>
      <c r="H295" s="548"/>
      <c r="I295" s="548"/>
      <c r="J295" s="10">
        <f>MAX(G280,J280,M280,G282,J282,M282,G284,J284,M284,G286,J286,M286,G288,J288,M288,G290,J290,M290,G292,J292,M292,G294,J294,M294)</f>
        <v>0</v>
      </c>
      <c r="K295" s="549"/>
      <c r="L295" s="550"/>
      <c r="M295" s="550"/>
      <c r="N295" s="550"/>
      <c r="O295" s="550"/>
      <c r="P295" s="550"/>
      <c r="Q295" s="550"/>
      <c r="R295" s="83"/>
    </row>
    <row r="296" spans="1:18" ht="12.5" x14ac:dyDescent="0.25">
      <c r="A296" s="82"/>
      <c r="B296" s="551" t="s">
        <v>381</v>
      </c>
      <c r="C296" s="551"/>
      <c r="D296" s="552"/>
      <c r="E296" s="971"/>
      <c r="F296" s="972"/>
      <c r="G296" s="972"/>
      <c r="H296" s="972"/>
      <c r="I296" s="972"/>
      <c r="J296" s="972"/>
      <c r="K296" s="972"/>
      <c r="L296" s="972"/>
      <c r="M296" s="972"/>
      <c r="N296" s="972"/>
      <c r="O296" s="972"/>
      <c r="P296" s="972"/>
      <c r="Q296" s="973"/>
      <c r="R296" s="83"/>
    </row>
    <row r="297" spans="1:18" ht="12.5" x14ac:dyDescent="0.25">
      <c r="A297" s="82"/>
      <c r="B297" s="111" t="s">
        <v>382</v>
      </c>
      <c r="C297" s="112">
        <f>F279+F281+F283+F285+F287+F289+F291+F293</f>
        <v>0</v>
      </c>
      <c r="D297" s="9"/>
      <c r="E297" s="974"/>
      <c r="F297" s="557"/>
      <c r="G297" s="557"/>
      <c r="H297" s="557"/>
      <c r="I297" s="557"/>
      <c r="J297" s="557"/>
      <c r="K297" s="557"/>
      <c r="L297" s="557"/>
      <c r="M297" s="557"/>
      <c r="N297" s="557"/>
      <c r="O297" s="557"/>
      <c r="P297" s="557"/>
      <c r="Q297" s="975"/>
      <c r="R297" s="83"/>
    </row>
    <row r="298" spans="1:18" ht="12.5" x14ac:dyDescent="0.25">
      <c r="A298" s="82"/>
      <c r="B298" s="111" t="s">
        <v>383</v>
      </c>
      <c r="C298" s="112" t="str">
        <f>IF(AND(NOT(ISBLANK(G277)),OR(G277="&lt; 50,000 cp",G277="50,000 - 499,999 cp")),"1","0")</f>
        <v>0</v>
      </c>
      <c r="D298" s="9"/>
      <c r="E298" s="974"/>
      <c r="F298" s="557"/>
      <c r="G298" s="557"/>
      <c r="H298" s="557"/>
      <c r="I298" s="557"/>
      <c r="J298" s="557"/>
      <c r="K298" s="557"/>
      <c r="L298" s="557"/>
      <c r="M298" s="557"/>
      <c r="N298" s="557"/>
      <c r="O298" s="557"/>
      <c r="P298" s="557"/>
      <c r="Q298" s="975"/>
      <c r="R298" s="83"/>
    </row>
    <row r="299" spans="1:18" ht="12.5" x14ac:dyDescent="0.25">
      <c r="A299" s="82"/>
      <c r="B299" s="111" t="s">
        <v>384</v>
      </c>
      <c r="C299" s="111">
        <f>C297+C298</f>
        <v>0</v>
      </c>
      <c r="D299" s="9"/>
      <c r="E299" s="976"/>
      <c r="F299" s="977"/>
      <c r="G299" s="977"/>
      <c r="H299" s="977"/>
      <c r="I299" s="977"/>
      <c r="J299" s="977"/>
      <c r="K299" s="977"/>
      <c r="L299" s="977"/>
      <c r="M299" s="977"/>
      <c r="N299" s="977"/>
      <c r="O299" s="977"/>
      <c r="P299" s="977"/>
      <c r="Q299" s="978"/>
      <c r="R299" s="83"/>
    </row>
    <row r="300" spans="1:18" ht="12.5" x14ac:dyDescent="0.25">
      <c r="A300" s="82"/>
      <c r="B300" s="113" t="s">
        <v>385</v>
      </c>
      <c r="C300" s="113">
        <f>$F$4</f>
        <v>0</v>
      </c>
      <c r="R300" s="83"/>
    </row>
    <row r="301" spans="1:18" ht="12.5" x14ac:dyDescent="0.25">
      <c r="A301" s="82"/>
      <c r="R301" s="83"/>
    </row>
    <row r="302" spans="1:18" ht="12.5" x14ac:dyDescent="0.25">
      <c r="A302" s="82"/>
      <c r="R302" s="83"/>
    </row>
    <row r="303" spans="1:18" ht="12.5" x14ac:dyDescent="0.25">
      <c r="A303" s="82"/>
      <c r="B303" s="590" t="str">
        <f>+Ecologist&amp;": "&amp;+Site_name</f>
        <v xml:space="preserve">: </v>
      </c>
      <c r="C303" s="591"/>
      <c r="D303" s="591"/>
      <c r="E303" s="591"/>
      <c r="F303" s="591"/>
      <c r="G303" s="591"/>
      <c r="H303" s="591"/>
      <c r="I303" s="591"/>
      <c r="J303" s="591"/>
      <c r="K303" s="592"/>
      <c r="L303" s="592"/>
      <c r="M303" s="592"/>
      <c r="N303" s="592"/>
      <c r="O303" s="592"/>
      <c r="P303" s="592"/>
      <c r="Q303" s="593"/>
      <c r="R303" s="83"/>
    </row>
    <row r="304" spans="1:18" ht="14.15" customHeight="1" x14ac:dyDescent="0.25">
      <c r="A304" s="82"/>
      <c r="B304" s="594" t="s">
        <v>1085</v>
      </c>
      <c r="C304" s="594"/>
      <c r="D304" s="594"/>
      <c r="E304" s="594"/>
      <c r="F304" s="594"/>
      <c r="G304" s="594"/>
      <c r="H304" s="594"/>
      <c r="I304" s="594"/>
      <c r="J304" s="594"/>
      <c r="K304" s="285" t="s">
        <v>387</v>
      </c>
      <c r="L304" s="235"/>
      <c r="M304" s="235"/>
      <c r="N304" s="235"/>
      <c r="O304" s="235"/>
      <c r="P304" s="235"/>
      <c r="Q304" s="235"/>
      <c r="R304" s="83"/>
    </row>
    <row r="305" spans="1:18" ht="12.5" x14ac:dyDescent="0.25">
      <c r="A305" s="82"/>
      <c r="B305" s="245"/>
      <c r="C305" s="271"/>
      <c r="D305" s="271"/>
      <c r="E305" s="271"/>
      <c r="F305" s="271"/>
      <c r="G305" s="271"/>
      <c r="H305" s="271"/>
      <c r="I305" s="271"/>
      <c r="J305" s="271"/>
      <c r="K305" s="271"/>
      <c r="L305" s="271"/>
      <c r="M305" s="271"/>
      <c r="N305" s="271"/>
      <c r="O305" s="271"/>
      <c r="P305" s="271"/>
      <c r="Q305" s="271"/>
      <c r="R305" s="83"/>
    </row>
    <row r="306" spans="1:18" ht="12.5" x14ac:dyDescent="0.25">
      <c r="A306" s="82"/>
      <c r="B306" s="271"/>
      <c r="C306" s="271"/>
      <c r="D306" s="271"/>
      <c r="E306" s="271"/>
      <c r="F306" s="271"/>
      <c r="G306" s="271"/>
      <c r="H306" s="271"/>
      <c r="I306" s="271"/>
      <c r="J306" s="271"/>
      <c r="K306" s="271"/>
      <c r="L306" s="271"/>
      <c r="M306" s="271"/>
      <c r="N306" s="271"/>
      <c r="O306" s="271"/>
      <c r="P306" s="271"/>
      <c r="Q306" s="271"/>
      <c r="R306" s="83"/>
    </row>
    <row r="307" spans="1:18" ht="12.5" x14ac:dyDescent="0.25">
      <c r="A307" s="82"/>
      <c r="B307" s="271"/>
      <c r="C307" s="271"/>
      <c r="D307" s="271"/>
      <c r="E307" s="271"/>
      <c r="F307" s="271"/>
      <c r="G307" s="271"/>
      <c r="H307" s="271"/>
      <c r="I307" s="271"/>
      <c r="J307" s="271"/>
      <c r="K307" s="271"/>
      <c r="L307" s="271"/>
      <c r="M307" s="271"/>
      <c r="N307" s="271"/>
      <c r="O307" s="271"/>
      <c r="P307" s="271"/>
      <c r="Q307" s="271"/>
      <c r="R307" s="83"/>
    </row>
    <row r="308" spans="1:18" ht="12.5" x14ac:dyDescent="0.25">
      <c r="A308" s="82"/>
      <c r="B308" s="617" t="s">
        <v>1092</v>
      </c>
      <c r="C308" s="979"/>
      <c r="D308" s="979"/>
      <c r="E308" s="980"/>
      <c r="F308" s="579" t="s">
        <v>320</v>
      </c>
      <c r="G308" s="578" t="s">
        <v>354</v>
      </c>
      <c r="H308" s="578"/>
      <c r="I308" s="578"/>
      <c r="J308" s="578" t="s">
        <v>355</v>
      </c>
      <c r="K308" s="578"/>
      <c r="L308" s="578"/>
      <c r="M308" s="580" t="s">
        <v>356</v>
      </c>
      <c r="N308" s="581"/>
      <c r="O308" s="581"/>
      <c r="P308" s="2" t="s">
        <v>357</v>
      </c>
      <c r="Q308" s="3" t="s">
        <v>358</v>
      </c>
      <c r="R308" s="83"/>
    </row>
    <row r="309" spans="1:18" ht="14.15" customHeight="1" x14ac:dyDescent="0.25">
      <c r="A309" s="82"/>
      <c r="B309" s="981"/>
      <c r="C309" s="982"/>
      <c r="D309" s="982"/>
      <c r="E309" s="983"/>
      <c r="F309" s="263"/>
      <c r="G309" s="579" t="s">
        <v>359</v>
      </c>
      <c r="H309" s="579"/>
      <c r="I309" s="579"/>
      <c r="J309" s="579" t="s">
        <v>360</v>
      </c>
      <c r="K309" s="579"/>
      <c r="L309" s="579"/>
      <c r="M309" s="582"/>
      <c r="N309" s="582"/>
      <c r="O309" s="582"/>
      <c r="P309" s="585" t="s">
        <v>361</v>
      </c>
      <c r="Q309" s="585" t="s">
        <v>362</v>
      </c>
      <c r="R309" s="83"/>
    </row>
    <row r="310" spans="1:18" ht="12.5" x14ac:dyDescent="0.25">
      <c r="A310" s="82"/>
      <c r="B310" s="588" t="s">
        <v>363</v>
      </c>
      <c r="C310" s="589"/>
      <c r="D310" s="589"/>
      <c r="E310" s="144"/>
      <c r="F310" s="263"/>
      <c r="G310" s="583"/>
      <c r="H310" s="583"/>
      <c r="I310" s="583"/>
      <c r="J310" s="584"/>
      <c r="K310" s="584"/>
      <c r="L310" s="584"/>
      <c r="M310" s="582"/>
      <c r="N310" s="582"/>
      <c r="O310" s="582"/>
      <c r="P310" s="586"/>
      <c r="Q310" s="586"/>
      <c r="R310" s="83"/>
    </row>
    <row r="311" spans="1:18" ht="12.5" x14ac:dyDescent="0.25">
      <c r="A311" s="82"/>
      <c r="B311" s="587" t="s">
        <v>364</v>
      </c>
      <c r="C311" s="547"/>
      <c r="D311" s="547"/>
      <c r="E311" s="547"/>
      <c r="F311" s="547"/>
      <c r="G311" s="4" t="s">
        <v>365</v>
      </c>
      <c r="H311" s="4" t="s">
        <v>366</v>
      </c>
      <c r="I311" s="4" t="s">
        <v>367</v>
      </c>
      <c r="J311" s="4" t="s">
        <v>365</v>
      </c>
      <c r="K311" s="4" t="s">
        <v>366</v>
      </c>
      <c r="L311" s="4" t="s">
        <v>367</v>
      </c>
      <c r="M311" s="4" t="s">
        <v>365</v>
      </c>
      <c r="N311" s="4" t="s">
        <v>366</v>
      </c>
      <c r="O311" s="4" t="s">
        <v>367</v>
      </c>
      <c r="P311" s="586"/>
      <c r="Q311" s="586"/>
      <c r="R311" s="83"/>
    </row>
    <row r="312" spans="1:18" ht="12.5" x14ac:dyDescent="0.25">
      <c r="A312" s="82"/>
      <c r="B312" s="4" t="s">
        <v>368</v>
      </c>
      <c r="C312" s="4" t="s">
        <v>369</v>
      </c>
      <c r="D312" s="4" t="s">
        <v>370</v>
      </c>
      <c r="E312" s="4" t="s">
        <v>371</v>
      </c>
      <c r="F312" s="5" t="str">
        <f>IF(OR(AND(NOT(ISBLANK($C313)),$C313&lt;5),AND(NOT(ISBLANK($D313)),$D313&gt;3),AND(NOT(ISBLANK($E313)),$E313&gt;3)),"1","0")</f>
        <v>0</v>
      </c>
      <c r="G312" s="6"/>
      <c r="H312" s="6"/>
      <c r="I312" s="6"/>
      <c r="J312" s="6"/>
      <c r="K312" s="6"/>
      <c r="L312" s="6"/>
      <c r="M312" s="6"/>
      <c r="N312" s="6"/>
      <c r="O312" s="6"/>
      <c r="P312" s="6"/>
      <c r="Q312" s="6"/>
      <c r="R312" s="83"/>
    </row>
    <row r="313" spans="1:18" ht="12.5" x14ac:dyDescent="0.25">
      <c r="A313" s="82"/>
      <c r="B313" s="7"/>
      <c r="C313" s="6"/>
      <c r="D313" s="6"/>
      <c r="E313" s="6"/>
      <c r="F313" s="205" t="s">
        <v>372</v>
      </c>
      <c r="G313" s="562">
        <f>G312+H312</f>
        <v>0</v>
      </c>
      <c r="H313" s="562"/>
      <c r="I313" s="4"/>
      <c r="J313" s="562">
        <f>J312+K312</f>
        <v>0</v>
      </c>
      <c r="K313" s="562"/>
      <c r="L313" s="4"/>
      <c r="M313" s="562">
        <f>M312+N312</f>
        <v>0</v>
      </c>
      <c r="N313" s="562"/>
      <c r="O313" s="4"/>
      <c r="P313" s="4"/>
      <c r="Q313" s="4"/>
      <c r="R313" s="83"/>
    </row>
    <row r="314" spans="1:18" ht="12.5" x14ac:dyDescent="0.25">
      <c r="A314" s="82"/>
      <c r="B314" s="4" t="s">
        <v>373</v>
      </c>
      <c r="C314" s="4" t="s">
        <v>369</v>
      </c>
      <c r="D314" s="4" t="s">
        <v>370</v>
      </c>
      <c r="E314" s="4" t="s">
        <v>371</v>
      </c>
      <c r="F314" s="5" t="str">
        <f>IF(OR(AND(NOT(ISBLANK($C315)),$C315&lt;5),AND(NOT(ISBLANK($D315)),$D315&gt;3),AND(NOT(ISBLANK($E315)),$E315&gt;3)),"1","0")</f>
        <v>0</v>
      </c>
      <c r="G314" s="6"/>
      <c r="H314" s="6"/>
      <c r="I314" s="6"/>
      <c r="J314" s="6"/>
      <c r="K314" s="6"/>
      <c r="L314" s="6"/>
      <c r="M314" s="6"/>
      <c r="N314" s="6"/>
      <c r="O314" s="6"/>
      <c r="P314" s="6"/>
      <c r="Q314" s="6"/>
      <c r="R314" s="83"/>
    </row>
    <row r="315" spans="1:18" ht="12.5" x14ac:dyDescent="0.25">
      <c r="A315" s="82"/>
      <c r="B315" s="7"/>
      <c r="C315" s="6"/>
      <c r="D315" s="6"/>
      <c r="E315" s="6"/>
      <c r="F315" s="8" t="s">
        <v>372</v>
      </c>
      <c r="G315" s="562">
        <f>G314+H314</f>
        <v>0</v>
      </c>
      <c r="H315" s="562"/>
      <c r="I315" s="4"/>
      <c r="J315" s="562">
        <f>J314+K314</f>
        <v>0</v>
      </c>
      <c r="K315" s="562"/>
      <c r="L315" s="4"/>
      <c r="M315" s="562">
        <f>M314+N314</f>
        <v>0</v>
      </c>
      <c r="N315" s="562"/>
      <c r="O315" s="4"/>
      <c r="P315" s="4"/>
      <c r="Q315" s="4"/>
      <c r="R315" s="83"/>
    </row>
    <row r="316" spans="1:18" ht="12.5" x14ac:dyDescent="0.25">
      <c r="A316" s="82"/>
      <c r="B316" s="4" t="s">
        <v>374</v>
      </c>
      <c r="C316" s="4" t="s">
        <v>369</v>
      </c>
      <c r="D316" s="4" t="s">
        <v>370</v>
      </c>
      <c r="E316" s="4" t="s">
        <v>371</v>
      </c>
      <c r="F316" s="5" t="str">
        <f>IF(OR(AND(NOT(ISBLANK($C317)),$C317&lt;5),AND(NOT(ISBLANK($D317)),$D317&gt;3),AND(NOT(ISBLANK($E317)),$E317&gt;3)),"1","0")</f>
        <v>0</v>
      </c>
      <c r="G316" s="6"/>
      <c r="H316" s="6"/>
      <c r="I316" s="6"/>
      <c r="J316" s="6"/>
      <c r="K316" s="6"/>
      <c r="L316" s="6"/>
      <c r="M316" s="6"/>
      <c r="N316" s="6"/>
      <c r="O316" s="6"/>
      <c r="P316" s="6"/>
      <c r="Q316" s="6"/>
      <c r="R316" s="83"/>
    </row>
    <row r="317" spans="1:18" ht="12.5" x14ac:dyDescent="0.25">
      <c r="A317" s="82"/>
      <c r="B317" s="7"/>
      <c r="C317" s="6"/>
      <c r="D317" s="6"/>
      <c r="E317" s="6"/>
      <c r="F317" s="8" t="s">
        <v>372</v>
      </c>
      <c r="G317" s="562">
        <f>G316+H316</f>
        <v>0</v>
      </c>
      <c r="H317" s="562"/>
      <c r="I317" s="4"/>
      <c r="J317" s="562">
        <f>J316+K316</f>
        <v>0</v>
      </c>
      <c r="K317" s="562"/>
      <c r="L317" s="4"/>
      <c r="M317" s="562">
        <f>M316+N316</f>
        <v>0</v>
      </c>
      <c r="N317" s="562"/>
      <c r="O317" s="4"/>
      <c r="P317" s="4"/>
      <c r="Q317" s="4"/>
      <c r="R317" s="83"/>
    </row>
    <row r="318" spans="1:18" ht="12.5" x14ac:dyDescent="0.25">
      <c r="A318" s="82"/>
      <c r="B318" s="4" t="s">
        <v>375</v>
      </c>
      <c r="C318" s="4" t="s">
        <v>369</v>
      </c>
      <c r="D318" s="4" t="s">
        <v>370</v>
      </c>
      <c r="E318" s="4" t="s">
        <v>371</v>
      </c>
      <c r="F318" s="5" t="str">
        <f>IF(OR(AND(NOT(ISBLANK($C319)),$C319&lt;5),AND(NOT(ISBLANK($D319)),$D319&gt;3),AND(NOT(ISBLANK($E319)),$E319&gt;3)),"1","0")</f>
        <v>0</v>
      </c>
      <c r="G318" s="6"/>
      <c r="H318" s="6"/>
      <c r="I318" s="6"/>
      <c r="J318" s="6"/>
      <c r="K318" s="6"/>
      <c r="L318" s="6"/>
      <c r="M318" s="6"/>
      <c r="N318" s="6"/>
      <c r="O318" s="6"/>
      <c r="P318" s="6"/>
      <c r="Q318" s="6"/>
      <c r="R318" s="83"/>
    </row>
    <row r="319" spans="1:18" ht="12.5" x14ac:dyDescent="0.25">
      <c r="A319" s="82"/>
      <c r="B319" s="7"/>
      <c r="C319" s="6"/>
      <c r="D319" s="6"/>
      <c r="E319" s="6"/>
      <c r="F319" s="8" t="s">
        <v>372</v>
      </c>
      <c r="G319" s="562">
        <f>G318+H318</f>
        <v>0</v>
      </c>
      <c r="H319" s="562"/>
      <c r="I319" s="4"/>
      <c r="J319" s="562">
        <f>J318+K318</f>
        <v>0</v>
      </c>
      <c r="K319" s="562"/>
      <c r="L319" s="4"/>
      <c r="M319" s="562">
        <f>M318+N318</f>
        <v>0</v>
      </c>
      <c r="N319" s="562"/>
      <c r="O319" s="4"/>
      <c r="P319" s="4"/>
      <c r="Q319" s="4"/>
      <c r="R319" s="83"/>
    </row>
    <row r="320" spans="1:18" ht="12.5" x14ac:dyDescent="0.25">
      <c r="A320" s="82"/>
      <c r="B320" s="4" t="s">
        <v>376</v>
      </c>
      <c r="C320" s="4" t="s">
        <v>369</v>
      </c>
      <c r="D320" s="4" t="s">
        <v>370</v>
      </c>
      <c r="E320" s="4" t="s">
        <v>371</v>
      </c>
      <c r="F320" s="5" t="str">
        <f>IF(OR(AND(NOT(ISBLANK($C321)),$C321&lt;5),AND(NOT(ISBLANK($D321)),$D321&gt;3),AND(NOT(ISBLANK($E321)),$E321&gt;3)),"1","0")</f>
        <v>0</v>
      </c>
      <c r="G320" s="6"/>
      <c r="H320" s="6"/>
      <c r="I320" s="6"/>
      <c r="J320" s="6"/>
      <c r="K320" s="6"/>
      <c r="L320" s="6"/>
      <c r="M320" s="6"/>
      <c r="N320" s="6"/>
      <c r="O320" s="6"/>
      <c r="P320" s="6"/>
      <c r="Q320" s="6"/>
      <c r="R320" s="83"/>
    </row>
    <row r="321" spans="1:18" ht="12.5" x14ac:dyDescent="0.25">
      <c r="A321" s="82"/>
      <c r="B321" s="7"/>
      <c r="C321" s="6"/>
      <c r="D321" s="6"/>
      <c r="E321" s="6"/>
      <c r="F321" s="8" t="s">
        <v>372</v>
      </c>
      <c r="G321" s="562">
        <f>G320+H320</f>
        <v>0</v>
      </c>
      <c r="H321" s="562"/>
      <c r="I321" s="4"/>
      <c r="J321" s="562">
        <f>J320+K320</f>
        <v>0</v>
      </c>
      <c r="K321" s="562"/>
      <c r="L321" s="4"/>
      <c r="M321" s="562">
        <f>M320+N320</f>
        <v>0</v>
      </c>
      <c r="N321" s="562"/>
      <c r="O321" s="4"/>
      <c r="P321" s="4"/>
      <c r="Q321" s="4"/>
      <c r="R321" s="83"/>
    </row>
    <row r="322" spans="1:18" ht="12.5" x14ac:dyDescent="0.25">
      <c r="A322" s="82"/>
      <c r="B322" s="4" t="s">
        <v>377</v>
      </c>
      <c r="C322" s="4" t="s">
        <v>369</v>
      </c>
      <c r="D322" s="4" t="s">
        <v>370</v>
      </c>
      <c r="E322" s="4" t="s">
        <v>371</v>
      </c>
      <c r="F322" s="5" t="str">
        <f>IF(OR(AND(NOT(ISBLANK($C323)),$C323&lt;5),AND(NOT(ISBLANK($D323)),$D323&gt;3),AND(NOT(ISBLANK($E323)),$E323&gt;3)),"1","0")</f>
        <v>0</v>
      </c>
      <c r="G322" s="6"/>
      <c r="H322" s="6"/>
      <c r="I322" s="6"/>
      <c r="J322" s="6"/>
      <c r="K322" s="6"/>
      <c r="L322" s="6"/>
      <c r="M322" s="6"/>
      <c r="N322" s="6"/>
      <c r="O322" s="6"/>
      <c r="P322" s="6"/>
      <c r="Q322" s="6"/>
      <c r="R322" s="83"/>
    </row>
    <row r="323" spans="1:18" ht="12.5" x14ac:dyDescent="0.25">
      <c r="A323" s="82"/>
      <c r="B323" s="7"/>
      <c r="C323" s="6"/>
      <c r="D323" s="6"/>
      <c r="E323" s="6"/>
      <c r="F323" s="8" t="s">
        <v>372</v>
      </c>
      <c r="G323" s="562">
        <f>G322+H322</f>
        <v>0</v>
      </c>
      <c r="H323" s="562"/>
      <c r="I323" s="4"/>
      <c r="J323" s="562">
        <f>J322+K322</f>
        <v>0</v>
      </c>
      <c r="K323" s="562"/>
      <c r="L323" s="4"/>
      <c r="M323" s="562">
        <f>M322+N322</f>
        <v>0</v>
      </c>
      <c r="N323" s="562"/>
      <c r="O323" s="4"/>
      <c r="P323" s="4"/>
      <c r="Q323" s="4"/>
      <c r="R323" s="83"/>
    </row>
    <row r="324" spans="1:18" ht="12.5" x14ac:dyDescent="0.25">
      <c r="A324" s="82"/>
      <c r="B324" s="4" t="s">
        <v>378</v>
      </c>
      <c r="C324" s="4" t="s">
        <v>369</v>
      </c>
      <c r="D324" s="4" t="s">
        <v>370</v>
      </c>
      <c r="E324" s="4" t="s">
        <v>371</v>
      </c>
      <c r="F324" s="5" t="str">
        <f>IF(OR(AND(NOT(ISBLANK($C325)),$C325&lt;5),AND(NOT(ISBLANK($D325)),$D325&gt;3),AND(NOT(ISBLANK($E325)),$E325&gt;3)),"1","0")</f>
        <v>0</v>
      </c>
      <c r="G324" s="6"/>
      <c r="H324" s="6"/>
      <c r="I324" s="6"/>
      <c r="J324" s="6"/>
      <c r="K324" s="6"/>
      <c r="L324" s="6"/>
      <c r="M324" s="6"/>
      <c r="N324" s="6"/>
      <c r="O324" s="6"/>
      <c r="P324" s="6"/>
      <c r="Q324" s="6"/>
      <c r="R324" s="83"/>
    </row>
    <row r="325" spans="1:18" ht="12.5" x14ac:dyDescent="0.25">
      <c r="A325" s="82"/>
      <c r="B325" s="7"/>
      <c r="C325" s="6"/>
      <c r="D325" s="6"/>
      <c r="E325" s="6"/>
      <c r="F325" s="8" t="s">
        <v>372</v>
      </c>
      <c r="G325" s="562">
        <f>G324+H324</f>
        <v>0</v>
      </c>
      <c r="H325" s="562"/>
      <c r="I325" s="4"/>
      <c r="J325" s="562">
        <f>J324+K324</f>
        <v>0</v>
      </c>
      <c r="K325" s="562"/>
      <c r="L325" s="4"/>
      <c r="M325" s="562">
        <f>M324+N324</f>
        <v>0</v>
      </c>
      <c r="N325" s="562"/>
      <c r="O325" s="4"/>
      <c r="P325" s="4"/>
      <c r="Q325" s="4"/>
      <c r="R325" s="83"/>
    </row>
    <row r="326" spans="1:18" ht="12.5" x14ac:dyDescent="0.25">
      <c r="A326" s="82"/>
      <c r="B326" s="4" t="s">
        <v>379</v>
      </c>
      <c r="C326" s="4" t="s">
        <v>369</v>
      </c>
      <c r="D326" s="4" t="s">
        <v>370</v>
      </c>
      <c r="E326" s="4" t="s">
        <v>371</v>
      </c>
      <c r="F326" s="5" t="str">
        <f>IF(OR(AND(NOT(ISBLANK($C327)),$C327&lt;5),AND(NOT(ISBLANK($D327)),$D327&gt;3),AND(NOT(ISBLANK($E327)),$E327&gt;3)),"1","0")</f>
        <v>0</v>
      </c>
      <c r="G326" s="6"/>
      <c r="H326" s="6"/>
      <c r="I326" s="6"/>
      <c r="J326" s="6"/>
      <c r="K326" s="6"/>
      <c r="L326" s="6"/>
      <c r="M326" s="6"/>
      <c r="N326" s="6"/>
      <c r="O326" s="6"/>
      <c r="P326" s="6"/>
      <c r="Q326" s="6"/>
      <c r="R326" s="83"/>
    </row>
    <row r="327" spans="1:18" ht="12.5" x14ac:dyDescent="0.25">
      <c r="A327" s="82"/>
      <c r="B327" s="7"/>
      <c r="C327" s="6"/>
      <c r="D327" s="6"/>
      <c r="E327" s="6"/>
      <c r="F327" s="8" t="s">
        <v>372</v>
      </c>
      <c r="G327" s="562">
        <f>G326+H326</f>
        <v>0</v>
      </c>
      <c r="H327" s="562"/>
      <c r="I327" s="4"/>
      <c r="J327" s="562">
        <f>J326+K326</f>
        <v>0</v>
      </c>
      <c r="K327" s="562"/>
      <c r="L327" s="4"/>
      <c r="M327" s="562">
        <f>M326+N326</f>
        <v>0</v>
      </c>
      <c r="N327" s="562"/>
      <c r="O327" s="4"/>
      <c r="P327" s="4"/>
      <c r="Q327" s="4"/>
      <c r="R327" s="83"/>
    </row>
    <row r="328" spans="1:18" ht="12.5" x14ac:dyDescent="0.25">
      <c r="A328" s="82"/>
      <c r="B328" s="546" t="s">
        <v>380</v>
      </c>
      <c r="C328" s="547"/>
      <c r="D328" s="547"/>
      <c r="E328" s="548"/>
      <c r="F328" s="548"/>
      <c r="G328" s="548"/>
      <c r="H328" s="548"/>
      <c r="I328" s="548"/>
      <c r="J328" s="10">
        <f>MAX(G313,J313,M313,G315,J315,M315,G317,J317,M317,G319,J319,M319,G321,J321,M321,G323,J323,M323,G325,J325,M325,G327,J327,M327)</f>
        <v>0</v>
      </c>
      <c r="K328" s="549"/>
      <c r="L328" s="550"/>
      <c r="M328" s="550"/>
      <c r="N328" s="550"/>
      <c r="O328" s="550"/>
      <c r="P328" s="550"/>
      <c r="Q328" s="550"/>
      <c r="R328" s="83"/>
    </row>
    <row r="329" spans="1:18" ht="12.5" x14ac:dyDescent="0.25">
      <c r="A329" s="82"/>
      <c r="B329" s="551" t="s">
        <v>381</v>
      </c>
      <c r="C329" s="551"/>
      <c r="D329" s="552"/>
      <c r="E329" s="971"/>
      <c r="F329" s="972"/>
      <c r="G329" s="972"/>
      <c r="H329" s="972"/>
      <c r="I329" s="972"/>
      <c r="J329" s="972"/>
      <c r="K329" s="972"/>
      <c r="L329" s="972"/>
      <c r="M329" s="972"/>
      <c r="N329" s="972"/>
      <c r="O329" s="972"/>
      <c r="P329" s="972"/>
      <c r="Q329" s="973"/>
      <c r="R329" s="83"/>
    </row>
    <row r="330" spans="1:18" ht="12.5" x14ac:dyDescent="0.25">
      <c r="A330" s="82"/>
      <c r="B330" s="111" t="s">
        <v>382</v>
      </c>
      <c r="C330" s="112">
        <f>F312+F314+F316+F318+F320+F322+F324+F326</f>
        <v>0</v>
      </c>
      <c r="D330" s="9"/>
      <c r="E330" s="974"/>
      <c r="F330" s="557"/>
      <c r="G330" s="557"/>
      <c r="H330" s="557"/>
      <c r="I330" s="557"/>
      <c r="J330" s="557"/>
      <c r="K330" s="557"/>
      <c r="L330" s="557"/>
      <c r="M330" s="557"/>
      <c r="N330" s="557"/>
      <c r="O330" s="557"/>
      <c r="P330" s="557"/>
      <c r="Q330" s="975"/>
      <c r="R330" s="83"/>
    </row>
    <row r="331" spans="1:18" ht="12.5" x14ac:dyDescent="0.25">
      <c r="A331" s="82"/>
      <c r="B331" s="111" t="s">
        <v>383</v>
      </c>
      <c r="C331" s="112" t="str">
        <f>IF(AND(NOT(ISBLANK(G310)),OR(G310="&lt; 50,000 cp",G310="50,000 - 499,999 cp")),"1","0")</f>
        <v>0</v>
      </c>
      <c r="D331" s="9"/>
      <c r="E331" s="974"/>
      <c r="F331" s="557"/>
      <c r="G331" s="557"/>
      <c r="H331" s="557"/>
      <c r="I331" s="557"/>
      <c r="J331" s="557"/>
      <c r="K331" s="557"/>
      <c r="L331" s="557"/>
      <c r="M331" s="557"/>
      <c r="N331" s="557"/>
      <c r="O331" s="557"/>
      <c r="P331" s="557"/>
      <c r="Q331" s="975"/>
      <c r="R331" s="83"/>
    </row>
    <row r="332" spans="1:18" ht="12.5" x14ac:dyDescent="0.25">
      <c r="A332" s="82"/>
      <c r="B332" s="111" t="s">
        <v>384</v>
      </c>
      <c r="C332" s="111">
        <f>C330+C331</f>
        <v>0</v>
      </c>
      <c r="D332" s="9"/>
      <c r="E332" s="976"/>
      <c r="F332" s="977"/>
      <c r="G332" s="977"/>
      <c r="H332" s="977"/>
      <c r="I332" s="977"/>
      <c r="J332" s="977"/>
      <c r="K332" s="977"/>
      <c r="L332" s="977"/>
      <c r="M332" s="977"/>
      <c r="N332" s="977"/>
      <c r="O332" s="977"/>
      <c r="P332" s="977"/>
      <c r="Q332" s="978"/>
      <c r="R332" s="83"/>
    </row>
    <row r="333" spans="1:18" ht="12.5" x14ac:dyDescent="0.25">
      <c r="A333" s="85"/>
      <c r="B333" s="140" t="s">
        <v>385</v>
      </c>
      <c r="C333" s="140">
        <f>$F$4</f>
        <v>0</v>
      </c>
      <c r="D333" s="86"/>
      <c r="E333" s="86"/>
      <c r="F333" s="86"/>
      <c r="G333" s="86"/>
      <c r="H333" s="86"/>
      <c r="I333" s="86"/>
      <c r="J333" s="86"/>
      <c r="K333" s="86"/>
      <c r="L333" s="86"/>
      <c r="M333" s="86"/>
      <c r="N333" s="86"/>
      <c r="O333" s="86"/>
      <c r="P333" s="86"/>
      <c r="Q333" s="86"/>
      <c r="R333" s="87"/>
    </row>
    <row r="334" spans="1:18" ht="12.5" x14ac:dyDescent="0.25"/>
    <row r="335" spans="1:18" ht="12.5" x14ac:dyDescent="0.25"/>
    <row r="336" spans="1:18" ht="12.5" x14ac:dyDescent="0.25"/>
    <row r="337" ht="12.5" x14ac:dyDescent="0.25"/>
    <row r="338" ht="12.5" x14ac:dyDescent="0.25"/>
    <row r="339" ht="12.5" x14ac:dyDescent="0.25"/>
  </sheetData>
  <sheetProtection algorithmName="SHA-512" hashValue="oZyXP84HpHk+Dl5kqpgJcn157qH3ZQugNWwZAxCZrEaRd6e/7bIPJw5e8uKaCdPexb0k5d4KJ9uyRJQCPaSyXg==" saltValue="AxO0WFxq3Wh+//eOY9SQ2w==" spinCount="100000" sheet="1" objects="1" scenarios="1"/>
  <mergeCells count="477">
    <mergeCell ref="AD8:AD9"/>
    <mergeCell ref="AE8:AE9"/>
    <mergeCell ref="AC20:AD20"/>
    <mergeCell ref="U8:U9"/>
    <mergeCell ref="V8:V9"/>
    <mergeCell ref="W8:W9"/>
    <mergeCell ref="X8:X9"/>
    <mergeCell ref="Y8:Y9"/>
    <mergeCell ref="Z8:Z9"/>
    <mergeCell ref="AA8:AA9"/>
    <mergeCell ref="AB8:AB9"/>
    <mergeCell ref="AC8:AC9"/>
    <mergeCell ref="G327:H327"/>
    <mergeCell ref="J327:K327"/>
    <mergeCell ref="M327:N327"/>
    <mergeCell ref="B328:I328"/>
    <mergeCell ref="K328:Q328"/>
    <mergeCell ref="B329:D329"/>
    <mergeCell ref="E329:Q332"/>
    <mergeCell ref="G323:H323"/>
    <mergeCell ref="J323:K323"/>
    <mergeCell ref="M323:N323"/>
    <mergeCell ref="G325:H325"/>
    <mergeCell ref="J325:K325"/>
    <mergeCell ref="M325:N325"/>
    <mergeCell ref="G319:H319"/>
    <mergeCell ref="J319:K319"/>
    <mergeCell ref="M319:N319"/>
    <mergeCell ref="G321:H321"/>
    <mergeCell ref="J321:K321"/>
    <mergeCell ref="M321:N321"/>
    <mergeCell ref="G315:H315"/>
    <mergeCell ref="J315:K315"/>
    <mergeCell ref="M315:N315"/>
    <mergeCell ref="G317:H317"/>
    <mergeCell ref="J317:K317"/>
    <mergeCell ref="M317:N317"/>
    <mergeCell ref="Q309:Q311"/>
    <mergeCell ref="B310:D310"/>
    <mergeCell ref="G310:I310"/>
    <mergeCell ref="J310:L310"/>
    <mergeCell ref="B311:F311"/>
    <mergeCell ref="G313:H313"/>
    <mergeCell ref="J313:K313"/>
    <mergeCell ref="M313:N313"/>
    <mergeCell ref="B305:Q307"/>
    <mergeCell ref="B308:E308"/>
    <mergeCell ref="F308:F310"/>
    <mergeCell ref="G308:I308"/>
    <mergeCell ref="J308:L308"/>
    <mergeCell ref="M308:O310"/>
    <mergeCell ref="B309:E309"/>
    <mergeCell ref="G309:I309"/>
    <mergeCell ref="J309:L309"/>
    <mergeCell ref="P309:P311"/>
    <mergeCell ref="B295:I295"/>
    <mergeCell ref="K295:Q295"/>
    <mergeCell ref="B296:D296"/>
    <mergeCell ref="E296:Q299"/>
    <mergeCell ref="B303:Q303"/>
    <mergeCell ref="B304:J304"/>
    <mergeCell ref="K304:Q304"/>
    <mergeCell ref="G292:H292"/>
    <mergeCell ref="J292:K292"/>
    <mergeCell ref="M292:N292"/>
    <mergeCell ref="G294:H294"/>
    <mergeCell ref="J294:K294"/>
    <mergeCell ref="M294:N294"/>
    <mergeCell ref="G288:H288"/>
    <mergeCell ref="J288:K288"/>
    <mergeCell ref="M288:N288"/>
    <mergeCell ref="G290:H290"/>
    <mergeCell ref="J290:K290"/>
    <mergeCell ref="M290:N290"/>
    <mergeCell ref="G284:H284"/>
    <mergeCell ref="J284:K284"/>
    <mergeCell ref="M284:N284"/>
    <mergeCell ref="G286:H286"/>
    <mergeCell ref="J286:K286"/>
    <mergeCell ref="M286:N286"/>
    <mergeCell ref="G280:H280"/>
    <mergeCell ref="J280:K280"/>
    <mergeCell ref="M280:N280"/>
    <mergeCell ref="G282:H282"/>
    <mergeCell ref="J282:K282"/>
    <mergeCell ref="M282:N282"/>
    <mergeCell ref="G276:I276"/>
    <mergeCell ref="J276:L276"/>
    <mergeCell ref="P276:P278"/>
    <mergeCell ref="Q276:Q278"/>
    <mergeCell ref="B277:D277"/>
    <mergeCell ref="G277:I277"/>
    <mergeCell ref="J277:L277"/>
    <mergeCell ref="B278:F278"/>
    <mergeCell ref="B270:Q270"/>
    <mergeCell ref="B271:J271"/>
    <mergeCell ref="K271:Q271"/>
    <mergeCell ref="B272:Q274"/>
    <mergeCell ref="B275:E275"/>
    <mergeCell ref="F275:F277"/>
    <mergeCell ref="G275:I275"/>
    <mergeCell ref="J275:L275"/>
    <mergeCell ref="M275:O277"/>
    <mergeCell ref="B276:E276"/>
    <mergeCell ref="G261:H261"/>
    <mergeCell ref="J261:K261"/>
    <mergeCell ref="M261:N261"/>
    <mergeCell ref="B262:I262"/>
    <mergeCell ref="K262:Q262"/>
    <mergeCell ref="B263:D263"/>
    <mergeCell ref="E263:Q266"/>
    <mergeCell ref="G257:H257"/>
    <mergeCell ref="J257:K257"/>
    <mergeCell ref="M257:N257"/>
    <mergeCell ref="G259:H259"/>
    <mergeCell ref="J259:K259"/>
    <mergeCell ref="M259:N259"/>
    <mergeCell ref="G253:H253"/>
    <mergeCell ref="J253:K253"/>
    <mergeCell ref="M253:N253"/>
    <mergeCell ref="G255:H255"/>
    <mergeCell ref="J255:K255"/>
    <mergeCell ref="M255:N255"/>
    <mergeCell ref="G249:H249"/>
    <mergeCell ref="J249:K249"/>
    <mergeCell ref="M249:N249"/>
    <mergeCell ref="G251:H251"/>
    <mergeCell ref="J251:K251"/>
    <mergeCell ref="M251:N251"/>
    <mergeCell ref="Q243:Q245"/>
    <mergeCell ref="B244:D244"/>
    <mergeCell ref="G244:I244"/>
    <mergeCell ref="J244:L244"/>
    <mergeCell ref="B245:F245"/>
    <mergeCell ref="G247:H247"/>
    <mergeCell ref="J247:K247"/>
    <mergeCell ref="M247:N247"/>
    <mergeCell ref="B239:Q241"/>
    <mergeCell ref="B242:E242"/>
    <mergeCell ref="F242:F244"/>
    <mergeCell ref="G242:I242"/>
    <mergeCell ref="J242:L242"/>
    <mergeCell ref="M242:O244"/>
    <mergeCell ref="B243:E243"/>
    <mergeCell ref="G243:I243"/>
    <mergeCell ref="J243:L243"/>
    <mergeCell ref="P243:P245"/>
    <mergeCell ref="B229:I229"/>
    <mergeCell ref="K229:Q229"/>
    <mergeCell ref="B230:D230"/>
    <mergeCell ref="E230:Q233"/>
    <mergeCell ref="B237:Q237"/>
    <mergeCell ref="B238:J238"/>
    <mergeCell ref="K238:Q238"/>
    <mergeCell ref="G226:H226"/>
    <mergeCell ref="J226:K226"/>
    <mergeCell ref="M226:N226"/>
    <mergeCell ref="G228:H228"/>
    <mergeCell ref="J228:K228"/>
    <mergeCell ref="M228:N228"/>
    <mergeCell ref="G222:H222"/>
    <mergeCell ref="J222:K222"/>
    <mergeCell ref="M222:N222"/>
    <mergeCell ref="G224:H224"/>
    <mergeCell ref="J224:K224"/>
    <mergeCell ref="M224:N224"/>
    <mergeCell ref="G218:H218"/>
    <mergeCell ref="J218:K218"/>
    <mergeCell ref="M218:N218"/>
    <mergeCell ref="G220:H220"/>
    <mergeCell ref="J220:K220"/>
    <mergeCell ref="M220:N220"/>
    <mergeCell ref="G214:H214"/>
    <mergeCell ref="J214:K214"/>
    <mergeCell ref="M214:N214"/>
    <mergeCell ref="G216:H216"/>
    <mergeCell ref="J216:K216"/>
    <mergeCell ref="M216:N216"/>
    <mergeCell ref="G210:I210"/>
    <mergeCell ref="J210:L210"/>
    <mergeCell ref="P210:P212"/>
    <mergeCell ref="Q210:Q212"/>
    <mergeCell ref="B211:D211"/>
    <mergeCell ref="G211:I211"/>
    <mergeCell ref="J211:L211"/>
    <mergeCell ref="B212:F212"/>
    <mergeCell ref="B204:Q204"/>
    <mergeCell ref="B205:J205"/>
    <mergeCell ref="K205:Q205"/>
    <mergeCell ref="B206:Q208"/>
    <mergeCell ref="B209:E209"/>
    <mergeCell ref="F209:F211"/>
    <mergeCell ref="G209:I209"/>
    <mergeCell ref="J209:L209"/>
    <mergeCell ref="M209:O211"/>
    <mergeCell ref="B210:E210"/>
    <mergeCell ref="G195:H195"/>
    <mergeCell ref="J195:K195"/>
    <mergeCell ref="M195:N195"/>
    <mergeCell ref="B196:I196"/>
    <mergeCell ref="K196:Q196"/>
    <mergeCell ref="B197:D197"/>
    <mergeCell ref="E197:Q200"/>
    <mergeCell ref="G191:H191"/>
    <mergeCell ref="J191:K191"/>
    <mergeCell ref="M191:N191"/>
    <mergeCell ref="G193:H193"/>
    <mergeCell ref="J193:K193"/>
    <mergeCell ref="M193:N193"/>
    <mergeCell ref="G187:H187"/>
    <mergeCell ref="J187:K187"/>
    <mergeCell ref="M187:N187"/>
    <mergeCell ref="G189:H189"/>
    <mergeCell ref="J189:K189"/>
    <mergeCell ref="M189:N189"/>
    <mergeCell ref="G183:H183"/>
    <mergeCell ref="J183:K183"/>
    <mergeCell ref="M183:N183"/>
    <mergeCell ref="G185:H185"/>
    <mergeCell ref="J185:K185"/>
    <mergeCell ref="M185:N185"/>
    <mergeCell ref="Q177:Q179"/>
    <mergeCell ref="B178:D178"/>
    <mergeCell ref="G178:I178"/>
    <mergeCell ref="J178:L178"/>
    <mergeCell ref="B179:F179"/>
    <mergeCell ref="G181:H181"/>
    <mergeCell ref="J181:K181"/>
    <mergeCell ref="M181:N181"/>
    <mergeCell ref="B173:Q175"/>
    <mergeCell ref="B176:E176"/>
    <mergeCell ref="F176:F178"/>
    <mergeCell ref="G176:I176"/>
    <mergeCell ref="J176:L176"/>
    <mergeCell ref="M176:O178"/>
    <mergeCell ref="B177:E177"/>
    <mergeCell ref="G177:I177"/>
    <mergeCell ref="J177:L177"/>
    <mergeCell ref="P177:P179"/>
    <mergeCell ref="B163:I163"/>
    <mergeCell ref="K163:Q163"/>
    <mergeCell ref="B164:D164"/>
    <mergeCell ref="E164:Q167"/>
    <mergeCell ref="B171:Q171"/>
    <mergeCell ref="B172:J172"/>
    <mergeCell ref="K172:Q172"/>
    <mergeCell ref="G160:H160"/>
    <mergeCell ref="J160:K160"/>
    <mergeCell ref="M160:N160"/>
    <mergeCell ref="G162:H162"/>
    <mergeCell ref="J162:K162"/>
    <mergeCell ref="M162:N162"/>
    <mergeCell ref="G156:H156"/>
    <mergeCell ref="J156:K156"/>
    <mergeCell ref="M156:N156"/>
    <mergeCell ref="G158:H158"/>
    <mergeCell ref="J158:K158"/>
    <mergeCell ref="M158:N158"/>
    <mergeCell ref="G152:H152"/>
    <mergeCell ref="J152:K152"/>
    <mergeCell ref="M152:N152"/>
    <mergeCell ref="G154:H154"/>
    <mergeCell ref="J154:K154"/>
    <mergeCell ref="M154:N154"/>
    <mergeCell ref="G148:H148"/>
    <mergeCell ref="J148:K148"/>
    <mergeCell ref="M148:N148"/>
    <mergeCell ref="G150:H150"/>
    <mergeCell ref="J150:K150"/>
    <mergeCell ref="M150:N150"/>
    <mergeCell ref="G144:I144"/>
    <mergeCell ref="J144:L144"/>
    <mergeCell ref="P144:P146"/>
    <mergeCell ref="Q144:Q146"/>
    <mergeCell ref="B145:D145"/>
    <mergeCell ref="G145:I145"/>
    <mergeCell ref="J145:L145"/>
    <mergeCell ref="B146:F146"/>
    <mergeCell ref="B138:Q138"/>
    <mergeCell ref="B139:J139"/>
    <mergeCell ref="K139:Q139"/>
    <mergeCell ref="B140:Q142"/>
    <mergeCell ref="B143:E143"/>
    <mergeCell ref="F143:F145"/>
    <mergeCell ref="G143:I143"/>
    <mergeCell ref="J143:L143"/>
    <mergeCell ref="M143:O145"/>
    <mergeCell ref="B144:E144"/>
    <mergeCell ref="G129:H129"/>
    <mergeCell ref="J129:K129"/>
    <mergeCell ref="M129:N129"/>
    <mergeCell ref="B130:I130"/>
    <mergeCell ref="K130:Q130"/>
    <mergeCell ref="B131:D131"/>
    <mergeCell ref="E131:Q134"/>
    <mergeCell ref="G125:H125"/>
    <mergeCell ref="J125:K125"/>
    <mergeCell ref="M125:N125"/>
    <mergeCell ref="G127:H127"/>
    <mergeCell ref="J127:K127"/>
    <mergeCell ref="M127:N127"/>
    <mergeCell ref="G121:H121"/>
    <mergeCell ref="J121:K121"/>
    <mergeCell ref="M121:N121"/>
    <mergeCell ref="G123:H123"/>
    <mergeCell ref="J123:K123"/>
    <mergeCell ref="M123:N123"/>
    <mergeCell ref="G117:H117"/>
    <mergeCell ref="J117:K117"/>
    <mergeCell ref="M117:N117"/>
    <mergeCell ref="G119:H119"/>
    <mergeCell ref="J119:K119"/>
    <mergeCell ref="M119:N119"/>
    <mergeCell ref="Q111:Q113"/>
    <mergeCell ref="B112:D112"/>
    <mergeCell ref="G112:I112"/>
    <mergeCell ref="J112:L112"/>
    <mergeCell ref="B113:F113"/>
    <mergeCell ref="G115:H115"/>
    <mergeCell ref="J115:K115"/>
    <mergeCell ref="M115:N115"/>
    <mergeCell ref="B107:Q109"/>
    <mergeCell ref="B110:E110"/>
    <mergeCell ref="F110:F112"/>
    <mergeCell ref="G110:I110"/>
    <mergeCell ref="J110:L110"/>
    <mergeCell ref="M110:O112"/>
    <mergeCell ref="B111:E111"/>
    <mergeCell ref="G111:I111"/>
    <mergeCell ref="J111:L111"/>
    <mergeCell ref="P111:P113"/>
    <mergeCell ref="B97:I97"/>
    <mergeCell ref="K97:Q97"/>
    <mergeCell ref="B98:D98"/>
    <mergeCell ref="E98:Q101"/>
    <mergeCell ref="B105:Q105"/>
    <mergeCell ref="B106:J106"/>
    <mergeCell ref="K106:Q106"/>
    <mergeCell ref="G94:H94"/>
    <mergeCell ref="J94:K94"/>
    <mergeCell ref="M94:N94"/>
    <mergeCell ref="G96:H96"/>
    <mergeCell ref="J96:K96"/>
    <mergeCell ref="M96:N96"/>
    <mergeCell ref="G90:H90"/>
    <mergeCell ref="J90:K90"/>
    <mergeCell ref="M90:N90"/>
    <mergeCell ref="G92:H92"/>
    <mergeCell ref="J92:K92"/>
    <mergeCell ref="M92:N92"/>
    <mergeCell ref="G86:H86"/>
    <mergeCell ref="J86:K86"/>
    <mergeCell ref="M86:N86"/>
    <mergeCell ref="G88:H88"/>
    <mergeCell ref="J88:K88"/>
    <mergeCell ref="M88:N88"/>
    <mergeCell ref="G82:H82"/>
    <mergeCell ref="J82:K82"/>
    <mergeCell ref="M82:N82"/>
    <mergeCell ref="G84:H84"/>
    <mergeCell ref="J84:K84"/>
    <mergeCell ref="M84:N84"/>
    <mergeCell ref="G78:I78"/>
    <mergeCell ref="J78:L78"/>
    <mergeCell ref="P78:P80"/>
    <mergeCell ref="Q78:Q80"/>
    <mergeCell ref="B79:D79"/>
    <mergeCell ref="G79:I79"/>
    <mergeCell ref="J79:L79"/>
    <mergeCell ref="B80:F80"/>
    <mergeCell ref="B72:Q72"/>
    <mergeCell ref="B73:J73"/>
    <mergeCell ref="K73:Q73"/>
    <mergeCell ref="B74:Q76"/>
    <mergeCell ref="B77:E77"/>
    <mergeCell ref="F77:F79"/>
    <mergeCell ref="G77:I77"/>
    <mergeCell ref="J77:L77"/>
    <mergeCell ref="M77:O79"/>
    <mergeCell ref="B78:E78"/>
    <mergeCell ref="G63:H63"/>
    <mergeCell ref="J63:K63"/>
    <mergeCell ref="M63:N63"/>
    <mergeCell ref="B64:I64"/>
    <mergeCell ref="K64:Q64"/>
    <mergeCell ref="B65:D65"/>
    <mergeCell ref="E65:Q68"/>
    <mergeCell ref="G59:H59"/>
    <mergeCell ref="J59:K59"/>
    <mergeCell ref="M59:N59"/>
    <mergeCell ref="G61:H61"/>
    <mergeCell ref="J61:K61"/>
    <mergeCell ref="M61:N61"/>
    <mergeCell ref="G55:H55"/>
    <mergeCell ref="J55:K55"/>
    <mergeCell ref="M55:N55"/>
    <mergeCell ref="G57:H57"/>
    <mergeCell ref="J57:K57"/>
    <mergeCell ref="M57:N57"/>
    <mergeCell ref="G51:H51"/>
    <mergeCell ref="J51:K51"/>
    <mergeCell ref="M51:N51"/>
    <mergeCell ref="G53:H53"/>
    <mergeCell ref="J53:K53"/>
    <mergeCell ref="M53:N53"/>
    <mergeCell ref="Q45:Q47"/>
    <mergeCell ref="B46:D46"/>
    <mergeCell ref="G46:I46"/>
    <mergeCell ref="J46:L46"/>
    <mergeCell ref="B47:F47"/>
    <mergeCell ref="G49:H49"/>
    <mergeCell ref="J49:K49"/>
    <mergeCell ref="M49:N49"/>
    <mergeCell ref="B41:Q43"/>
    <mergeCell ref="B44:E44"/>
    <mergeCell ref="F44:F46"/>
    <mergeCell ref="G44:I44"/>
    <mergeCell ref="J44:L44"/>
    <mergeCell ref="M44:O46"/>
    <mergeCell ref="B45:E45"/>
    <mergeCell ref="G45:I45"/>
    <mergeCell ref="J45:L45"/>
    <mergeCell ref="P45:P47"/>
    <mergeCell ref="B31:I31"/>
    <mergeCell ref="B32:D32"/>
    <mergeCell ref="E32:Q35"/>
    <mergeCell ref="B39:Q39"/>
    <mergeCell ref="B40:J40"/>
    <mergeCell ref="K40:Q40"/>
    <mergeCell ref="G28:H28"/>
    <mergeCell ref="J28:K28"/>
    <mergeCell ref="M28:N28"/>
    <mergeCell ref="G30:H30"/>
    <mergeCell ref="J30:K30"/>
    <mergeCell ref="M30:N30"/>
    <mergeCell ref="G24:H24"/>
    <mergeCell ref="J24:K24"/>
    <mergeCell ref="M24:N24"/>
    <mergeCell ref="G26:H26"/>
    <mergeCell ref="J26:K26"/>
    <mergeCell ref="M26:N26"/>
    <mergeCell ref="G20:H20"/>
    <mergeCell ref="J20:K20"/>
    <mergeCell ref="M20:N20"/>
    <mergeCell ref="G22:H22"/>
    <mergeCell ref="J22:K22"/>
    <mergeCell ref="M22:N22"/>
    <mergeCell ref="G16:H16"/>
    <mergeCell ref="J16:K16"/>
    <mergeCell ref="M16:N16"/>
    <mergeCell ref="G18:H18"/>
    <mergeCell ref="J18:K18"/>
    <mergeCell ref="M18:N18"/>
    <mergeCell ref="J12:L12"/>
    <mergeCell ref="P12:P14"/>
    <mergeCell ref="Q12:Q14"/>
    <mergeCell ref="B14:F14"/>
    <mergeCell ref="B5:C5"/>
    <mergeCell ref="D5:Q5"/>
    <mergeCell ref="B6:Q10"/>
    <mergeCell ref="B11:E11"/>
    <mergeCell ref="F11:F13"/>
    <mergeCell ref="G11:I11"/>
    <mergeCell ref="J11:L11"/>
    <mergeCell ref="M11:O13"/>
    <mergeCell ref="B12:E12"/>
    <mergeCell ref="G12:I12"/>
    <mergeCell ref="B1:Q1"/>
    <mergeCell ref="B2:Q2"/>
    <mergeCell ref="B3:E3"/>
    <mergeCell ref="G3:J3"/>
    <mergeCell ref="K3:Q3"/>
    <mergeCell ref="B4:E4"/>
    <mergeCell ref="G4:Q4"/>
    <mergeCell ref="B13:D13"/>
    <mergeCell ref="G13:I13"/>
    <mergeCell ref="J13:L13"/>
  </mergeCells>
  <conditionalFormatting sqref="B12 E13 G13 J13">
    <cfRule type="expression" dxfId="793" priority="6" stopIfTrue="1">
      <formula>$F$4&gt;=21</formula>
    </cfRule>
  </conditionalFormatting>
  <conditionalFormatting sqref="B45 E46 G46 J46">
    <cfRule type="expression" dxfId="792" priority="7" stopIfTrue="1">
      <formula>$F$4&gt;=22</formula>
    </cfRule>
  </conditionalFormatting>
  <conditionalFormatting sqref="B111 E112 G112 J112">
    <cfRule type="expression" dxfId="791" priority="5" stopIfTrue="1">
      <formula>$F$4&gt;=24</formula>
    </cfRule>
  </conditionalFormatting>
  <conditionalFormatting sqref="B144 E145 G145 J145">
    <cfRule type="expression" dxfId="790" priority="4" stopIfTrue="1">
      <formula>$F$4&gt;=25</formula>
    </cfRule>
  </conditionalFormatting>
  <conditionalFormatting sqref="B177 E178 G178 J178">
    <cfRule type="expression" dxfId="789" priority="3" stopIfTrue="1">
      <formula>$F$4&gt;=26</formula>
    </cfRule>
  </conditionalFormatting>
  <conditionalFormatting sqref="B210 E211 G211 J211">
    <cfRule type="expression" dxfId="788" priority="2" stopIfTrue="1">
      <formula>$F$4&gt;=27</formula>
    </cfRule>
  </conditionalFormatting>
  <conditionalFormatting sqref="B276 E277 G277 J277">
    <cfRule type="expression" dxfId="787" priority="273" stopIfTrue="1">
      <formula>$F$4&gt;=29</formula>
    </cfRule>
  </conditionalFormatting>
  <conditionalFormatting sqref="B309 E310 G310 J310">
    <cfRule type="expression" dxfId="786" priority="271" stopIfTrue="1">
      <formula>$F$4&gt;=30</formula>
    </cfRule>
  </conditionalFormatting>
  <conditionalFormatting sqref="B51:E51 G50:Q50">
    <cfRule type="expression" dxfId="785" priority="334" stopIfTrue="1">
      <formula>$E$46&gt;1</formula>
    </cfRule>
  </conditionalFormatting>
  <conditionalFormatting sqref="B53:E53 G52:Q52">
    <cfRule type="expression" dxfId="784" priority="335" stopIfTrue="1">
      <formula>$E$46&gt;2</formula>
    </cfRule>
  </conditionalFormatting>
  <conditionalFormatting sqref="B55:E55 G54:Q54">
    <cfRule type="expression" dxfId="783" priority="336" stopIfTrue="1">
      <formula>$E$46&gt;3</formula>
    </cfRule>
  </conditionalFormatting>
  <conditionalFormatting sqref="B57:E57 G56:Q56">
    <cfRule type="expression" dxfId="782" priority="337" stopIfTrue="1">
      <formula>$E$46&gt;4</formula>
    </cfRule>
  </conditionalFormatting>
  <conditionalFormatting sqref="B59:E59 G58:Q58">
    <cfRule type="expression" dxfId="781" priority="338" stopIfTrue="1">
      <formula>$E$46&gt;5</formula>
    </cfRule>
  </conditionalFormatting>
  <conditionalFormatting sqref="B61:E61 G60:Q60">
    <cfRule type="expression" dxfId="780" priority="339" stopIfTrue="1">
      <formula>$E$46&gt;6</formula>
    </cfRule>
  </conditionalFormatting>
  <conditionalFormatting sqref="B63:E63 G62:Q62">
    <cfRule type="expression" dxfId="779" priority="340" stopIfTrue="1">
      <formula>$E$46&gt;7</formula>
    </cfRule>
  </conditionalFormatting>
  <conditionalFormatting sqref="B78:E78 E79 G79 J79">
    <cfRule type="expression" dxfId="778" priority="326" stopIfTrue="1">
      <formula>$F$4&gt;=23</formula>
    </cfRule>
  </conditionalFormatting>
  <conditionalFormatting sqref="B84:E84 G83:Q83">
    <cfRule type="expression" dxfId="777" priority="325" stopIfTrue="1">
      <formula>$E$79&gt;1</formula>
    </cfRule>
  </conditionalFormatting>
  <conditionalFormatting sqref="B117:E117 G116:Q116">
    <cfRule type="expression" dxfId="776" priority="311" stopIfTrue="1">
      <formula>$E$112&gt;1</formula>
    </cfRule>
  </conditionalFormatting>
  <conditionalFormatting sqref="B119:E119 G118:Q118">
    <cfRule type="expression" dxfId="775" priority="312" stopIfTrue="1">
      <formula>$E$112&gt;2</formula>
    </cfRule>
  </conditionalFormatting>
  <conditionalFormatting sqref="B121:E121 G120:Q120">
    <cfRule type="expression" dxfId="774" priority="313" stopIfTrue="1">
      <formula>$E$112&gt;3</formula>
    </cfRule>
  </conditionalFormatting>
  <conditionalFormatting sqref="B123:E123 G122:Q122">
    <cfRule type="expression" dxfId="773" priority="314" stopIfTrue="1">
      <formula>$E$112&gt;4</formula>
    </cfRule>
  </conditionalFormatting>
  <conditionalFormatting sqref="B125:E125 G124:Q124">
    <cfRule type="expression" dxfId="772" priority="315" stopIfTrue="1">
      <formula>$E$112&gt;5</formula>
    </cfRule>
  </conditionalFormatting>
  <conditionalFormatting sqref="B127:E127 G126:Q126">
    <cfRule type="expression" dxfId="771" priority="316" stopIfTrue="1">
      <formula>$E$112&gt;6</formula>
    </cfRule>
  </conditionalFormatting>
  <conditionalFormatting sqref="B129:E129 G128:Q128">
    <cfRule type="expression" dxfId="770" priority="317" stopIfTrue="1">
      <formula>$E$112&gt;7</formula>
    </cfRule>
  </conditionalFormatting>
  <conditionalFormatting sqref="B150:E150 G149:Q149">
    <cfRule type="expression" dxfId="769" priority="297" stopIfTrue="1">
      <formula>$E$145&gt;1</formula>
    </cfRule>
  </conditionalFormatting>
  <conditionalFormatting sqref="B152:E152 G151:Q151">
    <cfRule type="expression" dxfId="768" priority="298" stopIfTrue="1">
      <formula>$E$145&gt;2</formula>
    </cfRule>
  </conditionalFormatting>
  <conditionalFormatting sqref="B154:E154 G153:Q153">
    <cfRule type="expression" dxfId="767" priority="299" stopIfTrue="1">
      <formula>$E$145&gt;3</formula>
    </cfRule>
  </conditionalFormatting>
  <conditionalFormatting sqref="B156:E156 G155:Q155">
    <cfRule type="expression" dxfId="766" priority="300" stopIfTrue="1">
      <formula>$E$145&gt;4</formula>
    </cfRule>
  </conditionalFormatting>
  <conditionalFormatting sqref="B158:E158 G157:Q157">
    <cfRule type="expression" dxfId="765" priority="301" stopIfTrue="1">
      <formula>$E$145&gt;5</formula>
    </cfRule>
  </conditionalFormatting>
  <conditionalFormatting sqref="B160:E160 G159:Q159">
    <cfRule type="expression" dxfId="764" priority="302" stopIfTrue="1">
      <formula>$E$145&gt;6</formula>
    </cfRule>
  </conditionalFormatting>
  <conditionalFormatting sqref="B162:E162 G161:Q161">
    <cfRule type="expression" dxfId="763" priority="303" stopIfTrue="1">
      <formula>$E$145&gt;7</formula>
    </cfRule>
  </conditionalFormatting>
  <conditionalFormatting sqref="B183:E183 G182:Q182">
    <cfRule type="expression" dxfId="762" priority="286" stopIfTrue="1">
      <formula>$E$178&gt;=2</formula>
    </cfRule>
  </conditionalFormatting>
  <conditionalFormatting sqref="B185:E185 G184:Q184">
    <cfRule type="expression" dxfId="761" priority="287" stopIfTrue="1">
      <formula>$E$178&gt;=3</formula>
    </cfRule>
  </conditionalFormatting>
  <conditionalFormatting sqref="B187:E187 G186:Q186">
    <cfRule type="expression" dxfId="760" priority="288" stopIfTrue="1">
      <formula>$E$178&gt;=4</formula>
    </cfRule>
  </conditionalFormatting>
  <conditionalFormatting sqref="B189:E189 G188:Q188">
    <cfRule type="expression" dxfId="759" priority="289" stopIfTrue="1">
      <formula>$E$178&gt;=5</formula>
    </cfRule>
  </conditionalFormatting>
  <conditionalFormatting sqref="B191:E191 G190:Q190">
    <cfRule type="expression" dxfId="758" priority="290" stopIfTrue="1">
      <formula>$E$178&gt;=6</formula>
    </cfRule>
  </conditionalFormatting>
  <conditionalFormatting sqref="B193:E193 G192:Q192">
    <cfRule type="expression" dxfId="757" priority="291" stopIfTrue="1">
      <formula>$E$178&gt;=7</formula>
    </cfRule>
  </conditionalFormatting>
  <conditionalFormatting sqref="B195:E195 G194:Q194">
    <cfRule type="expression" dxfId="756" priority="292" stopIfTrue="1">
      <formula>$E$178&gt;=8</formula>
    </cfRule>
  </conditionalFormatting>
  <conditionalFormatting sqref="B216:E216 G215:Q215">
    <cfRule type="expression" dxfId="755" priority="150" stopIfTrue="1">
      <formula>$E$211&gt;=2</formula>
    </cfRule>
  </conditionalFormatting>
  <conditionalFormatting sqref="B218:E218 G217:Q217">
    <cfRule type="expression" dxfId="754" priority="151" stopIfTrue="1">
      <formula>$E$211&gt;=3</formula>
    </cfRule>
  </conditionalFormatting>
  <conditionalFormatting sqref="B220:E220 G219:Q219">
    <cfRule type="expression" dxfId="753" priority="152" stopIfTrue="1">
      <formula>$E$211&gt;=4</formula>
    </cfRule>
  </conditionalFormatting>
  <conditionalFormatting sqref="B222:E222 G221:Q221">
    <cfRule type="expression" dxfId="752" priority="153" stopIfTrue="1">
      <formula>$E$211&gt;=5</formula>
    </cfRule>
  </conditionalFormatting>
  <conditionalFormatting sqref="B224:E224 G223:Q223">
    <cfRule type="expression" dxfId="751" priority="154" stopIfTrue="1">
      <formula>$E$211&gt;=6</formula>
    </cfRule>
  </conditionalFormatting>
  <conditionalFormatting sqref="B226:E226 G225:Q225">
    <cfRule type="expression" dxfId="750" priority="155" stopIfTrue="1">
      <formula>$E$211&gt;=7</formula>
    </cfRule>
  </conditionalFormatting>
  <conditionalFormatting sqref="B228:E228 G227:Q227">
    <cfRule type="expression" dxfId="749" priority="156" stopIfTrue="1">
      <formula>$E$211&gt;=8</formula>
    </cfRule>
  </conditionalFormatting>
  <conditionalFormatting sqref="B243:E243 E244 G244 J244">
    <cfRule type="expression" dxfId="748" priority="275" stopIfTrue="1">
      <formula>$F$4&gt;=28</formula>
    </cfRule>
  </conditionalFormatting>
  <conditionalFormatting sqref="B249:E249 G248:Q248">
    <cfRule type="expression" dxfId="747" priority="110" stopIfTrue="1">
      <formula>$E$244&gt;=2</formula>
    </cfRule>
  </conditionalFormatting>
  <conditionalFormatting sqref="B251:E251 G250:Q250">
    <cfRule type="expression" dxfId="746" priority="111" stopIfTrue="1">
      <formula>$E$244&gt;=3</formula>
    </cfRule>
  </conditionalFormatting>
  <conditionalFormatting sqref="B253:E253 G252:Q252">
    <cfRule type="expression" dxfId="745" priority="112" stopIfTrue="1">
      <formula>$E$244&gt;=4</formula>
    </cfRule>
  </conditionalFormatting>
  <conditionalFormatting sqref="B255:E255 G254:Q254">
    <cfRule type="expression" dxfId="744" priority="113" stopIfTrue="1">
      <formula>$E$244&gt;=5</formula>
    </cfRule>
  </conditionalFormatting>
  <conditionalFormatting sqref="B257:E257 G256:Q256">
    <cfRule type="expression" dxfId="743" priority="114" stopIfTrue="1">
      <formula>$E$244&gt;=6</formula>
    </cfRule>
  </conditionalFormatting>
  <conditionalFormatting sqref="B259:E259 G258:Q258">
    <cfRule type="expression" dxfId="742" priority="115" stopIfTrue="1">
      <formula>$E$244&gt;=7</formula>
    </cfRule>
  </conditionalFormatting>
  <conditionalFormatting sqref="B261:E261 G260:Q260">
    <cfRule type="expression" dxfId="741" priority="116" stopIfTrue="1">
      <formula>$E$244&gt;=8</formula>
    </cfRule>
  </conditionalFormatting>
  <conditionalFormatting sqref="B282:E282 G281:Q281">
    <cfRule type="expression" dxfId="740" priority="70" stopIfTrue="1">
      <formula>$E$277&gt;=2</formula>
    </cfRule>
  </conditionalFormatting>
  <conditionalFormatting sqref="B284:E284 G283:Q283">
    <cfRule type="expression" dxfId="739" priority="71" stopIfTrue="1">
      <formula>$E$277&gt;=3</formula>
    </cfRule>
  </conditionalFormatting>
  <conditionalFormatting sqref="B286:E286 G285:Q285">
    <cfRule type="expression" dxfId="738" priority="72" stopIfTrue="1">
      <formula>$E$277&gt;=4</formula>
    </cfRule>
  </conditionalFormatting>
  <conditionalFormatting sqref="B288:E288 G287:Q287">
    <cfRule type="expression" dxfId="737" priority="73" stopIfTrue="1">
      <formula>$E$277&gt;=5</formula>
    </cfRule>
  </conditionalFormatting>
  <conditionalFormatting sqref="B290:E290 G289:Q289">
    <cfRule type="expression" dxfId="736" priority="74" stopIfTrue="1">
      <formula>$E$277&gt;=6</formula>
    </cfRule>
  </conditionalFormatting>
  <conditionalFormatting sqref="B292:E292 G291:Q291">
    <cfRule type="expression" dxfId="735" priority="75" stopIfTrue="1">
      <formula>$E$277&gt;=7</formula>
    </cfRule>
  </conditionalFormatting>
  <conditionalFormatting sqref="B294:E294 G293:Q293">
    <cfRule type="expression" dxfId="734" priority="76" stopIfTrue="1">
      <formula>$E$277&gt;=8</formula>
    </cfRule>
  </conditionalFormatting>
  <conditionalFormatting sqref="B315:E315 G314:Q314">
    <cfRule type="expression" dxfId="733" priority="30" stopIfTrue="1">
      <formula>$E$310&gt;=2</formula>
    </cfRule>
  </conditionalFormatting>
  <conditionalFormatting sqref="B317:E317 G316:Q316">
    <cfRule type="expression" dxfId="732" priority="31" stopIfTrue="1">
      <formula>$E$310&gt;=3</formula>
    </cfRule>
  </conditionalFormatting>
  <conditionalFormatting sqref="B319:E319 G318:Q318">
    <cfRule type="expression" dxfId="731" priority="32" stopIfTrue="1">
      <formula>$E$310&gt;=4</formula>
    </cfRule>
  </conditionalFormatting>
  <conditionalFormatting sqref="B321:E321 G320:Q320">
    <cfRule type="expression" dxfId="730" priority="33" stopIfTrue="1">
      <formula>$E$310&gt;=5</formula>
    </cfRule>
  </conditionalFormatting>
  <conditionalFormatting sqref="B323:E323 G322:Q322">
    <cfRule type="expression" dxfId="729" priority="34" stopIfTrue="1">
      <formula>$E$310&gt;=6</formula>
    </cfRule>
  </conditionalFormatting>
  <conditionalFormatting sqref="B325:E325 G324:Q324">
    <cfRule type="expression" dxfId="728" priority="35" stopIfTrue="1">
      <formula>$E$310&gt;=7</formula>
    </cfRule>
  </conditionalFormatting>
  <conditionalFormatting sqref="B327:E327 G326:Q326">
    <cfRule type="expression" dxfId="727" priority="36" stopIfTrue="1">
      <formula>$E$310&gt;=8</formula>
    </cfRule>
  </conditionalFormatting>
  <conditionalFormatting sqref="C16">
    <cfRule type="expression" dxfId="726" priority="355" stopIfTrue="1">
      <formula>IF(AND(NOT(ISBLANK($C$16)),$C$16&lt;5),TRUE(),FALSE())</formula>
    </cfRule>
    <cfRule type="expression" dxfId="725" priority="356" stopIfTrue="1">
      <formula>$E$13&gt;0</formula>
    </cfRule>
  </conditionalFormatting>
  <conditionalFormatting sqref="C18">
    <cfRule type="expression" dxfId="724" priority="397" stopIfTrue="1">
      <formula>IF(AND(NOT(ISBLANK($C$18)),$C$18&lt;5),TRUE(),FALSE())</formula>
    </cfRule>
    <cfRule type="expression" dxfId="723" priority="398" stopIfTrue="1">
      <formula>$E$13&gt;1</formula>
    </cfRule>
  </conditionalFormatting>
  <conditionalFormatting sqref="C20">
    <cfRule type="expression" dxfId="722" priority="357" stopIfTrue="1">
      <formula>IF(AND(NOT(ISBLANK($C$20)),$C$20&lt;5),TRUE(),FALSE())</formula>
    </cfRule>
    <cfRule type="expression" dxfId="721" priority="358" stopIfTrue="1">
      <formula>$E$13&gt;2</formula>
    </cfRule>
  </conditionalFormatting>
  <conditionalFormatting sqref="C22">
    <cfRule type="expression" dxfId="720" priority="359" stopIfTrue="1">
      <formula>IF(AND(NOT(ISBLANK($C$22)),$C$22&lt;5),TRUE(),FALSE())</formula>
    </cfRule>
    <cfRule type="expression" dxfId="719" priority="360" stopIfTrue="1">
      <formula>$E$13&gt;3</formula>
    </cfRule>
  </conditionalFormatting>
  <conditionalFormatting sqref="C24">
    <cfRule type="expression" dxfId="718" priority="361" stopIfTrue="1">
      <formula>IF(AND(NOT(ISBLANK($C$24)),$C$24&lt;5),TRUE(),FALSE())</formula>
    </cfRule>
    <cfRule type="expression" dxfId="717" priority="362" stopIfTrue="1">
      <formula>$E$13&gt;4</formula>
    </cfRule>
  </conditionalFormatting>
  <conditionalFormatting sqref="C26">
    <cfRule type="expression" dxfId="716" priority="363" stopIfTrue="1">
      <formula>IF(AND(NOT(ISBLANK($C$26)),$C$26&lt;5),TRUE(),FALSE())</formula>
    </cfRule>
    <cfRule type="expression" dxfId="715" priority="364" stopIfTrue="1">
      <formula>$E$13&gt;5</formula>
    </cfRule>
  </conditionalFormatting>
  <conditionalFormatting sqref="C28">
    <cfRule type="expression" dxfId="714" priority="365" stopIfTrue="1">
      <formula>IF(AND(NOT(ISBLANK($C$28)),$C$28&lt;5),TRUE(),FALSE())</formula>
    </cfRule>
    <cfRule type="expression" dxfId="713" priority="366" stopIfTrue="1">
      <formula>$E$13&gt;6</formula>
    </cfRule>
  </conditionalFormatting>
  <conditionalFormatting sqref="C30">
    <cfRule type="expression" dxfId="712" priority="367" stopIfTrue="1">
      <formula>IF(AND(NOT(ISBLANK($C$30)),$C$30&lt;5),TRUE(),FALSE())</formula>
    </cfRule>
    <cfRule type="expression" dxfId="711" priority="368" stopIfTrue="1">
      <formula>$E$13&gt;7</formula>
    </cfRule>
  </conditionalFormatting>
  <conditionalFormatting sqref="C49">
    <cfRule type="expression" dxfId="710" priority="341" stopIfTrue="1">
      <formula>IF(AND(NOT(ISBLANK($C49)),$C49&lt;5),TRUE(),FALSE())</formula>
    </cfRule>
    <cfRule type="expression" dxfId="709" priority="342" stopIfTrue="1">
      <formula>$E$46&gt;0</formula>
    </cfRule>
  </conditionalFormatting>
  <conditionalFormatting sqref="C51">
    <cfRule type="expression" dxfId="708" priority="268" stopIfTrue="1">
      <formula>IF(AND(NOT(ISBLANK($C51)),$C51&lt;5),TRUE(),FALSE())</formula>
    </cfRule>
  </conditionalFormatting>
  <conditionalFormatting sqref="C53">
    <cfRule type="expression" dxfId="707" priority="265" stopIfTrue="1">
      <formula>IF(AND(NOT(ISBLANK($C53)),$C53&lt;5),TRUE(),FALSE())</formula>
    </cfRule>
  </conditionalFormatting>
  <conditionalFormatting sqref="C55">
    <cfRule type="expression" dxfId="706" priority="262" stopIfTrue="1">
      <formula>IF(AND(NOT(ISBLANK($C55)),$C55&lt;5),TRUE(),FALSE())</formula>
    </cfRule>
  </conditionalFormatting>
  <conditionalFormatting sqref="C57">
    <cfRule type="expression" dxfId="705" priority="259" stopIfTrue="1">
      <formula>IF(AND(NOT(ISBLANK($C57)),$C57&lt;5),TRUE(),FALSE())</formula>
    </cfRule>
  </conditionalFormatting>
  <conditionalFormatting sqref="C59">
    <cfRule type="expression" dxfId="704" priority="256" stopIfTrue="1">
      <formula>IF(AND(NOT(ISBLANK($C59)),$C59&lt;5),TRUE(),FALSE())</formula>
    </cfRule>
  </conditionalFormatting>
  <conditionalFormatting sqref="C61">
    <cfRule type="expression" dxfId="703" priority="253" stopIfTrue="1">
      <formula>IF(AND(NOT(ISBLANK($C61)),$C61&lt;5),TRUE(),FALSE())</formula>
    </cfRule>
  </conditionalFormatting>
  <conditionalFormatting sqref="C63">
    <cfRule type="expression" dxfId="702" priority="250" stopIfTrue="1">
      <formula>IF(AND(NOT(ISBLANK($C63)),$C63&lt;5),TRUE(),FALSE())</formula>
    </cfRule>
  </conditionalFormatting>
  <conditionalFormatting sqref="C82">
    <cfRule type="expression" dxfId="701" priority="327" stopIfTrue="1">
      <formula>IF(AND(NOT(ISBLANK($C82)),$C82&lt;5),TRUE(),FALSE())</formula>
    </cfRule>
    <cfRule type="expression" dxfId="700" priority="328" stopIfTrue="1">
      <formula>$E$79&gt;0</formula>
    </cfRule>
  </conditionalFormatting>
  <conditionalFormatting sqref="C84">
    <cfRule type="expression" dxfId="699" priority="247" stopIfTrue="1">
      <formula>IF(AND(NOT(ISBLANK($C84)),$C84&lt;5),TRUE(),FALSE())</formula>
    </cfRule>
  </conditionalFormatting>
  <conditionalFormatting sqref="C86">
    <cfRule type="expression" dxfId="698" priority="244" stopIfTrue="1">
      <formula>IF(AND(NOT(ISBLANK($C86)),$C86&lt;5),TRUE(),FALSE())</formula>
    </cfRule>
  </conditionalFormatting>
  <conditionalFormatting sqref="C88">
    <cfRule type="expression" dxfId="697" priority="241" stopIfTrue="1">
      <formula>IF(AND(NOT(ISBLANK($C88)),$C88&lt;5),TRUE(),FALSE())</formula>
    </cfRule>
  </conditionalFormatting>
  <conditionalFormatting sqref="C90">
    <cfRule type="expression" dxfId="696" priority="238" stopIfTrue="1">
      <formula>IF(AND(NOT(ISBLANK($C90)),$C90&lt;5),TRUE(),FALSE())</formula>
    </cfRule>
  </conditionalFormatting>
  <conditionalFormatting sqref="C92">
    <cfRule type="expression" dxfId="695" priority="235" stopIfTrue="1">
      <formula>IF(AND(NOT(ISBLANK($C92)),$C92&lt;5),TRUE(),FALSE())</formula>
    </cfRule>
  </conditionalFormatting>
  <conditionalFormatting sqref="C94">
    <cfRule type="expression" dxfId="694" priority="232" stopIfTrue="1">
      <formula>IF(AND(NOT(ISBLANK($C94)),$C94&lt;5),TRUE(),FALSE())</formula>
    </cfRule>
  </conditionalFormatting>
  <conditionalFormatting sqref="C96">
    <cfRule type="expression" dxfId="693" priority="229" stopIfTrue="1">
      <formula>IF(AND(NOT(ISBLANK($C96)),$C96&lt;5),TRUE(),FALSE())</formula>
    </cfRule>
  </conditionalFormatting>
  <conditionalFormatting sqref="C115">
    <cfRule type="expression" dxfId="692" priority="318" stopIfTrue="1">
      <formula>IF(AND(NOT(ISBLANK($C115)),$C115&lt;5),TRUE(),FALSE())</formula>
    </cfRule>
    <cfRule type="expression" dxfId="691" priority="319" stopIfTrue="1">
      <formula>$E$112&gt;0</formula>
    </cfRule>
  </conditionalFormatting>
  <conditionalFormatting sqref="C117">
    <cfRule type="expression" dxfId="690" priority="220" stopIfTrue="1">
      <formula>IF(AND(NOT(ISBLANK($C117)),$C117&lt;5),TRUE(),FALSE())</formula>
    </cfRule>
  </conditionalFormatting>
  <conditionalFormatting sqref="C119">
    <cfRule type="expression" dxfId="689" priority="217" stopIfTrue="1">
      <formula>IF(AND(NOT(ISBLANK($C119)),$C119&lt;5),TRUE(),FALSE())</formula>
    </cfRule>
  </conditionalFormatting>
  <conditionalFormatting sqref="C121">
    <cfRule type="expression" dxfId="688" priority="214" stopIfTrue="1">
      <formula>IF(AND(NOT(ISBLANK($C121)),$C121&lt;5),TRUE(),FALSE())</formula>
    </cfRule>
  </conditionalFormatting>
  <conditionalFormatting sqref="C123">
    <cfRule type="expression" dxfId="687" priority="211" stopIfTrue="1">
      <formula>IF(AND(NOT(ISBLANK($C123)),$C123&lt;5),TRUE(),FALSE())</formula>
    </cfRule>
  </conditionalFormatting>
  <conditionalFormatting sqref="C125">
    <cfRule type="expression" dxfId="686" priority="208" stopIfTrue="1">
      <formula>IF(AND(NOT(ISBLANK($C125)),$C125&lt;5),TRUE(),FALSE())</formula>
    </cfRule>
  </conditionalFormatting>
  <conditionalFormatting sqref="C127">
    <cfRule type="expression" dxfId="685" priority="205" stopIfTrue="1">
      <formula>IF(AND(NOT(ISBLANK($C127)),$C127&lt;5),TRUE(),FALSE())</formula>
    </cfRule>
  </conditionalFormatting>
  <conditionalFormatting sqref="C129">
    <cfRule type="expression" dxfId="684" priority="202" stopIfTrue="1">
      <formula>IF(AND(NOT(ISBLANK($C129)),$C129&lt;5),TRUE(),FALSE())</formula>
    </cfRule>
  </conditionalFormatting>
  <conditionalFormatting sqref="C148">
    <cfRule type="expression" dxfId="683" priority="304" stopIfTrue="1">
      <formula>IF(AND(NOT(ISBLANK($C148)),$C148&lt;5),TRUE(),FALSE())</formula>
    </cfRule>
    <cfRule type="expression" dxfId="682" priority="305" stopIfTrue="1">
      <formula>$E$145&gt;0</formula>
    </cfRule>
  </conditionalFormatting>
  <conditionalFormatting sqref="C150">
    <cfRule type="expression" dxfId="681" priority="199" stopIfTrue="1">
      <formula>IF(AND(NOT(ISBLANK($C150)),$C150&lt;5),TRUE(),FALSE())</formula>
    </cfRule>
  </conditionalFormatting>
  <conditionalFormatting sqref="C152">
    <cfRule type="expression" dxfId="680" priority="196" stopIfTrue="1">
      <formula>IF(AND(NOT(ISBLANK($C152)),$C152&lt;5),TRUE(),FALSE())</formula>
    </cfRule>
  </conditionalFormatting>
  <conditionalFormatting sqref="C154">
    <cfRule type="expression" dxfId="679" priority="193" stopIfTrue="1">
      <formula>IF(AND(NOT(ISBLANK($C154)),$C154&lt;5),TRUE(),FALSE())</formula>
    </cfRule>
  </conditionalFormatting>
  <conditionalFormatting sqref="C156">
    <cfRule type="expression" dxfId="678" priority="190" stopIfTrue="1">
      <formula>IF(AND(NOT(ISBLANK($C156)),$C156&lt;5),TRUE(),FALSE())</formula>
    </cfRule>
  </conditionalFormatting>
  <conditionalFormatting sqref="C158">
    <cfRule type="expression" dxfId="677" priority="187" stopIfTrue="1">
      <formula>IF(AND(NOT(ISBLANK($C158)),$C158&lt;5),TRUE(),FALSE())</formula>
    </cfRule>
  </conditionalFormatting>
  <conditionalFormatting sqref="C160">
    <cfRule type="expression" dxfId="676" priority="184" stopIfTrue="1">
      <formula>IF(AND(NOT(ISBLANK($C160)),$C160&lt;5),TRUE(),FALSE())</formula>
    </cfRule>
  </conditionalFormatting>
  <conditionalFormatting sqref="C162">
    <cfRule type="expression" dxfId="675" priority="181" stopIfTrue="1">
      <formula>IF(AND(NOT(ISBLANK($C162)),$C162&lt;5),TRUE(),FALSE())</formula>
    </cfRule>
  </conditionalFormatting>
  <conditionalFormatting sqref="C181">
    <cfRule type="expression" dxfId="674" priority="293" stopIfTrue="1">
      <formula>IF(AND(NOT(ISBLANK($C181)),$C181&lt;5),TRUE(),FALSE())</formula>
    </cfRule>
  </conditionalFormatting>
  <conditionalFormatting sqref="C183">
    <cfRule type="expression" dxfId="673" priority="178" stopIfTrue="1">
      <formula>IF(AND(NOT(ISBLANK($C183)),$C183&lt;5),TRUE(),FALSE())</formula>
    </cfRule>
  </conditionalFormatting>
  <conditionalFormatting sqref="C185">
    <cfRule type="expression" dxfId="672" priority="175" stopIfTrue="1">
      <formula>IF(AND(NOT(ISBLANK($C185)),$C185&lt;5),TRUE(),FALSE())</formula>
    </cfRule>
  </conditionalFormatting>
  <conditionalFormatting sqref="C187">
    <cfRule type="expression" dxfId="671" priority="172" stopIfTrue="1">
      <formula>IF(AND(NOT(ISBLANK($C187)),$C187&lt;5),TRUE(),FALSE())</formula>
    </cfRule>
  </conditionalFormatting>
  <conditionalFormatting sqref="C189">
    <cfRule type="expression" dxfId="670" priority="169" stopIfTrue="1">
      <formula>IF(AND(NOT(ISBLANK($C189)),$C189&lt;5),TRUE(),FALSE())</formula>
    </cfRule>
  </conditionalFormatting>
  <conditionalFormatting sqref="C191">
    <cfRule type="expression" dxfId="669" priority="166" stopIfTrue="1">
      <formula>IF(AND(NOT(ISBLANK($C191)),$C191&lt;5),TRUE(),FALSE())</formula>
    </cfRule>
  </conditionalFormatting>
  <conditionalFormatting sqref="C193">
    <cfRule type="expression" dxfId="668" priority="163" stopIfTrue="1">
      <formula>IF(AND(NOT(ISBLANK($C193)),$C193&lt;5),TRUE(),FALSE())</formula>
    </cfRule>
  </conditionalFormatting>
  <conditionalFormatting sqref="C195">
    <cfRule type="expression" dxfId="667" priority="160" stopIfTrue="1">
      <formula>IF(AND(NOT(ISBLANK($C195)),$C195&lt;5),TRUE(),FALSE())</formula>
    </cfRule>
  </conditionalFormatting>
  <conditionalFormatting sqref="C214">
    <cfRule type="expression" dxfId="666" priority="157" stopIfTrue="1">
      <formula>IF(AND(NOT(ISBLANK($C214)),$C214&lt;5),TRUE(),FALSE())</formula>
    </cfRule>
  </conditionalFormatting>
  <conditionalFormatting sqref="C216">
    <cfRule type="expression" dxfId="665" priority="146" stopIfTrue="1">
      <formula>IF(AND(NOT(ISBLANK($C216)),$C216&lt;5),TRUE(),FALSE())</formula>
    </cfRule>
  </conditionalFormatting>
  <conditionalFormatting sqref="C218">
    <cfRule type="expression" dxfId="664" priority="143" stopIfTrue="1">
      <formula>IF(AND(NOT(ISBLANK($C218)),$C218&lt;5),TRUE(),FALSE())</formula>
    </cfRule>
  </conditionalFormatting>
  <conditionalFormatting sqref="C220">
    <cfRule type="expression" dxfId="663" priority="140" stopIfTrue="1">
      <formula>IF(AND(NOT(ISBLANK($C220)),$C220&lt;5),TRUE(),FALSE())</formula>
    </cfRule>
  </conditionalFormatting>
  <conditionalFormatting sqref="C222">
    <cfRule type="expression" dxfId="662" priority="137" stopIfTrue="1">
      <formula>IF(AND(NOT(ISBLANK($C222)),$C222&lt;5),TRUE(),FALSE())</formula>
    </cfRule>
  </conditionalFormatting>
  <conditionalFormatting sqref="C224">
    <cfRule type="expression" dxfId="661" priority="134" stopIfTrue="1">
      <formula>IF(AND(NOT(ISBLANK($C224)),$C224&lt;5),TRUE(),FALSE())</formula>
    </cfRule>
  </conditionalFormatting>
  <conditionalFormatting sqref="C226">
    <cfRule type="expression" dxfId="660" priority="131" stopIfTrue="1">
      <formula>IF(AND(NOT(ISBLANK($C226)),$C226&lt;5),TRUE(),FALSE())</formula>
    </cfRule>
  </conditionalFormatting>
  <conditionalFormatting sqref="C228">
    <cfRule type="expression" dxfId="659" priority="128" stopIfTrue="1">
      <formula>IF(AND(NOT(ISBLANK($C228)),$C228&lt;5),TRUE(),FALSE())</formula>
    </cfRule>
  </conditionalFormatting>
  <conditionalFormatting sqref="C247">
    <cfRule type="expression" dxfId="658" priority="117" stopIfTrue="1">
      <formula>IF(AND(NOT(ISBLANK($C247)),$C247&lt;5),TRUE(),FALSE())</formula>
    </cfRule>
  </conditionalFormatting>
  <conditionalFormatting sqref="C249">
    <cfRule type="expression" dxfId="657" priority="106" stopIfTrue="1">
      <formula>IF(AND(NOT(ISBLANK($C249)),$C249&lt;5),TRUE(),FALSE())</formula>
    </cfRule>
  </conditionalFormatting>
  <conditionalFormatting sqref="C251">
    <cfRule type="expression" dxfId="656" priority="103" stopIfTrue="1">
      <formula>IF(AND(NOT(ISBLANK($C251)),$C251&lt;5),TRUE(),FALSE())</formula>
    </cfRule>
  </conditionalFormatting>
  <conditionalFormatting sqref="C253">
    <cfRule type="expression" dxfId="655" priority="100" stopIfTrue="1">
      <formula>IF(AND(NOT(ISBLANK($C253)),$C253&lt;5),TRUE(),FALSE())</formula>
    </cfRule>
  </conditionalFormatting>
  <conditionalFormatting sqref="C255">
    <cfRule type="expression" dxfId="654" priority="97" stopIfTrue="1">
      <formula>IF(AND(NOT(ISBLANK($C255)),$C255&lt;5),TRUE(),FALSE())</formula>
    </cfRule>
  </conditionalFormatting>
  <conditionalFormatting sqref="C257">
    <cfRule type="expression" dxfId="653" priority="94" stopIfTrue="1">
      <formula>IF(AND(NOT(ISBLANK($C257)),$C257&lt;5),TRUE(),FALSE())</formula>
    </cfRule>
  </conditionalFormatting>
  <conditionalFormatting sqref="C259">
    <cfRule type="expression" dxfId="652" priority="91" stopIfTrue="1">
      <formula>IF(AND(NOT(ISBLANK($C259)),$C259&lt;5),TRUE(),FALSE())</formula>
    </cfRule>
  </conditionalFormatting>
  <conditionalFormatting sqref="C261">
    <cfRule type="expression" dxfId="651" priority="88" stopIfTrue="1">
      <formula>IF(AND(NOT(ISBLANK($C261)),$C261&lt;5),TRUE(),FALSE())</formula>
    </cfRule>
  </conditionalFormatting>
  <conditionalFormatting sqref="C280">
    <cfRule type="expression" dxfId="650" priority="77" stopIfTrue="1">
      <formula>IF(AND(NOT(ISBLANK($C280)),$C280&lt;5),TRUE(),FALSE())</formula>
    </cfRule>
  </conditionalFormatting>
  <conditionalFormatting sqref="C282">
    <cfRule type="expression" dxfId="649" priority="66" stopIfTrue="1">
      <formula>IF(AND(NOT(ISBLANK($C282)),$C282&lt;5),TRUE(),FALSE())</formula>
    </cfRule>
  </conditionalFormatting>
  <conditionalFormatting sqref="C284">
    <cfRule type="expression" dxfId="648" priority="63" stopIfTrue="1">
      <formula>IF(AND(NOT(ISBLANK($C284)),$C284&lt;5),TRUE(),FALSE())</formula>
    </cfRule>
  </conditionalFormatting>
  <conditionalFormatting sqref="C286">
    <cfRule type="expression" dxfId="647" priority="60" stopIfTrue="1">
      <formula>IF(AND(NOT(ISBLANK($C286)),$C286&lt;5),TRUE(),FALSE())</formula>
    </cfRule>
  </conditionalFormatting>
  <conditionalFormatting sqref="C288">
    <cfRule type="expression" dxfId="646" priority="57" stopIfTrue="1">
      <formula>IF(AND(NOT(ISBLANK($C288)),$C288&lt;5),TRUE(),FALSE())</formula>
    </cfRule>
  </conditionalFormatting>
  <conditionalFormatting sqref="C290">
    <cfRule type="expression" dxfId="645" priority="54" stopIfTrue="1">
      <formula>IF(AND(NOT(ISBLANK($C290)),$C290&lt;5),TRUE(),FALSE())</formula>
    </cfRule>
  </conditionalFormatting>
  <conditionalFormatting sqref="C292">
    <cfRule type="expression" dxfId="644" priority="51" stopIfTrue="1">
      <formula>IF(AND(NOT(ISBLANK($C292)),$C292&lt;5),TRUE(),FALSE())</formula>
    </cfRule>
  </conditionalFormatting>
  <conditionalFormatting sqref="C294">
    <cfRule type="expression" dxfId="643" priority="48" stopIfTrue="1">
      <formula>IF(AND(NOT(ISBLANK($C294)),$C294&lt;5),TRUE(),FALSE())</formula>
    </cfRule>
  </conditionalFormatting>
  <conditionalFormatting sqref="C313">
    <cfRule type="expression" dxfId="642" priority="37" stopIfTrue="1">
      <formula>IF(AND(NOT(ISBLANK($C313)),$C313&lt;5),TRUE(),FALSE())</formula>
    </cfRule>
  </conditionalFormatting>
  <conditionalFormatting sqref="C315">
    <cfRule type="expression" dxfId="641" priority="26" stopIfTrue="1">
      <formula>IF(AND(NOT(ISBLANK($C315)),$C315&lt;5),TRUE(),FALSE())</formula>
    </cfRule>
  </conditionalFormatting>
  <conditionalFormatting sqref="C317">
    <cfRule type="expression" dxfId="640" priority="23" stopIfTrue="1">
      <formula>IF(AND(NOT(ISBLANK($C317)),$C317&lt;5),TRUE(),FALSE())</formula>
    </cfRule>
  </conditionalFormatting>
  <conditionalFormatting sqref="C319">
    <cfRule type="expression" dxfId="639" priority="20" stopIfTrue="1">
      <formula>IF(AND(NOT(ISBLANK($C319)),$C319&lt;5),TRUE(),FALSE())</formula>
    </cfRule>
  </conditionalFormatting>
  <conditionalFormatting sqref="C321">
    <cfRule type="expression" dxfId="638" priority="17" stopIfTrue="1">
      <formula>IF(AND(NOT(ISBLANK($C321)),$C321&lt;5),TRUE(),FALSE())</formula>
    </cfRule>
  </conditionalFormatting>
  <conditionalFormatting sqref="C323">
    <cfRule type="expression" dxfId="637" priority="14" stopIfTrue="1">
      <formula>IF(AND(NOT(ISBLANK($C323)),$C323&lt;5),TRUE(),FALSE())</formula>
    </cfRule>
  </conditionalFormatting>
  <conditionalFormatting sqref="C325">
    <cfRule type="expression" dxfId="636" priority="11" stopIfTrue="1">
      <formula>IF(AND(NOT(ISBLANK($C325)),$C325&lt;5),TRUE(),FALSE())</formula>
    </cfRule>
  </conditionalFormatting>
  <conditionalFormatting sqref="C327">
    <cfRule type="expression" dxfId="635" priority="8" stopIfTrue="1">
      <formula>IF(AND(NOT(ISBLANK($C327)),$C327&lt;5),TRUE(),FALSE())</formula>
    </cfRule>
  </conditionalFormatting>
  <conditionalFormatting sqref="D16">
    <cfRule type="expression" dxfId="634" priority="369" stopIfTrue="1">
      <formula>IF(AND(NOT(ISBLANK($D$16)),$D$16&gt;=4),TRUE(),FALSE())</formula>
    </cfRule>
    <cfRule type="expression" dxfId="633" priority="370" stopIfTrue="1">
      <formula>$E$13&gt;0</formula>
    </cfRule>
  </conditionalFormatting>
  <conditionalFormatting sqref="D18">
    <cfRule type="expression" dxfId="632" priority="399" stopIfTrue="1">
      <formula>IF(AND(NOT(ISBLANK($D$18)),$D$18&gt;=4),TRUE(),FALSE())</formula>
    </cfRule>
    <cfRule type="expression" dxfId="631" priority="400" stopIfTrue="1">
      <formula>$E$13&gt;1</formula>
    </cfRule>
  </conditionalFormatting>
  <conditionalFormatting sqref="D20">
    <cfRule type="expression" dxfId="630" priority="371" stopIfTrue="1">
      <formula>IF(AND(NOT(ISBLANK($D$20)),$D$20&gt;=4),TRUE(),FALSE())</formula>
    </cfRule>
    <cfRule type="expression" dxfId="629" priority="372" stopIfTrue="1">
      <formula>$E$13&gt;2</formula>
    </cfRule>
  </conditionalFormatting>
  <conditionalFormatting sqref="D24">
    <cfRule type="expression" dxfId="628" priority="373" stopIfTrue="1">
      <formula>IF(AND(NOT(ISBLANK($D$24)),$D$24&gt;=4),TRUE(),FALSE())</formula>
    </cfRule>
    <cfRule type="expression" dxfId="627" priority="374" stopIfTrue="1">
      <formula>$E$13&gt;4</formula>
    </cfRule>
  </conditionalFormatting>
  <conditionalFormatting sqref="D26">
    <cfRule type="expression" dxfId="626" priority="375" stopIfTrue="1">
      <formula>IF(AND(NOT(ISBLANK($D$26)),$D$26&gt;=4),TRUE(),FALSE())</formula>
    </cfRule>
    <cfRule type="expression" dxfId="625" priority="376" stopIfTrue="1">
      <formula>$E$13&gt;5</formula>
    </cfRule>
  </conditionalFormatting>
  <conditionalFormatting sqref="D28">
    <cfRule type="expression" dxfId="624" priority="377" stopIfTrue="1">
      <formula>IF(AND(NOT(ISBLANK($D$28)),$D$28&gt;=4),TRUE(),FALSE())</formula>
    </cfRule>
    <cfRule type="expression" dxfId="623" priority="378" stopIfTrue="1">
      <formula>$E$13&gt;6</formula>
    </cfRule>
  </conditionalFormatting>
  <conditionalFormatting sqref="D30">
    <cfRule type="expression" dxfId="622" priority="379" stopIfTrue="1">
      <formula>IF(AND(NOT(ISBLANK($D$30)),$D$30&gt;=4),TRUE(),FALSE())</formula>
    </cfRule>
    <cfRule type="expression" dxfId="621" priority="380" stopIfTrue="1">
      <formula>$E$13&gt;7</formula>
    </cfRule>
  </conditionalFormatting>
  <conditionalFormatting sqref="D49">
    <cfRule type="expression" dxfId="620" priority="343" stopIfTrue="1">
      <formula>IF(AND(NOT(ISBLANK($D49)),$D49&gt;=4),TRUE(),FALSE())</formula>
    </cfRule>
    <cfRule type="expression" dxfId="619" priority="344" stopIfTrue="1">
      <formula>$E$46&gt;0</formula>
    </cfRule>
  </conditionalFormatting>
  <conditionalFormatting sqref="D51">
    <cfRule type="expression" dxfId="618" priority="269" stopIfTrue="1">
      <formula>IF(AND(NOT(ISBLANK($D51)),$D51&gt;=4),TRUE(),FALSE())</formula>
    </cfRule>
  </conditionalFormatting>
  <conditionalFormatting sqref="D53">
    <cfRule type="expression" dxfId="617" priority="266" stopIfTrue="1">
      <formula>IF(AND(NOT(ISBLANK($D53)),$D53&gt;=4),TRUE(),FALSE())</formula>
    </cfRule>
  </conditionalFormatting>
  <conditionalFormatting sqref="D55">
    <cfRule type="expression" dxfId="616" priority="263" stopIfTrue="1">
      <formula>IF(AND(NOT(ISBLANK($D55)),$D55&gt;=4),TRUE(),FALSE())</formula>
    </cfRule>
  </conditionalFormatting>
  <conditionalFormatting sqref="D57">
    <cfRule type="expression" dxfId="615" priority="260" stopIfTrue="1">
      <formula>IF(AND(NOT(ISBLANK($D57)),$D57&gt;=4),TRUE(),FALSE())</formula>
    </cfRule>
  </conditionalFormatting>
  <conditionalFormatting sqref="D59">
    <cfRule type="expression" dxfId="614" priority="257" stopIfTrue="1">
      <formula>IF(AND(NOT(ISBLANK($D59)),$D59&gt;=4),TRUE(),FALSE())</formula>
    </cfRule>
  </conditionalFormatting>
  <conditionalFormatting sqref="D61">
    <cfRule type="expression" dxfId="613" priority="254" stopIfTrue="1">
      <formula>IF(AND(NOT(ISBLANK($D61)),$D61&gt;=4),TRUE(),FALSE())</formula>
    </cfRule>
  </conditionalFormatting>
  <conditionalFormatting sqref="D63">
    <cfRule type="expression" dxfId="612" priority="251" stopIfTrue="1">
      <formula>IF(AND(NOT(ISBLANK($D63)),$D63&gt;=4),TRUE(),FALSE())</formula>
    </cfRule>
  </conditionalFormatting>
  <conditionalFormatting sqref="D82">
    <cfRule type="expression" dxfId="611" priority="329" stopIfTrue="1">
      <formula>IF(AND(NOT(ISBLANK($D82)),$D82&gt;=4),TRUE(),FALSE())</formula>
    </cfRule>
    <cfRule type="expression" dxfId="610" priority="330" stopIfTrue="1">
      <formula>$E$79&gt;0</formula>
    </cfRule>
  </conditionalFormatting>
  <conditionalFormatting sqref="D84">
    <cfRule type="expression" dxfId="609" priority="248" stopIfTrue="1">
      <formula>IF(AND(NOT(ISBLANK($D84)),$D84&gt;=4),TRUE(),FALSE())</formula>
    </cfRule>
  </conditionalFormatting>
  <conditionalFormatting sqref="D86">
    <cfRule type="expression" dxfId="608" priority="245" stopIfTrue="1">
      <formula>IF(AND(NOT(ISBLANK($D86)),$D86&gt;=4),TRUE(),FALSE())</formula>
    </cfRule>
  </conditionalFormatting>
  <conditionalFormatting sqref="D88">
    <cfRule type="expression" dxfId="607" priority="242" stopIfTrue="1">
      <formula>IF(AND(NOT(ISBLANK($D88)),$D88&gt;=4),TRUE(),FALSE())</formula>
    </cfRule>
  </conditionalFormatting>
  <conditionalFormatting sqref="D90">
    <cfRule type="expression" dxfId="606" priority="239" stopIfTrue="1">
      <formula>IF(AND(NOT(ISBLANK($D90)),$D90&gt;=4),TRUE(),FALSE())</formula>
    </cfRule>
  </conditionalFormatting>
  <conditionalFormatting sqref="D92">
    <cfRule type="expression" dxfId="605" priority="236" stopIfTrue="1">
      <formula>IF(AND(NOT(ISBLANK($D92)),$D92&gt;=4),TRUE(),FALSE())</formula>
    </cfRule>
  </conditionalFormatting>
  <conditionalFormatting sqref="D94">
    <cfRule type="expression" dxfId="604" priority="233" stopIfTrue="1">
      <formula>IF(AND(NOT(ISBLANK($D94)),$D94&gt;=4),TRUE(),FALSE())</formula>
    </cfRule>
  </conditionalFormatting>
  <conditionalFormatting sqref="D96">
    <cfRule type="expression" dxfId="603" priority="230" stopIfTrue="1">
      <formula>IF(AND(NOT(ISBLANK($D96)),$D96&gt;=4),TRUE(),FALSE())</formula>
    </cfRule>
  </conditionalFormatting>
  <conditionalFormatting sqref="D115">
    <cfRule type="expression" dxfId="602" priority="320" stopIfTrue="1">
      <formula>IF(AND(NOT(ISBLANK($D115)),$D115&gt;=4),TRUE(),FALSE())</formula>
    </cfRule>
    <cfRule type="expression" dxfId="601" priority="321" stopIfTrue="1">
      <formula>$E$112&gt;0</formula>
    </cfRule>
  </conditionalFormatting>
  <conditionalFormatting sqref="D117">
    <cfRule type="expression" dxfId="600" priority="221" stopIfTrue="1">
      <formula>IF(AND(NOT(ISBLANK($D117)),$D117&gt;=4),TRUE(),FALSE())</formula>
    </cfRule>
  </conditionalFormatting>
  <conditionalFormatting sqref="D119">
    <cfRule type="expression" dxfId="599" priority="218" stopIfTrue="1">
      <formula>IF(AND(NOT(ISBLANK($D119)),$D119&gt;=4),TRUE(),FALSE())</formula>
    </cfRule>
  </conditionalFormatting>
  <conditionalFormatting sqref="D121">
    <cfRule type="expression" dxfId="598" priority="215" stopIfTrue="1">
      <formula>IF(AND(NOT(ISBLANK($D121)),$D121&gt;=4),TRUE(),FALSE())</formula>
    </cfRule>
  </conditionalFormatting>
  <conditionalFormatting sqref="D123">
    <cfRule type="expression" dxfId="597" priority="212" stopIfTrue="1">
      <formula>IF(AND(NOT(ISBLANK($D123)),$D123&gt;=4),TRUE(),FALSE())</formula>
    </cfRule>
  </conditionalFormatting>
  <conditionalFormatting sqref="D125">
    <cfRule type="expression" dxfId="596" priority="209" stopIfTrue="1">
      <formula>IF(AND(NOT(ISBLANK($D125)),$D125&gt;=4),TRUE(),FALSE())</formula>
    </cfRule>
  </conditionalFormatting>
  <conditionalFormatting sqref="D127">
    <cfRule type="expression" dxfId="595" priority="206" stopIfTrue="1">
      <formula>IF(AND(NOT(ISBLANK($D127)),$D127&gt;=4),TRUE(),FALSE())</formula>
    </cfRule>
  </conditionalFormatting>
  <conditionalFormatting sqref="D129">
    <cfRule type="expression" dxfId="594" priority="203" stopIfTrue="1">
      <formula>IF(AND(NOT(ISBLANK($D129)),$D129&gt;=4),TRUE(),FALSE())</formula>
    </cfRule>
  </conditionalFormatting>
  <conditionalFormatting sqref="D148">
    <cfRule type="expression" dxfId="593" priority="306" stopIfTrue="1">
      <formula>IF(AND(NOT(ISBLANK($D148)),$D148&gt;=4),TRUE(),FALSE())</formula>
    </cfRule>
    <cfRule type="expression" dxfId="592" priority="307" stopIfTrue="1">
      <formula>$E$145&gt;0</formula>
    </cfRule>
  </conditionalFormatting>
  <conditionalFormatting sqref="D150">
    <cfRule type="expression" dxfId="591" priority="200" stopIfTrue="1">
      <formula>IF(AND(NOT(ISBLANK($D150)),$D150&gt;=4),TRUE(),FALSE())</formula>
    </cfRule>
  </conditionalFormatting>
  <conditionalFormatting sqref="D152">
    <cfRule type="expression" dxfId="590" priority="197" stopIfTrue="1">
      <formula>IF(AND(NOT(ISBLANK($D152)),$D152&gt;=4),TRUE(),FALSE())</formula>
    </cfRule>
  </conditionalFormatting>
  <conditionalFormatting sqref="D154">
    <cfRule type="expression" dxfId="589" priority="194" stopIfTrue="1">
      <formula>IF(AND(NOT(ISBLANK($D154)),$D154&gt;=4),TRUE(),FALSE())</formula>
    </cfRule>
  </conditionalFormatting>
  <conditionalFormatting sqref="D156">
    <cfRule type="expression" dxfId="588" priority="191" stopIfTrue="1">
      <formula>IF(AND(NOT(ISBLANK($D156)),$D156&gt;=4),TRUE(),FALSE())</formula>
    </cfRule>
  </conditionalFormatting>
  <conditionalFormatting sqref="D158">
    <cfRule type="expression" dxfId="587" priority="188" stopIfTrue="1">
      <formula>IF(AND(NOT(ISBLANK($D158)),$D158&gt;=4),TRUE(),FALSE())</formula>
    </cfRule>
  </conditionalFormatting>
  <conditionalFormatting sqref="D160">
    <cfRule type="expression" dxfId="586" priority="185" stopIfTrue="1">
      <formula>IF(AND(NOT(ISBLANK($D160)),$D160&gt;=4),TRUE(),FALSE())</formula>
    </cfRule>
  </conditionalFormatting>
  <conditionalFormatting sqref="D162">
    <cfRule type="expression" dxfId="585" priority="182" stopIfTrue="1">
      <formula>IF(AND(NOT(ISBLANK($D162)),$D162&gt;=4),TRUE(),FALSE())</formula>
    </cfRule>
  </conditionalFormatting>
  <conditionalFormatting sqref="D181">
    <cfRule type="expression" dxfId="584" priority="294" stopIfTrue="1">
      <formula>IF(AND(NOT(ISBLANK($D181)),$D181&gt;=4),TRUE(),FALSE())</formula>
    </cfRule>
  </conditionalFormatting>
  <conditionalFormatting sqref="D183">
    <cfRule type="expression" dxfId="583" priority="179" stopIfTrue="1">
      <formula>IF(AND(NOT(ISBLANK($D183)),$D183&gt;=4),TRUE(),FALSE())</formula>
    </cfRule>
  </conditionalFormatting>
  <conditionalFormatting sqref="D185">
    <cfRule type="expression" dxfId="582" priority="176" stopIfTrue="1">
      <formula>IF(AND(NOT(ISBLANK($D185)),$D185&gt;=4),TRUE(),FALSE())</formula>
    </cfRule>
  </conditionalFormatting>
  <conditionalFormatting sqref="D187">
    <cfRule type="expression" dxfId="581" priority="173" stopIfTrue="1">
      <formula>IF(AND(NOT(ISBLANK($D187)),$D187&gt;=4),TRUE(),FALSE())</formula>
    </cfRule>
  </conditionalFormatting>
  <conditionalFormatting sqref="D189">
    <cfRule type="expression" dxfId="580" priority="170" stopIfTrue="1">
      <formula>IF(AND(NOT(ISBLANK($D189)),$D189&gt;=4),TRUE(),FALSE())</formula>
    </cfRule>
  </conditionalFormatting>
  <conditionalFormatting sqref="D191">
    <cfRule type="expression" dxfId="579" priority="167" stopIfTrue="1">
      <formula>IF(AND(NOT(ISBLANK($D191)),$D191&gt;=4),TRUE(),FALSE())</formula>
    </cfRule>
  </conditionalFormatting>
  <conditionalFormatting sqref="D193">
    <cfRule type="expression" dxfId="578" priority="164" stopIfTrue="1">
      <formula>IF(AND(NOT(ISBLANK($D193)),$D193&gt;=4),TRUE(),FALSE())</formula>
    </cfRule>
  </conditionalFormatting>
  <conditionalFormatting sqref="D195">
    <cfRule type="expression" dxfId="577" priority="161" stopIfTrue="1">
      <formula>IF(AND(NOT(ISBLANK($D195)),$D195&gt;=4),TRUE(),FALSE())</formula>
    </cfRule>
  </conditionalFormatting>
  <conditionalFormatting sqref="D214">
    <cfRule type="expression" dxfId="576" priority="158" stopIfTrue="1">
      <formula>IF(AND(NOT(ISBLANK($D214)),$D214&gt;=4),TRUE(),FALSE())</formula>
    </cfRule>
  </conditionalFormatting>
  <conditionalFormatting sqref="D216">
    <cfRule type="expression" dxfId="575" priority="147" stopIfTrue="1">
      <formula>IF(AND(NOT(ISBLANK($D216)),$D216&gt;=4),TRUE(),FALSE())</formula>
    </cfRule>
  </conditionalFormatting>
  <conditionalFormatting sqref="D218">
    <cfRule type="expression" dxfId="574" priority="144" stopIfTrue="1">
      <formula>IF(AND(NOT(ISBLANK($D218)),$D218&gt;=4),TRUE(),FALSE())</formula>
    </cfRule>
  </conditionalFormatting>
  <conditionalFormatting sqref="D220">
    <cfRule type="expression" dxfId="573" priority="141" stopIfTrue="1">
      <formula>IF(AND(NOT(ISBLANK($D220)),$D220&gt;=4),TRUE(),FALSE())</formula>
    </cfRule>
  </conditionalFormatting>
  <conditionalFormatting sqref="D222">
    <cfRule type="expression" dxfId="572" priority="138" stopIfTrue="1">
      <formula>IF(AND(NOT(ISBLANK($D222)),$D222&gt;=4),TRUE(),FALSE())</formula>
    </cfRule>
  </conditionalFormatting>
  <conditionalFormatting sqref="D224">
    <cfRule type="expression" dxfId="571" priority="135" stopIfTrue="1">
      <formula>IF(AND(NOT(ISBLANK($D224)),$D224&gt;=4),TRUE(),FALSE())</formula>
    </cfRule>
  </conditionalFormatting>
  <conditionalFormatting sqref="D226">
    <cfRule type="expression" dxfId="570" priority="132" stopIfTrue="1">
      <formula>IF(AND(NOT(ISBLANK($D226)),$D226&gt;=4),TRUE(),FALSE())</formula>
    </cfRule>
  </conditionalFormatting>
  <conditionalFormatting sqref="D228">
    <cfRule type="expression" dxfId="569" priority="129" stopIfTrue="1">
      <formula>IF(AND(NOT(ISBLANK($D228)),$D228&gt;=4),TRUE(),FALSE())</formula>
    </cfRule>
  </conditionalFormatting>
  <conditionalFormatting sqref="D247">
    <cfRule type="expression" dxfId="568" priority="118" stopIfTrue="1">
      <formula>IF(AND(NOT(ISBLANK($D247)),$D247&gt;=4),TRUE(),FALSE())</formula>
    </cfRule>
  </conditionalFormatting>
  <conditionalFormatting sqref="D249">
    <cfRule type="expression" dxfId="567" priority="107" stopIfTrue="1">
      <formula>IF(AND(NOT(ISBLANK($D249)),$D249&gt;=4),TRUE(),FALSE())</formula>
    </cfRule>
  </conditionalFormatting>
  <conditionalFormatting sqref="D251">
    <cfRule type="expression" dxfId="566" priority="104" stopIfTrue="1">
      <formula>IF(AND(NOT(ISBLANK($D251)),$D251&gt;=4),TRUE(),FALSE())</formula>
    </cfRule>
  </conditionalFormatting>
  <conditionalFormatting sqref="D253">
    <cfRule type="expression" dxfId="565" priority="101" stopIfTrue="1">
      <formula>IF(AND(NOT(ISBLANK($D253)),$D253&gt;=4),TRUE(),FALSE())</formula>
    </cfRule>
  </conditionalFormatting>
  <conditionalFormatting sqref="D255">
    <cfRule type="expression" dxfId="564" priority="98" stopIfTrue="1">
      <formula>IF(AND(NOT(ISBLANK($D255)),$D255&gt;=4),TRUE(),FALSE())</formula>
    </cfRule>
  </conditionalFormatting>
  <conditionalFormatting sqref="D257">
    <cfRule type="expression" dxfId="563" priority="95" stopIfTrue="1">
      <formula>IF(AND(NOT(ISBLANK($D257)),$D257&gt;=4),TRUE(),FALSE())</formula>
    </cfRule>
  </conditionalFormatting>
  <conditionalFormatting sqref="D259">
    <cfRule type="expression" dxfId="562" priority="92" stopIfTrue="1">
      <formula>IF(AND(NOT(ISBLANK($D259)),$D259&gt;=4),TRUE(),FALSE())</formula>
    </cfRule>
  </conditionalFormatting>
  <conditionalFormatting sqref="D261">
    <cfRule type="expression" dxfId="561" priority="89" stopIfTrue="1">
      <formula>IF(AND(NOT(ISBLANK($D261)),$D261&gt;=4),TRUE(),FALSE())</formula>
    </cfRule>
  </conditionalFormatting>
  <conditionalFormatting sqref="D280">
    <cfRule type="expression" dxfId="560" priority="78" stopIfTrue="1">
      <formula>IF(AND(NOT(ISBLANK($D280)),$D280&gt;=4),TRUE(),FALSE())</formula>
    </cfRule>
  </conditionalFormatting>
  <conditionalFormatting sqref="D282">
    <cfRule type="expression" dxfId="559" priority="67" stopIfTrue="1">
      <formula>IF(AND(NOT(ISBLANK($D282)),$D282&gt;=4),TRUE(),FALSE())</formula>
    </cfRule>
  </conditionalFormatting>
  <conditionalFormatting sqref="D284">
    <cfRule type="expression" dxfId="558" priority="64" stopIfTrue="1">
      <formula>IF(AND(NOT(ISBLANK($D284)),$D284&gt;=4),TRUE(),FALSE())</formula>
    </cfRule>
  </conditionalFormatting>
  <conditionalFormatting sqref="D286">
    <cfRule type="expression" dxfId="557" priority="61" stopIfTrue="1">
      <formula>IF(AND(NOT(ISBLANK($D286)),$D286&gt;=4),TRUE(),FALSE())</formula>
    </cfRule>
  </conditionalFormatting>
  <conditionalFormatting sqref="D288">
    <cfRule type="expression" dxfId="556" priority="58" stopIfTrue="1">
      <formula>IF(AND(NOT(ISBLANK($D288)),$D288&gt;=4),TRUE(),FALSE())</formula>
    </cfRule>
  </conditionalFormatting>
  <conditionalFormatting sqref="D290">
    <cfRule type="expression" dxfId="555" priority="55" stopIfTrue="1">
      <formula>IF(AND(NOT(ISBLANK($D290)),$D290&gt;=4),TRUE(),FALSE())</formula>
    </cfRule>
  </conditionalFormatting>
  <conditionalFormatting sqref="D292">
    <cfRule type="expression" dxfId="554" priority="52" stopIfTrue="1">
      <formula>IF(AND(NOT(ISBLANK($D292)),$D292&gt;=4),TRUE(),FALSE())</formula>
    </cfRule>
  </conditionalFormatting>
  <conditionalFormatting sqref="D294">
    <cfRule type="expression" dxfId="553" priority="49" stopIfTrue="1">
      <formula>IF(AND(NOT(ISBLANK($D294)),$D294&gt;=4),TRUE(),FALSE())</formula>
    </cfRule>
  </conditionalFormatting>
  <conditionalFormatting sqref="D313">
    <cfRule type="expression" dxfId="552" priority="38" stopIfTrue="1">
      <formula>IF(AND(NOT(ISBLANK($D313)),$D313&gt;=4),TRUE(),FALSE())</formula>
    </cfRule>
  </conditionalFormatting>
  <conditionalFormatting sqref="D315">
    <cfRule type="expression" dxfId="551" priority="27" stopIfTrue="1">
      <formula>IF(AND(NOT(ISBLANK($D315)),$D315&gt;=4),TRUE(),FALSE())</formula>
    </cfRule>
  </conditionalFormatting>
  <conditionalFormatting sqref="D317">
    <cfRule type="expression" dxfId="550" priority="24" stopIfTrue="1">
      <formula>IF(AND(NOT(ISBLANK($D317)),$D317&gt;=4),TRUE(),FALSE())</formula>
    </cfRule>
  </conditionalFormatting>
  <conditionalFormatting sqref="D319">
    <cfRule type="expression" dxfId="549" priority="21" stopIfTrue="1">
      <formula>IF(AND(NOT(ISBLANK($D319)),$D319&gt;=4),TRUE(),FALSE())</formula>
    </cfRule>
  </conditionalFormatting>
  <conditionalFormatting sqref="D321">
    <cfRule type="expression" dxfId="548" priority="18" stopIfTrue="1">
      <formula>IF(AND(NOT(ISBLANK($D321)),$D321&gt;=4),TRUE(),FALSE())</formula>
    </cfRule>
  </conditionalFormatting>
  <conditionalFormatting sqref="D323">
    <cfRule type="expression" dxfId="547" priority="15" stopIfTrue="1">
      <formula>IF(AND(NOT(ISBLANK($D323)),$D323&gt;=4),TRUE(),FALSE())</formula>
    </cfRule>
  </conditionalFormatting>
  <conditionalFormatting sqref="D325">
    <cfRule type="expression" dxfId="546" priority="12" stopIfTrue="1">
      <formula>IF(AND(NOT(ISBLANK($D325)),$D325&gt;=4),TRUE(),FALSE())</formula>
    </cfRule>
  </conditionalFormatting>
  <conditionalFormatting sqref="D327">
    <cfRule type="expression" dxfId="545" priority="9" stopIfTrue="1">
      <formula>IF(AND(NOT(ISBLANK($D327)),$D327&gt;=4),TRUE(),FALSE())</formula>
    </cfRule>
  </conditionalFormatting>
  <conditionalFormatting sqref="E16">
    <cfRule type="expression" dxfId="544" priority="381" stopIfTrue="1">
      <formula>IF(AND(NOT(ISBLANK($E$16)),$E$16&gt;=4),TRUE(),FALSE())</formula>
    </cfRule>
    <cfRule type="expression" dxfId="543" priority="382" stopIfTrue="1">
      <formula>$E$13&gt;0</formula>
    </cfRule>
  </conditionalFormatting>
  <conditionalFormatting sqref="E18">
    <cfRule type="expression" dxfId="542" priority="383" stopIfTrue="1">
      <formula>IF(AND(NOT(ISBLANK($E$18)),$E$18&gt;=4),TRUE(),FALSE())</formula>
    </cfRule>
    <cfRule type="expression" dxfId="541" priority="384" stopIfTrue="1">
      <formula>$E$13&gt;1</formula>
    </cfRule>
  </conditionalFormatting>
  <conditionalFormatting sqref="E20">
    <cfRule type="expression" dxfId="540" priority="385" stopIfTrue="1">
      <formula>IF(AND(NOT(ISBLANK($E$20)),$E$20&gt;=4),TRUE(),FALSE())</formula>
    </cfRule>
    <cfRule type="expression" dxfId="539" priority="386" stopIfTrue="1">
      <formula>$E$13&gt;2</formula>
    </cfRule>
  </conditionalFormatting>
  <conditionalFormatting sqref="E22">
    <cfRule type="expression" dxfId="538" priority="387" stopIfTrue="1">
      <formula>IF(AND(NOT(ISBLANK($E$22)),$E$22&gt;=4),TRUE(),FALSE())</formula>
    </cfRule>
    <cfRule type="expression" dxfId="537" priority="388" stopIfTrue="1">
      <formula>$E$13&gt;3</formula>
    </cfRule>
  </conditionalFormatting>
  <conditionalFormatting sqref="E24">
    <cfRule type="expression" dxfId="536" priority="389" stopIfTrue="1">
      <formula>IF(AND(NOT(ISBLANK($E$24)),$E$24&gt;=4),TRUE(),FALSE())</formula>
    </cfRule>
    <cfRule type="expression" dxfId="535" priority="390" stopIfTrue="1">
      <formula>$E$13&gt;4</formula>
    </cfRule>
  </conditionalFormatting>
  <conditionalFormatting sqref="E26">
    <cfRule type="expression" dxfId="534" priority="391" stopIfTrue="1">
      <formula>IF(AND(NOT(ISBLANK($E$26)),$E$26&gt;=4),TRUE(),FALSE())</formula>
    </cfRule>
    <cfRule type="expression" dxfId="533" priority="392" stopIfTrue="1">
      <formula>$E$13&gt;5</formula>
    </cfRule>
  </conditionalFormatting>
  <conditionalFormatting sqref="E28">
    <cfRule type="expression" dxfId="532" priority="393" stopIfTrue="1">
      <formula>IF(AND(NOT(ISBLANK($E$28)),$E$28&gt;=4),TRUE(),FALSE())</formula>
    </cfRule>
    <cfRule type="expression" dxfId="531" priority="394" stopIfTrue="1">
      <formula>$E$13&gt;6</formula>
    </cfRule>
  </conditionalFormatting>
  <conditionalFormatting sqref="E30">
    <cfRule type="expression" dxfId="530" priority="395" stopIfTrue="1">
      <formula>IF(AND(NOT(ISBLANK($E$30)),$E$30&gt;=4),TRUE(),FALSE())</formula>
    </cfRule>
    <cfRule type="expression" dxfId="529" priority="396" stopIfTrue="1">
      <formula>$E$13&gt;7</formula>
    </cfRule>
  </conditionalFormatting>
  <conditionalFormatting sqref="E49">
    <cfRule type="expression" dxfId="528" priority="345" stopIfTrue="1">
      <formula>IF(AND(NOT(ISBLANK($E49)),$E49&gt;=4),TRUE(),FALSE())</formula>
    </cfRule>
    <cfRule type="expression" dxfId="527" priority="346" stopIfTrue="1">
      <formula>$E$46</formula>
    </cfRule>
  </conditionalFormatting>
  <conditionalFormatting sqref="E51">
    <cfRule type="expression" dxfId="526" priority="270" stopIfTrue="1">
      <formula>IF(AND(NOT(ISBLANK($E51)),$E51&gt;=4),TRUE(),FALSE())</formula>
    </cfRule>
  </conditionalFormatting>
  <conditionalFormatting sqref="E53">
    <cfRule type="expression" dxfId="525" priority="267" stopIfTrue="1">
      <formula>IF(AND(NOT(ISBLANK($E53)),$E53&gt;=4),TRUE(),FALSE())</formula>
    </cfRule>
  </conditionalFormatting>
  <conditionalFormatting sqref="E55">
    <cfRule type="expression" dxfId="524" priority="264" stopIfTrue="1">
      <formula>IF(AND(NOT(ISBLANK($E55)),$E55&gt;=4),TRUE(),FALSE())</formula>
    </cfRule>
  </conditionalFormatting>
  <conditionalFormatting sqref="E57">
    <cfRule type="expression" dxfId="523" priority="261" stopIfTrue="1">
      <formula>IF(AND(NOT(ISBLANK($E57)),$E57&gt;=4),TRUE(),FALSE())</formula>
    </cfRule>
  </conditionalFormatting>
  <conditionalFormatting sqref="E59">
    <cfRule type="expression" dxfId="522" priority="258" stopIfTrue="1">
      <formula>IF(AND(NOT(ISBLANK($E59)),$E59&gt;=4),TRUE(),FALSE())</formula>
    </cfRule>
  </conditionalFormatting>
  <conditionalFormatting sqref="E61">
    <cfRule type="expression" dxfId="521" priority="255" stopIfTrue="1">
      <formula>IF(AND(NOT(ISBLANK($E61)),$E61&gt;=4),TRUE(),FALSE())</formula>
    </cfRule>
  </conditionalFormatting>
  <conditionalFormatting sqref="E63">
    <cfRule type="expression" dxfId="520" priority="252" stopIfTrue="1">
      <formula>IF(AND(NOT(ISBLANK($E63)),$E63&gt;=4),TRUE(),FALSE())</formula>
    </cfRule>
  </conditionalFormatting>
  <conditionalFormatting sqref="E82">
    <cfRule type="expression" dxfId="519" priority="331" stopIfTrue="1">
      <formula>IF(AND(NOT(ISBLANK($E82)),$E82&gt;=4),TRUE(),FALSE())</formula>
    </cfRule>
    <cfRule type="expression" dxfId="518" priority="332" stopIfTrue="1">
      <formula>$E$79&gt;0</formula>
    </cfRule>
  </conditionalFormatting>
  <conditionalFormatting sqref="E84">
    <cfRule type="expression" dxfId="517" priority="249" stopIfTrue="1">
      <formula>IF(AND(NOT(ISBLANK($E84)),$E84&gt;=4),TRUE(),FALSE())</formula>
    </cfRule>
  </conditionalFormatting>
  <conditionalFormatting sqref="E86">
    <cfRule type="expression" dxfId="516" priority="246" stopIfTrue="1">
      <formula>IF(AND(NOT(ISBLANK($E86)),$E86&gt;=4),TRUE(),FALSE())</formula>
    </cfRule>
  </conditionalFormatting>
  <conditionalFormatting sqref="E88">
    <cfRule type="expression" dxfId="515" priority="243" stopIfTrue="1">
      <formula>IF(AND(NOT(ISBLANK($E88)),$E88&gt;=4),TRUE(),FALSE())</formula>
    </cfRule>
  </conditionalFormatting>
  <conditionalFormatting sqref="E90">
    <cfRule type="expression" dxfId="514" priority="240" stopIfTrue="1">
      <formula>IF(AND(NOT(ISBLANK($E90)),$E90&gt;=4),TRUE(),FALSE())</formula>
    </cfRule>
  </conditionalFormatting>
  <conditionalFormatting sqref="E92">
    <cfRule type="expression" dxfId="513" priority="237" stopIfTrue="1">
      <formula>IF(AND(NOT(ISBLANK($E92)),$E92&gt;=4),TRUE(),FALSE())</formula>
    </cfRule>
  </conditionalFormatting>
  <conditionalFormatting sqref="E94">
    <cfRule type="expression" dxfId="512" priority="234" stopIfTrue="1">
      <formula>IF(AND(NOT(ISBLANK($E94)),$E94&gt;=4),TRUE(),FALSE())</formula>
    </cfRule>
  </conditionalFormatting>
  <conditionalFormatting sqref="E96">
    <cfRule type="expression" dxfId="511" priority="231" stopIfTrue="1">
      <formula>IF(AND(NOT(ISBLANK($E96)),$E96&gt;=4),TRUE(),FALSE())</formula>
    </cfRule>
  </conditionalFormatting>
  <conditionalFormatting sqref="E115">
    <cfRule type="expression" dxfId="510" priority="322" stopIfTrue="1">
      <formula>IF(AND(NOT(ISBLANK($E115)),$E115&gt;=4),TRUE(),FALSE())</formula>
    </cfRule>
    <cfRule type="expression" dxfId="509" priority="323" stopIfTrue="1">
      <formula>$E$112&gt;0</formula>
    </cfRule>
  </conditionalFormatting>
  <conditionalFormatting sqref="E117">
    <cfRule type="expression" dxfId="508" priority="222" stopIfTrue="1">
      <formula>IF(AND(NOT(ISBLANK($E117)),$E117&gt;=4),TRUE(),FALSE())</formula>
    </cfRule>
  </conditionalFormatting>
  <conditionalFormatting sqref="E119">
    <cfRule type="expression" dxfId="507" priority="219" stopIfTrue="1">
      <formula>IF(AND(NOT(ISBLANK($E119)),$E119&gt;=4),TRUE(),FALSE())</formula>
    </cfRule>
  </conditionalFormatting>
  <conditionalFormatting sqref="E121">
    <cfRule type="expression" dxfId="506" priority="216" stopIfTrue="1">
      <formula>IF(AND(NOT(ISBLANK($E121)),$E121&gt;=4),TRUE(),FALSE())</formula>
    </cfRule>
  </conditionalFormatting>
  <conditionalFormatting sqref="E123">
    <cfRule type="expression" dxfId="505" priority="213" stopIfTrue="1">
      <formula>IF(AND(NOT(ISBLANK($E123)),$E123&gt;=4),TRUE(),FALSE())</formula>
    </cfRule>
  </conditionalFormatting>
  <conditionalFormatting sqref="E125">
    <cfRule type="expression" dxfId="504" priority="210" stopIfTrue="1">
      <formula>IF(AND(NOT(ISBLANK($E125)),$E125&gt;=4),TRUE(),FALSE())</formula>
    </cfRule>
  </conditionalFormatting>
  <conditionalFormatting sqref="E127">
    <cfRule type="expression" dxfId="503" priority="207" stopIfTrue="1">
      <formula>IF(AND(NOT(ISBLANK($E127)),$E127&gt;=4),TRUE(),FALSE())</formula>
    </cfRule>
  </conditionalFormatting>
  <conditionalFormatting sqref="E129">
    <cfRule type="expression" dxfId="502" priority="204" stopIfTrue="1">
      <formula>IF(AND(NOT(ISBLANK($E129)),$E129&gt;=4),TRUE(),FALSE())</formula>
    </cfRule>
  </conditionalFormatting>
  <conditionalFormatting sqref="E148">
    <cfRule type="expression" dxfId="501" priority="308" stopIfTrue="1">
      <formula>IF(AND(NOT(ISBLANK($E148)),$E148&gt;=4),TRUE(),FALSE())</formula>
    </cfRule>
    <cfRule type="expression" dxfId="500" priority="309" stopIfTrue="1">
      <formula>$E$145&gt;0</formula>
    </cfRule>
  </conditionalFormatting>
  <conditionalFormatting sqref="E150">
    <cfRule type="expression" dxfId="499" priority="201" stopIfTrue="1">
      <formula>IF(AND(NOT(ISBLANK($E150)),$E150&gt;=4),TRUE(),FALSE())</formula>
    </cfRule>
  </conditionalFormatting>
  <conditionalFormatting sqref="E152">
    <cfRule type="expression" dxfId="498" priority="198" stopIfTrue="1">
      <formula>IF(AND(NOT(ISBLANK($E152)),$E152&gt;=4),TRUE(),FALSE())</formula>
    </cfRule>
  </conditionalFormatting>
  <conditionalFormatting sqref="E154">
    <cfRule type="expression" dxfId="497" priority="195" stopIfTrue="1">
      <formula>IF(AND(NOT(ISBLANK($E154)),$E154&gt;=4),TRUE(),FALSE())</formula>
    </cfRule>
  </conditionalFormatting>
  <conditionalFormatting sqref="E156">
    <cfRule type="expression" dxfId="496" priority="192" stopIfTrue="1">
      <formula>IF(AND(NOT(ISBLANK($E156)),$E156&gt;=4),TRUE(),FALSE())</formula>
    </cfRule>
  </conditionalFormatting>
  <conditionalFormatting sqref="E158">
    <cfRule type="expression" dxfId="495" priority="189" stopIfTrue="1">
      <formula>IF(AND(NOT(ISBLANK($E158)),$E158&gt;=4),TRUE(),FALSE())</formula>
    </cfRule>
  </conditionalFormatting>
  <conditionalFormatting sqref="E160">
    <cfRule type="expression" dxfId="494" priority="186" stopIfTrue="1">
      <formula>IF(AND(NOT(ISBLANK($E160)),$E160&gt;=4),TRUE(),FALSE())</formula>
    </cfRule>
  </conditionalFormatting>
  <conditionalFormatting sqref="E162">
    <cfRule type="expression" dxfId="493" priority="183" stopIfTrue="1">
      <formula>IF(AND(NOT(ISBLANK($E162)),$E162&gt;=4),TRUE(),FALSE())</formula>
    </cfRule>
  </conditionalFormatting>
  <conditionalFormatting sqref="E181">
    <cfRule type="expression" dxfId="492" priority="295" stopIfTrue="1">
      <formula>IF(AND(NOT(ISBLANK($E181)),$E181&gt;=4),TRUE(),FALSE())</formula>
    </cfRule>
  </conditionalFormatting>
  <conditionalFormatting sqref="E183">
    <cfRule type="expression" dxfId="491" priority="180" stopIfTrue="1">
      <formula>IF(AND(NOT(ISBLANK($E183)),$E183&gt;=4),TRUE(),FALSE())</formula>
    </cfRule>
  </conditionalFormatting>
  <conditionalFormatting sqref="E185">
    <cfRule type="expression" dxfId="490" priority="177" stopIfTrue="1">
      <formula>IF(AND(NOT(ISBLANK($E185)),$E185&gt;=4),TRUE(),FALSE())</formula>
    </cfRule>
  </conditionalFormatting>
  <conditionalFormatting sqref="E187">
    <cfRule type="expression" dxfId="489" priority="174" stopIfTrue="1">
      <formula>IF(AND(NOT(ISBLANK($E187)),$E187&gt;=4),TRUE(),FALSE())</formula>
    </cfRule>
  </conditionalFormatting>
  <conditionalFormatting sqref="E189">
    <cfRule type="expression" dxfId="488" priority="171" stopIfTrue="1">
      <formula>IF(AND(NOT(ISBLANK($E189)),$E189&gt;=4),TRUE(),FALSE())</formula>
    </cfRule>
  </conditionalFormatting>
  <conditionalFormatting sqref="E191">
    <cfRule type="expression" dxfId="487" priority="168" stopIfTrue="1">
      <formula>IF(AND(NOT(ISBLANK($E191)),$E191&gt;=4),TRUE(),FALSE())</formula>
    </cfRule>
  </conditionalFormatting>
  <conditionalFormatting sqref="E193">
    <cfRule type="expression" dxfId="486" priority="165" stopIfTrue="1">
      <formula>IF(AND(NOT(ISBLANK($E193)),$E193&gt;=4),TRUE(),FALSE())</formula>
    </cfRule>
  </conditionalFormatting>
  <conditionalFormatting sqref="E195">
    <cfRule type="expression" dxfId="485" priority="162" stopIfTrue="1">
      <formula>IF(AND(NOT(ISBLANK($E195)),$E195&gt;=4),TRUE(),FALSE())</formula>
    </cfRule>
  </conditionalFormatting>
  <conditionalFormatting sqref="E214">
    <cfRule type="expression" dxfId="484" priority="159" stopIfTrue="1">
      <formula>IF(AND(NOT(ISBLANK($E214)),$E214&gt;=4),TRUE(),FALSE())</formula>
    </cfRule>
  </conditionalFormatting>
  <conditionalFormatting sqref="E216">
    <cfRule type="expression" dxfId="483" priority="148" stopIfTrue="1">
      <formula>IF(AND(NOT(ISBLANK($E216)),$E216&gt;=4),TRUE(),FALSE())</formula>
    </cfRule>
  </conditionalFormatting>
  <conditionalFormatting sqref="E218">
    <cfRule type="expression" dxfId="482" priority="145" stopIfTrue="1">
      <formula>IF(AND(NOT(ISBLANK($E218)),$E218&gt;=4),TRUE(),FALSE())</formula>
    </cfRule>
  </conditionalFormatting>
  <conditionalFormatting sqref="E220">
    <cfRule type="expression" dxfId="481" priority="142" stopIfTrue="1">
      <formula>IF(AND(NOT(ISBLANK($E220)),$E220&gt;=4),TRUE(),FALSE())</formula>
    </cfRule>
  </conditionalFormatting>
  <conditionalFormatting sqref="E222">
    <cfRule type="expression" dxfId="480" priority="139" stopIfTrue="1">
      <formula>IF(AND(NOT(ISBLANK($E222)),$E222&gt;=4),TRUE(),FALSE())</formula>
    </cfRule>
  </conditionalFormatting>
  <conditionalFormatting sqref="E224">
    <cfRule type="expression" dxfId="479" priority="136" stopIfTrue="1">
      <formula>IF(AND(NOT(ISBLANK($E224)),$E224&gt;=4),TRUE(),FALSE())</formula>
    </cfRule>
  </conditionalFormatting>
  <conditionalFormatting sqref="E226">
    <cfRule type="expression" dxfId="478" priority="133" stopIfTrue="1">
      <formula>IF(AND(NOT(ISBLANK($E226)),$E226&gt;=4),TRUE(),FALSE())</formula>
    </cfRule>
  </conditionalFormatting>
  <conditionalFormatting sqref="E228">
    <cfRule type="expression" dxfId="477" priority="130" stopIfTrue="1">
      <formula>IF(AND(NOT(ISBLANK($E228)),$E228&gt;=4),TRUE(),FALSE())</formula>
    </cfRule>
  </conditionalFormatting>
  <conditionalFormatting sqref="E247">
    <cfRule type="expression" dxfId="476" priority="119" stopIfTrue="1">
      <formula>IF(AND(NOT(ISBLANK($E247)),$E247&gt;=4),TRUE(),FALSE())</formula>
    </cfRule>
  </conditionalFormatting>
  <conditionalFormatting sqref="E249">
    <cfRule type="expression" dxfId="475" priority="108" stopIfTrue="1">
      <formula>IF(AND(NOT(ISBLANK($E249)),$E249&gt;=4),TRUE(),FALSE())</formula>
    </cfRule>
  </conditionalFormatting>
  <conditionalFormatting sqref="E251">
    <cfRule type="expression" dxfId="474" priority="105" stopIfTrue="1">
      <formula>IF(AND(NOT(ISBLANK($E251)),$E251&gt;=4),TRUE(),FALSE())</formula>
    </cfRule>
  </conditionalFormatting>
  <conditionalFormatting sqref="E253">
    <cfRule type="expression" dxfId="473" priority="102" stopIfTrue="1">
      <formula>IF(AND(NOT(ISBLANK($E253)),$E253&gt;=4),TRUE(),FALSE())</formula>
    </cfRule>
  </conditionalFormatting>
  <conditionalFormatting sqref="E255">
    <cfRule type="expression" dxfId="472" priority="99" stopIfTrue="1">
      <formula>IF(AND(NOT(ISBLANK($E255)),$E255&gt;=4),TRUE(),FALSE())</formula>
    </cfRule>
  </conditionalFormatting>
  <conditionalFormatting sqref="E257">
    <cfRule type="expression" dxfId="471" priority="96" stopIfTrue="1">
      <formula>IF(AND(NOT(ISBLANK($E257)),$E257&gt;=4),TRUE(),FALSE())</formula>
    </cfRule>
  </conditionalFormatting>
  <conditionalFormatting sqref="E259">
    <cfRule type="expression" dxfId="470" priority="93" stopIfTrue="1">
      <formula>IF(AND(NOT(ISBLANK($E259)),$E259&gt;=4),TRUE(),FALSE())</formula>
    </cfRule>
  </conditionalFormatting>
  <conditionalFormatting sqref="E261">
    <cfRule type="expression" dxfId="469" priority="90" stopIfTrue="1">
      <formula>IF(AND(NOT(ISBLANK($E261)),$E261&gt;=4),TRUE(),FALSE())</formula>
    </cfRule>
  </conditionalFormatting>
  <conditionalFormatting sqref="E280">
    <cfRule type="expression" dxfId="468" priority="79" stopIfTrue="1">
      <formula>IF(AND(NOT(ISBLANK($E280)),$E280&gt;=4),TRUE(),FALSE())</formula>
    </cfRule>
  </conditionalFormatting>
  <conditionalFormatting sqref="E282">
    <cfRule type="expression" dxfId="467" priority="68" stopIfTrue="1">
      <formula>IF(AND(NOT(ISBLANK($E282)),$E282&gt;=4),TRUE(),FALSE())</formula>
    </cfRule>
  </conditionalFormatting>
  <conditionalFormatting sqref="E284">
    <cfRule type="expression" dxfId="466" priority="65" stopIfTrue="1">
      <formula>IF(AND(NOT(ISBLANK($E284)),$E284&gt;=4),TRUE(),FALSE())</formula>
    </cfRule>
  </conditionalFormatting>
  <conditionalFormatting sqref="E286">
    <cfRule type="expression" dxfId="465" priority="62" stopIfTrue="1">
      <formula>IF(AND(NOT(ISBLANK($E286)),$E286&gt;=4),TRUE(),FALSE())</formula>
    </cfRule>
  </conditionalFormatting>
  <conditionalFormatting sqref="E288">
    <cfRule type="expression" dxfId="464" priority="59" stopIfTrue="1">
      <formula>IF(AND(NOT(ISBLANK($E288)),$E288&gt;=4),TRUE(),FALSE())</formula>
    </cfRule>
  </conditionalFormatting>
  <conditionalFormatting sqref="E290">
    <cfRule type="expression" dxfId="463" priority="56" stopIfTrue="1">
      <formula>IF(AND(NOT(ISBLANK($E290)),$E290&gt;=4),TRUE(),FALSE())</formula>
    </cfRule>
  </conditionalFormatting>
  <conditionalFormatting sqref="E292">
    <cfRule type="expression" dxfId="462" priority="53" stopIfTrue="1">
      <formula>IF(AND(NOT(ISBLANK($E292)),$E292&gt;=4),TRUE(),FALSE())</formula>
    </cfRule>
  </conditionalFormatting>
  <conditionalFormatting sqref="E294">
    <cfRule type="expression" dxfId="461" priority="50" stopIfTrue="1">
      <formula>IF(AND(NOT(ISBLANK($E294)),$E294&gt;=4),TRUE(),FALSE())</formula>
    </cfRule>
  </conditionalFormatting>
  <conditionalFormatting sqref="E313">
    <cfRule type="expression" dxfId="460" priority="39" stopIfTrue="1">
      <formula>IF(AND(NOT(ISBLANK($E313)),$E313&gt;=4),TRUE(),FALSE())</formula>
    </cfRule>
  </conditionalFormatting>
  <conditionalFormatting sqref="E315">
    <cfRule type="expression" dxfId="459" priority="28" stopIfTrue="1">
      <formula>IF(AND(NOT(ISBLANK($E315)),$E315&gt;=4),TRUE(),FALSE())</formula>
    </cfRule>
  </conditionalFormatting>
  <conditionalFormatting sqref="E317">
    <cfRule type="expression" dxfId="458" priority="25" stopIfTrue="1">
      <formula>IF(AND(NOT(ISBLANK($E317)),$E317&gt;=4),TRUE(),FALSE())</formula>
    </cfRule>
  </conditionalFormatting>
  <conditionalFormatting sqref="E319">
    <cfRule type="expression" dxfId="457" priority="22" stopIfTrue="1">
      <formula>IF(AND(NOT(ISBLANK($E319)),$E319&gt;=4),TRUE(),FALSE())</formula>
    </cfRule>
  </conditionalFormatting>
  <conditionalFormatting sqref="E321">
    <cfRule type="expression" dxfId="456" priority="19" stopIfTrue="1">
      <formula>IF(AND(NOT(ISBLANK($E321)),$E321&gt;=4),TRUE(),FALSE())</formula>
    </cfRule>
  </conditionalFormatting>
  <conditionalFormatting sqref="E323">
    <cfRule type="expression" dxfId="455" priority="16" stopIfTrue="1">
      <formula>IF(AND(NOT(ISBLANK($E323)),$E323&gt;=4),TRUE(),FALSE())</formula>
    </cfRule>
  </conditionalFormatting>
  <conditionalFormatting sqref="E325">
    <cfRule type="expression" dxfId="454" priority="13" stopIfTrue="1">
      <formula>IF(AND(NOT(ISBLANK($E325)),$E325&gt;=4),TRUE(),FALSE())</formula>
    </cfRule>
  </conditionalFormatting>
  <conditionalFormatting sqref="E327">
    <cfRule type="expression" dxfId="453" priority="10" stopIfTrue="1">
      <formula>IF(AND(NOT(ISBLANK($E327)),$E327&gt;=4),TRUE(),FALSE())</formula>
    </cfRule>
  </conditionalFormatting>
  <conditionalFormatting sqref="F4 D5">
    <cfRule type="expression" dxfId="452" priority="1">
      <formula>$F$3="Yes"</formula>
    </cfRule>
  </conditionalFormatting>
  <conditionalFormatting sqref="G15:Q15 B16">
    <cfRule type="expression" dxfId="451" priority="347" stopIfTrue="1">
      <formula>$E$13&gt;0</formula>
    </cfRule>
  </conditionalFormatting>
  <conditionalFormatting sqref="G17:Q17 B18">
    <cfRule type="expression" dxfId="450" priority="348" stopIfTrue="1">
      <formula>$E$13&gt;1</formula>
    </cfRule>
  </conditionalFormatting>
  <conditionalFormatting sqref="G19:Q19 B20">
    <cfRule type="expression" dxfId="449" priority="349" stopIfTrue="1">
      <formula>$E$13&gt;2</formula>
    </cfRule>
  </conditionalFormatting>
  <conditionalFormatting sqref="G21:Q21 B22 D22">
    <cfRule type="expression" dxfId="448" priority="350" stopIfTrue="1">
      <formula>$E$13&gt;3</formula>
    </cfRule>
  </conditionalFormatting>
  <conditionalFormatting sqref="G23:Q23 B24">
    <cfRule type="expression" dxfId="447" priority="351" stopIfTrue="1">
      <formula>$E$13&gt;4</formula>
    </cfRule>
  </conditionalFormatting>
  <conditionalFormatting sqref="G25:Q25 B26">
    <cfRule type="expression" dxfId="446" priority="352" stopIfTrue="1">
      <formula>$E$13&gt;5</formula>
    </cfRule>
  </conditionalFormatting>
  <conditionalFormatting sqref="G27:Q27 B28">
    <cfRule type="expression" dxfId="445" priority="353" stopIfTrue="1">
      <formula>$E$13&gt;6</formula>
    </cfRule>
  </conditionalFormatting>
  <conditionalFormatting sqref="G29:Q29 B30">
    <cfRule type="expression" dxfId="444" priority="354" stopIfTrue="1">
      <formula>$E$13&gt;7</formula>
    </cfRule>
  </conditionalFormatting>
  <conditionalFormatting sqref="G48:Q48 B49">
    <cfRule type="expression" dxfId="443" priority="333" stopIfTrue="1">
      <formula>$E$46</formula>
    </cfRule>
  </conditionalFormatting>
  <conditionalFormatting sqref="G81:Q81 B82">
    <cfRule type="expression" dxfId="442" priority="324" stopIfTrue="1">
      <formula>$E$79&gt;0</formula>
    </cfRule>
  </conditionalFormatting>
  <conditionalFormatting sqref="G85:Q85 B86:E86">
    <cfRule type="expression" dxfId="441" priority="228" stopIfTrue="1">
      <formula>$E$79&gt;2</formula>
    </cfRule>
  </conditionalFormatting>
  <conditionalFormatting sqref="G87:Q87 B88:E88">
    <cfRule type="expression" dxfId="440" priority="227" stopIfTrue="1">
      <formula>$E$79&gt;3</formula>
    </cfRule>
  </conditionalFormatting>
  <conditionalFormatting sqref="G89:Q89 B90:E90">
    <cfRule type="expression" dxfId="439" priority="226" stopIfTrue="1">
      <formula>$E$79&gt;4</formula>
    </cfRule>
  </conditionalFormatting>
  <conditionalFormatting sqref="G91:Q91 B92:E92">
    <cfRule type="expression" dxfId="438" priority="225" stopIfTrue="1">
      <formula>$E$79&gt;5</formula>
    </cfRule>
  </conditionalFormatting>
  <conditionalFormatting sqref="G93:Q93 B94:E94">
    <cfRule type="expression" dxfId="437" priority="224" stopIfTrue="1">
      <formula>$E$79&gt;6</formula>
    </cfRule>
  </conditionalFormatting>
  <conditionalFormatting sqref="G95:Q95 B96:E96">
    <cfRule type="expression" dxfId="436" priority="223" stopIfTrue="1">
      <formula>$E$79&gt;7</formula>
    </cfRule>
  </conditionalFormatting>
  <conditionalFormatting sqref="G114:Q114 B115">
    <cfRule type="expression" dxfId="435" priority="310" stopIfTrue="1">
      <formula>$E$112&gt;0</formula>
    </cfRule>
  </conditionalFormatting>
  <conditionalFormatting sqref="G147:Q147 B148">
    <cfRule type="expression" dxfId="434" priority="296" stopIfTrue="1">
      <formula>$E$145&gt;0</formula>
    </cfRule>
  </conditionalFormatting>
  <conditionalFormatting sqref="G180:Q180 B181:E181">
    <cfRule type="expression" dxfId="433" priority="285" stopIfTrue="1">
      <formula>$E$178&gt;0</formula>
    </cfRule>
  </conditionalFormatting>
  <conditionalFormatting sqref="G213:Q213 B214:E214">
    <cfRule type="expression" dxfId="432" priority="149" stopIfTrue="1">
      <formula>$E$211&gt;0</formula>
    </cfRule>
  </conditionalFormatting>
  <conditionalFormatting sqref="G213:Q213">
    <cfRule type="expression" dxfId="431" priority="277" stopIfTrue="1">
      <formula>$E$8&gt;0</formula>
    </cfRule>
  </conditionalFormatting>
  <conditionalFormatting sqref="G215:Q215">
    <cfRule type="expression" dxfId="430" priority="278" stopIfTrue="1">
      <formula>$E$8&gt;1</formula>
    </cfRule>
  </conditionalFormatting>
  <conditionalFormatting sqref="G217:Q217">
    <cfRule type="expression" dxfId="429" priority="279" stopIfTrue="1">
      <formula>$E$8&gt;2</formula>
    </cfRule>
  </conditionalFormatting>
  <conditionalFormatting sqref="G219:Q219">
    <cfRule type="expression" dxfId="428" priority="280" stopIfTrue="1">
      <formula>$E$8&gt;3</formula>
    </cfRule>
  </conditionalFormatting>
  <conditionalFormatting sqref="G221:Q221">
    <cfRule type="expression" dxfId="427" priority="281" stopIfTrue="1">
      <formula>$E$8&gt;4</formula>
    </cfRule>
  </conditionalFormatting>
  <conditionalFormatting sqref="G223:Q223">
    <cfRule type="expression" dxfId="426" priority="282" stopIfTrue="1">
      <formula>$E$8&gt;5</formula>
    </cfRule>
  </conditionalFormatting>
  <conditionalFormatting sqref="G225:Q225">
    <cfRule type="expression" dxfId="425" priority="283" stopIfTrue="1">
      <formula>$E$8&gt;6</formula>
    </cfRule>
  </conditionalFormatting>
  <conditionalFormatting sqref="G227:Q227">
    <cfRule type="expression" dxfId="424" priority="284" stopIfTrue="1">
      <formula>$E$8&gt;7</formula>
    </cfRule>
  </conditionalFormatting>
  <conditionalFormatting sqref="G246:Q246 B247:E247">
    <cfRule type="expression" dxfId="423" priority="109" stopIfTrue="1">
      <formula>$E$244&gt;0</formula>
    </cfRule>
  </conditionalFormatting>
  <conditionalFormatting sqref="G246:Q246">
    <cfRule type="expression" dxfId="422" priority="120" stopIfTrue="1">
      <formula>$E$8&gt;0</formula>
    </cfRule>
  </conditionalFormatting>
  <conditionalFormatting sqref="G248:Q248">
    <cfRule type="expression" dxfId="421" priority="121" stopIfTrue="1">
      <formula>$E$8&gt;1</formula>
    </cfRule>
  </conditionalFormatting>
  <conditionalFormatting sqref="G250:Q250">
    <cfRule type="expression" dxfId="420" priority="122" stopIfTrue="1">
      <formula>$E$8&gt;2</formula>
    </cfRule>
  </conditionalFormatting>
  <conditionalFormatting sqref="G252:Q252">
    <cfRule type="expression" dxfId="419" priority="123" stopIfTrue="1">
      <formula>$E$8&gt;3</formula>
    </cfRule>
  </conditionalFormatting>
  <conditionalFormatting sqref="G254:Q254">
    <cfRule type="expression" dxfId="418" priority="124" stopIfTrue="1">
      <formula>$E$8&gt;4</formula>
    </cfRule>
  </conditionalFormatting>
  <conditionalFormatting sqref="G256:Q256">
    <cfRule type="expression" dxfId="417" priority="125" stopIfTrue="1">
      <formula>$E$8&gt;5</formula>
    </cfRule>
  </conditionalFormatting>
  <conditionalFormatting sqref="G258:Q258">
    <cfRule type="expression" dxfId="416" priority="126" stopIfTrue="1">
      <formula>$E$8&gt;6</formula>
    </cfRule>
  </conditionalFormatting>
  <conditionalFormatting sqref="G260:Q260">
    <cfRule type="expression" dxfId="415" priority="127" stopIfTrue="1">
      <formula>$E$8&gt;7</formula>
    </cfRule>
  </conditionalFormatting>
  <conditionalFormatting sqref="G279:Q279 B280:E280">
    <cfRule type="expression" dxfId="414" priority="69" stopIfTrue="1">
      <formula>$E$277&gt;0</formula>
    </cfRule>
  </conditionalFormatting>
  <conditionalFormatting sqref="G279:Q279">
    <cfRule type="expression" dxfId="413" priority="80" stopIfTrue="1">
      <formula>$E$8&gt;0</formula>
    </cfRule>
  </conditionalFormatting>
  <conditionalFormatting sqref="G281:Q281">
    <cfRule type="expression" dxfId="412" priority="81" stopIfTrue="1">
      <formula>$E$8&gt;1</formula>
    </cfRule>
  </conditionalFormatting>
  <conditionalFormatting sqref="G283:Q283">
    <cfRule type="expression" dxfId="411" priority="82" stopIfTrue="1">
      <formula>$E$8&gt;2</formula>
    </cfRule>
  </conditionalFormatting>
  <conditionalFormatting sqref="G285:Q285">
    <cfRule type="expression" dxfId="410" priority="83" stopIfTrue="1">
      <formula>$E$8&gt;3</formula>
    </cfRule>
  </conditionalFormatting>
  <conditionalFormatting sqref="G287:Q287">
    <cfRule type="expression" dxfId="409" priority="84" stopIfTrue="1">
      <formula>$E$8&gt;4</formula>
    </cfRule>
  </conditionalFormatting>
  <conditionalFormatting sqref="G289:Q289">
    <cfRule type="expression" dxfId="408" priority="85" stopIfTrue="1">
      <formula>$E$8&gt;5</formula>
    </cfRule>
  </conditionalFormatting>
  <conditionalFormatting sqref="G291:Q291">
    <cfRule type="expression" dxfId="407" priority="86" stopIfTrue="1">
      <formula>$E$8&gt;6</formula>
    </cfRule>
  </conditionalFormatting>
  <conditionalFormatting sqref="G293:Q293">
    <cfRule type="expression" dxfId="406" priority="87" stopIfTrue="1">
      <formula>$E$8&gt;7</formula>
    </cfRule>
  </conditionalFormatting>
  <conditionalFormatting sqref="G312:Q312 B313:E313">
    <cfRule type="expression" dxfId="405" priority="29" stopIfTrue="1">
      <formula>$E$310&gt;0</formula>
    </cfRule>
  </conditionalFormatting>
  <conditionalFormatting sqref="G312:Q312">
    <cfRule type="expression" dxfId="404" priority="40" stopIfTrue="1">
      <formula>$E$8&gt;0</formula>
    </cfRule>
  </conditionalFormatting>
  <conditionalFormatting sqref="G314:Q314">
    <cfRule type="expression" dxfId="403" priority="41" stopIfTrue="1">
      <formula>$E$8&gt;1</formula>
    </cfRule>
  </conditionalFormatting>
  <conditionalFormatting sqref="G316:Q316">
    <cfRule type="expression" dxfId="402" priority="42" stopIfTrue="1">
      <formula>$E$8&gt;2</formula>
    </cfRule>
  </conditionalFormatting>
  <conditionalFormatting sqref="G318:Q318">
    <cfRule type="expression" dxfId="401" priority="43" stopIfTrue="1">
      <formula>$E$8&gt;3</formula>
    </cfRule>
  </conditionalFormatting>
  <conditionalFormatting sqref="G320:Q320">
    <cfRule type="expression" dxfId="400" priority="44" stopIfTrue="1">
      <formula>$E$8&gt;4</formula>
    </cfRule>
  </conditionalFormatting>
  <conditionalFormatting sqref="G322:Q322">
    <cfRule type="expression" dxfId="399" priority="45" stopIfTrue="1">
      <formula>$E$8&gt;5</formula>
    </cfRule>
  </conditionalFormatting>
  <conditionalFormatting sqref="G324:Q324">
    <cfRule type="expression" dxfId="398" priority="46" stopIfTrue="1">
      <formula>$E$8&gt;6</formula>
    </cfRule>
  </conditionalFormatting>
  <conditionalFormatting sqref="G326:Q326">
    <cfRule type="expression" dxfId="397" priority="47" stopIfTrue="1">
      <formula>$E$8&gt;7</formula>
    </cfRule>
  </conditionalFormatting>
  <dataValidations count="15">
    <dataValidation type="list" allowBlank="1" showInputMessage="1" showErrorMessage="1" sqref="E13 E46 E79 E112 E145 E178 E211 E244 E277 E310" xr:uid="{00000000-0002-0000-0E00-000000000000}">
      <formula1>no_of_survey_visits_to_this_pond</formula1>
    </dataValidation>
    <dataValidation type="textLength" allowBlank="1" showInputMessage="1" showErrorMessage="1" error="Text too long. Maximum 585 characters (about 93 words). Select &quot;Retry&quot; to edit your text." sqref="D33:D35 D66:D68 D99:D101 D132:D134 D165:D167 D198:D200 D231:D233 D264:D266 D297:D299 D330:D332" xr:uid="{00000000-0002-0000-0E00-000001000000}">
      <formula1>0</formula1>
      <formula2>585</formula2>
    </dataValidation>
    <dataValidation type="list" allowBlank="1" showInputMessage="1" showErrorMessage="1" sqref="P15:Q15 F3 P29:Q29 P27:Q27 P25:Q25 P23:Q23 P21:Q21 P19:Q19 P17:Q17 P48:Q48 P62:Q62 P60:Q60 P58:Q58 P56:Q56 P54:Q54 P52:Q52 P50:Q50 P81:Q81 P95:Q95 P93:Q93 P91:Q91 P89:Q89 P87:Q87 P85:Q85 P83:Q83 P114:Q114 P128:Q128 P126:Q126 P124:Q124 P122:Q122 P120:Q120 P118:Q118 P116:Q116 P147:Q147 P161:Q161 P159:Q159 P157:Q157 P155:Q155 P153:Q153 P151:Q151 P149:Q149 P180:Q180 P194:Q194 P192:Q192 P190:Q190 P188:Q188 P186:Q186 P184:Q184 P182:Q182 P213:Q213 P227:Q227 P225:Q225 P223:Q223 P221:Q221 P219:Q219 P217:Q217 P215:Q215 P246:Q246 P260:Q260 P258:Q258 P256:Q256 P254:Q254 P252:Q252 P250:Q250 P248:Q248 P279:Q279 P293:Q293 P291:Q291 P289:Q289 P287:Q287 P285:Q285 P283:Q283 P281:Q281 P312:Q312 P326:Q326 P324:Q324 P322:Q322 P320:Q320 P318:Q318 P316:Q316 P314:Q314" xr:uid="{00000000-0002-0000-0E00-000002000000}">
      <formula1>Yes_no</formula1>
    </dataValidation>
    <dataValidation type="list" allowBlank="1" showInputMessage="1" showErrorMessage="1" sqref="G13:I13 G46:I46 G79:I79 G112:I112 G145:I145 G178:I178 G211:I211 G244:I244 G277:I277 G310:I310" xr:uid="{00000000-0002-0000-0E00-000003000000}">
      <formula1>Torch_power</formula1>
    </dataValidation>
    <dataValidation type="list" allowBlank="1" showInputMessage="1" showErrorMessage="1" sqref="J13:L13 J46:L46 J79:L79 J112:L112 J145:L145 J178:L178 J211:L211 J244:L244 J277:L277 J310:L310" xr:uid="{00000000-0002-0000-0E00-000004000000}">
      <formula1>No_bottles</formula1>
    </dataValidation>
    <dataValidation type="whole" allowBlank="1" showInputMessage="1" showErrorMessage="1" error="Enter whole number between 0 and 5000" sqref="G15:O15 G29:O29 G27:O27 G25:O25 G23:O23 G21:O21 G19:O19 G17:O17 G48:O48 G62:O62 G60:O60 G58:O58 G56:O56 G54:O54 G52:O52 G50:O50 G81:O81 G95:O95 G93:O93 G91:O91 G89:O89 G87:O87 G85:O85 G83:O83 G114:O114 G128:O128 G126:O126 G124:O124 G122:O122 G120:O120 G118:O118 G116:O116 G147:O147 G161:O161 G159:O159 G157:O157 G155:O155 G153:O153 G151:O151 G149:O149 G180:O180 G194:O194 G192:O192 G190:O190 G188:O188 G186:O186 G184:O184 G182:O182 G213:O213 G227:O227 G225:O225 G223:O223 G221:O221 G219:O219 G217:O217 G215:O215 G246:O246 G260:O260 G258:O258 G256:O256 G254:O254 G252:O252 G250:O250 G248:O248 G279:O279 G293:O293 G291:O291 G289:O289 G287:O287 G285:O285 G283:O283 G281:O281 G312:O312 G326:O326 G324:O324 G322:O322 G320:O320 G318:O318 G316:O316 G314:O314" xr:uid="{00000000-0002-0000-0E00-000005000000}">
      <formula1>0</formula1>
      <formula2>5000</formula2>
    </dataValidation>
    <dataValidation type="decimal" allowBlank="1" showInputMessage="1" showErrorMessage="1" error="Enter night air temp (decimal)" prompt="Enter night air temp, in degrees C" sqref="C16 C30 C28 C26 C24 C22 C20 C18 C49 C61 C59 C57 C55 C53 C51 C63 C82 C94 C92 C90 C88 C86 C84 C96 C115 C127 C125 C123 C121 C119 C117 C129 C148 C160 C158 C156 C154 C152 C150 C162 C181 C193 C191 C189 C187 C185 C183 C195 C214 C226 C224 C222 C220 C218 C216 C228 C247 C259 C257 C255 C253 C251 C249 C261 C280 C292 C290 C288 C286 C284 C282 C294 C313 C325 C323 C321 C319 C317 C315 C327" xr:uid="{00000000-0002-0000-0E00-000006000000}">
      <formula1>-10</formula1>
      <formula2>40</formula2>
    </dataValidation>
    <dataValidation type="decimal" allowBlank="1" showInputMessage="1" showErrorMessage="1" error="Enter vegetation cover score (0-5); 0 = no vegetation obscuring survey; 5 = water completely obscured by vegetation" prompt="Enter vegetation cover score (0-5); 0 = no vegetation obscuring survey; 5 = water completely obscured by vegetation" sqref="D16 D30 D28 D26 D24 D22 D20 D18 D49 D61 D59 D57 D55 D53 D51 D63 D82 D94 D92 D90 D88 D86 D84 D96 D115 D127 D125 D123 D121 D119 D117 D129 D148 D160 D158 D156 D154 D152 D150 D162 D181 D193 D191 D189 D187 D185 D183 D195 D214 D226 D224 D222 D220 D218 D216 D228 D247 D259 D257 D255 D253 D251 D249 D261 D280 D292 D290 D288 D286 D284 D282 D294 D313 D325 D323 D321 D319 D317 D315 D327" xr:uid="{00000000-0002-0000-0E00-000007000000}">
      <formula1>0</formula1>
      <formula2>5</formula2>
    </dataValidation>
    <dataValidation type="decimal" allowBlank="1" showInputMessage="1" showErrorMessage="1" error="Enter turbidity score (0-5): 0 = completely clear; 5 = very turbid" prompt="Enter turbidity score (0-5): 0 = completely clear; 5 = very turbid" sqref="E16 E30 E28 E26 E24 E22 E20 E18 E49 E61 E59 E57 E55 E53 E51 E63 E82 E94 E92 E90 E88 E86 E84 E96 E115 E127 E125 E123 E121 E119 E117 E129 E148 E160 E158 E156 E154 E152 E150 E162 E181 E193 E191 E189 E187 E185 E183 E195 E214 E226 E224 E222 E220 E218 E216 E228 E247 E259 E257 E255 E253 E251 E249 E261 E280 E292 E290 E288 E286 E284 E282 E294 E313 E325 E323 E321 E319 E317 E315 E327" xr:uid="{00000000-0002-0000-0E00-000008000000}">
      <formula1>0</formula1>
      <formula2>5</formula2>
    </dataValidation>
    <dataValidation type="textLength" allowBlank="1" showInputMessage="1" showErrorMessage="1" error="Maximum 125 characters!" sqref="D5" xr:uid="{00000000-0002-0000-0E00-000009000000}">
      <formula1>1</formula1>
      <formula2>125</formula2>
    </dataValidation>
    <dataValidation allowBlank="1" sqref="F4" xr:uid="{00000000-0002-0000-0E00-00000A000000}"/>
    <dataValidation type="date" allowBlank="1" showInputMessage="1" showErrorMessage="1" error="Enter date in format DD/MM/YYYY" prompt="Enter date in format DD/MM/YYYY" sqref="B16 B18 B20 B22 B24 B26 B28 B30 B49 B51 B53 B55 B57 B59 B61 B63 B82 B84 B86 B88 B90 B92 B94 B96 B115 B117 B119 B121 B123 B125 B127 B129 B148 B150 B152 B154 B156 B158 B160 B162 B181 B183 B185 B187 B189 B191 B193 B195 B214 B216 B218 B220 B222 B224 B226 B228 B247 B249 B251 B253 B255 B257 B259 B261 B280 B282 B284 B286 B288 B290 B292 B294 B313 B315 B317 B319 B321 B323 B325 B327" xr:uid="{00000000-0002-0000-0E00-00000B000000}">
      <formula1>29221</formula1>
      <formula2>73051</formula2>
    </dataValidation>
    <dataValidation allowBlank="1" showInputMessage="1" showErrorMessage="1" prompt="Enter pond reference, e.g. Pond 1" sqref="B12" xr:uid="{00000000-0002-0000-0E00-00000C000000}"/>
    <dataValidation type="textLength" allowBlank="1" showInputMessage="1" showErrorMessage="1" error="Text too long. Maximum 478 characters (about 77 words). Select &quot;Retry&quot; to edit your text." prompt="NB: Maximum 478 character allowance (about 77 words). " sqref="E329:Q332 E65:Q68 E98:Q101 E131:Q134 E164:Q167 E197:Q200 E230:Q233 E263:Q266 E296:Q299 E32" xr:uid="{00000000-0002-0000-0E00-00000D000000}">
      <formula1>0</formula1>
      <formula2>478</formula2>
    </dataValidation>
    <dataValidation allowBlank="1" showInputMessage="1" showErrorMessage="1" prompt="Enter pond reference, e.g. Pond 2" sqref="B309 B78:E78 B45 B111 B144 B177 B243:E243 B276:E276 B210" xr:uid="{00000000-0002-0000-0E00-00000E000000}"/>
  </dataValidations>
  <hyperlinks>
    <hyperlink ref="K3:Q3" location="'C - Survey - Pond 1-10'!A1" display="Back to Ponds 1 - 10 tab" xr:uid="{00000000-0004-0000-0E00-000000000000}"/>
  </hyperlinks>
  <pageMargins left="0.19685039370078741" right="0.19685039370078741" top="0.74803149606299213" bottom="0.74803149606299213" header="0.31496062992125984" footer="0.31496062992125984"/>
  <pageSetup paperSize="9" firstPageNumber="43" orientation="landscape" r:id="rId1"/>
  <headerFooter>
    <oddHeader>&amp;C&amp;A</oddHeader>
    <oddFooter>&amp;CPage &amp;P</oddFooter>
  </headerFooter>
  <rowBreaks count="9" manualBreakCount="9">
    <brk id="38" max="17" man="1"/>
    <brk id="71" max="17" man="1"/>
    <brk id="104" max="17" man="1"/>
    <brk id="137" max="17" man="1"/>
    <brk id="170" max="17" man="1"/>
    <brk id="203" max="17" man="1"/>
    <brk id="236" max="17" man="1"/>
    <brk id="269" max="17" man="1"/>
    <brk id="302" max="1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9" tint="0.59999389629810485"/>
  </sheetPr>
  <dimension ref="A1:AF339"/>
  <sheetViews>
    <sheetView showGridLines="0" showRuler="0" topLeftCell="A59" zoomScale="130" zoomScaleNormal="130" workbookViewId="0">
      <selection activeCell="E65" sqref="E65:Q68"/>
    </sheetView>
  </sheetViews>
  <sheetFormatPr defaultColWidth="9.1796875" defaultRowHeight="12" customHeight="1" x14ac:dyDescent="0.25"/>
  <cols>
    <col min="1" max="1" width="1.453125" customWidth="1"/>
    <col min="2" max="2" width="8.453125" customWidth="1"/>
    <col min="3" max="3" width="7.7265625" customWidth="1"/>
    <col min="4" max="5" width="8.1796875" customWidth="1"/>
    <col min="6" max="6" width="8.81640625" customWidth="1"/>
    <col min="7" max="15" width="6.54296875" customWidth="1"/>
    <col min="16" max="17" width="9.81640625" customWidth="1"/>
    <col min="18" max="18" width="1.453125" customWidth="1"/>
  </cols>
  <sheetData>
    <row r="1" spans="1:32" ht="14.15" customHeight="1" x14ac:dyDescent="0.25">
      <c r="A1" s="80"/>
      <c r="B1" s="612" t="str">
        <f>+Ecologist&amp;": "&amp;+Site_name</f>
        <v xml:space="preserve">: </v>
      </c>
      <c r="C1" s="613"/>
      <c r="D1" s="613"/>
      <c r="E1" s="613"/>
      <c r="F1" s="613"/>
      <c r="G1" s="613"/>
      <c r="H1" s="613"/>
      <c r="I1" s="613"/>
      <c r="J1" s="613"/>
      <c r="K1" s="613"/>
      <c r="L1" s="613"/>
      <c r="M1" s="613"/>
      <c r="N1" s="613"/>
      <c r="O1" s="613"/>
      <c r="P1" s="613"/>
      <c r="Q1" s="987"/>
      <c r="R1" s="81"/>
    </row>
    <row r="2" spans="1:32" ht="14.15" customHeight="1" x14ac:dyDescent="0.25">
      <c r="A2" s="82"/>
      <c r="B2" s="992" t="s">
        <v>1093</v>
      </c>
      <c r="C2" s="992"/>
      <c r="D2" s="992"/>
      <c r="E2" s="992"/>
      <c r="F2" s="992"/>
      <c r="G2" s="992"/>
      <c r="H2" s="992"/>
      <c r="I2" s="992"/>
      <c r="J2" s="992"/>
      <c r="K2" s="992"/>
      <c r="L2" s="992"/>
      <c r="M2" s="992"/>
      <c r="N2" s="992"/>
      <c r="O2" s="992"/>
      <c r="P2" s="992"/>
      <c r="Q2" s="992"/>
      <c r="R2" s="83"/>
    </row>
    <row r="3" spans="1:32" ht="14.15" customHeight="1" x14ac:dyDescent="0.25">
      <c r="A3" s="82"/>
      <c r="B3" s="579" t="s">
        <v>347</v>
      </c>
      <c r="C3" s="579"/>
      <c r="D3" s="579"/>
      <c r="E3" s="579"/>
      <c r="F3" s="143"/>
      <c r="G3" s="990" t="s">
        <v>312</v>
      </c>
      <c r="H3" s="991"/>
      <c r="I3" s="991"/>
      <c r="J3" s="991"/>
      <c r="K3" s="636" t="s">
        <v>1056</v>
      </c>
      <c r="L3" s="636"/>
      <c r="M3" s="636"/>
      <c r="N3" s="636"/>
      <c r="O3" s="636"/>
      <c r="P3" s="636"/>
      <c r="Q3" s="636"/>
      <c r="R3" s="83"/>
    </row>
    <row r="4" spans="1:32" ht="14.25" customHeight="1" x14ac:dyDescent="0.25">
      <c r="A4" s="82"/>
      <c r="B4" s="631" t="s">
        <v>1057</v>
      </c>
      <c r="C4" s="632"/>
      <c r="D4" s="632"/>
      <c r="E4" s="633"/>
      <c r="F4" s="168">
        <f>'C - Survey - Pond 1-10'!F4</f>
        <v>0</v>
      </c>
      <c r="G4" s="989"/>
      <c r="H4" s="735"/>
      <c r="I4" s="735"/>
      <c r="J4" s="735"/>
      <c r="K4" s="735"/>
      <c r="L4" s="735"/>
      <c r="M4" s="735"/>
      <c r="N4" s="735"/>
      <c r="O4" s="735"/>
      <c r="P4" s="735"/>
      <c r="Q4" s="735"/>
      <c r="R4" s="83"/>
    </row>
    <row r="5" spans="1:32" ht="12.5" x14ac:dyDescent="0.25">
      <c r="A5" s="82"/>
      <c r="B5" s="993" t="s">
        <v>351</v>
      </c>
      <c r="C5" s="994"/>
      <c r="D5" s="995"/>
      <c r="E5" s="996"/>
      <c r="F5" s="996"/>
      <c r="G5" s="996"/>
      <c r="H5" s="996"/>
      <c r="I5" s="996"/>
      <c r="J5" s="996"/>
      <c r="K5" s="996"/>
      <c r="L5" s="996"/>
      <c r="M5" s="996"/>
      <c r="N5" s="996"/>
      <c r="O5" s="996"/>
      <c r="P5" s="996"/>
      <c r="Q5" s="997"/>
      <c r="R5" s="83"/>
      <c r="S5" s="113"/>
      <c r="T5" s="113"/>
      <c r="U5" s="113"/>
      <c r="V5" s="113"/>
      <c r="W5" s="113"/>
      <c r="X5" s="113"/>
      <c r="Y5" s="113"/>
      <c r="Z5" s="113"/>
      <c r="AA5" s="113"/>
      <c r="AB5" s="113"/>
      <c r="AC5" s="113"/>
      <c r="AD5" s="113"/>
      <c r="AE5" s="113"/>
      <c r="AF5" s="113"/>
    </row>
    <row r="6" spans="1:32" ht="12.75" customHeight="1" x14ac:dyDescent="0.25">
      <c r="A6" s="82"/>
      <c r="B6" s="998" t="s">
        <v>1058</v>
      </c>
      <c r="C6" s="999"/>
      <c r="D6" s="999"/>
      <c r="E6" s="999"/>
      <c r="F6" s="999"/>
      <c r="G6" s="999"/>
      <c r="H6" s="999"/>
      <c r="I6" s="999"/>
      <c r="J6" s="999"/>
      <c r="K6" s="999"/>
      <c r="L6" s="999"/>
      <c r="M6" s="999"/>
      <c r="N6" s="999"/>
      <c r="O6" s="999"/>
      <c r="P6" s="999"/>
      <c r="Q6" s="1000"/>
      <c r="R6" s="83"/>
      <c r="S6" s="113"/>
      <c r="T6" s="113"/>
      <c r="U6" s="113"/>
      <c r="V6" s="113"/>
      <c r="W6" s="113"/>
      <c r="X6" s="113"/>
      <c r="Y6" s="113"/>
      <c r="Z6" s="113"/>
      <c r="AA6" s="113"/>
      <c r="AB6" s="113"/>
      <c r="AC6" s="113"/>
      <c r="AD6" s="113"/>
      <c r="AE6" s="113"/>
      <c r="AF6" s="113"/>
    </row>
    <row r="7" spans="1:32" ht="12.5" x14ac:dyDescent="0.25">
      <c r="A7" s="82"/>
      <c r="B7" s="1001"/>
      <c r="C7" s="1002"/>
      <c r="D7" s="1002"/>
      <c r="E7" s="1002"/>
      <c r="F7" s="1002"/>
      <c r="G7" s="1002"/>
      <c r="H7" s="1002"/>
      <c r="I7" s="1002"/>
      <c r="J7" s="1002"/>
      <c r="K7" s="1002"/>
      <c r="L7" s="1002"/>
      <c r="M7" s="1002"/>
      <c r="N7" s="1002"/>
      <c r="O7" s="1002"/>
      <c r="P7" s="1002"/>
      <c r="Q7" s="1003"/>
      <c r="R7" s="83"/>
      <c r="S7" s="113"/>
      <c r="T7" s="113"/>
      <c r="U7" s="113"/>
      <c r="V7" s="113"/>
      <c r="W7" s="113"/>
      <c r="X7" s="113"/>
      <c r="Y7" s="113"/>
      <c r="Z7" s="113"/>
      <c r="AA7" s="113"/>
      <c r="AB7" s="113"/>
      <c r="AC7" s="113"/>
      <c r="AD7" s="113"/>
      <c r="AE7" s="113"/>
      <c r="AF7" s="113"/>
    </row>
    <row r="8" spans="1:32" ht="12.5" x14ac:dyDescent="0.25">
      <c r="A8" s="82"/>
      <c r="B8" s="1001"/>
      <c r="C8" s="1002"/>
      <c r="D8" s="1002"/>
      <c r="E8" s="1002"/>
      <c r="F8" s="1002"/>
      <c r="G8" s="1002"/>
      <c r="H8" s="1002"/>
      <c r="I8" s="1002"/>
      <c r="J8" s="1002"/>
      <c r="K8" s="1002"/>
      <c r="L8" s="1002"/>
      <c r="M8" s="1002"/>
      <c r="N8" s="1002"/>
      <c r="O8" s="1002"/>
      <c r="P8" s="1002"/>
      <c r="Q8" s="1003"/>
      <c r="R8" s="83"/>
      <c r="S8" s="113"/>
      <c r="T8" s="170"/>
      <c r="U8" s="1007" t="s">
        <v>753</v>
      </c>
      <c r="V8" s="1007" t="s">
        <v>754</v>
      </c>
      <c r="W8" s="1007" t="s">
        <v>755</v>
      </c>
      <c r="X8" s="1007" t="s">
        <v>756</v>
      </c>
      <c r="Y8" s="1007" t="s">
        <v>757</v>
      </c>
      <c r="Z8" s="1007" t="s">
        <v>758</v>
      </c>
      <c r="AA8" s="1007" t="s">
        <v>759</v>
      </c>
      <c r="AB8" s="1007" t="s">
        <v>760</v>
      </c>
      <c r="AC8" s="1007" t="s">
        <v>761</v>
      </c>
      <c r="AD8" s="1007" t="s">
        <v>762</v>
      </c>
      <c r="AE8" s="1008" t="s">
        <v>763</v>
      </c>
      <c r="AF8" s="113"/>
    </row>
    <row r="9" spans="1:32" ht="12.5" x14ac:dyDescent="0.25">
      <c r="A9" s="82"/>
      <c r="B9" s="1001"/>
      <c r="C9" s="1002"/>
      <c r="D9" s="1002"/>
      <c r="E9" s="1002"/>
      <c r="F9" s="1002"/>
      <c r="G9" s="1002"/>
      <c r="H9" s="1002"/>
      <c r="I9" s="1002"/>
      <c r="J9" s="1002"/>
      <c r="K9" s="1002"/>
      <c r="L9" s="1002"/>
      <c r="M9" s="1002"/>
      <c r="N9" s="1002"/>
      <c r="O9" s="1002"/>
      <c r="P9" s="1002"/>
      <c r="Q9" s="1003"/>
      <c r="R9" s="83"/>
      <c r="S9" s="113"/>
      <c r="T9" s="170"/>
      <c r="U9" s="1007"/>
      <c r="V9" s="1007"/>
      <c r="W9" s="1007"/>
      <c r="X9" s="1007"/>
      <c r="Y9" s="1007"/>
      <c r="Z9" s="1007"/>
      <c r="AA9" s="1007"/>
      <c r="AB9" s="1007"/>
      <c r="AC9" s="1007"/>
      <c r="AD9" s="1007"/>
      <c r="AE9" s="1008"/>
      <c r="AF9" s="113"/>
    </row>
    <row r="10" spans="1:32" ht="12.5" x14ac:dyDescent="0.25">
      <c r="A10" s="82"/>
      <c r="B10" s="1004"/>
      <c r="C10" s="1005"/>
      <c r="D10" s="1005"/>
      <c r="E10" s="1005"/>
      <c r="F10" s="1005"/>
      <c r="G10" s="1005"/>
      <c r="H10" s="1005"/>
      <c r="I10" s="1005"/>
      <c r="J10" s="1005"/>
      <c r="K10" s="1005"/>
      <c r="L10" s="1005"/>
      <c r="M10" s="1005"/>
      <c r="N10" s="1005"/>
      <c r="O10" s="1005"/>
      <c r="P10" s="1005"/>
      <c r="Q10" s="1006"/>
      <c r="R10" s="83"/>
      <c r="S10" s="113"/>
      <c r="T10" s="171" t="s">
        <v>764</v>
      </c>
      <c r="U10" s="172">
        <f>MAX('C - Survey - Pond 31-40'!G16:M16)</f>
        <v>0</v>
      </c>
      <c r="V10" s="172">
        <f>MAX('C - Survey - Pond 31-40'!G49:M49)</f>
        <v>0</v>
      </c>
      <c r="W10" s="172">
        <f>MAX('C - Survey - Pond 31-40'!G82:M82)</f>
        <v>0</v>
      </c>
      <c r="X10" s="172">
        <f>MAX('C - Survey - Pond 31-40'!G115:M115)</f>
        <v>0</v>
      </c>
      <c r="Y10" s="172">
        <f>MAX('C - Survey - Pond 31-40'!G148:M148)</f>
        <v>0</v>
      </c>
      <c r="Z10" s="172">
        <f>MAX('C - Survey - Pond 31-40'!G181:M181)</f>
        <v>0</v>
      </c>
      <c r="AA10" s="172">
        <f>MAX('C - Survey - Pond 31-40'!G214:M214)</f>
        <v>0</v>
      </c>
      <c r="AB10" s="172">
        <f>MAX('C - Survey - Pond 31-40'!G247:M247)</f>
        <v>0</v>
      </c>
      <c r="AC10" s="172">
        <f>MAX('C - Survey - Pond 31-40'!G280:M280)</f>
        <v>0</v>
      </c>
      <c r="AD10" s="172">
        <f>MAX('C - Survey - Pond 31-40'!G313:M313)</f>
        <v>0</v>
      </c>
      <c r="AE10" s="172">
        <f>SUM(U10:AD10)</f>
        <v>0</v>
      </c>
      <c r="AF10" s="113"/>
    </row>
    <row r="11" spans="1:32" ht="14.15" customHeight="1" x14ac:dyDescent="0.25">
      <c r="A11" s="82"/>
      <c r="B11" s="617" t="s">
        <v>1094</v>
      </c>
      <c r="C11" s="618"/>
      <c r="D11" s="618"/>
      <c r="E11" s="619"/>
      <c r="F11" s="579" t="s">
        <v>320</v>
      </c>
      <c r="G11" s="578" t="s">
        <v>354</v>
      </c>
      <c r="H11" s="578"/>
      <c r="I11" s="578"/>
      <c r="J11" s="578" t="s">
        <v>355</v>
      </c>
      <c r="K11" s="578"/>
      <c r="L11" s="578"/>
      <c r="M11" s="580" t="s">
        <v>356</v>
      </c>
      <c r="N11" s="581"/>
      <c r="O11" s="581"/>
      <c r="P11" s="36" t="s">
        <v>357</v>
      </c>
      <c r="Q11" s="3" t="s">
        <v>358</v>
      </c>
      <c r="R11" s="83"/>
      <c r="S11" s="113"/>
      <c r="T11" s="171" t="s">
        <v>765</v>
      </c>
      <c r="U11" s="172">
        <f>MAX('C - Survey - Pond 31-40'!G18:M18)</f>
        <v>0</v>
      </c>
      <c r="V11" s="172">
        <f>MAX('C - Survey - Pond 31-40'!G51:M51)</f>
        <v>0</v>
      </c>
      <c r="W11" s="172">
        <f>MAX('C - Survey - Pond 31-40'!G84:M84)</f>
        <v>0</v>
      </c>
      <c r="X11" s="172">
        <f>MAX('C - Survey - Pond 31-40'!G117:M117)</f>
        <v>0</v>
      </c>
      <c r="Y11" s="172">
        <f>MAX('C - Survey - Pond 31-40'!G150:M150)</f>
        <v>0</v>
      </c>
      <c r="Z11" s="172">
        <f>MAX('C - Survey - Pond 31-40'!G183:M183)</f>
        <v>0</v>
      </c>
      <c r="AA11" s="172">
        <f>MAX('C - Survey - Pond 31-40'!G216:M216)</f>
        <v>0</v>
      </c>
      <c r="AB11" s="172">
        <f>MAX('C - Survey - Pond 31-40'!G249:M249)</f>
        <v>0</v>
      </c>
      <c r="AC11" s="172">
        <f>MAX('C - Survey - Pond 31-40'!G282:M282)</f>
        <v>0</v>
      </c>
      <c r="AD11" s="172">
        <f>MAX('C - Survey - Pond 31-40'!G315:M315)</f>
        <v>0</v>
      </c>
      <c r="AE11" s="172">
        <f t="shared" ref="AE11:AE17" si="0">SUM(U11:AD11)</f>
        <v>0</v>
      </c>
      <c r="AF11" s="113"/>
    </row>
    <row r="12" spans="1:32" ht="14.15" customHeight="1" x14ac:dyDescent="0.25">
      <c r="A12" s="82"/>
      <c r="B12" s="981"/>
      <c r="C12" s="982"/>
      <c r="D12" s="982"/>
      <c r="E12" s="983"/>
      <c r="F12" s="263"/>
      <c r="G12" s="579" t="s">
        <v>359</v>
      </c>
      <c r="H12" s="579"/>
      <c r="I12" s="579"/>
      <c r="J12" s="579" t="s">
        <v>360</v>
      </c>
      <c r="K12" s="579"/>
      <c r="L12" s="579"/>
      <c r="M12" s="582"/>
      <c r="N12" s="582"/>
      <c r="O12" s="582"/>
      <c r="P12" s="585" t="s">
        <v>361</v>
      </c>
      <c r="Q12" s="579" t="s">
        <v>362</v>
      </c>
      <c r="R12" s="83"/>
      <c r="S12" s="113"/>
      <c r="T12" s="171" t="s">
        <v>766</v>
      </c>
      <c r="U12" s="172">
        <f>MAX('C - Survey - Pond 31-40'!G20:M20)</f>
        <v>0</v>
      </c>
      <c r="V12" s="172">
        <f>MAX('C - Survey - Pond 31-40'!G53:M53)</f>
        <v>0</v>
      </c>
      <c r="W12" s="172">
        <f>MAX('C - Survey - Pond 31-40'!G86:M86)</f>
        <v>0</v>
      </c>
      <c r="X12" s="172">
        <f>MAX('C - Survey - Pond 31-40'!G119:M119)</f>
        <v>0</v>
      </c>
      <c r="Y12" s="172">
        <f>MAX('C - Survey - Pond 31-40'!G152:M152)</f>
        <v>0</v>
      </c>
      <c r="Z12" s="172">
        <f>MAX('C - Survey - Pond 31-40'!G185:M185)</f>
        <v>0</v>
      </c>
      <c r="AA12" s="172">
        <f>MAX('C - Survey - Pond 31-40'!G218:M218)</f>
        <v>0</v>
      </c>
      <c r="AB12" s="172">
        <f>MAX('C - Survey - Pond 31-40'!G251:M251)</f>
        <v>0</v>
      </c>
      <c r="AC12" s="172">
        <f>MAX('C - Survey - Pond 31-40'!G284:M284)</f>
        <v>0</v>
      </c>
      <c r="AD12" s="172">
        <f>MAX('C - Survey - Pond 31-40'!G317:M317)</f>
        <v>0</v>
      </c>
      <c r="AE12" s="172">
        <f t="shared" si="0"/>
        <v>0</v>
      </c>
      <c r="AF12" s="113"/>
    </row>
    <row r="13" spans="1:32" ht="12.5" x14ac:dyDescent="0.25">
      <c r="A13" s="82"/>
      <c r="B13" s="588" t="s">
        <v>363</v>
      </c>
      <c r="C13" s="589"/>
      <c r="D13" s="589"/>
      <c r="E13" s="144"/>
      <c r="F13" s="263"/>
      <c r="G13" s="608"/>
      <c r="H13" s="608"/>
      <c r="I13" s="608"/>
      <c r="J13" s="611"/>
      <c r="K13" s="611"/>
      <c r="L13" s="611"/>
      <c r="M13" s="582"/>
      <c r="N13" s="582"/>
      <c r="O13" s="582"/>
      <c r="P13" s="988"/>
      <c r="Q13" s="263"/>
      <c r="R13" s="83"/>
      <c r="S13" s="113"/>
      <c r="T13" s="171" t="s">
        <v>767</v>
      </c>
      <c r="U13" s="172">
        <f>MAX('C - Survey - Pond 31-40'!G22:M22)</f>
        <v>0</v>
      </c>
      <c r="V13" s="172">
        <f>MAX('C - Survey - Pond 31-40'!G55:M55)</f>
        <v>0</v>
      </c>
      <c r="W13" s="172">
        <f>MAX('C - Survey - Pond 31-40'!G88:M88)</f>
        <v>0</v>
      </c>
      <c r="X13" s="172">
        <f>MAX('C - Survey - Pond 31-40'!G121:M121)</f>
        <v>0</v>
      </c>
      <c r="Y13" s="172">
        <f>MAX('C - Survey - Pond 31-40'!G154:M154)</f>
        <v>0</v>
      </c>
      <c r="Z13" s="172">
        <f>MAX('C - Survey - Pond 31-40'!G187:M187)</f>
        <v>0</v>
      </c>
      <c r="AA13" s="172">
        <f>MAX('C - Survey - Pond 31-40'!G220:M220)</f>
        <v>0</v>
      </c>
      <c r="AB13" s="172">
        <f>MAX('C - Survey - Pond 31-40'!G253:M253)</f>
        <v>0</v>
      </c>
      <c r="AC13" s="172">
        <f>MAX('C - Survey - Pond 31-40'!G286:M286)</f>
        <v>0</v>
      </c>
      <c r="AD13" s="172">
        <f>MAX('C - Survey - Pond 31-40'!G319:M319)</f>
        <v>0</v>
      </c>
      <c r="AE13" s="172">
        <f t="shared" si="0"/>
        <v>0</v>
      </c>
      <c r="AF13" s="113"/>
    </row>
    <row r="14" spans="1:32" ht="12.5" x14ac:dyDescent="0.25">
      <c r="A14" s="82"/>
      <c r="B14" s="587" t="s">
        <v>364</v>
      </c>
      <c r="C14" s="547"/>
      <c r="D14" s="547"/>
      <c r="E14" s="547"/>
      <c r="F14" s="547"/>
      <c r="G14" s="4" t="s">
        <v>365</v>
      </c>
      <c r="H14" s="4" t="s">
        <v>366</v>
      </c>
      <c r="I14" s="4" t="s">
        <v>367</v>
      </c>
      <c r="J14" s="4" t="s">
        <v>365</v>
      </c>
      <c r="K14" s="4" t="s">
        <v>366</v>
      </c>
      <c r="L14" s="4" t="s">
        <v>367</v>
      </c>
      <c r="M14" s="4" t="s">
        <v>365</v>
      </c>
      <c r="N14" s="4" t="s">
        <v>366</v>
      </c>
      <c r="O14" s="4" t="s">
        <v>367</v>
      </c>
      <c r="P14" s="988"/>
      <c r="Q14" s="263"/>
      <c r="R14" s="83"/>
      <c r="S14" s="113"/>
      <c r="T14" s="171" t="s">
        <v>768</v>
      </c>
      <c r="U14" s="172">
        <f>MAX('C - Survey - Pond 31-40'!G24:M24)</f>
        <v>0</v>
      </c>
      <c r="V14" s="172">
        <f>MAX('C - Survey - Pond 31-40'!G57:M57)</f>
        <v>0</v>
      </c>
      <c r="W14" s="172">
        <f>MAX('C - Survey - Pond 31-40'!G90:M90)</f>
        <v>0</v>
      </c>
      <c r="X14" s="172">
        <f>MAX('C - Survey - Pond 31-40'!G123:M123)</f>
        <v>0</v>
      </c>
      <c r="Y14" s="172">
        <f>MAX('C - Survey - Pond 31-40'!G156:M156)</f>
        <v>0</v>
      </c>
      <c r="Z14" s="172">
        <f>MAX('C - Survey - Pond 31-40'!G189:M189)</f>
        <v>0</v>
      </c>
      <c r="AA14" s="172">
        <f>MAX('C - Survey - Pond 31-40'!G222:M222)</f>
        <v>0</v>
      </c>
      <c r="AB14" s="172">
        <f>MAX('C - Survey - Pond 31-40'!G255:M255)</f>
        <v>0</v>
      </c>
      <c r="AC14" s="172">
        <f>MAX('C - Survey - Pond 31-40'!G288:M288)</f>
        <v>0</v>
      </c>
      <c r="AD14" s="172">
        <f>MAX('C - Survey - Pond 31-40'!G321:M321)</f>
        <v>0</v>
      </c>
      <c r="AE14" s="172">
        <f t="shared" si="0"/>
        <v>0</v>
      </c>
      <c r="AF14" s="113"/>
    </row>
    <row r="15" spans="1:32" ht="12.5" x14ac:dyDescent="0.25">
      <c r="A15" s="82"/>
      <c r="B15" s="4" t="s">
        <v>368</v>
      </c>
      <c r="C15" s="4" t="s">
        <v>369</v>
      </c>
      <c r="D15" s="4" t="s">
        <v>370</v>
      </c>
      <c r="E15" s="4" t="s">
        <v>371</v>
      </c>
      <c r="F15" s="5" t="str">
        <f>IF(OR(AND(NOT(ISBLANK($C16)),$C16&lt;5),AND(NOT(ISBLANK($D16)),$D16&gt;3),AND(NOT(ISBLANK($E16)),$E16&gt;3)),"1","0")</f>
        <v>0</v>
      </c>
      <c r="G15" s="6"/>
      <c r="H15" s="6"/>
      <c r="I15" s="6"/>
      <c r="J15" s="6"/>
      <c r="K15" s="6"/>
      <c r="L15" s="6"/>
      <c r="M15" s="6"/>
      <c r="N15" s="6"/>
      <c r="O15" s="6"/>
      <c r="P15" s="6"/>
      <c r="Q15" s="6"/>
      <c r="R15" s="83"/>
      <c r="S15" s="113"/>
      <c r="T15" s="171" t="s">
        <v>769</v>
      </c>
      <c r="U15" s="172">
        <f>MAX('C - Survey - Pond 31-40'!G26:M26)</f>
        <v>0</v>
      </c>
      <c r="V15" s="172">
        <f>MAX('C - Survey - Pond 31-40'!G59:M59)</f>
        <v>0</v>
      </c>
      <c r="W15" s="172">
        <f>MAX('C - Survey - Pond 31-40'!G92:M92)</f>
        <v>0</v>
      </c>
      <c r="X15" s="172">
        <f>MAX('C - Survey - Pond 31-40'!G125:M125)</f>
        <v>0</v>
      </c>
      <c r="Y15" s="172">
        <f>MAX('C - Survey - Pond 31-40'!G158:M158)</f>
        <v>0</v>
      </c>
      <c r="Z15" s="172">
        <f>MAX('C - Survey - Pond 31-40'!G191:M191)</f>
        <v>0</v>
      </c>
      <c r="AA15" s="172">
        <f>MAX('C - Survey - Pond 31-40'!G224:M224)</f>
        <v>0</v>
      </c>
      <c r="AB15" s="172">
        <f>MAX('C - Survey - Pond 31-40'!G257:M257)</f>
        <v>0</v>
      </c>
      <c r="AC15" s="172">
        <f>MAX('C - Survey - Pond 31-40'!G290:M290)</f>
        <v>0</v>
      </c>
      <c r="AD15" s="172">
        <f>MAX('C - Survey - Pond 31-40'!G323:M323)</f>
        <v>0</v>
      </c>
      <c r="AE15" s="172">
        <f t="shared" si="0"/>
        <v>0</v>
      </c>
      <c r="AF15" s="113"/>
    </row>
    <row r="16" spans="1:32" ht="12.5" x14ac:dyDescent="0.25">
      <c r="A16" s="82"/>
      <c r="B16" s="7"/>
      <c r="C16" s="6"/>
      <c r="D16" s="6"/>
      <c r="E16" s="6"/>
      <c r="F16" s="205" t="s">
        <v>372</v>
      </c>
      <c r="G16" s="562">
        <f>G15+H15</f>
        <v>0</v>
      </c>
      <c r="H16" s="562"/>
      <c r="I16" s="4"/>
      <c r="J16" s="562">
        <f>J15+K15</f>
        <v>0</v>
      </c>
      <c r="K16" s="562"/>
      <c r="L16" s="4"/>
      <c r="M16" s="562">
        <f>M15+N15</f>
        <v>0</v>
      </c>
      <c r="N16" s="562"/>
      <c r="O16" s="4"/>
      <c r="P16" s="4"/>
      <c r="Q16" s="4"/>
      <c r="R16" s="83"/>
      <c r="S16" s="113"/>
      <c r="T16" s="171" t="s">
        <v>770</v>
      </c>
      <c r="U16" s="172">
        <f>MAX('C - Survey - Pond 31-40'!G28:M28)</f>
        <v>0</v>
      </c>
      <c r="V16" s="172">
        <f>MAX('C - Survey - Pond 31-40'!G61:M61)</f>
        <v>0</v>
      </c>
      <c r="W16" s="172">
        <f>MAX('C - Survey - Pond 31-40'!G94:M94)</f>
        <v>0</v>
      </c>
      <c r="X16" s="172">
        <f>MAX('C - Survey - Pond 31-40'!G127:M127)</f>
        <v>0</v>
      </c>
      <c r="Y16" s="172">
        <f>MAX('C - Survey - Pond 31-40'!G160:M160)</f>
        <v>0</v>
      </c>
      <c r="Z16" s="172">
        <f>MAX('C - Survey - Pond 31-40'!G193:M193)</f>
        <v>0</v>
      </c>
      <c r="AA16" s="172">
        <f>MAX('C - Survey - Pond 31-40'!G226:M226)</f>
        <v>0</v>
      </c>
      <c r="AB16" s="172">
        <f>MAX('C - Survey - Pond 31-40'!G259:M259)</f>
        <v>0</v>
      </c>
      <c r="AC16" s="172">
        <f>MAX('C - Survey - Pond 31-40'!G292:M292)</f>
        <v>0</v>
      </c>
      <c r="AD16" s="172">
        <f>MAX('C - Survey - Pond 31-40'!G325:M325)</f>
        <v>0</v>
      </c>
      <c r="AE16" s="172">
        <f t="shared" si="0"/>
        <v>0</v>
      </c>
      <c r="AF16" s="113"/>
    </row>
    <row r="17" spans="1:32" ht="12.5" x14ac:dyDescent="0.25">
      <c r="A17" s="82"/>
      <c r="B17" s="4" t="s">
        <v>373</v>
      </c>
      <c r="C17" s="4" t="s">
        <v>369</v>
      </c>
      <c r="D17" s="4" t="s">
        <v>370</v>
      </c>
      <c r="E17" s="4" t="s">
        <v>371</v>
      </c>
      <c r="F17" s="5" t="str">
        <f>IF(OR(AND(NOT(ISBLANK($C18)),$C18&lt;5),AND(NOT(ISBLANK($D18)),$D18&gt;3),AND(NOT(ISBLANK($E18)),$E18&gt;3)),"1","0")</f>
        <v>0</v>
      </c>
      <c r="G17" s="6"/>
      <c r="H17" s="6"/>
      <c r="I17" s="6"/>
      <c r="J17" s="6"/>
      <c r="K17" s="6"/>
      <c r="L17" s="6"/>
      <c r="M17" s="6"/>
      <c r="N17" s="6"/>
      <c r="O17" s="6"/>
      <c r="P17" s="6"/>
      <c r="Q17" s="6"/>
      <c r="R17" s="83"/>
      <c r="S17" s="113"/>
      <c r="T17" s="171" t="s">
        <v>771</v>
      </c>
      <c r="U17" s="172">
        <f>MAX('C - Survey - Pond 31-40'!G30:M30)</f>
        <v>0</v>
      </c>
      <c r="V17" s="172">
        <f>MAX('C - Survey - Pond 31-40'!G63:M63)</f>
        <v>0</v>
      </c>
      <c r="W17" s="172">
        <f>MAX('C - Survey - Pond 31-40'!G96:M96)</f>
        <v>0</v>
      </c>
      <c r="X17" s="172">
        <f>MAX('C - Survey - Pond 31-40'!G129:M129)</f>
        <v>0</v>
      </c>
      <c r="Y17" s="172">
        <f>MAX('C - Survey - Pond 31-40'!G162:M162)</f>
        <v>0</v>
      </c>
      <c r="Z17" s="172">
        <f>MAX('C - Survey - Pond 31-40'!G195:M195)</f>
        <v>0</v>
      </c>
      <c r="AA17" s="172">
        <f>MAX('C - Survey - Pond 31-40'!G228:M228)</f>
        <v>0</v>
      </c>
      <c r="AB17" s="172">
        <f>MAX('C - Survey - Pond 31-40'!G261:M261)</f>
        <v>0</v>
      </c>
      <c r="AC17" s="172">
        <f>MAX('C - Survey - Pond 31-40'!G294:M294)</f>
        <v>0</v>
      </c>
      <c r="AD17" s="172">
        <f>MAX('C - Survey - Pond 31-40'!G327:M327)</f>
        <v>0</v>
      </c>
      <c r="AE17" s="172">
        <f t="shared" si="0"/>
        <v>0</v>
      </c>
      <c r="AF17" s="113"/>
    </row>
    <row r="18" spans="1:32" ht="12.5" x14ac:dyDescent="0.25">
      <c r="A18" s="82"/>
      <c r="B18" s="7"/>
      <c r="C18" s="6"/>
      <c r="D18" s="6"/>
      <c r="E18" s="6"/>
      <c r="F18" s="8" t="s">
        <v>372</v>
      </c>
      <c r="G18" s="562">
        <f>G17+H17</f>
        <v>0</v>
      </c>
      <c r="H18" s="562"/>
      <c r="I18" s="4"/>
      <c r="J18" s="562">
        <f>J17+K17</f>
        <v>0</v>
      </c>
      <c r="K18" s="562"/>
      <c r="L18" s="4"/>
      <c r="M18" s="562">
        <f>M17+N17</f>
        <v>0</v>
      </c>
      <c r="N18" s="562"/>
      <c r="O18" s="4"/>
      <c r="P18" s="4"/>
      <c r="Q18" s="4"/>
      <c r="R18" s="83"/>
      <c r="S18" s="113"/>
      <c r="T18" s="170"/>
      <c r="U18" s="172">
        <f>MATCH((MAX(U10:U17)),U10:U17,0)</f>
        <v>1</v>
      </c>
      <c r="V18" s="172">
        <f t="shared" ref="V18:AD18" si="1">MATCH((MAX(V10:V17)),V10:V17,0)</f>
        <v>1</v>
      </c>
      <c r="W18" s="172">
        <f t="shared" si="1"/>
        <v>1</v>
      </c>
      <c r="X18" s="172">
        <f t="shared" si="1"/>
        <v>1</v>
      </c>
      <c r="Y18" s="172">
        <f t="shared" si="1"/>
        <v>1</v>
      </c>
      <c r="Z18" s="172">
        <f t="shared" si="1"/>
        <v>1</v>
      </c>
      <c r="AA18" s="172">
        <f t="shared" si="1"/>
        <v>1</v>
      </c>
      <c r="AB18" s="172">
        <f t="shared" si="1"/>
        <v>1</v>
      </c>
      <c r="AC18" s="172">
        <f t="shared" si="1"/>
        <v>1</v>
      </c>
      <c r="AD18" s="172">
        <f t="shared" si="1"/>
        <v>1</v>
      </c>
      <c r="AE18" s="172"/>
      <c r="AF18" s="113"/>
    </row>
    <row r="19" spans="1:32" ht="12.5" x14ac:dyDescent="0.25">
      <c r="A19" s="82"/>
      <c r="B19" s="4" t="s">
        <v>374</v>
      </c>
      <c r="C19" s="4" t="s">
        <v>369</v>
      </c>
      <c r="D19" s="4" t="s">
        <v>370</v>
      </c>
      <c r="E19" s="4" t="s">
        <v>371</v>
      </c>
      <c r="F19" s="5" t="str">
        <f>IF(OR(AND(NOT(ISBLANK($C20)),$C20&lt;5),AND(NOT(ISBLANK($D20)),$D20&gt;3),AND(NOT(ISBLANK($E20)),$E20&gt;3)),"1","0")</f>
        <v>0</v>
      </c>
      <c r="G19" s="6"/>
      <c r="H19" s="6"/>
      <c r="I19" s="6"/>
      <c r="J19" s="6"/>
      <c r="K19" s="6"/>
      <c r="L19" s="6"/>
      <c r="M19" s="6"/>
      <c r="N19" s="6"/>
      <c r="O19" s="6"/>
      <c r="P19" s="6"/>
      <c r="Q19" s="6"/>
      <c r="R19" s="83"/>
      <c r="S19" s="113"/>
      <c r="T19" s="113"/>
      <c r="U19" s="113"/>
      <c r="V19" s="113"/>
      <c r="W19" s="113"/>
      <c r="X19" s="113"/>
      <c r="Y19" s="113"/>
      <c r="Z19" s="113"/>
      <c r="AA19" s="113"/>
      <c r="AB19" s="113"/>
      <c r="AC19" s="113"/>
      <c r="AD19" s="113"/>
      <c r="AE19" s="113"/>
      <c r="AF19" s="113"/>
    </row>
    <row r="20" spans="1:32" ht="12.5" x14ac:dyDescent="0.25">
      <c r="A20" s="82"/>
      <c r="B20" s="7"/>
      <c r="C20" s="6"/>
      <c r="D20" s="6"/>
      <c r="E20" s="6"/>
      <c r="F20" s="8" t="s">
        <v>372</v>
      </c>
      <c r="G20" s="562">
        <f>G19+H19</f>
        <v>0</v>
      </c>
      <c r="H20" s="562"/>
      <c r="I20" s="4"/>
      <c r="J20" s="562">
        <f>J19+K19</f>
        <v>0</v>
      </c>
      <c r="K20" s="562"/>
      <c r="L20" s="4"/>
      <c r="M20" s="562">
        <f>M19+N19</f>
        <v>0</v>
      </c>
      <c r="N20" s="562"/>
      <c r="O20" s="4"/>
      <c r="P20" s="4"/>
      <c r="Q20" s="4"/>
      <c r="R20" s="83"/>
      <c r="S20" s="113"/>
      <c r="T20" s="113"/>
      <c r="U20" s="113"/>
      <c r="V20" s="113"/>
      <c r="W20" s="113"/>
      <c r="X20" s="113"/>
      <c r="Y20" s="113"/>
      <c r="Z20" s="113"/>
      <c r="AA20" s="113"/>
      <c r="AB20" s="113"/>
      <c r="AC20" s="1009" t="s">
        <v>772</v>
      </c>
      <c r="AD20" s="1009"/>
      <c r="AE20" s="172">
        <f>MAX(AE10:AE17)</f>
        <v>0</v>
      </c>
      <c r="AF20" s="113"/>
    </row>
    <row r="21" spans="1:32" ht="12.5" x14ac:dyDescent="0.25">
      <c r="A21" s="82"/>
      <c r="B21" s="4" t="s">
        <v>375</v>
      </c>
      <c r="C21" s="4" t="s">
        <v>369</v>
      </c>
      <c r="D21" s="4" t="s">
        <v>370</v>
      </c>
      <c r="E21" s="4" t="s">
        <v>371</v>
      </c>
      <c r="F21" s="5" t="str">
        <f>IF(OR(AND(NOT(ISBLANK($C22)),$C22&lt;5),AND(NOT(ISBLANK($D22)),$D22&gt;3),AND(NOT(ISBLANK($E22)),$E22&gt;3)),"1","0")</f>
        <v>0</v>
      </c>
      <c r="G21" s="6"/>
      <c r="H21" s="6"/>
      <c r="I21" s="6"/>
      <c r="J21" s="6"/>
      <c r="K21" s="6"/>
      <c r="L21" s="6"/>
      <c r="M21" s="6"/>
      <c r="N21" s="6"/>
      <c r="O21" s="6"/>
      <c r="P21" s="6"/>
      <c r="Q21" s="6"/>
      <c r="R21" s="83"/>
      <c r="S21" s="113"/>
      <c r="T21" s="113"/>
      <c r="U21" s="113"/>
      <c r="V21" s="113"/>
      <c r="W21" s="113"/>
      <c r="X21" s="113"/>
      <c r="Y21" s="113"/>
      <c r="Z21" s="113"/>
      <c r="AA21" s="113"/>
      <c r="AB21" s="113"/>
      <c r="AC21" s="113"/>
      <c r="AD21" s="113"/>
      <c r="AE21" s="113"/>
      <c r="AF21" s="113"/>
    </row>
    <row r="22" spans="1:32" ht="12.5" x14ac:dyDescent="0.25">
      <c r="A22" s="82"/>
      <c r="B22" s="7"/>
      <c r="C22" s="6"/>
      <c r="D22" s="6"/>
      <c r="E22" s="6"/>
      <c r="F22" s="8" t="s">
        <v>372</v>
      </c>
      <c r="G22" s="562">
        <f>G21+H21</f>
        <v>0</v>
      </c>
      <c r="H22" s="562"/>
      <c r="I22" s="4"/>
      <c r="J22" s="562">
        <f>J21+K21</f>
        <v>0</v>
      </c>
      <c r="K22" s="562"/>
      <c r="L22" s="4"/>
      <c r="M22" s="562">
        <f>M21+N21</f>
        <v>0</v>
      </c>
      <c r="N22" s="562"/>
      <c r="O22" s="4"/>
      <c r="P22" s="4"/>
      <c r="Q22" s="4"/>
      <c r="R22" s="83"/>
    </row>
    <row r="23" spans="1:32" ht="12.5" x14ac:dyDescent="0.25">
      <c r="A23" s="82"/>
      <c r="B23" s="4" t="s">
        <v>376</v>
      </c>
      <c r="C23" s="4" t="s">
        <v>369</v>
      </c>
      <c r="D23" s="4" t="s">
        <v>370</v>
      </c>
      <c r="E23" s="4" t="s">
        <v>371</v>
      </c>
      <c r="F23" s="5" t="str">
        <f>IF(OR(AND(NOT(ISBLANK($C24)),$C24&lt;5),AND(NOT(ISBLANK($D24)),$D24&gt;3),AND(NOT(ISBLANK($E24)),$E24&gt;3)),"1","0")</f>
        <v>0</v>
      </c>
      <c r="G23" s="6"/>
      <c r="H23" s="6"/>
      <c r="I23" s="6"/>
      <c r="J23" s="6"/>
      <c r="K23" s="6"/>
      <c r="L23" s="6"/>
      <c r="M23" s="6"/>
      <c r="N23" s="6"/>
      <c r="O23" s="6"/>
      <c r="P23" s="6"/>
      <c r="Q23" s="6"/>
      <c r="R23" s="83"/>
    </row>
    <row r="24" spans="1:32" ht="12.5" x14ac:dyDescent="0.25">
      <c r="A24" s="82"/>
      <c r="B24" s="7"/>
      <c r="C24" s="6"/>
      <c r="D24" s="6"/>
      <c r="E24" s="6"/>
      <c r="F24" s="8" t="s">
        <v>372</v>
      </c>
      <c r="G24" s="562">
        <f>G23+H23</f>
        <v>0</v>
      </c>
      <c r="H24" s="562"/>
      <c r="I24" s="4"/>
      <c r="J24" s="562">
        <f>J23+K23</f>
        <v>0</v>
      </c>
      <c r="K24" s="562"/>
      <c r="L24" s="4"/>
      <c r="M24" s="562">
        <f>M23+N23</f>
        <v>0</v>
      </c>
      <c r="N24" s="562"/>
      <c r="O24" s="4"/>
      <c r="P24" s="4"/>
      <c r="Q24" s="4"/>
      <c r="R24" s="83"/>
    </row>
    <row r="25" spans="1:32" ht="12.5" x14ac:dyDescent="0.25">
      <c r="A25" s="82"/>
      <c r="B25" s="4" t="s">
        <v>377</v>
      </c>
      <c r="C25" s="4" t="s">
        <v>369</v>
      </c>
      <c r="D25" s="4" t="s">
        <v>370</v>
      </c>
      <c r="E25" s="4" t="s">
        <v>371</v>
      </c>
      <c r="F25" s="5" t="str">
        <f>IF(OR(AND(NOT(ISBLANK($C26)),$C26&lt;5),AND(NOT(ISBLANK($D26)),$D26&gt;3),AND(NOT(ISBLANK($E26)),$E26&gt;3)),"1","0")</f>
        <v>0</v>
      </c>
      <c r="G25" s="6"/>
      <c r="H25" s="6"/>
      <c r="I25" s="6"/>
      <c r="J25" s="6"/>
      <c r="K25" s="6"/>
      <c r="L25" s="6"/>
      <c r="M25" s="6"/>
      <c r="N25" s="6"/>
      <c r="O25" s="6"/>
      <c r="P25" s="6"/>
      <c r="Q25" s="6"/>
      <c r="R25" s="83"/>
    </row>
    <row r="26" spans="1:32" ht="12.5" x14ac:dyDescent="0.25">
      <c r="A26" s="82"/>
      <c r="B26" s="7"/>
      <c r="C26" s="6"/>
      <c r="D26" s="6"/>
      <c r="E26" s="6"/>
      <c r="F26" s="8" t="s">
        <v>372</v>
      </c>
      <c r="G26" s="562">
        <f>G25+H25</f>
        <v>0</v>
      </c>
      <c r="H26" s="562"/>
      <c r="I26" s="4"/>
      <c r="J26" s="562">
        <f>J25+K25</f>
        <v>0</v>
      </c>
      <c r="K26" s="562"/>
      <c r="L26" s="4"/>
      <c r="M26" s="562">
        <f>M25+N25</f>
        <v>0</v>
      </c>
      <c r="N26" s="562"/>
      <c r="O26" s="4"/>
      <c r="P26" s="4"/>
      <c r="Q26" s="4"/>
      <c r="R26" s="83"/>
    </row>
    <row r="27" spans="1:32" ht="12.5" x14ac:dyDescent="0.25">
      <c r="A27" s="82"/>
      <c r="B27" s="4" t="s">
        <v>378</v>
      </c>
      <c r="C27" s="4" t="s">
        <v>369</v>
      </c>
      <c r="D27" s="4" t="s">
        <v>370</v>
      </c>
      <c r="E27" s="4" t="s">
        <v>371</v>
      </c>
      <c r="F27" s="5" t="str">
        <f>IF(OR(AND(NOT(ISBLANK($C28)),$C28&lt;5),AND(NOT(ISBLANK($D28)),$D28&gt;3),AND(NOT(ISBLANK($E28)),$E28&gt;3)),"1","0")</f>
        <v>0</v>
      </c>
      <c r="G27" s="6"/>
      <c r="H27" s="6"/>
      <c r="I27" s="6"/>
      <c r="J27" s="6"/>
      <c r="K27" s="6"/>
      <c r="L27" s="6"/>
      <c r="M27" s="6"/>
      <c r="N27" s="6"/>
      <c r="O27" s="6"/>
      <c r="P27" s="6"/>
      <c r="Q27" s="6"/>
      <c r="R27" s="83"/>
    </row>
    <row r="28" spans="1:32" ht="12.5" x14ac:dyDescent="0.25">
      <c r="A28" s="82"/>
      <c r="B28" s="7"/>
      <c r="C28" s="6"/>
      <c r="D28" s="6"/>
      <c r="E28" s="6"/>
      <c r="F28" s="8" t="s">
        <v>372</v>
      </c>
      <c r="G28" s="562">
        <f>G27+H27</f>
        <v>0</v>
      </c>
      <c r="H28" s="562"/>
      <c r="I28" s="4"/>
      <c r="J28" s="562">
        <f>J27+K27</f>
        <v>0</v>
      </c>
      <c r="K28" s="562"/>
      <c r="L28" s="4"/>
      <c r="M28" s="562">
        <f>M27+N27</f>
        <v>0</v>
      </c>
      <c r="N28" s="562"/>
      <c r="O28" s="4"/>
      <c r="P28" s="4"/>
      <c r="Q28" s="4"/>
      <c r="R28" s="83"/>
    </row>
    <row r="29" spans="1:32" ht="12.5" x14ac:dyDescent="0.25">
      <c r="A29" s="82"/>
      <c r="B29" s="4" t="s">
        <v>379</v>
      </c>
      <c r="C29" s="4" t="s">
        <v>369</v>
      </c>
      <c r="D29" s="4" t="s">
        <v>370</v>
      </c>
      <c r="E29" s="4" t="s">
        <v>371</v>
      </c>
      <c r="F29" s="5" t="str">
        <f>IF(OR(AND(NOT(ISBLANK($C30)),$C30&lt;5),AND(NOT(ISBLANK($D30)),$D30&gt;3),AND(NOT(ISBLANK($E30)),$E30&gt;3)),"1","0")</f>
        <v>0</v>
      </c>
      <c r="G29" s="6"/>
      <c r="H29" s="6"/>
      <c r="I29" s="6"/>
      <c r="J29" s="6"/>
      <c r="K29" s="6"/>
      <c r="L29" s="6"/>
      <c r="M29" s="6"/>
      <c r="N29" s="6"/>
      <c r="O29" s="6"/>
      <c r="P29" s="6"/>
      <c r="Q29" s="6"/>
      <c r="R29" s="83"/>
    </row>
    <row r="30" spans="1:32" ht="12.5" x14ac:dyDescent="0.25">
      <c r="A30" s="82"/>
      <c r="B30" s="7"/>
      <c r="C30" s="6"/>
      <c r="D30" s="6"/>
      <c r="E30" s="6"/>
      <c r="F30" s="8" t="s">
        <v>372</v>
      </c>
      <c r="G30" s="562">
        <f>G29+H29</f>
        <v>0</v>
      </c>
      <c r="H30" s="562"/>
      <c r="I30" s="4"/>
      <c r="J30" s="562">
        <f>J29+K29</f>
        <v>0</v>
      </c>
      <c r="K30" s="562"/>
      <c r="L30" s="4"/>
      <c r="M30" s="562">
        <f>M29+N29</f>
        <v>0</v>
      </c>
      <c r="N30" s="562"/>
      <c r="O30" s="4"/>
      <c r="P30" s="4"/>
      <c r="Q30" s="4"/>
      <c r="R30" s="83"/>
    </row>
    <row r="31" spans="1:32" ht="12.5" x14ac:dyDescent="0.25">
      <c r="A31" s="82"/>
      <c r="B31" s="546" t="s">
        <v>380</v>
      </c>
      <c r="C31" s="547"/>
      <c r="D31" s="547"/>
      <c r="E31" s="548"/>
      <c r="F31" s="548"/>
      <c r="G31" s="548"/>
      <c r="H31" s="548"/>
      <c r="I31" s="548"/>
      <c r="J31" s="10">
        <f>MAX(G16,J16,M16,G18,J18,M18,G20,J20,M20,G22,J22,M22,G24,J24,M24,G26,J26,M26,G28,J28,M28,G30,J30,M30)</f>
        <v>0</v>
      </c>
      <c r="K31" s="213"/>
      <c r="L31" s="1"/>
      <c r="M31" s="1"/>
      <c r="N31" s="1"/>
      <c r="O31" s="1"/>
      <c r="P31" s="1"/>
      <c r="Q31" s="1"/>
      <c r="R31" s="83"/>
    </row>
    <row r="32" spans="1:32" ht="14.15" customHeight="1" x14ac:dyDescent="0.25">
      <c r="A32" s="82"/>
      <c r="B32" s="551" t="s">
        <v>381</v>
      </c>
      <c r="C32" s="551"/>
      <c r="D32" s="552"/>
      <c r="E32" s="971"/>
      <c r="F32" s="972"/>
      <c r="G32" s="972"/>
      <c r="H32" s="972"/>
      <c r="I32" s="972"/>
      <c r="J32" s="972"/>
      <c r="K32" s="972"/>
      <c r="L32" s="972"/>
      <c r="M32" s="972"/>
      <c r="N32" s="972"/>
      <c r="O32" s="972"/>
      <c r="P32" s="972"/>
      <c r="Q32" s="973"/>
      <c r="R32" s="83"/>
    </row>
    <row r="33" spans="1:18" ht="12.5" x14ac:dyDescent="0.25">
      <c r="A33" s="82"/>
      <c r="B33" s="111" t="s">
        <v>382</v>
      </c>
      <c r="C33" s="112">
        <f>F15+F17+F19+F21+F23+F25+F27+F29</f>
        <v>0</v>
      </c>
      <c r="D33" s="9"/>
      <c r="E33" s="974"/>
      <c r="F33" s="557"/>
      <c r="G33" s="557"/>
      <c r="H33" s="557"/>
      <c r="I33" s="557"/>
      <c r="J33" s="557"/>
      <c r="K33" s="557"/>
      <c r="L33" s="557"/>
      <c r="M33" s="557"/>
      <c r="N33" s="557"/>
      <c r="O33" s="557"/>
      <c r="P33" s="557"/>
      <c r="Q33" s="975"/>
      <c r="R33" s="83"/>
    </row>
    <row r="34" spans="1:18" ht="12.5" x14ac:dyDescent="0.25">
      <c r="A34" s="82"/>
      <c r="B34" s="111" t="s">
        <v>383</v>
      </c>
      <c r="C34" s="112" t="str">
        <f>IF(AND(NOT(ISBLANK(G13)),OR(G13="&lt; 50,000 cp",G13="50,000 - 499,999 cp")),"1","0")</f>
        <v>0</v>
      </c>
      <c r="D34" s="9"/>
      <c r="E34" s="974"/>
      <c r="F34" s="557"/>
      <c r="G34" s="557"/>
      <c r="H34" s="557"/>
      <c r="I34" s="557"/>
      <c r="J34" s="557"/>
      <c r="K34" s="557"/>
      <c r="L34" s="557"/>
      <c r="M34" s="557"/>
      <c r="N34" s="557"/>
      <c r="O34" s="557"/>
      <c r="P34" s="557"/>
      <c r="Q34" s="975"/>
      <c r="R34" s="83"/>
    </row>
    <row r="35" spans="1:18" ht="12.5" x14ac:dyDescent="0.25">
      <c r="A35" s="82"/>
      <c r="B35" s="111" t="s">
        <v>384</v>
      </c>
      <c r="C35" s="111">
        <f>C33+C34</f>
        <v>0</v>
      </c>
      <c r="D35" s="9"/>
      <c r="E35" s="976"/>
      <c r="F35" s="977"/>
      <c r="G35" s="977"/>
      <c r="H35" s="977"/>
      <c r="I35" s="977"/>
      <c r="J35" s="977"/>
      <c r="K35" s="977"/>
      <c r="L35" s="977"/>
      <c r="M35" s="977"/>
      <c r="N35" s="977"/>
      <c r="O35" s="977"/>
      <c r="P35" s="977"/>
      <c r="Q35" s="978"/>
      <c r="R35" s="83"/>
    </row>
    <row r="36" spans="1:18" ht="12.5" x14ac:dyDescent="0.25">
      <c r="A36" s="82"/>
      <c r="B36" s="113" t="s">
        <v>385</v>
      </c>
      <c r="C36" s="114">
        <f>$F$4</f>
        <v>0</v>
      </c>
      <c r="D36" s="115"/>
      <c r="E36" s="115"/>
      <c r="F36" s="115"/>
      <c r="G36" s="115"/>
      <c r="H36" s="115"/>
      <c r="I36" s="115"/>
      <c r="J36" s="115"/>
      <c r="K36" s="115"/>
      <c r="L36" s="115"/>
      <c r="M36" s="115"/>
      <c r="N36" s="115"/>
      <c r="O36" s="115"/>
      <c r="P36" s="115"/>
      <c r="Q36" s="115"/>
      <c r="R36" s="83"/>
    </row>
    <row r="37" spans="1:18" ht="12.5" x14ac:dyDescent="0.25">
      <c r="A37" s="82"/>
      <c r="B37" s="116"/>
      <c r="C37" s="115"/>
      <c r="D37" s="115"/>
      <c r="E37" s="115"/>
      <c r="F37" s="115"/>
      <c r="G37" s="115"/>
      <c r="H37" s="115"/>
      <c r="I37" s="115"/>
      <c r="J37" s="115"/>
      <c r="K37" s="115"/>
      <c r="L37" s="115"/>
      <c r="M37" s="115"/>
      <c r="N37" s="115"/>
      <c r="O37" s="115"/>
      <c r="P37" s="115"/>
      <c r="Q37" s="115"/>
      <c r="R37" s="83"/>
    </row>
    <row r="38" spans="1:18" ht="12.5" x14ac:dyDescent="0.25">
      <c r="A38" s="82"/>
      <c r="R38" s="83"/>
    </row>
    <row r="39" spans="1:18" ht="12.5" x14ac:dyDescent="0.25">
      <c r="A39" s="82"/>
      <c r="B39" s="590" t="str">
        <f>+Ecologist&amp;": "&amp;+Site_name</f>
        <v xml:space="preserve">: </v>
      </c>
      <c r="C39" s="591"/>
      <c r="D39" s="591"/>
      <c r="E39" s="591"/>
      <c r="F39" s="591"/>
      <c r="G39" s="591"/>
      <c r="H39" s="591"/>
      <c r="I39" s="591"/>
      <c r="J39" s="591"/>
      <c r="K39" s="592"/>
      <c r="L39" s="592"/>
      <c r="M39" s="592"/>
      <c r="N39" s="592"/>
      <c r="O39" s="592"/>
      <c r="P39" s="592"/>
      <c r="Q39" s="593"/>
      <c r="R39" s="83"/>
    </row>
    <row r="40" spans="1:18" ht="14.15" customHeight="1" x14ac:dyDescent="0.25">
      <c r="A40" s="82"/>
      <c r="B40" s="594" t="s">
        <v>1081</v>
      </c>
      <c r="C40" s="594"/>
      <c r="D40" s="594"/>
      <c r="E40" s="594"/>
      <c r="F40" s="594"/>
      <c r="G40" s="594"/>
      <c r="H40" s="594"/>
      <c r="I40" s="594"/>
      <c r="J40" s="594"/>
      <c r="K40" s="285" t="s">
        <v>387</v>
      </c>
      <c r="L40" s="235"/>
      <c r="M40" s="235"/>
      <c r="N40" s="235"/>
      <c r="O40" s="235"/>
      <c r="P40" s="235"/>
      <c r="Q40" s="235"/>
      <c r="R40" s="83"/>
    </row>
    <row r="41" spans="1:18" ht="12.5" x14ac:dyDescent="0.25">
      <c r="A41" s="82"/>
      <c r="B41" s="245"/>
      <c r="C41" s="271"/>
      <c r="D41" s="271"/>
      <c r="E41" s="271"/>
      <c r="F41" s="271"/>
      <c r="G41" s="271"/>
      <c r="H41" s="271"/>
      <c r="I41" s="271"/>
      <c r="J41" s="271"/>
      <c r="K41" s="271"/>
      <c r="L41" s="271"/>
      <c r="M41" s="271"/>
      <c r="N41" s="271"/>
      <c r="O41" s="271"/>
      <c r="P41" s="271"/>
      <c r="Q41" s="271"/>
      <c r="R41" s="83"/>
    </row>
    <row r="42" spans="1:18" ht="12.5" x14ac:dyDescent="0.25">
      <c r="A42" s="82"/>
      <c r="B42" s="271"/>
      <c r="C42" s="271"/>
      <c r="D42" s="271"/>
      <c r="E42" s="271"/>
      <c r="F42" s="271"/>
      <c r="G42" s="271"/>
      <c r="H42" s="271"/>
      <c r="I42" s="271"/>
      <c r="J42" s="271"/>
      <c r="K42" s="271"/>
      <c r="L42" s="271"/>
      <c r="M42" s="271"/>
      <c r="N42" s="271"/>
      <c r="O42" s="271"/>
      <c r="P42" s="271"/>
      <c r="Q42" s="271"/>
      <c r="R42" s="83"/>
    </row>
    <row r="43" spans="1:18" ht="12.5" x14ac:dyDescent="0.25">
      <c r="A43" s="82"/>
      <c r="B43" s="271"/>
      <c r="C43" s="271"/>
      <c r="D43" s="271"/>
      <c r="E43" s="271"/>
      <c r="F43" s="271"/>
      <c r="G43" s="271"/>
      <c r="H43" s="271"/>
      <c r="I43" s="271"/>
      <c r="J43" s="271"/>
      <c r="K43" s="271"/>
      <c r="L43" s="271"/>
      <c r="M43" s="271"/>
      <c r="N43" s="271"/>
      <c r="O43" s="271"/>
      <c r="P43" s="271"/>
      <c r="Q43" s="271"/>
      <c r="R43" s="83"/>
    </row>
    <row r="44" spans="1:18" ht="12.5" x14ac:dyDescent="0.25">
      <c r="A44" s="82"/>
      <c r="B44" s="617" t="s">
        <v>1095</v>
      </c>
      <c r="C44" s="979"/>
      <c r="D44" s="979"/>
      <c r="E44" s="980"/>
      <c r="F44" s="579" t="s">
        <v>320</v>
      </c>
      <c r="G44" s="578" t="s">
        <v>354</v>
      </c>
      <c r="H44" s="578"/>
      <c r="I44" s="578"/>
      <c r="J44" s="578" t="s">
        <v>355</v>
      </c>
      <c r="K44" s="578"/>
      <c r="L44" s="578"/>
      <c r="M44" s="580" t="s">
        <v>356</v>
      </c>
      <c r="N44" s="581"/>
      <c r="O44" s="581"/>
      <c r="P44" s="2" t="s">
        <v>357</v>
      </c>
      <c r="Q44" s="3" t="s">
        <v>358</v>
      </c>
      <c r="R44" s="83"/>
    </row>
    <row r="45" spans="1:18" ht="14.15" customHeight="1" x14ac:dyDescent="0.25">
      <c r="A45" s="82"/>
      <c r="B45" s="981"/>
      <c r="C45" s="982"/>
      <c r="D45" s="982"/>
      <c r="E45" s="983"/>
      <c r="F45" s="263"/>
      <c r="G45" s="579" t="s">
        <v>359</v>
      </c>
      <c r="H45" s="579"/>
      <c r="I45" s="579"/>
      <c r="J45" s="579" t="s">
        <v>360</v>
      </c>
      <c r="K45" s="579"/>
      <c r="L45" s="579"/>
      <c r="M45" s="582"/>
      <c r="N45" s="582"/>
      <c r="O45" s="582"/>
      <c r="P45" s="585" t="s">
        <v>361</v>
      </c>
      <c r="Q45" s="585" t="s">
        <v>362</v>
      </c>
      <c r="R45" s="83"/>
    </row>
    <row r="46" spans="1:18" ht="12.5" x14ac:dyDescent="0.25">
      <c r="A46" s="82"/>
      <c r="B46" s="588" t="s">
        <v>363</v>
      </c>
      <c r="C46" s="589"/>
      <c r="D46" s="589"/>
      <c r="E46" s="144"/>
      <c r="F46" s="263"/>
      <c r="G46" s="608"/>
      <c r="H46" s="608"/>
      <c r="I46" s="608"/>
      <c r="J46" s="584"/>
      <c r="K46" s="584"/>
      <c r="L46" s="584"/>
      <c r="M46" s="582"/>
      <c r="N46" s="582"/>
      <c r="O46" s="582"/>
      <c r="P46" s="586"/>
      <c r="Q46" s="586"/>
      <c r="R46" s="83"/>
    </row>
    <row r="47" spans="1:18" ht="12.5" x14ac:dyDescent="0.25">
      <c r="A47" s="82"/>
      <c r="B47" s="587" t="s">
        <v>364</v>
      </c>
      <c r="C47" s="547"/>
      <c r="D47" s="547"/>
      <c r="E47" s="547"/>
      <c r="F47" s="547"/>
      <c r="G47" s="4" t="s">
        <v>365</v>
      </c>
      <c r="H47" s="4" t="s">
        <v>366</v>
      </c>
      <c r="I47" s="4" t="s">
        <v>367</v>
      </c>
      <c r="J47" s="4" t="s">
        <v>365</v>
      </c>
      <c r="K47" s="4" t="s">
        <v>366</v>
      </c>
      <c r="L47" s="4" t="s">
        <v>367</v>
      </c>
      <c r="M47" s="4" t="s">
        <v>365</v>
      </c>
      <c r="N47" s="4" t="s">
        <v>366</v>
      </c>
      <c r="O47" s="4" t="s">
        <v>367</v>
      </c>
      <c r="P47" s="586"/>
      <c r="Q47" s="586"/>
      <c r="R47" s="83"/>
    </row>
    <row r="48" spans="1:18" ht="12.5" x14ac:dyDescent="0.25">
      <c r="A48" s="82"/>
      <c r="B48" s="4" t="s">
        <v>368</v>
      </c>
      <c r="C48" s="4" t="s">
        <v>369</v>
      </c>
      <c r="D48" s="4" t="s">
        <v>370</v>
      </c>
      <c r="E48" s="4" t="s">
        <v>371</v>
      </c>
      <c r="F48" s="5" t="str">
        <f>IF(OR(AND(NOT(ISBLANK($C49)),$C49&lt;5),AND(NOT(ISBLANK($D49)),$D49&gt;3),AND(NOT(ISBLANK($E49)),$E49&gt;3)),"1","0")</f>
        <v>0</v>
      </c>
      <c r="G48" s="6"/>
      <c r="H48" s="6"/>
      <c r="I48" s="6"/>
      <c r="J48" s="6"/>
      <c r="K48" s="6"/>
      <c r="L48" s="6"/>
      <c r="M48" s="6"/>
      <c r="N48" s="6"/>
      <c r="O48" s="6"/>
      <c r="P48" s="6"/>
      <c r="Q48" s="6"/>
      <c r="R48" s="83"/>
    </row>
    <row r="49" spans="1:18" ht="12.5" x14ac:dyDescent="0.25">
      <c r="A49" s="82"/>
      <c r="B49" s="7"/>
      <c r="C49" s="6"/>
      <c r="D49" s="6"/>
      <c r="E49" s="6"/>
      <c r="F49" s="205" t="s">
        <v>372</v>
      </c>
      <c r="G49" s="562">
        <f>G48+H48</f>
        <v>0</v>
      </c>
      <c r="H49" s="562"/>
      <c r="I49" s="4"/>
      <c r="J49" s="562">
        <f>J48+K48</f>
        <v>0</v>
      </c>
      <c r="K49" s="562"/>
      <c r="L49" s="4"/>
      <c r="M49" s="562">
        <f>M48+N48</f>
        <v>0</v>
      </c>
      <c r="N49" s="562"/>
      <c r="O49" s="4"/>
      <c r="P49" s="4"/>
      <c r="Q49" s="4"/>
      <c r="R49" s="83"/>
    </row>
    <row r="50" spans="1:18" ht="12.5" x14ac:dyDescent="0.25">
      <c r="A50" s="82"/>
      <c r="B50" s="4" t="s">
        <v>373</v>
      </c>
      <c r="C50" s="4" t="s">
        <v>369</v>
      </c>
      <c r="D50" s="4" t="s">
        <v>370</v>
      </c>
      <c r="E50" s="4" t="s">
        <v>371</v>
      </c>
      <c r="F50" s="5" t="str">
        <f>IF(OR(AND(NOT(ISBLANK($C51)),$C51&lt;5),AND(NOT(ISBLANK($D51)),$D51&gt;3),AND(NOT(ISBLANK($E51)),$E51&gt;3)),"1","0")</f>
        <v>0</v>
      </c>
      <c r="G50" s="6"/>
      <c r="H50" s="6"/>
      <c r="I50" s="6"/>
      <c r="J50" s="6"/>
      <c r="K50" s="6"/>
      <c r="L50" s="6"/>
      <c r="M50" s="6"/>
      <c r="N50" s="6"/>
      <c r="O50" s="6"/>
      <c r="P50" s="6"/>
      <c r="Q50" s="6"/>
      <c r="R50" s="83"/>
    </row>
    <row r="51" spans="1:18" ht="12.5" x14ac:dyDescent="0.25">
      <c r="A51" s="82"/>
      <c r="B51" s="7"/>
      <c r="C51" s="6"/>
      <c r="D51" s="6"/>
      <c r="E51" s="6"/>
      <c r="F51" s="8" t="s">
        <v>372</v>
      </c>
      <c r="G51" s="562">
        <f>G50+H50</f>
        <v>0</v>
      </c>
      <c r="H51" s="562"/>
      <c r="I51" s="4"/>
      <c r="J51" s="562">
        <f>J50+K50</f>
        <v>0</v>
      </c>
      <c r="K51" s="562"/>
      <c r="L51" s="4"/>
      <c r="M51" s="562">
        <f>M50+N50</f>
        <v>0</v>
      </c>
      <c r="N51" s="562"/>
      <c r="O51" s="4"/>
      <c r="P51" s="4"/>
      <c r="Q51" s="4"/>
      <c r="R51" s="83"/>
    </row>
    <row r="52" spans="1:18" ht="12.5" x14ac:dyDescent="0.25">
      <c r="A52" s="82"/>
      <c r="B52" s="4" t="s">
        <v>374</v>
      </c>
      <c r="C52" s="4" t="s">
        <v>369</v>
      </c>
      <c r="D52" s="4" t="s">
        <v>370</v>
      </c>
      <c r="E52" s="4" t="s">
        <v>371</v>
      </c>
      <c r="F52" s="5" t="str">
        <f>IF(OR(AND(NOT(ISBLANK($C53)),$C53&lt;5),AND(NOT(ISBLANK($D53)),$D53&gt;3),AND(NOT(ISBLANK($E53)),$E53&gt;3)),"1","0")</f>
        <v>0</v>
      </c>
      <c r="G52" s="6"/>
      <c r="H52" s="6"/>
      <c r="I52" s="6"/>
      <c r="J52" s="6"/>
      <c r="K52" s="6"/>
      <c r="L52" s="6"/>
      <c r="M52" s="6"/>
      <c r="N52" s="6"/>
      <c r="O52" s="6"/>
      <c r="P52" s="6"/>
      <c r="Q52" s="6"/>
      <c r="R52" s="83"/>
    </row>
    <row r="53" spans="1:18" ht="12.5" x14ac:dyDescent="0.25">
      <c r="A53" s="82"/>
      <c r="B53" s="7"/>
      <c r="C53" s="6"/>
      <c r="D53" s="6"/>
      <c r="E53" s="6"/>
      <c r="F53" s="8" t="s">
        <v>372</v>
      </c>
      <c r="G53" s="562">
        <f>G52+H52</f>
        <v>0</v>
      </c>
      <c r="H53" s="562"/>
      <c r="I53" s="4"/>
      <c r="J53" s="562">
        <f>J52+K52</f>
        <v>0</v>
      </c>
      <c r="K53" s="562"/>
      <c r="L53" s="4"/>
      <c r="M53" s="562">
        <f>M52+N52</f>
        <v>0</v>
      </c>
      <c r="N53" s="562"/>
      <c r="O53" s="4"/>
      <c r="P53" s="4"/>
      <c r="Q53" s="4"/>
      <c r="R53" s="83"/>
    </row>
    <row r="54" spans="1:18" ht="12.5" x14ac:dyDescent="0.25">
      <c r="A54" s="82"/>
      <c r="B54" s="4" t="s">
        <v>375</v>
      </c>
      <c r="C54" s="4" t="s">
        <v>369</v>
      </c>
      <c r="D54" s="4" t="s">
        <v>370</v>
      </c>
      <c r="E54" s="4" t="s">
        <v>371</v>
      </c>
      <c r="F54" s="5" t="str">
        <f>IF(OR(AND(NOT(ISBLANK($C55)),$C55&lt;5),AND(NOT(ISBLANK($D55)),$D55&gt;3),AND(NOT(ISBLANK($E55)),$E55&gt;3)),"1","0")</f>
        <v>0</v>
      </c>
      <c r="G54" s="6"/>
      <c r="H54" s="6"/>
      <c r="I54" s="6"/>
      <c r="J54" s="6"/>
      <c r="K54" s="6"/>
      <c r="L54" s="6"/>
      <c r="M54" s="6"/>
      <c r="N54" s="6"/>
      <c r="O54" s="6"/>
      <c r="P54" s="6"/>
      <c r="Q54" s="6"/>
      <c r="R54" s="83"/>
    </row>
    <row r="55" spans="1:18" ht="12.5" x14ac:dyDescent="0.25">
      <c r="A55" s="82"/>
      <c r="B55" s="7"/>
      <c r="C55" s="6"/>
      <c r="D55" s="6"/>
      <c r="E55" s="6"/>
      <c r="F55" s="8" t="s">
        <v>372</v>
      </c>
      <c r="G55" s="562">
        <f>G54+H54</f>
        <v>0</v>
      </c>
      <c r="H55" s="562"/>
      <c r="I55" s="4"/>
      <c r="J55" s="562">
        <f>J54+K54</f>
        <v>0</v>
      </c>
      <c r="K55" s="562"/>
      <c r="L55" s="4"/>
      <c r="M55" s="562">
        <f>M54+N54</f>
        <v>0</v>
      </c>
      <c r="N55" s="562"/>
      <c r="O55" s="4"/>
      <c r="P55" s="4"/>
      <c r="Q55" s="4"/>
      <c r="R55" s="83"/>
    </row>
    <row r="56" spans="1:18" ht="12.5" x14ac:dyDescent="0.25">
      <c r="A56" s="82"/>
      <c r="B56" s="4" t="s">
        <v>376</v>
      </c>
      <c r="C56" s="4" t="s">
        <v>369</v>
      </c>
      <c r="D56" s="4" t="s">
        <v>370</v>
      </c>
      <c r="E56" s="4" t="s">
        <v>371</v>
      </c>
      <c r="F56" s="5" t="str">
        <f>IF(OR(AND(NOT(ISBLANK($C57)),$C57&lt;5),AND(NOT(ISBLANK($D57)),$D57&gt;3),AND(NOT(ISBLANK($E57)),$E57&gt;3)),"1","0")</f>
        <v>0</v>
      </c>
      <c r="G56" s="6"/>
      <c r="H56" s="6"/>
      <c r="I56" s="6"/>
      <c r="J56" s="6"/>
      <c r="K56" s="6"/>
      <c r="L56" s="6"/>
      <c r="M56" s="6"/>
      <c r="N56" s="6"/>
      <c r="O56" s="6"/>
      <c r="P56" s="6"/>
      <c r="Q56" s="6"/>
      <c r="R56" s="83"/>
    </row>
    <row r="57" spans="1:18" ht="12.5" x14ac:dyDescent="0.25">
      <c r="A57" s="82"/>
      <c r="B57" s="7"/>
      <c r="C57" s="6"/>
      <c r="D57" s="6"/>
      <c r="E57" s="6"/>
      <c r="F57" s="8" t="s">
        <v>372</v>
      </c>
      <c r="G57" s="562">
        <f>G56+H56</f>
        <v>0</v>
      </c>
      <c r="H57" s="562"/>
      <c r="I57" s="4"/>
      <c r="J57" s="562">
        <f>J56+K56</f>
        <v>0</v>
      </c>
      <c r="K57" s="562"/>
      <c r="L57" s="4"/>
      <c r="M57" s="562">
        <f>M56+N56</f>
        <v>0</v>
      </c>
      <c r="N57" s="562"/>
      <c r="O57" s="4"/>
      <c r="P57" s="4"/>
      <c r="Q57" s="4"/>
      <c r="R57" s="83"/>
    </row>
    <row r="58" spans="1:18" ht="12.5" x14ac:dyDescent="0.25">
      <c r="A58" s="82"/>
      <c r="B58" s="4" t="s">
        <v>377</v>
      </c>
      <c r="C58" s="4" t="s">
        <v>369</v>
      </c>
      <c r="D58" s="4" t="s">
        <v>370</v>
      </c>
      <c r="E58" s="4" t="s">
        <v>371</v>
      </c>
      <c r="F58" s="5" t="str">
        <f>IF(OR(AND(NOT(ISBLANK($C59)),$C59&lt;5),AND(NOT(ISBLANK($D59)),$D59&gt;3),AND(NOT(ISBLANK($E59)),$E59&gt;3)),"1","0")</f>
        <v>0</v>
      </c>
      <c r="G58" s="6"/>
      <c r="H58" s="6"/>
      <c r="I58" s="6"/>
      <c r="J58" s="6"/>
      <c r="K58" s="6"/>
      <c r="L58" s="6"/>
      <c r="M58" s="6"/>
      <c r="N58" s="6"/>
      <c r="O58" s="6"/>
      <c r="P58" s="6"/>
      <c r="Q58" s="6"/>
      <c r="R58" s="83"/>
    </row>
    <row r="59" spans="1:18" ht="12.5" x14ac:dyDescent="0.25">
      <c r="A59" s="82"/>
      <c r="B59" s="7"/>
      <c r="C59" s="6"/>
      <c r="D59" s="6"/>
      <c r="E59" s="6"/>
      <c r="F59" s="8" t="s">
        <v>372</v>
      </c>
      <c r="G59" s="562">
        <f>G58+H58</f>
        <v>0</v>
      </c>
      <c r="H59" s="562"/>
      <c r="I59" s="4"/>
      <c r="J59" s="562">
        <f>J58+K58</f>
        <v>0</v>
      </c>
      <c r="K59" s="562"/>
      <c r="L59" s="4"/>
      <c r="M59" s="562">
        <f>M58+N58</f>
        <v>0</v>
      </c>
      <c r="N59" s="562"/>
      <c r="O59" s="4"/>
      <c r="P59" s="4"/>
      <c r="Q59" s="4"/>
      <c r="R59" s="83"/>
    </row>
    <row r="60" spans="1:18" ht="12.5" x14ac:dyDescent="0.25">
      <c r="A60" s="82"/>
      <c r="B60" s="4" t="s">
        <v>378</v>
      </c>
      <c r="C60" s="4" t="s">
        <v>369</v>
      </c>
      <c r="D60" s="4" t="s">
        <v>370</v>
      </c>
      <c r="E60" s="4" t="s">
        <v>371</v>
      </c>
      <c r="F60" s="5" t="str">
        <f>IF(OR(AND(NOT(ISBLANK($C61)),$C61&lt;5),AND(NOT(ISBLANK($D61)),$D61&gt;3),AND(NOT(ISBLANK($E61)),$E61&gt;3)),"1","0")</f>
        <v>0</v>
      </c>
      <c r="G60" s="6"/>
      <c r="H60" s="6"/>
      <c r="I60" s="6"/>
      <c r="J60" s="6"/>
      <c r="K60" s="6"/>
      <c r="L60" s="6"/>
      <c r="M60" s="6"/>
      <c r="N60" s="6"/>
      <c r="O60" s="6"/>
      <c r="P60" s="6"/>
      <c r="Q60" s="6"/>
      <c r="R60" s="83"/>
    </row>
    <row r="61" spans="1:18" ht="12.5" x14ac:dyDescent="0.25">
      <c r="A61" s="82"/>
      <c r="B61" s="7"/>
      <c r="C61" s="6"/>
      <c r="D61" s="6"/>
      <c r="E61" s="6"/>
      <c r="F61" s="8" t="s">
        <v>372</v>
      </c>
      <c r="G61" s="562">
        <f>G60+H60</f>
        <v>0</v>
      </c>
      <c r="H61" s="562"/>
      <c r="I61" s="4"/>
      <c r="J61" s="562">
        <f>J60+K60</f>
        <v>0</v>
      </c>
      <c r="K61" s="562"/>
      <c r="L61" s="4"/>
      <c r="M61" s="562">
        <f>M60+N60</f>
        <v>0</v>
      </c>
      <c r="N61" s="562"/>
      <c r="O61" s="4"/>
      <c r="P61" s="4"/>
      <c r="Q61" s="4"/>
      <c r="R61" s="83"/>
    </row>
    <row r="62" spans="1:18" ht="12.5" x14ac:dyDescent="0.25">
      <c r="A62" s="82"/>
      <c r="B62" s="4" t="s">
        <v>379</v>
      </c>
      <c r="C62" s="4" t="s">
        <v>369</v>
      </c>
      <c r="D62" s="4" t="s">
        <v>370</v>
      </c>
      <c r="E62" s="4" t="s">
        <v>371</v>
      </c>
      <c r="F62" s="5" t="str">
        <f>IF(OR(AND(NOT(ISBLANK($C63)),$C63&lt;5),AND(NOT(ISBLANK($D63)),$D63&gt;3),AND(NOT(ISBLANK($E63)),$E63&gt;3)),"1","0")</f>
        <v>0</v>
      </c>
      <c r="G62" s="6"/>
      <c r="H62" s="6"/>
      <c r="I62" s="6"/>
      <c r="J62" s="6"/>
      <c r="K62" s="6"/>
      <c r="L62" s="6"/>
      <c r="M62" s="6"/>
      <c r="N62" s="6"/>
      <c r="O62" s="6"/>
      <c r="P62" s="6"/>
      <c r="Q62" s="6"/>
      <c r="R62" s="83"/>
    </row>
    <row r="63" spans="1:18" ht="12.5" x14ac:dyDescent="0.25">
      <c r="A63" s="82"/>
      <c r="B63" s="7"/>
      <c r="C63" s="6"/>
      <c r="D63" s="6"/>
      <c r="E63" s="6"/>
      <c r="F63" s="8" t="s">
        <v>372</v>
      </c>
      <c r="G63" s="609">
        <f>G62+H62</f>
        <v>0</v>
      </c>
      <c r="H63" s="610"/>
      <c r="I63" s="4"/>
      <c r="J63" s="609">
        <f>J62+K62</f>
        <v>0</v>
      </c>
      <c r="K63" s="610"/>
      <c r="L63" s="4"/>
      <c r="M63" s="609">
        <f>M62+N62</f>
        <v>0</v>
      </c>
      <c r="N63" s="610"/>
      <c r="O63" s="4"/>
      <c r="P63" s="4"/>
      <c r="Q63" s="4"/>
      <c r="R63" s="83"/>
    </row>
    <row r="64" spans="1:18" ht="12.75" customHeight="1" x14ac:dyDescent="0.25">
      <c r="A64" s="82"/>
      <c r="B64" s="601" t="s">
        <v>380</v>
      </c>
      <c r="C64" s="602"/>
      <c r="D64" s="602"/>
      <c r="E64" s="602"/>
      <c r="F64" s="602"/>
      <c r="G64" s="602"/>
      <c r="H64" s="602"/>
      <c r="I64" s="603"/>
      <c r="J64" s="10">
        <f>MAX(G49,J49,M49,G51,J51,M51,G53,J53,M53,G55,J55,M55,G57,J57,M57,G59,J59,M59,G61,J61,M61,G63,J63,M63)</f>
        <v>0</v>
      </c>
      <c r="K64" s="604"/>
      <c r="L64" s="605"/>
      <c r="M64" s="605"/>
      <c r="N64" s="605"/>
      <c r="O64" s="605"/>
      <c r="P64" s="605"/>
      <c r="Q64" s="606"/>
      <c r="R64" s="83"/>
    </row>
    <row r="65" spans="1:18" ht="12.75" customHeight="1" x14ac:dyDescent="0.25">
      <c r="A65" s="82"/>
      <c r="B65" s="607" t="s">
        <v>381</v>
      </c>
      <c r="C65" s="607"/>
      <c r="D65" s="607"/>
      <c r="E65" s="971"/>
      <c r="F65" s="972"/>
      <c r="G65" s="972"/>
      <c r="H65" s="972"/>
      <c r="I65" s="972"/>
      <c r="J65" s="972"/>
      <c r="K65" s="972"/>
      <c r="L65" s="972"/>
      <c r="M65" s="972"/>
      <c r="N65" s="972"/>
      <c r="O65" s="972"/>
      <c r="P65" s="972"/>
      <c r="Q65" s="973"/>
      <c r="R65" s="83"/>
    </row>
    <row r="66" spans="1:18" ht="12.5" x14ac:dyDescent="0.25">
      <c r="A66" s="82"/>
      <c r="B66" s="111" t="s">
        <v>382</v>
      </c>
      <c r="C66" s="112">
        <f>F48+F50+F52+F54+F56+F58+F60+F62</f>
        <v>0</v>
      </c>
      <c r="D66" s="9"/>
      <c r="E66" s="974"/>
      <c r="F66" s="557"/>
      <c r="G66" s="557"/>
      <c r="H66" s="557"/>
      <c r="I66" s="557"/>
      <c r="J66" s="557"/>
      <c r="K66" s="557"/>
      <c r="L66" s="557"/>
      <c r="M66" s="557"/>
      <c r="N66" s="557"/>
      <c r="O66" s="557"/>
      <c r="P66" s="557"/>
      <c r="Q66" s="975"/>
      <c r="R66" s="83"/>
    </row>
    <row r="67" spans="1:18" ht="12.5" x14ac:dyDescent="0.25">
      <c r="A67" s="82"/>
      <c r="B67" s="111" t="s">
        <v>383</v>
      </c>
      <c r="C67" s="112" t="str">
        <f>IF(AND(NOT(ISBLANK(G46)),OR(G46="&lt; 50,000 cp",G46="50,000 - 499,999 cp")),"1","0")</f>
        <v>0</v>
      </c>
      <c r="D67" s="9"/>
      <c r="E67" s="974"/>
      <c r="F67" s="557"/>
      <c r="G67" s="557"/>
      <c r="H67" s="557"/>
      <c r="I67" s="557"/>
      <c r="J67" s="557"/>
      <c r="K67" s="557"/>
      <c r="L67" s="557"/>
      <c r="M67" s="557"/>
      <c r="N67" s="557"/>
      <c r="O67" s="557"/>
      <c r="P67" s="557"/>
      <c r="Q67" s="975"/>
      <c r="R67" s="83"/>
    </row>
    <row r="68" spans="1:18" ht="12.5" x14ac:dyDescent="0.25">
      <c r="A68" s="82"/>
      <c r="B68" s="111" t="s">
        <v>384</v>
      </c>
      <c r="C68" s="111">
        <f>C66+C67</f>
        <v>0</v>
      </c>
      <c r="D68" s="9"/>
      <c r="E68" s="976"/>
      <c r="F68" s="977"/>
      <c r="G68" s="977"/>
      <c r="H68" s="977"/>
      <c r="I68" s="977"/>
      <c r="J68" s="977"/>
      <c r="K68" s="977"/>
      <c r="L68" s="977"/>
      <c r="M68" s="977"/>
      <c r="N68" s="977"/>
      <c r="O68" s="977"/>
      <c r="P68" s="977"/>
      <c r="Q68" s="978"/>
      <c r="R68" s="83"/>
    </row>
    <row r="69" spans="1:18" ht="12.5" x14ac:dyDescent="0.25">
      <c r="A69" s="82"/>
      <c r="B69" s="113" t="s">
        <v>385</v>
      </c>
      <c r="C69" s="113">
        <f>$F$4</f>
        <v>0</v>
      </c>
      <c r="R69" s="83"/>
    </row>
    <row r="70" spans="1:18" ht="12.5" x14ac:dyDescent="0.25">
      <c r="A70" s="82"/>
      <c r="R70" s="83"/>
    </row>
    <row r="71" spans="1:18" ht="12.5" x14ac:dyDescent="0.25">
      <c r="A71" s="82"/>
      <c r="R71" s="83"/>
    </row>
    <row r="72" spans="1:18" ht="12.5" x14ac:dyDescent="0.25">
      <c r="A72" s="82"/>
      <c r="B72" s="590" t="str">
        <f>+Ecologist&amp;": "&amp;+Site_name</f>
        <v xml:space="preserve">: </v>
      </c>
      <c r="C72" s="591"/>
      <c r="D72" s="591"/>
      <c r="E72" s="591"/>
      <c r="F72" s="591"/>
      <c r="G72" s="591"/>
      <c r="H72" s="591"/>
      <c r="I72" s="591"/>
      <c r="J72" s="591"/>
      <c r="K72" s="592"/>
      <c r="L72" s="592"/>
      <c r="M72" s="592"/>
      <c r="N72" s="592"/>
      <c r="O72" s="592"/>
      <c r="P72" s="592"/>
      <c r="Q72" s="593"/>
      <c r="R72" s="83"/>
    </row>
    <row r="73" spans="1:18" ht="14.15" customHeight="1" x14ac:dyDescent="0.25">
      <c r="A73" s="82"/>
      <c r="B73" s="594" t="s">
        <v>1083</v>
      </c>
      <c r="C73" s="594"/>
      <c r="D73" s="594"/>
      <c r="E73" s="594"/>
      <c r="F73" s="594"/>
      <c r="G73" s="594"/>
      <c r="H73" s="594"/>
      <c r="I73" s="594"/>
      <c r="J73" s="594"/>
      <c r="K73" s="285" t="s">
        <v>387</v>
      </c>
      <c r="L73" s="235"/>
      <c r="M73" s="235"/>
      <c r="N73" s="235"/>
      <c r="O73" s="235"/>
      <c r="P73" s="235"/>
      <c r="Q73" s="235"/>
      <c r="R73" s="83"/>
    </row>
    <row r="74" spans="1:18" ht="12.5" x14ac:dyDescent="0.25">
      <c r="A74" s="82"/>
      <c r="B74" s="245"/>
      <c r="C74" s="271"/>
      <c r="D74" s="271"/>
      <c r="E74" s="271"/>
      <c r="F74" s="271"/>
      <c r="G74" s="271"/>
      <c r="H74" s="271"/>
      <c r="I74" s="271"/>
      <c r="J74" s="271"/>
      <c r="K74" s="271"/>
      <c r="L74" s="271"/>
      <c r="M74" s="271"/>
      <c r="N74" s="271"/>
      <c r="O74" s="271"/>
      <c r="P74" s="271"/>
      <c r="Q74" s="271"/>
      <c r="R74" s="83"/>
    </row>
    <row r="75" spans="1:18" ht="12.5" x14ac:dyDescent="0.25">
      <c r="A75" s="82"/>
      <c r="B75" s="271"/>
      <c r="C75" s="271"/>
      <c r="D75" s="271"/>
      <c r="E75" s="271"/>
      <c r="F75" s="271"/>
      <c r="G75" s="271"/>
      <c r="H75" s="271"/>
      <c r="I75" s="271"/>
      <c r="J75" s="271"/>
      <c r="K75" s="271"/>
      <c r="L75" s="271"/>
      <c r="M75" s="271"/>
      <c r="N75" s="271"/>
      <c r="O75" s="271"/>
      <c r="P75" s="271"/>
      <c r="Q75" s="271"/>
      <c r="R75" s="83"/>
    </row>
    <row r="76" spans="1:18" ht="12.5" x14ac:dyDescent="0.25">
      <c r="A76" s="82"/>
      <c r="B76" s="271"/>
      <c r="C76" s="271"/>
      <c r="D76" s="271"/>
      <c r="E76" s="271"/>
      <c r="F76" s="271"/>
      <c r="G76" s="271"/>
      <c r="H76" s="271"/>
      <c r="I76" s="271"/>
      <c r="J76" s="271"/>
      <c r="K76" s="271"/>
      <c r="L76" s="271"/>
      <c r="M76" s="271"/>
      <c r="N76" s="271"/>
      <c r="O76" s="271"/>
      <c r="P76" s="271"/>
      <c r="Q76" s="271"/>
      <c r="R76" s="83"/>
    </row>
    <row r="77" spans="1:18" ht="12.5" x14ac:dyDescent="0.25">
      <c r="A77" s="82"/>
      <c r="B77" s="617" t="s">
        <v>1096</v>
      </c>
      <c r="C77" s="979"/>
      <c r="D77" s="979"/>
      <c r="E77" s="980"/>
      <c r="F77" s="579" t="s">
        <v>320</v>
      </c>
      <c r="G77" s="578" t="s">
        <v>354</v>
      </c>
      <c r="H77" s="578"/>
      <c r="I77" s="578"/>
      <c r="J77" s="578" t="s">
        <v>355</v>
      </c>
      <c r="K77" s="578"/>
      <c r="L77" s="578"/>
      <c r="M77" s="580" t="s">
        <v>356</v>
      </c>
      <c r="N77" s="581"/>
      <c r="O77" s="581"/>
      <c r="P77" s="2" t="s">
        <v>357</v>
      </c>
      <c r="Q77" s="3" t="s">
        <v>358</v>
      </c>
      <c r="R77" s="83"/>
    </row>
    <row r="78" spans="1:18" ht="12.5" x14ac:dyDescent="0.25">
      <c r="A78" s="82"/>
      <c r="B78" s="985"/>
      <c r="C78" s="985"/>
      <c r="D78" s="985"/>
      <c r="E78" s="985"/>
      <c r="F78" s="263"/>
      <c r="G78" s="579" t="s">
        <v>359</v>
      </c>
      <c r="H78" s="579"/>
      <c r="I78" s="579"/>
      <c r="J78" s="579" t="s">
        <v>360</v>
      </c>
      <c r="K78" s="579"/>
      <c r="L78" s="579"/>
      <c r="M78" s="582"/>
      <c r="N78" s="582"/>
      <c r="O78" s="582"/>
      <c r="P78" s="585" t="s">
        <v>361</v>
      </c>
      <c r="Q78" s="585" t="s">
        <v>362</v>
      </c>
      <c r="R78" s="83"/>
    </row>
    <row r="79" spans="1:18" ht="12.5" x14ac:dyDescent="0.25">
      <c r="A79" s="82"/>
      <c r="B79" s="588" t="s">
        <v>363</v>
      </c>
      <c r="C79" s="589"/>
      <c r="D79" s="589"/>
      <c r="E79" s="144"/>
      <c r="F79" s="263"/>
      <c r="G79" s="583"/>
      <c r="H79" s="583"/>
      <c r="I79" s="583"/>
      <c r="J79" s="584"/>
      <c r="K79" s="584"/>
      <c r="L79" s="584"/>
      <c r="M79" s="582"/>
      <c r="N79" s="582"/>
      <c r="O79" s="582"/>
      <c r="P79" s="586"/>
      <c r="Q79" s="586"/>
      <c r="R79" s="83"/>
    </row>
    <row r="80" spans="1:18" ht="12.5" x14ac:dyDescent="0.25">
      <c r="A80" s="82"/>
      <c r="B80" s="587" t="s">
        <v>364</v>
      </c>
      <c r="C80" s="547"/>
      <c r="D80" s="547"/>
      <c r="E80" s="547"/>
      <c r="F80" s="547"/>
      <c r="G80" s="4" t="s">
        <v>365</v>
      </c>
      <c r="H80" s="4" t="s">
        <v>366</v>
      </c>
      <c r="I80" s="4" t="s">
        <v>367</v>
      </c>
      <c r="J80" s="4" t="s">
        <v>365</v>
      </c>
      <c r="K80" s="4" t="s">
        <v>366</v>
      </c>
      <c r="L80" s="4" t="s">
        <v>367</v>
      </c>
      <c r="M80" s="4" t="s">
        <v>365</v>
      </c>
      <c r="N80" s="4" t="s">
        <v>366</v>
      </c>
      <c r="O80" s="4" t="s">
        <v>367</v>
      </c>
      <c r="P80" s="586"/>
      <c r="Q80" s="586"/>
      <c r="R80" s="83"/>
    </row>
    <row r="81" spans="1:18" ht="12.5" x14ac:dyDescent="0.25">
      <c r="A81" s="82"/>
      <c r="B81" s="4" t="s">
        <v>368</v>
      </c>
      <c r="C81" s="4" t="s">
        <v>369</v>
      </c>
      <c r="D81" s="4" t="s">
        <v>370</v>
      </c>
      <c r="E81" s="4" t="s">
        <v>371</v>
      </c>
      <c r="F81" s="5" t="str">
        <f>IF(OR(AND(NOT(ISBLANK($C82)),$C82&lt;5),AND(NOT(ISBLANK($D82)),$D82&gt;3),AND(NOT(ISBLANK($E82)),$E82&gt;3)),"1","0")</f>
        <v>0</v>
      </c>
      <c r="G81" s="6"/>
      <c r="H81" s="6"/>
      <c r="I81" s="6"/>
      <c r="J81" s="6"/>
      <c r="K81" s="6"/>
      <c r="L81" s="6"/>
      <c r="M81" s="6"/>
      <c r="N81" s="6"/>
      <c r="O81" s="6"/>
      <c r="P81" s="6"/>
      <c r="Q81" s="6"/>
      <c r="R81" s="83"/>
    </row>
    <row r="82" spans="1:18" ht="12.5" x14ac:dyDescent="0.25">
      <c r="A82" s="82"/>
      <c r="B82" s="7"/>
      <c r="C82" s="6"/>
      <c r="D82" s="6"/>
      <c r="E82" s="6"/>
      <c r="F82" s="205" t="s">
        <v>372</v>
      </c>
      <c r="G82" s="562">
        <f>G81+H81</f>
        <v>0</v>
      </c>
      <c r="H82" s="562"/>
      <c r="I82" s="4"/>
      <c r="J82" s="562">
        <f>J81+K81</f>
        <v>0</v>
      </c>
      <c r="K82" s="562"/>
      <c r="L82" s="4"/>
      <c r="M82" s="562">
        <f>M81+N81</f>
        <v>0</v>
      </c>
      <c r="N82" s="562"/>
      <c r="O82" s="4"/>
      <c r="P82" s="4"/>
      <c r="Q82" s="4"/>
      <c r="R82" s="83"/>
    </row>
    <row r="83" spans="1:18" ht="12.5" x14ac:dyDescent="0.25">
      <c r="A83" s="82"/>
      <c r="B83" s="4" t="s">
        <v>373</v>
      </c>
      <c r="C83" s="4" t="s">
        <v>369</v>
      </c>
      <c r="D83" s="4" t="s">
        <v>370</v>
      </c>
      <c r="E83" s="4" t="s">
        <v>371</v>
      </c>
      <c r="F83" s="5" t="str">
        <f>IF(OR(AND(NOT(ISBLANK($C84)),$C84&lt;5),AND(NOT(ISBLANK($D84)),$D84&gt;3),AND(NOT(ISBLANK($E84)),$E84&gt;3)),"1","0")</f>
        <v>0</v>
      </c>
      <c r="G83" s="6"/>
      <c r="H83" s="6"/>
      <c r="I83" s="6"/>
      <c r="J83" s="6"/>
      <c r="K83" s="6"/>
      <c r="L83" s="6"/>
      <c r="M83" s="6"/>
      <c r="N83" s="6"/>
      <c r="O83" s="6"/>
      <c r="P83" s="6"/>
      <c r="Q83" s="6"/>
      <c r="R83" s="83"/>
    </row>
    <row r="84" spans="1:18" ht="12.5" x14ac:dyDescent="0.25">
      <c r="A84" s="82"/>
      <c r="B84" s="7"/>
      <c r="C84" s="6"/>
      <c r="D84" s="6"/>
      <c r="E84" s="6"/>
      <c r="F84" s="8" t="s">
        <v>372</v>
      </c>
      <c r="G84" s="562">
        <f>G83+H83</f>
        <v>0</v>
      </c>
      <c r="H84" s="562"/>
      <c r="I84" s="4"/>
      <c r="J84" s="562">
        <f>J83+K83</f>
        <v>0</v>
      </c>
      <c r="K84" s="562"/>
      <c r="L84" s="4"/>
      <c r="M84" s="562">
        <f>M83+N83</f>
        <v>0</v>
      </c>
      <c r="N84" s="562"/>
      <c r="O84" s="4"/>
      <c r="P84" s="4"/>
      <c r="Q84" s="4"/>
      <c r="R84" s="83"/>
    </row>
    <row r="85" spans="1:18" ht="12.5" x14ac:dyDescent="0.25">
      <c r="A85" s="82"/>
      <c r="B85" s="4" t="s">
        <v>374</v>
      </c>
      <c r="C85" s="4" t="s">
        <v>369</v>
      </c>
      <c r="D85" s="4" t="s">
        <v>370</v>
      </c>
      <c r="E85" s="4" t="s">
        <v>371</v>
      </c>
      <c r="F85" s="5" t="str">
        <f>IF(OR(AND(NOT(ISBLANK($C86)),$C86&lt;5),AND(NOT(ISBLANK($D86)),$D86&gt;3),AND(NOT(ISBLANK($E86)),$E86&gt;3)),"1","0")</f>
        <v>0</v>
      </c>
      <c r="G85" s="6"/>
      <c r="H85" s="6"/>
      <c r="I85" s="6"/>
      <c r="J85" s="6"/>
      <c r="K85" s="6"/>
      <c r="L85" s="6"/>
      <c r="M85" s="6"/>
      <c r="N85" s="6"/>
      <c r="O85" s="6"/>
      <c r="P85" s="6"/>
      <c r="Q85" s="6"/>
      <c r="R85" s="83"/>
    </row>
    <row r="86" spans="1:18" ht="12.5" x14ac:dyDescent="0.25">
      <c r="A86" s="82"/>
      <c r="B86" s="7"/>
      <c r="C86" s="6"/>
      <c r="D86" s="6"/>
      <c r="E86" s="6"/>
      <c r="F86" s="8" t="s">
        <v>372</v>
      </c>
      <c r="G86" s="562">
        <f>G85+H85</f>
        <v>0</v>
      </c>
      <c r="H86" s="562"/>
      <c r="I86" s="4"/>
      <c r="J86" s="562">
        <f>J85+K85</f>
        <v>0</v>
      </c>
      <c r="K86" s="562"/>
      <c r="L86" s="4"/>
      <c r="M86" s="562">
        <f>M85+N85</f>
        <v>0</v>
      </c>
      <c r="N86" s="562"/>
      <c r="O86" s="4"/>
      <c r="P86" s="4"/>
      <c r="Q86" s="4"/>
      <c r="R86" s="83"/>
    </row>
    <row r="87" spans="1:18" ht="12.5" x14ac:dyDescent="0.25">
      <c r="A87" s="82"/>
      <c r="B87" s="4" t="s">
        <v>375</v>
      </c>
      <c r="C87" s="4" t="s">
        <v>369</v>
      </c>
      <c r="D87" s="4" t="s">
        <v>370</v>
      </c>
      <c r="E87" s="4" t="s">
        <v>371</v>
      </c>
      <c r="F87" s="5" t="str">
        <f>IF(OR(AND(NOT(ISBLANK($C88)),$C88&lt;5),AND(NOT(ISBLANK($D88)),$D88&gt;3),AND(NOT(ISBLANK($E88)),$E88&gt;3)),"1","0")</f>
        <v>0</v>
      </c>
      <c r="G87" s="6"/>
      <c r="H87" s="6"/>
      <c r="I87" s="6"/>
      <c r="J87" s="6"/>
      <c r="K87" s="6"/>
      <c r="L87" s="6"/>
      <c r="M87" s="6"/>
      <c r="N87" s="6"/>
      <c r="O87" s="6"/>
      <c r="P87" s="6"/>
      <c r="Q87" s="6"/>
      <c r="R87" s="83"/>
    </row>
    <row r="88" spans="1:18" ht="12.5" x14ac:dyDescent="0.25">
      <c r="A88" s="82"/>
      <c r="B88" s="7"/>
      <c r="C88" s="6"/>
      <c r="D88" s="6"/>
      <c r="E88" s="6"/>
      <c r="F88" s="8" t="s">
        <v>372</v>
      </c>
      <c r="G88" s="562">
        <f>G87+H87</f>
        <v>0</v>
      </c>
      <c r="H88" s="562"/>
      <c r="I88" s="4"/>
      <c r="J88" s="562">
        <f>J87+K87</f>
        <v>0</v>
      </c>
      <c r="K88" s="562"/>
      <c r="L88" s="4"/>
      <c r="M88" s="562">
        <f>M87+N87</f>
        <v>0</v>
      </c>
      <c r="N88" s="562"/>
      <c r="O88" s="4"/>
      <c r="P88" s="4"/>
      <c r="Q88" s="4"/>
      <c r="R88" s="83"/>
    </row>
    <row r="89" spans="1:18" ht="12.5" x14ac:dyDescent="0.25">
      <c r="A89" s="82"/>
      <c r="B89" s="4" t="s">
        <v>376</v>
      </c>
      <c r="C89" s="4" t="s">
        <v>369</v>
      </c>
      <c r="D89" s="4" t="s">
        <v>370</v>
      </c>
      <c r="E89" s="4" t="s">
        <v>371</v>
      </c>
      <c r="F89" s="5" t="str">
        <f>IF(OR(AND(NOT(ISBLANK($C90)),$C90&lt;5),AND(NOT(ISBLANK($D90)),$D90&gt;3),AND(NOT(ISBLANK($E90)),$E90&gt;3)),"1","0")</f>
        <v>0</v>
      </c>
      <c r="G89" s="6"/>
      <c r="H89" s="6"/>
      <c r="I89" s="6"/>
      <c r="J89" s="6"/>
      <c r="K89" s="6"/>
      <c r="L89" s="6"/>
      <c r="M89" s="6"/>
      <c r="N89" s="6"/>
      <c r="O89" s="6"/>
      <c r="P89" s="6"/>
      <c r="Q89" s="6"/>
      <c r="R89" s="83"/>
    </row>
    <row r="90" spans="1:18" ht="12.5" x14ac:dyDescent="0.25">
      <c r="A90" s="82"/>
      <c r="B90" s="7"/>
      <c r="C90" s="6"/>
      <c r="D90" s="6"/>
      <c r="E90" s="6"/>
      <c r="F90" s="8" t="s">
        <v>372</v>
      </c>
      <c r="G90" s="562">
        <f>G89+H89</f>
        <v>0</v>
      </c>
      <c r="H90" s="562"/>
      <c r="I90" s="4"/>
      <c r="J90" s="562">
        <f>J89+K89</f>
        <v>0</v>
      </c>
      <c r="K90" s="562"/>
      <c r="L90" s="4"/>
      <c r="M90" s="562">
        <f>M89+N89</f>
        <v>0</v>
      </c>
      <c r="N90" s="562"/>
      <c r="O90" s="4"/>
      <c r="P90" s="4"/>
      <c r="Q90" s="4"/>
      <c r="R90" s="83"/>
    </row>
    <row r="91" spans="1:18" ht="12.5" x14ac:dyDescent="0.25">
      <c r="A91" s="82"/>
      <c r="B91" s="4" t="s">
        <v>377</v>
      </c>
      <c r="C91" s="4" t="s">
        <v>369</v>
      </c>
      <c r="D91" s="4" t="s">
        <v>370</v>
      </c>
      <c r="E91" s="4" t="s">
        <v>371</v>
      </c>
      <c r="F91" s="5" t="str">
        <f>IF(OR(AND(NOT(ISBLANK($C92)),$C92&lt;5),AND(NOT(ISBLANK($D92)),$D92&gt;3),AND(NOT(ISBLANK($E92)),$E92&gt;3)),"1","0")</f>
        <v>0</v>
      </c>
      <c r="G91" s="6"/>
      <c r="H91" s="6"/>
      <c r="I91" s="6"/>
      <c r="J91" s="6"/>
      <c r="K91" s="6"/>
      <c r="L91" s="6"/>
      <c r="M91" s="6"/>
      <c r="N91" s="6"/>
      <c r="O91" s="6"/>
      <c r="P91" s="6"/>
      <c r="Q91" s="6"/>
      <c r="R91" s="83"/>
    </row>
    <row r="92" spans="1:18" ht="12.5" x14ac:dyDescent="0.25">
      <c r="A92" s="82"/>
      <c r="B92" s="7"/>
      <c r="C92" s="6"/>
      <c r="D92" s="6"/>
      <c r="E92" s="6"/>
      <c r="F92" s="8" t="s">
        <v>372</v>
      </c>
      <c r="G92" s="562">
        <f>G91+H91</f>
        <v>0</v>
      </c>
      <c r="H92" s="562"/>
      <c r="I92" s="4"/>
      <c r="J92" s="562">
        <f>J91+K91</f>
        <v>0</v>
      </c>
      <c r="K92" s="562"/>
      <c r="L92" s="4"/>
      <c r="M92" s="562">
        <f>M91+N91</f>
        <v>0</v>
      </c>
      <c r="N92" s="562"/>
      <c r="O92" s="4"/>
      <c r="P92" s="4"/>
      <c r="Q92" s="4"/>
      <c r="R92" s="83"/>
    </row>
    <row r="93" spans="1:18" ht="12.5" x14ac:dyDescent="0.25">
      <c r="A93" s="82"/>
      <c r="B93" s="4" t="s">
        <v>378</v>
      </c>
      <c r="C93" s="4" t="s">
        <v>369</v>
      </c>
      <c r="D93" s="4" t="s">
        <v>370</v>
      </c>
      <c r="E93" s="4" t="s">
        <v>371</v>
      </c>
      <c r="F93" s="5" t="str">
        <f>IF(OR(AND(NOT(ISBLANK($C94)),$C94&lt;5),AND(NOT(ISBLANK($D94)),$D94&gt;3),AND(NOT(ISBLANK($E94)),$E94&gt;3)),"1","0")</f>
        <v>0</v>
      </c>
      <c r="G93" s="6"/>
      <c r="H93" s="6"/>
      <c r="I93" s="6"/>
      <c r="J93" s="6"/>
      <c r="K93" s="6"/>
      <c r="L93" s="6"/>
      <c r="M93" s="6"/>
      <c r="N93" s="6"/>
      <c r="O93" s="6"/>
      <c r="P93" s="6"/>
      <c r="Q93" s="6"/>
      <c r="R93" s="83"/>
    </row>
    <row r="94" spans="1:18" ht="12.5" x14ac:dyDescent="0.25">
      <c r="A94" s="82"/>
      <c r="B94" s="7"/>
      <c r="C94" s="6"/>
      <c r="D94" s="6"/>
      <c r="E94" s="6"/>
      <c r="F94" s="8" t="s">
        <v>372</v>
      </c>
      <c r="G94" s="562">
        <f>G93+H93</f>
        <v>0</v>
      </c>
      <c r="H94" s="562"/>
      <c r="I94" s="4"/>
      <c r="J94" s="562">
        <f>J93+K93</f>
        <v>0</v>
      </c>
      <c r="K94" s="562"/>
      <c r="L94" s="4"/>
      <c r="M94" s="562">
        <f>M93+N93</f>
        <v>0</v>
      </c>
      <c r="N94" s="562"/>
      <c r="O94" s="4"/>
      <c r="P94" s="4"/>
      <c r="Q94" s="4"/>
      <c r="R94" s="83"/>
    </row>
    <row r="95" spans="1:18" ht="12.5" x14ac:dyDescent="0.25">
      <c r="A95" s="82"/>
      <c r="B95" s="4" t="s">
        <v>379</v>
      </c>
      <c r="C95" s="4" t="s">
        <v>369</v>
      </c>
      <c r="D95" s="4" t="s">
        <v>370</v>
      </c>
      <c r="E95" s="4" t="s">
        <v>371</v>
      </c>
      <c r="F95" s="5" t="str">
        <f>IF(OR(AND(NOT(ISBLANK($C96)),$C96&lt;5),AND(NOT(ISBLANK($D96)),$D96&gt;3),AND(NOT(ISBLANK($E96)),$E96&gt;3)),"1","0")</f>
        <v>0</v>
      </c>
      <c r="G95" s="6"/>
      <c r="H95" s="6"/>
      <c r="I95" s="6"/>
      <c r="J95" s="6"/>
      <c r="K95" s="6"/>
      <c r="L95" s="6"/>
      <c r="M95" s="6"/>
      <c r="N95" s="6"/>
      <c r="O95" s="6"/>
      <c r="P95" s="6"/>
      <c r="Q95" s="6"/>
      <c r="R95" s="83"/>
    </row>
    <row r="96" spans="1:18" ht="12.5" x14ac:dyDescent="0.25">
      <c r="A96" s="82"/>
      <c r="B96" s="7"/>
      <c r="C96" s="6"/>
      <c r="D96" s="6"/>
      <c r="E96" s="6"/>
      <c r="F96" s="8" t="s">
        <v>372</v>
      </c>
      <c r="G96" s="562">
        <f>G95+H95</f>
        <v>0</v>
      </c>
      <c r="H96" s="562"/>
      <c r="I96" s="4"/>
      <c r="J96" s="562">
        <f>J95+K95</f>
        <v>0</v>
      </c>
      <c r="K96" s="562"/>
      <c r="L96" s="4"/>
      <c r="M96" s="562">
        <f>M95+N95</f>
        <v>0</v>
      </c>
      <c r="N96" s="562"/>
      <c r="O96" s="4"/>
      <c r="P96" s="4"/>
      <c r="Q96" s="4"/>
      <c r="R96" s="83"/>
    </row>
    <row r="97" spans="1:18" ht="12.5" x14ac:dyDescent="0.25">
      <c r="A97" s="82"/>
      <c r="B97" s="546" t="s">
        <v>380</v>
      </c>
      <c r="C97" s="547"/>
      <c r="D97" s="547"/>
      <c r="E97" s="548"/>
      <c r="F97" s="548"/>
      <c r="G97" s="548"/>
      <c r="H97" s="548"/>
      <c r="I97" s="548"/>
      <c r="J97" s="10">
        <f>MAX(G82,J82,M82,G84,J84,M84,G86,J86,M86,G88,J88,M88,G90,J90,M90,G92,J92,M92,G94,J94,M94,G96,J96,M96)</f>
        <v>0</v>
      </c>
      <c r="K97" s="549"/>
      <c r="L97" s="550"/>
      <c r="M97" s="550"/>
      <c r="N97" s="550"/>
      <c r="O97" s="550"/>
      <c r="P97" s="550"/>
      <c r="Q97" s="550"/>
      <c r="R97" s="83"/>
    </row>
    <row r="98" spans="1:18" ht="12.5" x14ac:dyDescent="0.25">
      <c r="A98" s="82"/>
      <c r="B98" s="551" t="s">
        <v>381</v>
      </c>
      <c r="C98" s="551"/>
      <c r="D98" s="552"/>
      <c r="E98" s="971"/>
      <c r="F98" s="972"/>
      <c r="G98" s="972"/>
      <c r="H98" s="972"/>
      <c r="I98" s="972"/>
      <c r="J98" s="972"/>
      <c r="K98" s="972"/>
      <c r="L98" s="972"/>
      <c r="M98" s="972"/>
      <c r="N98" s="972"/>
      <c r="O98" s="972"/>
      <c r="P98" s="972"/>
      <c r="Q98" s="973"/>
      <c r="R98" s="83"/>
    </row>
    <row r="99" spans="1:18" ht="12.5" x14ac:dyDescent="0.25">
      <c r="A99" s="82"/>
      <c r="B99" s="111" t="s">
        <v>382</v>
      </c>
      <c r="C99" s="112">
        <f>F81+F83+F85+F87+F89+F91+F93+F95</f>
        <v>0</v>
      </c>
      <c r="D99" s="9"/>
      <c r="E99" s="974"/>
      <c r="F99" s="557"/>
      <c r="G99" s="557"/>
      <c r="H99" s="557"/>
      <c r="I99" s="557"/>
      <c r="J99" s="557"/>
      <c r="K99" s="557"/>
      <c r="L99" s="557"/>
      <c r="M99" s="557"/>
      <c r="N99" s="557"/>
      <c r="O99" s="557"/>
      <c r="P99" s="557"/>
      <c r="Q99" s="975"/>
      <c r="R99" s="83"/>
    </row>
    <row r="100" spans="1:18" ht="12.5" x14ac:dyDescent="0.25">
      <c r="A100" s="82"/>
      <c r="B100" s="111" t="s">
        <v>383</v>
      </c>
      <c r="C100" s="112" t="str">
        <f>IF(AND(NOT(ISBLANK(G79)),OR(G79="&lt; 50,000 cp",G79="50,000 - 499,999 cp")),"1","0")</f>
        <v>0</v>
      </c>
      <c r="D100" s="9"/>
      <c r="E100" s="974"/>
      <c r="F100" s="557"/>
      <c r="G100" s="557"/>
      <c r="H100" s="557"/>
      <c r="I100" s="557"/>
      <c r="J100" s="557"/>
      <c r="K100" s="557"/>
      <c r="L100" s="557"/>
      <c r="M100" s="557"/>
      <c r="N100" s="557"/>
      <c r="O100" s="557"/>
      <c r="P100" s="557"/>
      <c r="Q100" s="975"/>
      <c r="R100" s="83"/>
    </row>
    <row r="101" spans="1:18" ht="12.5" x14ac:dyDescent="0.25">
      <c r="A101" s="82"/>
      <c r="B101" s="111" t="s">
        <v>384</v>
      </c>
      <c r="C101" s="111">
        <f>C99+C100</f>
        <v>0</v>
      </c>
      <c r="D101" s="9"/>
      <c r="E101" s="976"/>
      <c r="F101" s="977"/>
      <c r="G101" s="977"/>
      <c r="H101" s="977"/>
      <c r="I101" s="977"/>
      <c r="J101" s="977"/>
      <c r="K101" s="977"/>
      <c r="L101" s="977"/>
      <c r="M101" s="977"/>
      <c r="N101" s="977"/>
      <c r="O101" s="977"/>
      <c r="P101" s="977"/>
      <c r="Q101" s="978"/>
      <c r="R101" s="83"/>
    </row>
    <row r="102" spans="1:18" ht="12.5" x14ac:dyDescent="0.25">
      <c r="A102" s="82"/>
      <c r="B102" s="113" t="s">
        <v>385</v>
      </c>
      <c r="C102" s="113">
        <f>$F$4</f>
        <v>0</v>
      </c>
      <c r="R102" s="83"/>
    </row>
    <row r="103" spans="1:18" ht="12.5" x14ac:dyDescent="0.25">
      <c r="A103" s="82"/>
      <c r="R103" s="83"/>
    </row>
    <row r="104" spans="1:18" ht="12.5" x14ac:dyDescent="0.25">
      <c r="A104" s="82"/>
      <c r="R104" s="83"/>
    </row>
    <row r="105" spans="1:18" ht="12.5" x14ac:dyDescent="0.25">
      <c r="A105" s="82"/>
      <c r="B105" s="590" t="str">
        <f>+Ecologist&amp;": "&amp;+Site_name</f>
        <v xml:space="preserve">: </v>
      </c>
      <c r="C105" s="591"/>
      <c r="D105" s="591"/>
      <c r="E105" s="591"/>
      <c r="F105" s="591"/>
      <c r="G105" s="591"/>
      <c r="H105" s="591"/>
      <c r="I105" s="591"/>
      <c r="J105" s="591"/>
      <c r="K105" s="592"/>
      <c r="L105" s="592"/>
      <c r="M105" s="592"/>
      <c r="N105" s="592"/>
      <c r="O105" s="592"/>
      <c r="P105" s="592"/>
      <c r="Q105" s="593"/>
      <c r="R105" s="83"/>
    </row>
    <row r="106" spans="1:18" ht="14.15" customHeight="1" x14ac:dyDescent="0.25">
      <c r="A106" s="82"/>
      <c r="B106" s="594" t="s">
        <v>1085</v>
      </c>
      <c r="C106" s="594"/>
      <c r="D106" s="594"/>
      <c r="E106" s="594"/>
      <c r="F106" s="594"/>
      <c r="G106" s="594"/>
      <c r="H106" s="594"/>
      <c r="I106" s="594"/>
      <c r="J106" s="594"/>
      <c r="K106" s="285" t="s">
        <v>387</v>
      </c>
      <c r="L106" s="235"/>
      <c r="M106" s="235"/>
      <c r="N106" s="235"/>
      <c r="O106" s="235"/>
      <c r="P106" s="235"/>
      <c r="Q106" s="235"/>
      <c r="R106" s="83"/>
    </row>
    <row r="107" spans="1:18" ht="12.5" x14ac:dyDescent="0.25">
      <c r="A107" s="82"/>
      <c r="B107" s="245"/>
      <c r="C107" s="271"/>
      <c r="D107" s="271"/>
      <c r="E107" s="271"/>
      <c r="F107" s="271"/>
      <c r="G107" s="271"/>
      <c r="H107" s="271"/>
      <c r="I107" s="271"/>
      <c r="J107" s="271"/>
      <c r="K107" s="271"/>
      <c r="L107" s="271"/>
      <c r="M107" s="271"/>
      <c r="N107" s="271"/>
      <c r="O107" s="271"/>
      <c r="P107" s="271"/>
      <c r="Q107" s="271"/>
      <c r="R107" s="83"/>
    </row>
    <row r="108" spans="1:18" ht="12.5" x14ac:dyDescent="0.25">
      <c r="A108" s="82"/>
      <c r="B108" s="271"/>
      <c r="C108" s="271"/>
      <c r="D108" s="271"/>
      <c r="E108" s="271"/>
      <c r="F108" s="271"/>
      <c r="G108" s="271"/>
      <c r="H108" s="271"/>
      <c r="I108" s="271"/>
      <c r="J108" s="271"/>
      <c r="K108" s="271"/>
      <c r="L108" s="271"/>
      <c r="M108" s="271"/>
      <c r="N108" s="271"/>
      <c r="O108" s="271"/>
      <c r="P108" s="271"/>
      <c r="Q108" s="271"/>
      <c r="R108" s="83"/>
    </row>
    <row r="109" spans="1:18" ht="12.5" x14ac:dyDescent="0.25">
      <c r="A109" s="82"/>
      <c r="B109" s="271"/>
      <c r="C109" s="271"/>
      <c r="D109" s="271"/>
      <c r="E109" s="271"/>
      <c r="F109" s="271"/>
      <c r="G109" s="271"/>
      <c r="H109" s="271"/>
      <c r="I109" s="271"/>
      <c r="J109" s="271"/>
      <c r="K109" s="271"/>
      <c r="L109" s="271"/>
      <c r="M109" s="271"/>
      <c r="N109" s="271"/>
      <c r="O109" s="271"/>
      <c r="P109" s="271"/>
      <c r="Q109" s="271"/>
      <c r="R109" s="83"/>
    </row>
    <row r="110" spans="1:18" ht="14.15" customHeight="1" x14ac:dyDescent="0.25">
      <c r="A110" s="82"/>
      <c r="B110" s="595" t="s">
        <v>1097</v>
      </c>
      <c r="C110" s="596"/>
      <c r="D110" s="596"/>
      <c r="E110" s="597"/>
      <c r="F110" s="579" t="s">
        <v>320</v>
      </c>
      <c r="G110" s="578" t="s">
        <v>354</v>
      </c>
      <c r="H110" s="578"/>
      <c r="I110" s="578"/>
      <c r="J110" s="578" t="s">
        <v>355</v>
      </c>
      <c r="K110" s="578"/>
      <c r="L110" s="578"/>
      <c r="M110" s="580" t="s">
        <v>356</v>
      </c>
      <c r="N110" s="581"/>
      <c r="O110" s="581"/>
      <c r="P110" s="2" t="s">
        <v>357</v>
      </c>
      <c r="Q110" s="3" t="s">
        <v>358</v>
      </c>
      <c r="R110" s="83"/>
    </row>
    <row r="111" spans="1:18" ht="14.15" customHeight="1" x14ac:dyDescent="0.25">
      <c r="A111" s="82"/>
      <c r="B111" s="981"/>
      <c r="C111" s="982"/>
      <c r="D111" s="982"/>
      <c r="E111" s="983"/>
      <c r="F111" s="263"/>
      <c r="G111" s="579" t="s">
        <v>359</v>
      </c>
      <c r="H111" s="579"/>
      <c r="I111" s="579"/>
      <c r="J111" s="579" t="s">
        <v>360</v>
      </c>
      <c r="K111" s="579"/>
      <c r="L111" s="579"/>
      <c r="M111" s="582"/>
      <c r="N111" s="582"/>
      <c r="O111" s="582"/>
      <c r="P111" s="585" t="s">
        <v>361</v>
      </c>
      <c r="Q111" s="585" t="s">
        <v>362</v>
      </c>
      <c r="R111" s="83"/>
    </row>
    <row r="112" spans="1:18" ht="12.5" x14ac:dyDescent="0.25">
      <c r="A112" s="82"/>
      <c r="B112" s="588" t="s">
        <v>363</v>
      </c>
      <c r="C112" s="589"/>
      <c r="D112" s="589"/>
      <c r="E112" s="144"/>
      <c r="F112" s="263"/>
      <c r="G112" s="583"/>
      <c r="H112" s="583"/>
      <c r="I112" s="583"/>
      <c r="J112" s="584"/>
      <c r="K112" s="584"/>
      <c r="L112" s="584"/>
      <c r="M112" s="582"/>
      <c r="N112" s="582"/>
      <c r="O112" s="582"/>
      <c r="P112" s="586"/>
      <c r="Q112" s="586"/>
      <c r="R112" s="83"/>
    </row>
    <row r="113" spans="1:18" ht="12.5" x14ac:dyDescent="0.25">
      <c r="A113" s="82"/>
      <c r="B113" s="587" t="s">
        <v>364</v>
      </c>
      <c r="C113" s="547"/>
      <c r="D113" s="547"/>
      <c r="E113" s="547"/>
      <c r="F113" s="547"/>
      <c r="G113" s="4" t="s">
        <v>365</v>
      </c>
      <c r="H113" s="4" t="s">
        <v>366</v>
      </c>
      <c r="I113" s="4" t="s">
        <v>367</v>
      </c>
      <c r="J113" s="4" t="s">
        <v>365</v>
      </c>
      <c r="K113" s="4" t="s">
        <v>366</v>
      </c>
      <c r="L113" s="4" t="s">
        <v>367</v>
      </c>
      <c r="M113" s="4" t="s">
        <v>365</v>
      </c>
      <c r="N113" s="4" t="s">
        <v>366</v>
      </c>
      <c r="O113" s="4" t="s">
        <v>367</v>
      </c>
      <c r="P113" s="586"/>
      <c r="Q113" s="586"/>
      <c r="R113" s="83"/>
    </row>
    <row r="114" spans="1:18" ht="12.5" x14ac:dyDescent="0.25">
      <c r="A114" s="82"/>
      <c r="B114" s="4" t="s">
        <v>368</v>
      </c>
      <c r="C114" s="4" t="s">
        <v>369</v>
      </c>
      <c r="D114" s="4" t="s">
        <v>370</v>
      </c>
      <c r="E114" s="4" t="s">
        <v>371</v>
      </c>
      <c r="F114" s="5" t="str">
        <f>IF(OR(AND(NOT(ISBLANK($C115)),$C115&lt;5),AND(NOT(ISBLANK($D115)),$D115&gt;3),AND(NOT(ISBLANK($E115)),$E115&gt;3)),"1","0")</f>
        <v>0</v>
      </c>
      <c r="G114" s="6"/>
      <c r="H114" s="6"/>
      <c r="I114" s="6"/>
      <c r="J114" s="6"/>
      <c r="K114" s="6"/>
      <c r="L114" s="6"/>
      <c r="M114" s="6"/>
      <c r="N114" s="6"/>
      <c r="O114" s="6"/>
      <c r="P114" s="6"/>
      <c r="Q114" s="6"/>
      <c r="R114" s="83"/>
    </row>
    <row r="115" spans="1:18" ht="12.5" x14ac:dyDescent="0.25">
      <c r="A115" s="82"/>
      <c r="B115" s="7"/>
      <c r="C115" s="6"/>
      <c r="D115" s="6"/>
      <c r="E115" s="6"/>
      <c r="F115" s="205" t="s">
        <v>372</v>
      </c>
      <c r="G115" s="562">
        <f>G114+H114</f>
        <v>0</v>
      </c>
      <c r="H115" s="562"/>
      <c r="I115" s="4"/>
      <c r="J115" s="562">
        <f>J114+K114</f>
        <v>0</v>
      </c>
      <c r="K115" s="562"/>
      <c r="L115" s="4"/>
      <c r="M115" s="562">
        <f>M114+N114</f>
        <v>0</v>
      </c>
      <c r="N115" s="562"/>
      <c r="O115" s="4"/>
      <c r="P115" s="4"/>
      <c r="Q115" s="4"/>
      <c r="R115" s="83"/>
    </row>
    <row r="116" spans="1:18" ht="12.5" x14ac:dyDescent="0.25">
      <c r="A116" s="82"/>
      <c r="B116" s="4" t="s">
        <v>373</v>
      </c>
      <c r="C116" s="4" t="s">
        <v>369</v>
      </c>
      <c r="D116" s="4" t="s">
        <v>370</v>
      </c>
      <c r="E116" s="4" t="s">
        <v>371</v>
      </c>
      <c r="F116" s="5" t="str">
        <f>IF(OR(AND(NOT(ISBLANK($C117)),$C117&lt;5),AND(NOT(ISBLANK($D117)),$D117&gt;3),AND(NOT(ISBLANK($E117)),$E117&gt;3)),"1","0")</f>
        <v>0</v>
      </c>
      <c r="G116" s="6"/>
      <c r="H116" s="6"/>
      <c r="I116" s="6"/>
      <c r="J116" s="6"/>
      <c r="K116" s="6"/>
      <c r="L116" s="6"/>
      <c r="M116" s="6"/>
      <c r="N116" s="6"/>
      <c r="O116" s="6"/>
      <c r="P116" s="6"/>
      <c r="Q116" s="6"/>
      <c r="R116" s="83"/>
    </row>
    <row r="117" spans="1:18" ht="12.5" x14ac:dyDescent="0.25">
      <c r="A117" s="82"/>
      <c r="B117" s="7"/>
      <c r="C117" s="6"/>
      <c r="D117" s="6"/>
      <c r="E117" s="6"/>
      <c r="F117" s="8" t="s">
        <v>372</v>
      </c>
      <c r="G117" s="562">
        <f>G116+H116</f>
        <v>0</v>
      </c>
      <c r="H117" s="562"/>
      <c r="I117" s="4"/>
      <c r="J117" s="562">
        <f>J116+K116</f>
        <v>0</v>
      </c>
      <c r="K117" s="562"/>
      <c r="L117" s="4"/>
      <c r="M117" s="562">
        <f>M116+N116</f>
        <v>0</v>
      </c>
      <c r="N117" s="562"/>
      <c r="O117" s="4"/>
      <c r="P117" s="4"/>
      <c r="Q117" s="4"/>
      <c r="R117" s="83"/>
    </row>
    <row r="118" spans="1:18" ht="12.5" x14ac:dyDescent="0.25">
      <c r="A118" s="82"/>
      <c r="B118" s="4" t="s">
        <v>374</v>
      </c>
      <c r="C118" s="4" t="s">
        <v>369</v>
      </c>
      <c r="D118" s="4" t="s">
        <v>370</v>
      </c>
      <c r="E118" s="4" t="s">
        <v>371</v>
      </c>
      <c r="F118" s="5" t="str">
        <f>IF(OR(AND(NOT(ISBLANK($C119)),$C119&lt;5),AND(NOT(ISBLANK($D119)),$D119&gt;3),AND(NOT(ISBLANK($E119)),$E119&gt;3)),"1","0")</f>
        <v>0</v>
      </c>
      <c r="G118" s="6"/>
      <c r="H118" s="6"/>
      <c r="I118" s="6"/>
      <c r="J118" s="6"/>
      <c r="K118" s="6"/>
      <c r="L118" s="6"/>
      <c r="M118" s="6"/>
      <c r="N118" s="6"/>
      <c r="O118" s="6"/>
      <c r="P118" s="6"/>
      <c r="Q118" s="6"/>
      <c r="R118" s="83"/>
    </row>
    <row r="119" spans="1:18" ht="12.5" x14ac:dyDescent="0.25">
      <c r="A119" s="82"/>
      <c r="B119" s="7"/>
      <c r="C119" s="6"/>
      <c r="D119" s="6"/>
      <c r="E119" s="6"/>
      <c r="F119" s="8" t="s">
        <v>372</v>
      </c>
      <c r="G119" s="562">
        <f>G118+H118</f>
        <v>0</v>
      </c>
      <c r="H119" s="562"/>
      <c r="I119" s="4"/>
      <c r="J119" s="562">
        <f>J118+K118</f>
        <v>0</v>
      </c>
      <c r="K119" s="562"/>
      <c r="L119" s="4"/>
      <c r="M119" s="562">
        <f>M118+N118</f>
        <v>0</v>
      </c>
      <c r="N119" s="562"/>
      <c r="O119" s="4"/>
      <c r="P119" s="4"/>
      <c r="Q119" s="4"/>
      <c r="R119" s="83"/>
    </row>
    <row r="120" spans="1:18" ht="12.5" x14ac:dyDescent="0.25">
      <c r="A120" s="82"/>
      <c r="B120" s="4" t="s">
        <v>375</v>
      </c>
      <c r="C120" s="4" t="s">
        <v>369</v>
      </c>
      <c r="D120" s="4" t="s">
        <v>370</v>
      </c>
      <c r="E120" s="4" t="s">
        <v>371</v>
      </c>
      <c r="F120" s="5" t="str">
        <f>IF(OR(AND(NOT(ISBLANK($C121)),$C121&lt;5),AND(NOT(ISBLANK($D121)),$D121&gt;3),AND(NOT(ISBLANK($E121)),$E121&gt;3)),"1","0")</f>
        <v>0</v>
      </c>
      <c r="G120" s="6"/>
      <c r="H120" s="6"/>
      <c r="I120" s="6"/>
      <c r="J120" s="6"/>
      <c r="K120" s="6"/>
      <c r="L120" s="6"/>
      <c r="M120" s="6"/>
      <c r="N120" s="6"/>
      <c r="O120" s="6"/>
      <c r="P120" s="6"/>
      <c r="Q120" s="6"/>
      <c r="R120" s="83"/>
    </row>
    <row r="121" spans="1:18" ht="12.5" x14ac:dyDescent="0.25">
      <c r="A121" s="82"/>
      <c r="B121" s="7"/>
      <c r="C121" s="6"/>
      <c r="D121" s="6"/>
      <c r="E121" s="6"/>
      <c r="F121" s="8" t="s">
        <v>372</v>
      </c>
      <c r="G121" s="562">
        <f>G120+H120</f>
        <v>0</v>
      </c>
      <c r="H121" s="562"/>
      <c r="I121" s="4"/>
      <c r="J121" s="562">
        <f>J120+K120</f>
        <v>0</v>
      </c>
      <c r="K121" s="562"/>
      <c r="L121" s="4"/>
      <c r="M121" s="562">
        <f>M120+N120</f>
        <v>0</v>
      </c>
      <c r="N121" s="562"/>
      <c r="O121" s="4"/>
      <c r="P121" s="4"/>
      <c r="Q121" s="4"/>
      <c r="R121" s="83"/>
    </row>
    <row r="122" spans="1:18" ht="12.5" x14ac:dyDescent="0.25">
      <c r="A122" s="82"/>
      <c r="B122" s="4" t="s">
        <v>376</v>
      </c>
      <c r="C122" s="4" t="s">
        <v>369</v>
      </c>
      <c r="D122" s="4" t="s">
        <v>370</v>
      </c>
      <c r="E122" s="4" t="s">
        <v>371</v>
      </c>
      <c r="F122" s="5" t="str">
        <f>IF(OR(AND(NOT(ISBLANK($C123)),$C123&lt;5),AND(NOT(ISBLANK($D123)),$D123&gt;3),AND(NOT(ISBLANK($E123)),$E123&gt;3)),"1","0")</f>
        <v>0</v>
      </c>
      <c r="G122" s="6"/>
      <c r="H122" s="6"/>
      <c r="I122" s="6"/>
      <c r="J122" s="6"/>
      <c r="K122" s="6"/>
      <c r="L122" s="6"/>
      <c r="M122" s="6"/>
      <c r="N122" s="6"/>
      <c r="O122" s="6"/>
      <c r="P122" s="6"/>
      <c r="Q122" s="6"/>
      <c r="R122" s="83"/>
    </row>
    <row r="123" spans="1:18" ht="12.5" x14ac:dyDescent="0.25">
      <c r="A123" s="82"/>
      <c r="B123" s="7"/>
      <c r="C123" s="6"/>
      <c r="D123" s="6"/>
      <c r="E123" s="6"/>
      <c r="F123" s="8" t="s">
        <v>372</v>
      </c>
      <c r="G123" s="562">
        <f>G122+H122</f>
        <v>0</v>
      </c>
      <c r="H123" s="562"/>
      <c r="I123" s="4"/>
      <c r="J123" s="562">
        <f>J122+K122</f>
        <v>0</v>
      </c>
      <c r="K123" s="562"/>
      <c r="L123" s="4"/>
      <c r="M123" s="562">
        <f>M122+N122</f>
        <v>0</v>
      </c>
      <c r="N123" s="562"/>
      <c r="O123" s="4"/>
      <c r="P123" s="4"/>
      <c r="Q123" s="4"/>
      <c r="R123" s="83"/>
    </row>
    <row r="124" spans="1:18" ht="12.5" x14ac:dyDescent="0.25">
      <c r="A124" s="82"/>
      <c r="B124" s="4" t="s">
        <v>377</v>
      </c>
      <c r="C124" s="4" t="s">
        <v>369</v>
      </c>
      <c r="D124" s="4" t="s">
        <v>370</v>
      </c>
      <c r="E124" s="4" t="s">
        <v>371</v>
      </c>
      <c r="F124" s="5" t="str">
        <f>IF(OR(AND(NOT(ISBLANK($C125)),$C125&lt;5),AND(NOT(ISBLANK($D125)),$D125&gt;3),AND(NOT(ISBLANK($E125)),$E125&gt;3)),"1","0")</f>
        <v>0</v>
      </c>
      <c r="G124" s="6"/>
      <c r="H124" s="6"/>
      <c r="I124" s="6"/>
      <c r="J124" s="6"/>
      <c r="K124" s="6"/>
      <c r="L124" s="6"/>
      <c r="M124" s="6"/>
      <c r="N124" s="6"/>
      <c r="O124" s="6"/>
      <c r="P124" s="6"/>
      <c r="Q124" s="6"/>
      <c r="R124" s="83"/>
    </row>
    <row r="125" spans="1:18" ht="12.5" x14ac:dyDescent="0.25">
      <c r="A125" s="82"/>
      <c r="B125" s="7"/>
      <c r="C125" s="6"/>
      <c r="D125" s="6"/>
      <c r="E125" s="6"/>
      <c r="F125" s="8" t="s">
        <v>372</v>
      </c>
      <c r="G125" s="562">
        <f>G124+H124</f>
        <v>0</v>
      </c>
      <c r="H125" s="562"/>
      <c r="I125" s="4"/>
      <c r="J125" s="562">
        <f>J124+K124</f>
        <v>0</v>
      </c>
      <c r="K125" s="562"/>
      <c r="L125" s="4"/>
      <c r="M125" s="562">
        <f>M124+N124</f>
        <v>0</v>
      </c>
      <c r="N125" s="562"/>
      <c r="O125" s="4"/>
      <c r="P125" s="4"/>
      <c r="Q125" s="4"/>
      <c r="R125" s="83"/>
    </row>
    <row r="126" spans="1:18" ht="12.5" x14ac:dyDescent="0.25">
      <c r="A126" s="82"/>
      <c r="B126" s="4" t="s">
        <v>378</v>
      </c>
      <c r="C126" s="4" t="s">
        <v>369</v>
      </c>
      <c r="D126" s="4" t="s">
        <v>370</v>
      </c>
      <c r="E126" s="4" t="s">
        <v>371</v>
      </c>
      <c r="F126" s="5" t="str">
        <f>IF(OR(AND(NOT(ISBLANK($C127)),$C127&lt;5),AND(NOT(ISBLANK($D127)),$D127&gt;3),AND(NOT(ISBLANK($E127)),$E127&gt;3)),"1","0")</f>
        <v>0</v>
      </c>
      <c r="G126" s="6"/>
      <c r="H126" s="6"/>
      <c r="I126" s="6"/>
      <c r="J126" s="6"/>
      <c r="K126" s="6"/>
      <c r="L126" s="6"/>
      <c r="M126" s="6"/>
      <c r="N126" s="6"/>
      <c r="O126" s="6"/>
      <c r="P126" s="6"/>
      <c r="Q126" s="6"/>
      <c r="R126" s="83"/>
    </row>
    <row r="127" spans="1:18" ht="12.5" x14ac:dyDescent="0.25">
      <c r="A127" s="82"/>
      <c r="B127" s="7"/>
      <c r="C127" s="6"/>
      <c r="D127" s="6"/>
      <c r="E127" s="6"/>
      <c r="F127" s="8" t="s">
        <v>372</v>
      </c>
      <c r="G127" s="562">
        <f>G126+H126</f>
        <v>0</v>
      </c>
      <c r="H127" s="562"/>
      <c r="I127" s="4"/>
      <c r="J127" s="562">
        <f>J126+K126</f>
        <v>0</v>
      </c>
      <c r="K127" s="562"/>
      <c r="L127" s="4"/>
      <c r="M127" s="562">
        <f>M126+N126</f>
        <v>0</v>
      </c>
      <c r="N127" s="562"/>
      <c r="O127" s="4"/>
      <c r="P127" s="4"/>
      <c r="Q127" s="4"/>
      <c r="R127" s="83"/>
    </row>
    <row r="128" spans="1:18" ht="12.5" x14ac:dyDescent="0.25">
      <c r="A128" s="82"/>
      <c r="B128" s="4" t="s">
        <v>379</v>
      </c>
      <c r="C128" s="4" t="s">
        <v>369</v>
      </c>
      <c r="D128" s="4" t="s">
        <v>370</v>
      </c>
      <c r="E128" s="4" t="s">
        <v>371</v>
      </c>
      <c r="F128" s="5" t="str">
        <f>IF(OR(AND(NOT(ISBLANK($C129)),$C129&lt;5),AND(NOT(ISBLANK($D129)),$D129&gt;3),AND(NOT(ISBLANK($E129)),$E129&gt;3)),"1","0")</f>
        <v>0</v>
      </c>
      <c r="G128" s="6"/>
      <c r="H128" s="6"/>
      <c r="I128" s="6"/>
      <c r="J128" s="6"/>
      <c r="K128" s="6"/>
      <c r="L128" s="6"/>
      <c r="M128" s="6"/>
      <c r="N128" s="6"/>
      <c r="O128" s="6"/>
      <c r="P128" s="6"/>
      <c r="Q128" s="6"/>
      <c r="R128" s="83"/>
    </row>
    <row r="129" spans="1:18" ht="12.5" x14ac:dyDescent="0.25">
      <c r="A129" s="82"/>
      <c r="B129" s="7"/>
      <c r="C129" s="6"/>
      <c r="D129" s="6"/>
      <c r="E129" s="6"/>
      <c r="F129" s="8" t="s">
        <v>372</v>
      </c>
      <c r="G129" s="562">
        <f>G128+H128</f>
        <v>0</v>
      </c>
      <c r="H129" s="562"/>
      <c r="I129" s="4"/>
      <c r="J129" s="562">
        <f>J128+K128</f>
        <v>0</v>
      </c>
      <c r="K129" s="562"/>
      <c r="L129" s="4"/>
      <c r="M129" s="562">
        <f>M128+N128</f>
        <v>0</v>
      </c>
      <c r="N129" s="562"/>
      <c r="O129" s="4"/>
      <c r="P129" s="4"/>
      <c r="Q129" s="4"/>
      <c r="R129" s="83"/>
    </row>
    <row r="130" spans="1:18" ht="12.5" x14ac:dyDescent="0.25">
      <c r="A130" s="82"/>
      <c r="B130" s="546" t="s">
        <v>380</v>
      </c>
      <c r="C130" s="547"/>
      <c r="D130" s="547"/>
      <c r="E130" s="548"/>
      <c r="F130" s="548"/>
      <c r="G130" s="548"/>
      <c r="H130" s="548"/>
      <c r="I130" s="548"/>
      <c r="J130" s="10">
        <f>MAX(G115,J115,M115,G117,J117,M117,G119,J119,M119,G121,J121,M121,G123,J123,M123,G125,J125,M125,G127,J127,M127,G129,J129,M129)</f>
        <v>0</v>
      </c>
      <c r="K130" s="549"/>
      <c r="L130" s="550"/>
      <c r="M130" s="550"/>
      <c r="N130" s="550"/>
      <c r="O130" s="550"/>
      <c r="P130" s="550"/>
      <c r="Q130" s="550"/>
      <c r="R130" s="83"/>
    </row>
    <row r="131" spans="1:18" ht="12.5" x14ac:dyDescent="0.25">
      <c r="A131" s="82"/>
      <c r="B131" s="551" t="s">
        <v>381</v>
      </c>
      <c r="C131" s="551"/>
      <c r="D131" s="552"/>
      <c r="E131" s="971"/>
      <c r="F131" s="972"/>
      <c r="G131" s="972"/>
      <c r="H131" s="972"/>
      <c r="I131" s="972"/>
      <c r="J131" s="972"/>
      <c r="K131" s="972"/>
      <c r="L131" s="972"/>
      <c r="M131" s="972"/>
      <c r="N131" s="972"/>
      <c r="O131" s="972"/>
      <c r="P131" s="972"/>
      <c r="Q131" s="973"/>
      <c r="R131" s="83"/>
    </row>
    <row r="132" spans="1:18" ht="12.5" x14ac:dyDescent="0.25">
      <c r="A132" s="82"/>
      <c r="B132" s="111" t="s">
        <v>382</v>
      </c>
      <c r="C132" s="112">
        <f>F114+F116+F118+F120+F122+F124+F126+F128</f>
        <v>0</v>
      </c>
      <c r="D132" s="9"/>
      <c r="E132" s="974"/>
      <c r="F132" s="557"/>
      <c r="G132" s="557"/>
      <c r="H132" s="557"/>
      <c r="I132" s="557"/>
      <c r="J132" s="557"/>
      <c r="K132" s="557"/>
      <c r="L132" s="557"/>
      <c r="M132" s="557"/>
      <c r="N132" s="557"/>
      <c r="O132" s="557"/>
      <c r="P132" s="557"/>
      <c r="Q132" s="975"/>
      <c r="R132" s="83"/>
    </row>
    <row r="133" spans="1:18" ht="12.5" x14ac:dyDescent="0.25">
      <c r="A133" s="82"/>
      <c r="B133" s="111" t="s">
        <v>383</v>
      </c>
      <c r="C133" s="112" t="str">
        <f>IF(AND(NOT(ISBLANK(G112)),OR(G112="&lt; 50,000 cp",G112="50,000 - 499,999 cp")),"1","0")</f>
        <v>0</v>
      </c>
      <c r="D133" s="9"/>
      <c r="E133" s="974"/>
      <c r="F133" s="557"/>
      <c r="G133" s="557"/>
      <c r="H133" s="557"/>
      <c r="I133" s="557"/>
      <c r="J133" s="557"/>
      <c r="K133" s="557"/>
      <c r="L133" s="557"/>
      <c r="M133" s="557"/>
      <c r="N133" s="557"/>
      <c r="O133" s="557"/>
      <c r="P133" s="557"/>
      <c r="Q133" s="975"/>
      <c r="R133" s="83"/>
    </row>
    <row r="134" spans="1:18" ht="12.5" x14ac:dyDescent="0.25">
      <c r="A134" s="82"/>
      <c r="B134" s="111" t="s">
        <v>384</v>
      </c>
      <c r="C134" s="111">
        <f>C132+C133</f>
        <v>0</v>
      </c>
      <c r="D134" s="9"/>
      <c r="E134" s="976"/>
      <c r="F134" s="977"/>
      <c r="G134" s="977"/>
      <c r="H134" s="977"/>
      <c r="I134" s="977"/>
      <c r="J134" s="977"/>
      <c r="K134" s="977"/>
      <c r="L134" s="977"/>
      <c r="M134" s="977"/>
      <c r="N134" s="977"/>
      <c r="O134" s="977"/>
      <c r="P134" s="977"/>
      <c r="Q134" s="978"/>
      <c r="R134" s="83"/>
    </row>
    <row r="135" spans="1:18" ht="12.5" x14ac:dyDescent="0.25">
      <c r="A135" s="82"/>
      <c r="B135" s="113" t="s">
        <v>385</v>
      </c>
      <c r="C135" s="113">
        <f>$F$4</f>
        <v>0</v>
      </c>
      <c r="R135" s="83"/>
    </row>
    <row r="136" spans="1:18" ht="12.5" x14ac:dyDescent="0.25">
      <c r="A136" s="82"/>
      <c r="R136" s="83"/>
    </row>
    <row r="137" spans="1:18" ht="12.5" x14ac:dyDescent="0.25">
      <c r="A137" s="82"/>
      <c r="R137" s="83"/>
    </row>
    <row r="138" spans="1:18" ht="12.5" x14ac:dyDescent="0.25">
      <c r="A138" s="82"/>
      <c r="B138" s="590" t="str">
        <f>+Ecologist&amp;": "&amp;+Site_name</f>
        <v xml:space="preserve">: </v>
      </c>
      <c r="C138" s="591"/>
      <c r="D138" s="591"/>
      <c r="E138" s="591"/>
      <c r="F138" s="591"/>
      <c r="G138" s="591"/>
      <c r="H138" s="591"/>
      <c r="I138" s="591"/>
      <c r="J138" s="591"/>
      <c r="K138" s="592"/>
      <c r="L138" s="592"/>
      <c r="M138" s="592"/>
      <c r="N138" s="592"/>
      <c r="O138" s="592"/>
      <c r="P138" s="592"/>
      <c r="Q138" s="593"/>
      <c r="R138" s="83"/>
    </row>
    <row r="139" spans="1:18" ht="14.15" customHeight="1" x14ac:dyDescent="0.25">
      <c r="A139" s="82"/>
      <c r="B139" s="594" t="s">
        <v>1085</v>
      </c>
      <c r="C139" s="594"/>
      <c r="D139" s="594"/>
      <c r="E139" s="594"/>
      <c r="F139" s="594"/>
      <c r="G139" s="594"/>
      <c r="H139" s="594"/>
      <c r="I139" s="594"/>
      <c r="J139" s="594"/>
      <c r="K139" s="285" t="s">
        <v>387</v>
      </c>
      <c r="L139" s="235"/>
      <c r="M139" s="235"/>
      <c r="N139" s="235"/>
      <c r="O139" s="235"/>
      <c r="P139" s="235"/>
      <c r="Q139" s="235"/>
      <c r="R139" s="83"/>
    </row>
    <row r="140" spans="1:18" ht="12.5" x14ac:dyDescent="0.25">
      <c r="A140" s="82"/>
      <c r="B140" s="245"/>
      <c r="C140" s="271"/>
      <c r="D140" s="271"/>
      <c r="E140" s="271"/>
      <c r="F140" s="271"/>
      <c r="G140" s="271"/>
      <c r="H140" s="271"/>
      <c r="I140" s="271"/>
      <c r="J140" s="271"/>
      <c r="K140" s="271"/>
      <c r="L140" s="271"/>
      <c r="M140" s="271"/>
      <c r="N140" s="271"/>
      <c r="O140" s="271"/>
      <c r="P140" s="271"/>
      <c r="Q140" s="271"/>
      <c r="R140" s="83"/>
    </row>
    <row r="141" spans="1:18" ht="12.5" x14ac:dyDescent="0.25">
      <c r="A141" s="82"/>
      <c r="B141" s="271"/>
      <c r="C141" s="271"/>
      <c r="D141" s="271"/>
      <c r="E141" s="271"/>
      <c r="F141" s="271"/>
      <c r="G141" s="271"/>
      <c r="H141" s="271"/>
      <c r="I141" s="271"/>
      <c r="J141" s="271"/>
      <c r="K141" s="271"/>
      <c r="L141" s="271"/>
      <c r="M141" s="271"/>
      <c r="N141" s="271"/>
      <c r="O141" s="271"/>
      <c r="P141" s="271"/>
      <c r="Q141" s="271"/>
      <c r="R141" s="83"/>
    </row>
    <row r="142" spans="1:18" ht="12.5" x14ac:dyDescent="0.25">
      <c r="A142" s="82"/>
      <c r="B142" s="271"/>
      <c r="C142" s="271"/>
      <c r="D142" s="271"/>
      <c r="E142" s="271"/>
      <c r="F142" s="271"/>
      <c r="G142" s="271"/>
      <c r="H142" s="271"/>
      <c r="I142" s="271"/>
      <c r="J142" s="271"/>
      <c r="K142" s="271"/>
      <c r="L142" s="271"/>
      <c r="M142" s="271"/>
      <c r="N142" s="271"/>
      <c r="O142" s="271"/>
      <c r="P142" s="271"/>
      <c r="Q142" s="271"/>
      <c r="R142" s="83"/>
    </row>
    <row r="143" spans="1:18" ht="12.5" x14ac:dyDescent="0.25">
      <c r="A143" s="82"/>
      <c r="B143" s="617" t="s">
        <v>1098</v>
      </c>
      <c r="C143" s="979"/>
      <c r="D143" s="979"/>
      <c r="E143" s="980"/>
      <c r="F143" s="579" t="s">
        <v>320</v>
      </c>
      <c r="G143" s="578" t="s">
        <v>354</v>
      </c>
      <c r="H143" s="578"/>
      <c r="I143" s="578"/>
      <c r="J143" s="578" t="s">
        <v>355</v>
      </c>
      <c r="K143" s="578"/>
      <c r="L143" s="578"/>
      <c r="M143" s="580" t="s">
        <v>356</v>
      </c>
      <c r="N143" s="581"/>
      <c r="O143" s="581"/>
      <c r="P143" s="2" t="s">
        <v>357</v>
      </c>
      <c r="Q143" s="3" t="s">
        <v>358</v>
      </c>
      <c r="R143" s="83"/>
    </row>
    <row r="144" spans="1:18" ht="14.15" customHeight="1" x14ac:dyDescent="0.25">
      <c r="A144" s="82"/>
      <c r="B144" s="981"/>
      <c r="C144" s="982"/>
      <c r="D144" s="982"/>
      <c r="E144" s="983"/>
      <c r="F144" s="263"/>
      <c r="G144" s="579" t="s">
        <v>359</v>
      </c>
      <c r="H144" s="579"/>
      <c r="I144" s="579"/>
      <c r="J144" s="579" t="s">
        <v>360</v>
      </c>
      <c r="K144" s="579"/>
      <c r="L144" s="579"/>
      <c r="M144" s="582"/>
      <c r="N144" s="582"/>
      <c r="O144" s="582"/>
      <c r="P144" s="585" t="s">
        <v>361</v>
      </c>
      <c r="Q144" s="585" t="s">
        <v>362</v>
      </c>
      <c r="R144" s="83"/>
    </row>
    <row r="145" spans="1:18" ht="12.5" x14ac:dyDescent="0.25">
      <c r="A145" s="82"/>
      <c r="B145" s="588" t="s">
        <v>363</v>
      </c>
      <c r="C145" s="589"/>
      <c r="D145" s="589"/>
      <c r="E145" s="144"/>
      <c r="F145" s="263"/>
      <c r="G145" s="583"/>
      <c r="H145" s="583"/>
      <c r="I145" s="583"/>
      <c r="J145" s="584"/>
      <c r="K145" s="584"/>
      <c r="L145" s="584"/>
      <c r="M145" s="582"/>
      <c r="N145" s="582"/>
      <c r="O145" s="582"/>
      <c r="P145" s="586"/>
      <c r="Q145" s="586"/>
      <c r="R145" s="83"/>
    </row>
    <row r="146" spans="1:18" ht="12.5" x14ac:dyDescent="0.25">
      <c r="A146" s="82"/>
      <c r="B146" s="587" t="s">
        <v>364</v>
      </c>
      <c r="C146" s="547"/>
      <c r="D146" s="547"/>
      <c r="E146" s="547"/>
      <c r="F146" s="547"/>
      <c r="G146" s="4" t="s">
        <v>365</v>
      </c>
      <c r="H146" s="4" t="s">
        <v>366</v>
      </c>
      <c r="I146" s="4" t="s">
        <v>367</v>
      </c>
      <c r="J146" s="4" t="s">
        <v>365</v>
      </c>
      <c r="K146" s="4" t="s">
        <v>366</v>
      </c>
      <c r="L146" s="4" t="s">
        <v>367</v>
      </c>
      <c r="M146" s="4" t="s">
        <v>365</v>
      </c>
      <c r="N146" s="4" t="s">
        <v>366</v>
      </c>
      <c r="O146" s="4" t="s">
        <v>367</v>
      </c>
      <c r="P146" s="586"/>
      <c r="Q146" s="586"/>
      <c r="R146" s="83"/>
    </row>
    <row r="147" spans="1:18" ht="12.5" x14ac:dyDescent="0.25">
      <c r="A147" s="82"/>
      <c r="B147" s="4" t="s">
        <v>368</v>
      </c>
      <c r="C147" s="4" t="s">
        <v>369</v>
      </c>
      <c r="D147" s="4" t="s">
        <v>370</v>
      </c>
      <c r="E147" s="4" t="s">
        <v>371</v>
      </c>
      <c r="F147" s="5" t="str">
        <f>IF(OR(AND(NOT(ISBLANK($C148)),$C148&lt;5),AND(NOT(ISBLANK($D148)),$D148&gt;3),AND(NOT(ISBLANK($E148)),$E148&gt;3)),"1","0")</f>
        <v>0</v>
      </c>
      <c r="G147" s="6"/>
      <c r="H147" s="6"/>
      <c r="I147" s="6"/>
      <c r="J147" s="6"/>
      <c r="K147" s="6"/>
      <c r="L147" s="6"/>
      <c r="M147" s="6"/>
      <c r="N147" s="6"/>
      <c r="O147" s="6"/>
      <c r="P147" s="6"/>
      <c r="Q147" s="6"/>
      <c r="R147" s="83"/>
    </row>
    <row r="148" spans="1:18" ht="12.5" x14ac:dyDescent="0.25">
      <c r="A148" s="82"/>
      <c r="B148" s="7"/>
      <c r="C148" s="6"/>
      <c r="D148" s="6"/>
      <c r="E148" s="6"/>
      <c r="F148" s="205" t="s">
        <v>372</v>
      </c>
      <c r="G148" s="562">
        <f>G147+H147</f>
        <v>0</v>
      </c>
      <c r="H148" s="562"/>
      <c r="I148" s="4"/>
      <c r="J148" s="562">
        <f>J147+K147</f>
        <v>0</v>
      </c>
      <c r="K148" s="562"/>
      <c r="L148" s="4"/>
      <c r="M148" s="562">
        <f>M147+N147</f>
        <v>0</v>
      </c>
      <c r="N148" s="562"/>
      <c r="O148" s="4"/>
      <c r="P148" s="4"/>
      <c r="Q148" s="4"/>
      <c r="R148" s="83"/>
    </row>
    <row r="149" spans="1:18" ht="12.5" x14ac:dyDescent="0.25">
      <c r="A149" s="82"/>
      <c r="B149" s="4" t="s">
        <v>373</v>
      </c>
      <c r="C149" s="4" t="s">
        <v>369</v>
      </c>
      <c r="D149" s="4" t="s">
        <v>370</v>
      </c>
      <c r="E149" s="4" t="s">
        <v>371</v>
      </c>
      <c r="F149" s="5" t="str">
        <f>IF(OR(AND(NOT(ISBLANK($C150)),$C150&lt;5),AND(NOT(ISBLANK($D150)),$D150&gt;3),AND(NOT(ISBLANK($E150)),$E150&gt;3)),"1","0")</f>
        <v>0</v>
      </c>
      <c r="G149" s="6"/>
      <c r="H149" s="6"/>
      <c r="I149" s="6"/>
      <c r="J149" s="6"/>
      <c r="K149" s="6"/>
      <c r="L149" s="6"/>
      <c r="M149" s="6"/>
      <c r="N149" s="6"/>
      <c r="O149" s="6"/>
      <c r="P149" s="6"/>
      <c r="Q149" s="6"/>
      <c r="R149" s="83"/>
    </row>
    <row r="150" spans="1:18" ht="12.5" x14ac:dyDescent="0.25">
      <c r="A150" s="82"/>
      <c r="B150" s="7"/>
      <c r="C150" s="6"/>
      <c r="D150" s="6"/>
      <c r="E150" s="6"/>
      <c r="F150" s="8" t="s">
        <v>372</v>
      </c>
      <c r="G150" s="562">
        <f>G149+H149</f>
        <v>0</v>
      </c>
      <c r="H150" s="562"/>
      <c r="I150" s="4"/>
      <c r="J150" s="562">
        <f>J149+K149</f>
        <v>0</v>
      </c>
      <c r="K150" s="562"/>
      <c r="L150" s="4"/>
      <c r="M150" s="562">
        <f>M149+N149</f>
        <v>0</v>
      </c>
      <c r="N150" s="562"/>
      <c r="O150" s="4"/>
      <c r="P150" s="4"/>
      <c r="Q150" s="4"/>
      <c r="R150" s="83"/>
    </row>
    <row r="151" spans="1:18" ht="12.5" x14ac:dyDescent="0.25">
      <c r="A151" s="82"/>
      <c r="B151" s="4" t="s">
        <v>374</v>
      </c>
      <c r="C151" s="4" t="s">
        <v>369</v>
      </c>
      <c r="D151" s="4" t="s">
        <v>370</v>
      </c>
      <c r="E151" s="4" t="s">
        <v>371</v>
      </c>
      <c r="F151" s="5" t="str">
        <f>IF(OR(AND(NOT(ISBLANK($C152)),$C152&lt;5),AND(NOT(ISBLANK($D152)),$D152&gt;3),AND(NOT(ISBLANK($E152)),$E152&gt;3)),"1","0")</f>
        <v>0</v>
      </c>
      <c r="G151" s="6"/>
      <c r="H151" s="6"/>
      <c r="I151" s="6"/>
      <c r="J151" s="6"/>
      <c r="K151" s="6"/>
      <c r="L151" s="6"/>
      <c r="M151" s="6"/>
      <c r="N151" s="6"/>
      <c r="O151" s="6"/>
      <c r="P151" s="6"/>
      <c r="Q151" s="6"/>
      <c r="R151" s="83"/>
    </row>
    <row r="152" spans="1:18" ht="12.5" x14ac:dyDescent="0.25">
      <c r="A152" s="82"/>
      <c r="B152" s="7"/>
      <c r="C152" s="6"/>
      <c r="D152" s="6"/>
      <c r="E152" s="6"/>
      <c r="F152" s="8" t="s">
        <v>372</v>
      </c>
      <c r="G152" s="562">
        <f>G151+H151</f>
        <v>0</v>
      </c>
      <c r="H152" s="562"/>
      <c r="I152" s="4"/>
      <c r="J152" s="562">
        <f>J151+K151</f>
        <v>0</v>
      </c>
      <c r="K152" s="562"/>
      <c r="L152" s="4"/>
      <c r="M152" s="562">
        <f>M151+N151</f>
        <v>0</v>
      </c>
      <c r="N152" s="562"/>
      <c r="O152" s="4"/>
      <c r="P152" s="4"/>
      <c r="Q152" s="4"/>
      <c r="R152" s="83"/>
    </row>
    <row r="153" spans="1:18" ht="12.5" x14ac:dyDescent="0.25">
      <c r="A153" s="82"/>
      <c r="B153" s="4" t="s">
        <v>375</v>
      </c>
      <c r="C153" s="4" t="s">
        <v>369</v>
      </c>
      <c r="D153" s="4" t="s">
        <v>370</v>
      </c>
      <c r="E153" s="4" t="s">
        <v>371</v>
      </c>
      <c r="F153" s="5" t="str">
        <f>IF(OR(AND(NOT(ISBLANK($C154)),$C154&lt;5),AND(NOT(ISBLANK($D154)),$D154&gt;3),AND(NOT(ISBLANK($E154)),$E154&gt;3)),"1","0")</f>
        <v>0</v>
      </c>
      <c r="G153" s="6"/>
      <c r="H153" s="6"/>
      <c r="I153" s="6"/>
      <c r="J153" s="6"/>
      <c r="K153" s="6"/>
      <c r="L153" s="6"/>
      <c r="M153" s="6"/>
      <c r="N153" s="6"/>
      <c r="O153" s="6"/>
      <c r="P153" s="6"/>
      <c r="Q153" s="6"/>
      <c r="R153" s="83"/>
    </row>
    <row r="154" spans="1:18" ht="12.5" x14ac:dyDescent="0.25">
      <c r="A154" s="82"/>
      <c r="B154" s="7"/>
      <c r="C154" s="6"/>
      <c r="D154" s="6"/>
      <c r="E154" s="6"/>
      <c r="F154" s="8" t="s">
        <v>372</v>
      </c>
      <c r="G154" s="562">
        <f>G153+H153</f>
        <v>0</v>
      </c>
      <c r="H154" s="562"/>
      <c r="I154" s="4"/>
      <c r="J154" s="562">
        <f>J153+K153</f>
        <v>0</v>
      </c>
      <c r="K154" s="562"/>
      <c r="L154" s="4"/>
      <c r="M154" s="562">
        <f>M153+N153</f>
        <v>0</v>
      </c>
      <c r="N154" s="562"/>
      <c r="O154" s="4"/>
      <c r="P154" s="4"/>
      <c r="Q154" s="4"/>
      <c r="R154" s="83"/>
    </row>
    <row r="155" spans="1:18" ht="12.5" x14ac:dyDescent="0.25">
      <c r="A155" s="82"/>
      <c r="B155" s="4" t="s">
        <v>376</v>
      </c>
      <c r="C155" s="4" t="s">
        <v>369</v>
      </c>
      <c r="D155" s="4" t="s">
        <v>370</v>
      </c>
      <c r="E155" s="4" t="s">
        <v>371</v>
      </c>
      <c r="F155" s="5" t="str">
        <f>IF(OR(AND(NOT(ISBLANK($C156)),$C156&lt;5),AND(NOT(ISBLANK($D156)),$D156&gt;3),AND(NOT(ISBLANK($E156)),$E156&gt;3)),"1","0")</f>
        <v>0</v>
      </c>
      <c r="G155" s="6"/>
      <c r="H155" s="6"/>
      <c r="I155" s="6"/>
      <c r="J155" s="6"/>
      <c r="K155" s="6"/>
      <c r="L155" s="6"/>
      <c r="M155" s="6"/>
      <c r="N155" s="6"/>
      <c r="O155" s="6"/>
      <c r="P155" s="6"/>
      <c r="Q155" s="6"/>
      <c r="R155" s="83"/>
    </row>
    <row r="156" spans="1:18" ht="12.5" x14ac:dyDescent="0.25">
      <c r="A156" s="82"/>
      <c r="B156" s="7"/>
      <c r="C156" s="6"/>
      <c r="D156" s="6"/>
      <c r="E156" s="6"/>
      <c r="F156" s="8" t="s">
        <v>372</v>
      </c>
      <c r="G156" s="562">
        <f>G155+H155</f>
        <v>0</v>
      </c>
      <c r="H156" s="562"/>
      <c r="I156" s="4"/>
      <c r="J156" s="562">
        <f>J155+K155</f>
        <v>0</v>
      </c>
      <c r="K156" s="562"/>
      <c r="L156" s="4"/>
      <c r="M156" s="562">
        <f>M155+N155</f>
        <v>0</v>
      </c>
      <c r="N156" s="562"/>
      <c r="O156" s="4"/>
      <c r="P156" s="4"/>
      <c r="Q156" s="4"/>
      <c r="R156" s="83"/>
    </row>
    <row r="157" spans="1:18" ht="12.5" x14ac:dyDescent="0.25">
      <c r="A157" s="82"/>
      <c r="B157" s="4" t="s">
        <v>377</v>
      </c>
      <c r="C157" s="4" t="s">
        <v>369</v>
      </c>
      <c r="D157" s="4" t="s">
        <v>370</v>
      </c>
      <c r="E157" s="4" t="s">
        <v>371</v>
      </c>
      <c r="F157" s="5" t="str">
        <f>IF(OR(AND(NOT(ISBLANK($C158)),$C158&lt;5),AND(NOT(ISBLANK($D158)),$D158&gt;3),AND(NOT(ISBLANK($E158)),$E158&gt;3)),"1","0")</f>
        <v>0</v>
      </c>
      <c r="G157" s="6"/>
      <c r="H157" s="6"/>
      <c r="I157" s="6"/>
      <c r="J157" s="6"/>
      <c r="K157" s="6"/>
      <c r="L157" s="6"/>
      <c r="M157" s="6"/>
      <c r="N157" s="6"/>
      <c r="O157" s="6"/>
      <c r="P157" s="6"/>
      <c r="Q157" s="6"/>
      <c r="R157" s="83"/>
    </row>
    <row r="158" spans="1:18" ht="12.5" x14ac:dyDescent="0.25">
      <c r="A158" s="82"/>
      <c r="B158" s="7"/>
      <c r="C158" s="6"/>
      <c r="D158" s="6"/>
      <c r="E158" s="6"/>
      <c r="F158" s="8" t="s">
        <v>372</v>
      </c>
      <c r="G158" s="562">
        <f>G157+H157</f>
        <v>0</v>
      </c>
      <c r="H158" s="562"/>
      <c r="I158" s="4"/>
      <c r="J158" s="562">
        <f>J157+K157</f>
        <v>0</v>
      </c>
      <c r="K158" s="562"/>
      <c r="L158" s="4"/>
      <c r="M158" s="562">
        <f>M157+N157</f>
        <v>0</v>
      </c>
      <c r="N158" s="562"/>
      <c r="O158" s="4"/>
      <c r="P158" s="4"/>
      <c r="Q158" s="4"/>
      <c r="R158" s="83"/>
    </row>
    <row r="159" spans="1:18" ht="12.5" x14ac:dyDescent="0.25">
      <c r="A159" s="82"/>
      <c r="B159" s="4" t="s">
        <v>378</v>
      </c>
      <c r="C159" s="4" t="s">
        <v>369</v>
      </c>
      <c r="D159" s="4" t="s">
        <v>370</v>
      </c>
      <c r="E159" s="4" t="s">
        <v>371</v>
      </c>
      <c r="F159" s="5" t="str">
        <f>IF(OR(AND(NOT(ISBLANK($C160)),$C160&lt;5),AND(NOT(ISBLANK($D160)),$D160&gt;3),AND(NOT(ISBLANK($E160)),$E160&gt;3)),"1","0")</f>
        <v>0</v>
      </c>
      <c r="G159" s="6"/>
      <c r="H159" s="6"/>
      <c r="I159" s="6"/>
      <c r="J159" s="6"/>
      <c r="K159" s="6"/>
      <c r="L159" s="6"/>
      <c r="M159" s="6"/>
      <c r="N159" s="6"/>
      <c r="O159" s="6"/>
      <c r="P159" s="6"/>
      <c r="Q159" s="6"/>
      <c r="R159" s="83"/>
    </row>
    <row r="160" spans="1:18" ht="12.5" x14ac:dyDescent="0.25">
      <c r="A160" s="82"/>
      <c r="B160" s="7"/>
      <c r="C160" s="6"/>
      <c r="D160" s="6"/>
      <c r="E160" s="6"/>
      <c r="F160" s="8" t="s">
        <v>372</v>
      </c>
      <c r="G160" s="562">
        <f>G159+H159</f>
        <v>0</v>
      </c>
      <c r="H160" s="562"/>
      <c r="I160" s="4"/>
      <c r="J160" s="562">
        <f>J159+K159</f>
        <v>0</v>
      </c>
      <c r="K160" s="562"/>
      <c r="L160" s="4"/>
      <c r="M160" s="562">
        <f>M159+N159</f>
        <v>0</v>
      </c>
      <c r="N160" s="562"/>
      <c r="O160" s="4"/>
      <c r="P160" s="4"/>
      <c r="Q160" s="4"/>
      <c r="R160" s="83"/>
    </row>
    <row r="161" spans="1:18" ht="12.5" x14ac:dyDescent="0.25">
      <c r="A161" s="82"/>
      <c r="B161" s="4" t="s">
        <v>379</v>
      </c>
      <c r="C161" s="4" t="s">
        <v>369</v>
      </c>
      <c r="D161" s="4" t="s">
        <v>370</v>
      </c>
      <c r="E161" s="4" t="s">
        <v>371</v>
      </c>
      <c r="F161" s="5" t="str">
        <f>IF(OR(AND(NOT(ISBLANK($C162)),$C162&lt;5),AND(NOT(ISBLANK($D162)),$D162&gt;3),AND(NOT(ISBLANK($E162)),$E162&gt;3)),"1","0")</f>
        <v>0</v>
      </c>
      <c r="G161" s="6"/>
      <c r="H161" s="6"/>
      <c r="I161" s="6"/>
      <c r="J161" s="6"/>
      <c r="K161" s="6"/>
      <c r="L161" s="6"/>
      <c r="M161" s="6"/>
      <c r="N161" s="6"/>
      <c r="O161" s="6"/>
      <c r="P161" s="6"/>
      <c r="Q161" s="6"/>
      <c r="R161" s="83"/>
    </row>
    <row r="162" spans="1:18" ht="12.5" x14ac:dyDescent="0.25">
      <c r="A162" s="82"/>
      <c r="B162" s="7"/>
      <c r="C162" s="6"/>
      <c r="D162" s="6"/>
      <c r="E162" s="6"/>
      <c r="F162" s="8" t="s">
        <v>372</v>
      </c>
      <c r="G162" s="562">
        <f>G161+H161</f>
        <v>0</v>
      </c>
      <c r="H162" s="562"/>
      <c r="I162" s="4"/>
      <c r="J162" s="562">
        <f>J161+K161</f>
        <v>0</v>
      </c>
      <c r="K162" s="562"/>
      <c r="L162" s="4"/>
      <c r="M162" s="562">
        <f>M161+N161</f>
        <v>0</v>
      </c>
      <c r="N162" s="562"/>
      <c r="O162" s="4"/>
      <c r="P162" s="4"/>
      <c r="Q162" s="4"/>
      <c r="R162" s="83"/>
    </row>
    <row r="163" spans="1:18" ht="12.5" x14ac:dyDescent="0.25">
      <c r="A163" s="82"/>
      <c r="B163" s="546" t="s">
        <v>380</v>
      </c>
      <c r="C163" s="547"/>
      <c r="D163" s="547"/>
      <c r="E163" s="548"/>
      <c r="F163" s="548"/>
      <c r="G163" s="548"/>
      <c r="H163" s="548"/>
      <c r="I163" s="548"/>
      <c r="J163" s="10">
        <f>MAX(G148,J148,M148,G150,J150,M150,G152,J152,M152,G154,J154,M154,G156,J156,M156,G158,J158,M158,G160,J160,M160,G162,J162,M162)</f>
        <v>0</v>
      </c>
      <c r="K163" s="549"/>
      <c r="L163" s="550"/>
      <c r="M163" s="550"/>
      <c r="N163" s="550"/>
      <c r="O163" s="550"/>
      <c r="P163" s="550"/>
      <c r="Q163" s="550"/>
      <c r="R163" s="83"/>
    </row>
    <row r="164" spans="1:18" ht="12.5" x14ac:dyDescent="0.25">
      <c r="A164" s="82"/>
      <c r="B164" s="551" t="s">
        <v>381</v>
      </c>
      <c r="C164" s="551"/>
      <c r="D164" s="552"/>
      <c r="E164" s="971"/>
      <c r="F164" s="972"/>
      <c r="G164" s="972"/>
      <c r="H164" s="972"/>
      <c r="I164" s="972"/>
      <c r="J164" s="972"/>
      <c r="K164" s="972"/>
      <c r="L164" s="972"/>
      <c r="M164" s="972"/>
      <c r="N164" s="972"/>
      <c r="O164" s="972"/>
      <c r="P164" s="972"/>
      <c r="Q164" s="973"/>
      <c r="R164" s="83"/>
    </row>
    <row r="165" spans="1:18" ht="12.5" x14ac:dyDescent="0.25">
      <c r="A165" s="82"/>
      <c r="B165" s="111" t="s">
        <v>382</v>
      </c>
      <c r="C165" s="112">
        <f>F147+F149+F151+F153+F155+F157+F159+F161</f>
        <v>0</v>
      </c>
      <c r="D165" s="9"/>
      <c r="E165" s="974"/>
      <c r="F165" s="557"/>
      <c r="G165" s="557"/>
      <c r="H165" s="557"/>
      <c r="I165" s="557"/>
      <c r="J165" s="557"/>
      <c r="K165" s="557"/>
      <c r="L165" s="557"/>
      <c r="M165" s="557"/>
      <c r="N165" s="557"/>
      <c r="O165" s="557"/>
      <c r="P165" s="557"/>
      <c r="Q165" s="975"/>
      <c r="R165" s="83"/>
    </row>
    <row r="166" spans="1:18" ht="12.5" x14ac:dyDescent="0.25">
      <c r="A166" s="82"/>
      <c r="B166" s="111" t="s">
        <v>383</v>
      </c>
      <c r="C166" s="112" t="str">
        <f>IF(AND(NOT(ISBLANK(G145)),OR(G145="&lt; 50,000 cp",G145="50,000 - 499,999 cp")),"1","0")</f>
        <v>0</v>
      </c>
      <c r="D166" s="9"/>
      <c r="E166" s="974"/>
      <c r="F166" s="557"/>
      <c r="G166" s="557"/>
      <c r="H166" s="557"/>
      <c r="I166" s="557"/>
      <c r="J166" s="557"/>
      <c r="K166" s="557"/>
      <c r="L166" s="557"/>
      <c r="M166" s="557"/>
      <c r="N166" s="557"/>
      <c r="O166" s="557"/>
      <c r="P166" s="557"/>
      <c r="Q166" s="975"/>
      <c r="R166" s="83"/>
    </row>
    <row r="167" spans="1:18" ht="12.5" x14ac:dyDescent="0.25">
      <c r="A167" s="82"/>
      <c r="B167" s="111" t="s">
        <v>384</v>
      </c>
      <c r="C167" s="111">
        <f>C165+C166</f>
        <v>0</v>
      </c>
      <c r="D167" s="9"/>
      <c r="E167" s="976"/>
      <c r="F167" s="977"/>
      <c r="G167" s="977"/>
      <c r="H167" s="977"/>
      <c r="I167" s="977"/>
      <c r="J167" s="977"/>
      <c r="K167" s="977"/>
      <c r="L167" s="977"/>
      <c r="M167" s="977"/>
      <c r="N167" s="977"/>
      <c r="O167" s="977"/>
      <c r="P167" s="977"/>
      <c r="Q167" s="978"/>
      <c r="R167" s="83"/>
    </row>
    <row r="168" spans="1:18" ht="12.5" x14ac:dyDescent="0.25">
      <c r="A168" s="82"/>
      <c r="B168" s="113" t="s">
        <v>385</v>
      </c>
      <c r="C168" s="113">
        <f>$F$4</f>
        <v>0</v>
      </c>
      <c r="R168" s="83"/>
    </row>
    <row r="169" spans="1:18" ht="12.5" x14ac:dyDescent="0.25">
      <c r="A169" s="82"/>
      <c r="R169" s="83"/>
    </row>
    <row r="170" spans="1:18" ht="12.5" x14ac:dyDescent="0.25">
      <c r="A170" s="82"/>
      <c r="R170" s="83"/>
    </row>
    <row r="171" spans="1:18" ht="12.5" x14ac:dyDescent="0.25">
      <c r="A171" s="82"/>
      <c r="B171" s="590" t="str">
        <f>+Ecologist&amp;": "&amp;+Site_name</f>
        <v xml:space="preserve">: </v>
      </c>
      <c r="C171" s="591"/>
      <c r="D171" s="591"/>
      <c r="E171" s="591"/>
      <c r="F171" s="591"/>
      <c r="G171" s="591"/>
      <c r="H171" s="591"/>
      <c r="I171" s="591"/>
      <c r="J171" s="591"/>
      <c r="K171" s="592"/>
      <c r="L171" s="592"/>
      <c r="M171" s="592"/>
      <c r="N171" s="592"/>
      <c r="O171" s="592"/>
      <c r="P171" s="592"/>
      <c r="Q171" s="593"/>
      <c r="R171" s="83"/>
    </row>
    <row r="172" spans="1:18" ht="14.15" customHeight="1" x14ac:dyDescent="0.25">
      <c r="A172" s="82"/>
      <c r="B172" s="594" t="s">
        <v>1085</v>
      </c>
      <c r="C172" s="594"/>
      <c r="D172" s="594"/>
      <c r="E172" s="594"/>
      <c r="F172" s="594"/>
      <c r="G172" s="594"/>
      <c r="H172" s="594"/>
      <c r="I172" s="594"/>
      <c r="J172" s="594"/>
      <c r="K172" s="285" t="s">
        <v>387</v>
      </c>
      <c r="L172" s="235"/>
      <c r="M172" s="235"/>
      <c r="N172" s="235"/>
      <c r="O172" s="235"/>
      <c r="P172" s="235"/>
      <c r="Q172" s="235"/>
      <c r="R172" s="83"/>
    </row>
    <row r="173" spans="1:18" ht="12.5" x14ac:dyDescent="0.25">
      <c r="A173" s="82"/>
      <c r="B173" s="245"/>
      <c r="C173" s="271"/>
      <c r="D173" s="271"/>
      <c r="E173" s="271"/>
      <c r="F173" s="271"/>
      <c r="G173" s="271"/>
      <c r="H173" s="271"/>
      <c r="I173" s="271"/>
      <c r="J173" s="271"/>
      <c r="K173" s="271"/>
      <c r="L173" s="271"/>
      <c r="M173" s="271"/>
      <c r="N173" s="271"/>
      <c r="O173" s="271"/>
      <c r="P173" s="271"/>
      <c r="Q173" s="271"/>
      <c r="R173" s="83"/>
    </row>
    <row r="174" spans="1:18" ht="12.5" x14ac:dyDescent="0.25">
      <c r="A174" s="82"/>
      <c r="B174" s="271"/>
      <c r="C174" s="271"/>
      <c r="D174" s="271"/>
      <c r="E174" s="271"/>
      <c r="F174" s="271"/>
      <c r="G174" s="271"/>
      <c r="H174" s="271"/>
      <c r="I174" s="271"/>
      <c r="J174" s="271"/>
      <c r="K174" s="271"/>
      <c r="L174" s="271"/>
      <c r="M174" s="271"/>
      <c r="N174" s="271"/>
      <c r="O174" s="271"/>
      <c r="P174" s="271"/>
      <c r="Q174" s="271"/>
      <c r="R174" s="83"/>
    </row>
    <row r="175" spans="1:18" ht="12.5" x14ac:dyDescent="0.25">
      <c r="A175" s="82"/>
      <c r="B175" s="271"/>
      <c r="C175" s="271"/>
      <c r="D175" s="271"/>
      <c r="E175" s="271"/>
      <c r="F175" s="271"/>
      <c r="G175" s="271"/>
      <c r="H175" s="271"/>
      <c r="I175" s="271"/>
      <c r="J175" s="271"/>
      <c r="K175" s="271"/>
      <c r="L175" s="271"/>
      <c r="M175" s="271"/>
      <c r="N175" s="271"/>
      <c r="O175" s="271"/>
      <c r="P175" s="271"/>
      <c r="Q175" s="271"/>
      <c r="R175" s="83"/>
    </row>
    <row r="176" spans="1:18" ht="12.5" x14ac:dyDescent="0.25">
      <c r="A176" s="82"/>
      <c r="B176" s="617" t="s">
        <v>1069</v>
      </c>
      <c r="C176" s="979"/>
      <c r="D176" s="979"/>
      <c r="E176" s="980"/>
      <c r="F176" s="579" t="s">
        <v>320</v>
      </c>
      <c r="G176" s="578" t="s">
        <v>354</v>
      </c>
      <c r="H176" s="578"/>
      <c r="I176" s="578"/>
      <c r="J176" s="578" t="s">
        <v>355</v>
      </c>
      <c r="K176" s="578"/>
      <c r="L176" s="578"/>
      <c r="M176" s="580" t="s">
        <v>356</v>
      </c>
      <c r="N176" s="581"/>
      <c r="O176" s="581"/>
      <c r="P176" s="2" t="s">
        <v>357</v>
      </c>
      <c r="Q176" s="3" t="s">
        <v>358</v>
      </c>
      <c r="R176" s="83"/>
    </row>
    <row r="177" spans="1:18" ht="14.15" customHeight="1" x14ac:dyDescent="0.25">
      <c r="A177" s="82"/>
      <c r="B177" s="981"/>
      <c r="C177" s="982"/>
      <c r="D177" s="982"/>
      <c r="E177" s="983"/>
      <c r="F177" s="263"/>
      <c r="G177" s="579" t="s">
        <v>359</v>
      </c>
      <c r="H177" s="579"/>
      <c r="I177" s="579"/>
      <c r="J177" s="579" t="s">
        <v>360</v>
      </c>
      <c r="K177" s="579"/>
      <c r="L177" s="579"/>
      <c r="M177" s="582"/>
      <c r="N177" s="582"/>
      <c r="O177" s="582"/>
      <c r="P177" s="585" t="s">
        <v>361</v>
      </c>
      <c r="Q177" s="585" t="s">
        <v>362</v>
      </c>
      <c r="R177" s="83"/>
    </row>
    <row r="178" spans="1:18" ht="12.5" x14ac:dyDescent="0.25">
      <c r="A178" s="82"/>
      <c r="B178" s="588" t="s">
        <v>363</v>
      </c>
      <c r="C178" s="589"/>
      <c r="D178" s="589"/>
      <c r="E178" s="144"/>
      <c r="F178" s="263"/>
      <c r="G178" s="583"/>
      <c r="H178" s="583"/>
      <c r="I178" s="583"/>
      <c r="J178" s="584"/>
      <c r="K178" s="584"/>
      <c r="L178" s="584"/>
      <c r="M178" s="582"/>
      <c r="N178" s="582"/>
      <c r="O178" s="582"/>
      <c r="P178" s="586"/>
      <c r="Q178" s="586"/>
      <c r="R178" s="83"/>
    </row>
    <row r="179" spans="1:18" ht="12.5" x14ac:dyDescent="0.25">
      <c r="A179" s="82"/>
      <c r="B179" s="587" t="s">
        <v>364</v>
      </c>
      <c r="C179" s="547"/>
      <c r="D179" s="547"/>
      <c r="E179" s="547"/>
      <c r="F179" s="547"/>
      <c r="G179" s="4" t="s">
        <v>365</v>
      </c>
      <c r="H179" s="4" t="s">
        <v>366</v>
      </c>
      <c r="I179" s="4" t="s">
        <v>367</v>
      </c>
      <c r="J179" s="4" t="s">
        <v>365</v>
      </c>
      <c r="K179" s="4" t="s">
        <v>366</v>
      </c>
      <c r="L179" s="4" t="s">
        <v>367</v>
      </c>
      <c r="M179" s="4" t="s">
        <v>365</v>
      </c>
      <c r="N179" s="4" t="s">
        <v>366</v>
      </c>
      <c r="O179" s="4" t="s">
        <v>367</v>
      </c>
      <c r="P179" s="586"/>
      <c r="Q179" s="586"/>
      <c r="R179" s="83"/>
    </row>
    <row r="180" spans="1:18" ht="12.5" x14ac:dyDescent="0.25">
      <c r="A180" s="82"/>
      <c r="B180" s="4" t="s">
        <v>368</v>
      </c>
      <c r="C180" s="4" t="s">
        <v>369</v>
      </c>
      <c r="D180" s="4" t="s">
        <v>370</v>
      </c>
      <c r="E180" s="4" t="s">
        <v>371</v>
      </c>
      <c r="F180" s="5" t="str">
        <f>IF(OR(AND(NOT(ISBLANK($C181)),$C181&lt;5),AND(NOT(ISBLANK($D181)),$D181&gt;3),AND(NOT(ISBLANK($E181)),$E181&gt;3)),"1","0")</f>
        <v>0</v>
      </c>
      <c r="G180" s="6"/>
      <c r="H180" s="6"/>
      <c r="I180" s="6"/>
      <c r="J180" s="6"/>
      <c r="K180" s="6"/>
      <c r="L180" s="6"/>
      <c r="M180" s="6"/>
      <c r="N180" s="6"/>
      <c r="O180" s="6"/>
      <c r="P180" s="6"/>
      <c r="Q180" s="6"/>
      <c r="R180" s="83"/>
    </row>
    <row r="181" spans="1:18" ht="12.5" x14ac:dyDescent="0.25">
      <c r="A181" s="82"/>
      <c r="B181" s="7"/>
      <c r="C181" s="6"/>
      <c r="D181" s="6"/>
      <c r="E181" s="6"/>
      <c r="F181" s="205" t="s">
        <v>372</v>
      </c>
      <c r="G181" s="562">
        <f>G180+H180</f>
        <v>0</v>
      </c>
      <c r="H181" s="562"/>
      <c r="I181" s="4"/>
      <c r="J181" s="562">
        <f>J180+K180</f>
        <v>0</v>
      </c>
      <c r="K181" s="562"/>
      <c r="L181" s="4"/>
      <c r="M181" s="562">
        <f>M180+N180</f>
        <v>0</v>
      </c>
      <c r="N181" s="562"/>
      <c r="O181" s="4"/>
      <c r="P181" s="4"/>
      <c r="Q181" s="4"/>
      <c r="R181" s="83"/>
    </row>
    <row r="182" spans="1:18" ht="12.5" x14ac:dyDescent="0.25">
      <c r="A182" s="82"/>
      <c r="B182" s="4" t="s">
        <v>373</v>
      </c>
      <c r="C182" s="4" t="s">
        <v>369</v>
      </c>
      <c r="D182" s="4" t="s">
        <v>370</v>
      </c>
      <c r="E182" s="4" t="s">
        <v>371</v>
      </c>
      <c r="F182" s="5" t="str">
        <f>IF(OR(AND(NOT(ISBLANK($C183)),$C183&lt;5),AND(NOT(ISBLANK($D183)),$D183&gt;3),AND(NOT(ISBLANK($E183)),$E183&gt;3)),"1","0")</f>
        <v>0</v>
      </c>
      <c r="G182" s="6"/>
      <c r="H182" s="6"/>
      <c r="I182" s="6"/>
      <c r="J182" s="6"/>
      <c r="K182" s="6"/>
      <c r="L182" s="6"/>
      <c r="M182" s="6"/>
      <c r="N182" s="6"/>
      <c r="O182" s="6"/>
      <c r="P182" s="6"/>
      <c r="Q182" s="6"/>
      <c r="R182" s="83"/>
    </row>
    <row r="183" spans="1:18" ht="12.5" x14ac:dyDescent="0.25">
      <c r="A183" s="82"/>
      <c r="B183" s="7"/>
      <c r="C183" s="6"/>
      <c r="D183" s="6"/>
      <c r="E183" s="6"/>
      <c r="F183" s="8" t="s">
        <v>372</v>
      </c>
      <c r="G183" s="562">
        <f>G182+H182</f>
        <v>0</v>
      </c>
      <c r="H183" s="562"/>
      <c r="I183" s="4"/>
      <c r="J183" s="562">
        <f>J182+K182</f>
        <v>0</v>
      </c>
      <c r="K183" s="562"/>
      <c r="L183" s="4"/>
      <c r="M183" s="562">
        <f>M182+N182</f>
        <v>0</v>
      </c>
      <c r="N183" s="562"/>
      <c r="O183" s="4"/>
      <c r="P183" s="4"/>
      <c r="Q183" s="4"/>
      <c r="R183" s="83"/>
    </row>
    <row r="184" spans="1:18" ht="12.5" x14ac:dyDescent="0.25">
      <c r="A184" s="82"/>
      <c r="B184" s="4" t="s">
        <v>374</v>
      </c>
      <c r="C184" s="4" t="s">
        <v>369</v>
      </c>
      <c r="D184" s="4" t="s">
        <v>370</v>
      </c>
      <c r="E184" s="4" t="s">
        <v>371</v>
      </c>
      <c r="F184" s="5" t="str">
        <f>IF(OR(AND(NOT(ISBLANK($C185)),$C185&lt;5),AND(NOT(ISBLANK($D185)),$D185&gt;3),AND(NOT(ISBLANK($E185)),$E185&gt;3)),"1","0")</f>
        <v>0</v>
      </c>
      <c r="G184" s="6"/>
      <c r="H184" s="6"/>
      <c r="I184" s="6"/>
      <c r="J184" s="6"/>
      <c r="K184" s="6"/>
      <c r="L184" s="6"/>
      <c r="M184" s="6"/>
      <c r="N184" s="6"/>
      <c r="O184" s="6"/>
      <c r="P184" s="6"/>
      <c r="Q184" s="6"/>
      <c r="R184" s="83"/>
    </row>
    <row r="185" spans="1:18" ht="12.5" x14ac:dyDescent="0.25">
      <c r="A185" s="82"/>
      <c r="B185" s="7"/>
      <c r="C185" s="6"/>
      <c r="D185" s="6"/>
      <c r="E185" s="6"/>
      <c r="F185" s="8" t="s">
        <v>372</v>
      </c>
      <c r="G185" s="562">
        <f>G184+H184</f>
        <v>0</v>
      </c>
      <c r="H185" s="562"/>
      <c r="I185" s="4"/>
      <c r="J185" s="562">
        <f>J184+K184</f>
        <v>0</v>
      </c>
      <c r="K185" s="562"/>
      <c r="L185" s="4"/>
      <c r="M185" s="562">
        <f>M184+N184</f>
        <v>0</v>
      </c>
      <c r="N185" s="562"/>
      <c r="O185" s="4"/>
      <c r="P185" s="4"/>
      <c r="Q185" s="4"/>
      <c r="R185" s="83"/>
    </row>
    <row r="186" spans="1:18" ht="12.5" x14ac:dyDescent="0.25">
      <c r="A186" s="82"/>
      <c r="B186" s="4" t="s">
        <v>375</v>
      </c>
      <c r="C186" s="4" t="s">
        <v>369</v>
      </c>
      <c r="D186" s="4" t="s">
        <v>370</v>
      </c>
      <c r="E186" s="4" t="s">
        <v>371</v>
      </c>
      <c r="F186" s="5" t="str">
        <f>IF(OR(AND(NOT(ISBLANK($C187)),$C187&lt;5),AND(NOT(ISBLANK($D187)),$D187&gt;3),AND(NOT(ISBLANK($E187)),$E187&gt;3)),"1","0")</f>
        <v>0</v>
      </c>
      <c r="G186" s="6"/>
      <c r="H186" s="6"/>
      <c r="I186" s="6"/>
      <c r="J186" s="6"/>
      <c r="K186" s="6"/>
      <c r="L186" s="6"/>
      <c r="M186" s="6"/>
      <c r="N186" s="6"/>
      <c r="O186" s="6"/>
      <c r="P186" s="6"/>
      <c r="Q186" s="6"/>
      <c r="R186" s="83"/>
    </row>
    <row r="187" spans="1:18" ht="12.5" x14ac:dyDescent="0.25">
      <c r="A187" s="82"/>
      <c r="B187" s="7"/>
      <c r="C187" s="6"/>
      <c r="D187" s="6"/>
      <c r="E187" s="6"/>
      <c r="F187" s="8" t="s">
        <v>372</v>
      </c>
      <c r="G187" s="562">
        <f>G186+H186</f>
        <v>0</v>
      </c>
      <c r="H187" s="562"/>
      <c r="I187" s="4"/>
      <c r="J187" s="562">
        <f>J186+K186</f>
        <v>0</v>
      </c>
      <c r="K187" s="562"/>
      <c r="L187" s="4"/>
      <c r="M187" s="562">
        <f>M186+N186</f>
        <v>0</v>
      </c>
      <c r="N187" s="562"/>
      <c r="O187" s="4"/>
      <c r="P187" s="4"/>
      <c r="Q187" s="4"/>
      <c r="R187" s="83"/>
    </row>
    <row r="188" spans="1:18" ht="12.5" x14ac:dyDescent="0.25">
      <c r="A188" s="82"/>
      <c r="B188" s="4" t="s">
        <v>376</v>
      </c>
      <c r="C188" s="4" t="s">
        <v>369</v>
      </c>
      <c r="D188" s="4" t="s">
        <v>370</v>
      </c>
      <c r="E188" s="4" t="s">
        <v>371</v>
      </c>
      <c r="F188" s="5" t="str">
        <f>IF(OR(AND(NOT(ISBLANK($C189)),$C189&lt;5),AND(NOT(ISBLANK($D189)),$D189&gt;3),AND(NOT(ISBLANK($E189)),$E189&gt;3)),"1","0")</f>
        <v>0</v>
      </c>
      <c r="G188" s="6"/>
      <c r="H188" s="6"/>
      <c r="I188" s="6"/>
      <c r="J188" s="6"/>
      <c r="K188" s="6"/>
      <c r="L188" s="6"/>
      <c r="M188" s="6"/>
      <c r="N188" s="6"/>
      <c r="O188" s="6"/>
      <c r="P188" s="6"/>
      <c r="Q188" s="6"/>
      <c r="R188" s="83"/>
    </row>
    <row r="189" spans="1:18" ht="12.5" x14ac:dyDescent="0.25">
      <c r="A189" s="82"/>
      <c r="B189" s="7"/>
      <c r="C189" s="6"/>
      <c r="D189" s="6"/>
      <c r="E189" s="6"/>
      <c r="F189" s="8" t="s">
        <v>372</v>
      </c>
      <c r="G189" s="562">
        <f>G188+H188</f>
        <v>0</v>
      </c>
      <c r="H189" s="562"/>
      <c r="I189" s="4"/>
      <c r="J189" s="562">
        <f>J188+K188</f>
        <v>0</v>
      </c>
      <c r="K189" s="562"/>
      <c r="L189" s="4"/>
      <c r="M189" s="562">
        <f>M188+N188</f>
        <v>0</v>
      </c>
      <c r="N189" s="562"/>
      <c r="O189" s="4"/>
      <c r="P189" s="4"/>
      <c r="Q189" s="4"/>
      <c r="R189" s="83"/>
    </row>
    <row r="190" spans="1:18" ht="12.5" x14ac:dyDescent="0.25">
      <c r="A190" s="82"/>
      <c r="B190" s="4" t="s">
        <v>377</v>
      </c>
      <c r="C190" s="4" t="s">
        <v>369</v>
      </c>
      <c r="D190" s="4" t="s">
        <v>370</v>
      </c>
      <c r="E190" s="4" t="s">
        <v>371</v>
      </c>
      <c r="F190" s="5" t="str">
        <f>IF(OR(AND(NOT(ISBLANK($C191)),$C191&lt;5),AND(NOT(ISBLANK($D191)),$D191&gt;3),AND(NOT(ISBLANK($E191)),$E191&gt;3)),"1","0")</f>
        <v>0</v>
      </c>
      <c r="G190" s="6"/>
      <c r="H190" s="6"/>
      <c r="I190" s="6"/>
      <c r="J190" s="6"/>
      <c r="K190" s="6"/>
      <c r="L190" s="6"/>
      <c r="M190" s="6"/>
      <c r="N190" s="6"/>
      <c r="O190" s="6"/>
      <c r="P190" s="6"/>
      <c r="Q190" s="6"/>
      <c r="R190" s="83"/>
    </row>
    <row r="191" spans="1:18" ht="12.5" x14ac:dyDescent="0.25">
      <c r="A191" s="82"/>
      <c r="B191" s="7"/>
      <c r="C191" s="6"/>
      <c r="D191" s="6"/>
      <c r="E191" s="6"/>
      <c r="F191" s="8" t="s">
        <v>372</v>
      </c>
      <c r="G191" s="562">
        <f>G190+H190</f>
        <v>0</v>
      </c>
      <c r="H191" s="562"/>
      <c r="I191" s="4"/>
      <c r="J191" s="562">
        <f>J190+K190</f>
        <v>0</v>
      </c>
      <c r="K191" s="562"/>
      <c r="L191" s="4"/>
      <c r="M191" s="562">
        <f>M190+N190</f>
        <v>0</v>
      </c>
      <c r="N191" s="562"/>
      <c r="O191" s="4"/>
      <c r="P191" s="4"/>
      <c r="Q191" s="4"/>
      <c r="R191" s="83"/>
    </row>
    <row r="192" spans="1:18" ht="12.5" x14ac:dyDescent="0.25">
      <c r="A192" s="82"/>
      <c r="B192" s="4" t="s">
        <v>378</v>
      </c>
      <c r="C192" s="4" t="s">
        <v>369</v>
      </c>
      <c r="D192" s="4" t="s">
        <v>370</v>
      </c>
      <c r="E192" s="4" t="s">
        <v>371</v>
      </c>
      <c r="F192" s="5" t="str">
        <f>IF(OR(AND(NOT(ISBLANK($C193)),$C193&lt;5),AND(NOT(ISBLANK($D193)),$D193&gt;3),AND(NOT(ISBLANK($E193)),$E193&gt;3)),"1","0")</f>
        <v>0</v>
      </c>
      <c r="G192" s="6"/>
      <c r="H192" s="6"/>
      <c r="I192" s="6"/>
      <c r="J192" s="6"/>
      <c r="K192" s="6"/>
      <c r="L192" s="6"/>
      <c r="M192" s="6"/>
      <c r="N192" s="6"/>
      <c r="O192" s="6"/>
      <c r="P192" s="6"/>
      <c r="Q192" s="6"/>
      <c r="R192" s="83"/>
    </row>
    <row r="193" spans="1:18" ht="12.5" x14ac:dyDescent="0.25">
      <c r="A193" s="82"/>
      <c r="B193" s="7"/>
      <c r="C193" s="6"/>
      <c r="D193" s="6"/>
      <c r="E193" s="6"/>
      <c r="F193" s="8" t="s">
        <v>372</v>
      </c>
      <c r="G193" s="562">
        <f>G192+H192</f>
        <v>0</v>
      </c>
      <c r="H193" s="562"/>
      <c r="I193" s="4"/>
      <c r="J193" s="562">
        <f>J192+K192</f>
        <v>0</v>
      </c>
      <c r="K193" s="562"/>
      <c r="L193" s="4"/>
      <c r="M193" s="562">
        <f>M192+N192</f>
        <v>0</v>
      </c>
      <c r="N193" s="562"/>
      <c r="O193" s="4"/>
      <c r="P193" s="4"/>
      <c r="Q193" s="4"/>
      <c r="R193" s="83"/>
    </row>
    <row r="194" spans="1:18" ht="12.5" x14ac:dyDescent="0.25">
      <c r="A194" s="82"/>
      <c r="B194" s="4" t="s">
        <v>379</v>
      </c>
      <c r="C194" s="4" t="s">
        <v>369</v>
      </c>
      <c r="D194" s="4" t="s">
        <v>370</v>
      </c>
      <c r="E194" s="4" t="s">
        <v>371</v>
      </c>
      <c r="F194" s="5" t="str">
        <f>IF(OR(AND(NOT(ISBLANK($C195)),$C195&lt;5),AND(NOT(ISBLANK($D195)),$D195&gt;3),AND(NOT(ISBLANK($E195)),$E195&gt;3)),"1","0")</f>
        <v>0</v>
      </c>
      <c r="G194" s="6"/>
      <c r="H194" s="6"/>
      <c r="I194" s="6"/>
      <c r="J194" s="6"/>
      <c r="K194" s="6"/>
      <c r="L194" s="6"/>
      <c r="M194" s="6"/>
      <c r="N194" s="6"/>
      <c r="O194" s="6"/>
      <c r="P194" s="6"/>
      <c r="Q194" s="6"/>
      <c r="R194" s="83"/>
    </row>
    <row r="195" spans="1:18" ht="12.5" x14ac:dyDescent="0.25">
      <c r="A195" s="82"/>
      <c r="B195" s="7"/>
      <c r="C195" s="6"/>
      <c r="D195" s="6"/>
      <c r="E195" s="6"/>
      <c r="F195" s="8" t="s">
        <v>372</v>
      </c>
      <c r="G195" s="562">
        <f>G194+H194</f>
        <v>0</v>
      </c>
      <c r="H195" s="562"/>
      <c r="I195" s="4"/>
      <c r="J195" s="562">
        <f>J194+K194</f>
        <v>0</v>
      </c>
      <c r="K195" s="562"/>
      <c r="L195" s="4"/>
      <c r="M195" s="562">
        <f>M194+N194</f>
        <v>0</v>
      </c>
      <c r="N195" s="562"/>
      <c r="O195" s="4"/>
      <c r="P195" s="4"/>
      <c r="Q195" s="4"/>
      <c r="R195" s="83"/>
    </row>
    <row r="196" spans="1:18" ht="12.5" x14ac:dyDescent="0.25">
      <c r="A196" s="82"/>
      <c r="B196" s="546" t="s">
        <v>380</v>
      </c>
      <c r="C196" s="547"/>
      <c r="D196" s="547"/>
      <c r="E196" s="548"/>
      <c r="F196" s="548"/>
      <c r="G196" s="548"/>
      <c r="H196" s="548"/>
      <c r="I196" s="548"/>
      <c r="J196" s="10">
        <f>MAX(G181,J181,M181,G183,J183,M183,G185,J185,M185,G187,J187,M187,G189,J189,M189,G191,J191,M191,G193,J193,M193,G195,J195,M195)</f>
        <v>0</v>
      </c>
      <c r="K196" s="549"/>
      <c r="L196" s="550"/>
      <c r="M196" s="550"/>
      <c r="N196" s="550"/>
      <c r="O196" s="550"/>
      <c r="P196" s="550"/>
      <c r="Q196" s="550"/>
      <c r="R196" s="83"/>
    </row>
    <row r="197" spans="1:18" ht="12.5" x14ac:dyDescent="0.25">
      <c r="A197" s="82"/>
      <c r="B197" s="551" t="s">
        <v>381</v>
      </c>
      <c r="C197" s="551"/>
      <c r="D197" s="552"/>
      <c r="E197" s="971"/>
      <c r="F197" s="972"/>
      <c r="G197" s="972"/>
      <c r="H197" s="972"/>
      <c r="I197" s="972"/>
      <c r="J197" s="972"/>
      <c r="K197" s="972"/>
      <c r="L197" s="972"/>
      <c r="M197" s="972"/>
      <c r="N197" s="972"/>
      <c r="O197" s="972"/>
      <c r="P197" s="972"/>
      <c r="Q197" s="973"/>
      <c r="R197" s="83"/>
    </row>
    <row r="198" spans="1:18" ht="12.5" x14ac:dyDescent="0.25">
      <c r="A198" s="82"/>
      <c r="B198" s="111" t="s">
        <v>382</v>
      </c>
      <c r="C198" s="112">
        <f>F180+F182+F184+F186+F188+F190+F192+F194</f>
        <v>0</v>
      </c>
      <c r="D198" s="9"/>
      <c r="E198" s="974"/>
      <c r="F198" s="557"/>
      <c r="G198" s="557"/>
      <c r="H198" s="557"/>
      <c r="I198" s="557"/>
      <c r="J198" s="557"/>
      <c r="K198" s="557"/>
      <c r="L198" s="557"/>
      <c r="M198" s="557"/>
      <c r="N198" s="557"/>
      <c r="O198" s="557"/>
      <c r="P198" s="557"/>
      <c r="Q198" s="975"/>
      <c r="R198" s="83"/>
    </row>
    <row r="199" spans="1:18" ht="12.5" x14ac:dyDescent="0.25">
      <c r="A199" s="82"/>
      <c r="B199" s="111" t="s">
        <v>383</v>
      </c>
      <c r="C199" s="112" t="str">
        <f>IF(AND(NOT(ISBLANK(G178)),OR(G178="&lt; 50,000 cp",G178="50,000 - 499,999 cp")),"1","0")</f>
        <v>0</v>
      </c>
      <c r="D199" s="9"/>
      <c r="E199" s="974"/>
      <c r="F199" s="557"/>
      <c r="G199" s="557"/>
      <c r="H199" s="557"/>
      <c r="I199" s="557"/>
      <c r="J199" s="557"/>
      <c r="K199" s="557"/>
      <c r="L199" s="557"/>
      <c r="M199" s="557"/>
      <c r="N199" s="557"/>
      <c r="O199" s="557"/>
      <c r="P199" s="557"/>
      <c r="Q199" s="975"/>
      <c r="R199" s="83"/>
    </row>
    <row r="200" spans="1:18" ht="12.5" x14ac:dyDescent="0.25">
      <c r="A200" s="82"/>
      <c r="B200" s="111" t="s">
        <v>384</v>
      </c>
      <c r="C200" s="111">
        <f>C198+C199</f>
        <v>0</v>
      </c>
      <c r="D200" s="9"/>
      <c r="E200" s="976"/>
      <c r="F200" s="977"/>
      <c r="G200" s="977"/>
      <c r="H200" s="977"/>
      <c r="I200" s="977"/>
      <c r="J200" s="977"/>
      <c r="K200" s="977"/>
      <c r="L200" s="977"/>
      <c r="M200" s="977"/>
      <c r="N200" s="977"/>
      <c r="O200" s="977"/>
      <c r="P200" s="977"/>
      <c r="Q200" s="978"/>
      <c r="R200" s="83"/>
    </row>
    <row r="201" spans="1:18" ht="12.5" x14ac:dyDescent="0.25">
      <c r="A201" s="82"/>
      <c r="B201" s="113" t="s">
        <v>385</v>
      </c>
      <c r="C201" s="113">
        <f>$F$4</f>
        <v>0</v>
      </c>
      <c r="R201" s="83"/>
    </row>
    <row r="202" spans="1:18" ht="12.5" x14ac:dyDescent="0.25">
      <c r="A202" s="82"/>
      <c r="R202" s="83"/>
    </row>
    <row r="203" spans="1:18" ht="12.5" x14ac:dyDescent="0.25">
      <c r="A203" s="82"/>
      <c r="R203" s="83"/>
    </row>
    <row r="204" spans="1:18" ht="12.5" x14ac:dyDescent="0.25">
      <c r="A204" s="82"/>
      <c r="B204" s="590" t="str">
        <f>+Ecologist&amp;": "&amp;+Site_name</f>
        <v xml:space="preserve">: </v>
      </c>
      <c r="C204" s="591"/>
      <c r="D204" s="591"/>
      <c r="E204" s="591"/>
      <c r="F204" s="591"/>
      <c r="G204" s="591"/>
      <c r="H204" s="591"/>
      <c r="I204" s="591"/>
      <c r="J204" s="591"/>
      <c r="K204" s="592"/>
      <c r="L204" s="592"/>
      <c r="M204" s="592"/>
      <c r="N204" s="592"/>
      <c r="O204" s="592"/>
      <c r="P204" s="592"/>
      <c r="Q204" s="593"/>
      <c r="R204" s="83"/>
    </row>
    <row r="205" spans="1:18" ht="14.15" customHeight="1" x14ac:dyDescent="0.25">
      <c r="A205" s="82"/>
      <c r="B205" s="594" t="s">
        <v>1085</v>
      </c>
      <c r="C205" s="594"/>
      <c r="D205" s="594"/>
      <c r="E205" s="594"/>
      <c r="F205" s="594"/>
      <c r="G205" s="594"/>
      <c r="H205" s="594"/>
      <c r="I205" s="594"/>
      <c r="J205" s="594"/>
      <c r="K205" s="285" t="s">
        <v>387</v>
      </c>
      <c r="L205" s="235"/>
      <c r="M205" s="235"/>
      <c r="N205" s="235"/>
      <c r="O205" s="235"/>
      <c r="P205" s="235"/>
      <c r="Q205" s="235"/>
      <c r="R205" s="83"/>
    </row>
    <row r="206" spans="1:18" ht="12.5" x14ac:dyDescent="0.25">
      <c r="A206" s="82"/>
      <c r="B206" s="245"/>
      <c r="C206" s="271"/>
      <c r="D206" s="271"/>
      <c r="E206" s="271"/>
      <c r="F206" s="271"/>
      <c r="G206" s="271"/>
      <c r="H206" s="271"/>
      <c r="I206" s="271"/>
      <c r="J206" s="271"/>
      <c r="K206" s="271"/>
      <c r="L206" s="271"/>
      <c r="M206" s="271"/>
      <c r="N206" s="271"/>
      <c r="O206" s="271"/>
      <c r="P206" s="271"/>
      <c r="Q206" s="271"/>
      <c r="R206" s="83"/>
    </row>
    <row r="207" spans="1:18" ht="12.5" x14ac:dyDescent="0.25">
      <c r="A207" s="82"/>
      <c r="B207" s="271"/>
      <c r="C207" s="271"/>
      <c r="D207" s="271"/>
      <c r="E207" s="271"/>
      <c r="F207" s="271"/>
      <c r="G207" s="271"/>
      <c r="H207" s="271"/>
      <c r="I207" s="271"/>
      <c r="J207" s="271"/>
      <c r="K207" s="271"/>
      <c r="L207" s="271"/>
      <c r="M207" s="271"/>
      <c r="N207" s="271"/>
      <c r="O207" s="271"/>
      <c r="P207" s="271"/>
      <c r="Q207" s="271"/>
      <c r="R207" s="83"/>
    </row>
    <row r="208" spans="1:18" ht="12.5" x14ac:dyDescent="0.25">
      <c r="A208" s="82"/>
      <c r="B208" s="271"/>
      <c r="C208" s="271"/>
      <c r="D208" s="271"/>
      <c r="E208" s="271"/>
      <c r="F208" s="271"/>
      <c r="G208" s="271"/>
      <c r="H208" s="271"/>
      <c r="I208" s="271"/>
      <c r="J208" s="271"/>
      <c r="K208" s="271"/>
      <c r="L208" s="271"/>
      <c r="M208" s="271"/>
      <c r="N208" s="271"/>
      <c r="O208" s="271"/>
      <c r="P208" s="271"/>
      <c r="Q208" s="271"/>
      <c r="R208" s="83"/>
    </row>
    <row r="209" spans="1:18" ht="12.5" x14ac:dyDescent="0.25">
      <c r="A209" s="82"/>
      <c r="B209" s="617" t="s">
        <v>1099</v>
      </c>
      <c r="C209" s="979"/>
      <c r="D209" s="979"/>
      <c r="E209" s="980"/>
      <c r="F209" s="579" t="s">
        <v>320</v>
      </c>
      <c r="G209" s="578" t="s">
        <v>354</v>
      </c>
      <c r="H209" s="578"/>
      <c r="I209" s="578"/>
      <c r="J209" s="578" t="s">
        <v>355</v>
      </c>
      <c r="K209" s="578"/>
      <c r="L209" s="578"/>
      <c r="M209" s="580" t="s">
        <v>356</v>
      </c>
      <c r="N209" s="581"/>
      <c r="O209" s="581"/>
      <c r="P209" s="2" t="s">
        <v>357</v>
      </c>
      <c r="Q209" s="3" t="s">
        <v>358</v>
      </c>
      <c r="R209" s="83"/>
    </row>
    <row r="210" spans="1:18" ht="14.15" customHeight="1" x14ac:dyDescent="0.25">
      <c r="A210" s="82"/>
      <c r="B210" s="981"/>
      <c r="C210" s="982"/>
      <c r="D210" s="982"/>
      <c r="E210" s="983"/>
      <c r="F210" s="263"/>
      <c r="G210" s="579" t="s">
        <v>359</v>
      </c>
      <c r="H210" s="579"/>
      <c r="I210" s="579"/>
      <c r="J210" s="579" t="s">
        <v>360</v>
      </c>
      <c r="K210" s="579"/>
      <c r="L210" s="579"/>
      <c r="M210" s="582"/>
      <c r="N210" s="582"/>
      <c r="O210" s="582"/>
      <c r="P210" s="585" t="s">
        <v>361</v>
      </c>
      <c r="Q210" s="585" t="s">
        <v>362</v>
      </c>
      <c r="R210" s="83"/>
    </row>
    <row r="211" spans="1:18" ht="12.5" x14ac:dyDescent="0.25">
      <c r="A211" s="82"/>
      <c r="B211" s="588" t="s">
        <v>363</v>
      </c>
      <c r="C211" s="589"/>
      <c r="D211" s="589"/>
      <c r="E211" s="144"/>
      <c r="F211" s="263"/>
      <c r="G211" s="583"/>
      <c r="H211" s="583"/>
      <c r="I211" s="583"/>
      <c r="J211" s="584"/>
      <c r="K211" s="584"/>
      <c r="L211" s="584"/>
      <c r="M211" s="582"/>
      <c r="N211" s="582"/>
      <c r="O211" s="582"/>
      <c r="P211" s="586"/>
      <c r="Q211" s="586"/>
      <c r="R211" s="83"/>
    </row>
    <row r="212" spans="1:18" ht="12.5" x14ac:dyDescent="0.25">
      <c r="A212" s="82"/>
      <c r="B212" s="587" t="s">
        <v>364</v>
      </c>
      <c r="C212" s="547"/>
      <c r="D212" s="547"/>
      <c r="E212" s="547"/>
      <c r="F212" s="547"/>
      <c r="G212" s="4" t="s">
        <v>365</v>
      </c>
      <c r="H212" s="4" t="s">
        <v>366</v>
      </c>
      <c r="I212" s="4" t="s">
        <v>367</v>
      </c>
      <c r="J212" s="4" t="s">
        <v>365</v>
      </c>
      <c r="K212" s="4" t="s">
        <v>366</v>
      </c>
      <c r="L212" s="4" t="s">
        <v>367</v>
      </c>
      <c r="M212" s="4" t="s">
        <v>365</v>
      </c>
      <c r="N212" s="4" t="s">
        <v>366</v>
      </c>
      <c r="O212" s="4" t="s">
        <v>367</v>
      </c>
      <c r="P212" s="586"/>
      <c r="Q212" s="586"/>
      <c r="R212" s="83"/>
    </row>
    <row r="213" spans="1:18" ht="12.5" x14ac:dyDescent="0.25">
      <c r="A213" s="82"/>
      <c r="B213" s="4" t="s">
        <v>368</v>
      </c>
      <c r="C213" s="4" t="s">
        <v>369</v>
      </c>
      <c r="D213" s="4" t="s">
        <v>370</v>
      </c>
      <c r="E213" s="4" t="s">
        <v>371</v>
      </c>
      <c r="F213" s="5" t="str">
        <f>IF(OR(AND(NOT(ISBLANK($C214)),$C214&lt;5),AND(NOT(ISBLANK($D214)),$D214&gt;3),AND(NOT(ISBLANK($E214)),$E214&gt;3)),"1","0")</f>
        <v>0</v>
      </c>
      <c r="G213" s="6"/>
      <c r="H213" s="6"/>
      <c r="I213" s="6"/>
      <c r="J213" s="6"/>
      <c r="K213" s="6"/>
      <c r="L213" s="6"/>
      <c r="M213" s="6"/>
      <c r="N213" s="6"/>
      <c r="O213" s="6"/>
      <c r="P213" s="6"/>
      <c r="Q213" s="6"/>
      <c r="R213" s="83"/>
    </row>
    <row r="214" spans="1:18" ht="12.5" x14ac:dyDescent="0.25">
      <c r="A214" s="82"/>
      <c r="B214" s="7"/>
      <c r="C214" s="6"/>
      <c r="D214" s="6"/>
      <c r="E214" s="6"/>
      <c r="F214" s="205" t="s">
        <v>372</v>
      </c>
      <c r="G214" s="562">
        <f>G213+H213</f>
        <v>0</v>
      </c>
      <c r="H214" s="562"/>
      <c r="I214" s="4"/>
      <c r="J214" s="562">
        <f>J213+K213</f>
        <v>0</v>
      </c>
      <c r="K214" s="562"/>
      <c r="L214" s="4"/>
      <c r="M214" s="562">
        <f>M213+N213</f>
        <v>0</v>
      </c>
      <c r="N214" s="562"/>
      <c r="O214" s="4"/>
      <c r="P214" s="4"/>
      <c r="Q214" s="4"/>
      <c r="R214" s="83"/>
    </row>
    <row r="215" spans="1:18" ht="12.5" x14ac:dyDescent="0.25">
      <c r="A215" s="82"/>
      <c r="B215" s="4" t="s">
        <v>373</v>
      </c>
      <c r="C215" s="4" t="s">
        <v>369</v>
      </c>
      <c r="D215" s="4" t="s">
        <v>370</v>
      </c>
      <c r="E215" s="4" t="s">
        <v>371</v>
      </c>
      <c r="F215" s="5" t="str">
        <f>IF(OR(AND(NOT(ISBLANK($C216)),$C216&lt;5),AND(NOT(ISBLANK($D216)),$D216&gt;3),AND(NOT(ISBLANK($E216)),$E216&gt;3)),"1","0")</f>
        <v>0</v>
      </c>
      <c r="G215" s="6"/>
      <c r="H215" s="6"/>
      <c r="I215" s="6"/>
      <c r="J215" s="6"/>
      <c r="K215" s="6"/>
      <c r="L215" s="6"/>
      <c r="M215" s="6"/>
      <c r="N215" s="6"/>
      <c r="O215" s="6"/>
      <c r="P215" s="6"/>
      <c r="Q215" s="6"/>
      <c r="R215" s="83"/>
    </row>
    <row r="216" spans="1:18" ht="12.5" x14ac:dyDescent="0.25">
      <c r="A216" s="82"/>
      <c r="B216" s="7"/>
      <c r="C216" s="6"/>
      <c r="D216" s="6"/>
      <c r="E216" s="6"/>
      <c r="F216" s="8" t="s">
        <v>372</v>
      </c>
      <c r="G216" s="562">
        <f>G215+H215</f>
        <v>0</v>
      </c>
      <c r="H216" s="562"/>
      <c r="I216" s="4"/>
      <c r="J216" s="562">
        <f>J215+K215</f>
        <v>0</v>
      </c>
      <c r="K216" s="562"/>
      <c r="L216" s="4"/>
      <c r="M216" s="562">
        <f>M215+N215</f>
        <v>0</v>
      </c>
      <c r="N216" s="562"/>
      <c r="O216" s="4"/>
      <c r="P216" s="4"/>
      <c r="Q216" s="4"/>
      <c r="R216" s="83"/>
    </row>
    <row r="217" spans="1:18" ht="12.5" x14ac:dyDescent="0.25">
      <c r="A217" s="82"/>
      <c r="B217" s="4" t="s">
        <v>374</v>
      </c>
      <c r="C217" s="4" t="s">
        <v>369</v>
      </c>
      <c r="D217" s="4" t="s">
        <v>370</v>
      </c>
      <c r="E217" s="4" t="s">
        <v>371</v>
      </c>
      <c r="F217" s="5" t="str">
        <f>IF(OR(AND(NOT(ISBLANK($C218)),$C218&lt;5),AND(NOT(ISBLANK($D218)),$D218&gt;3),AND(NOT(ISBLANK($E218)),$E218&gt;3)),"1","0")</f>
        <v>0</v>
      </c>
      <c r="G217" s="6"/>
      <c r="H217" s="6"/>
      <c r="I217" s="6"/>
      <c r="J217" s="6"/>
      <c r="K217" s="6"/>
      <c r="L217" s="6"/>
      <c r="M217" s="6"/>
      <c r="N217" s="6"/>
      <c r="O217" s="6"/>
      <c r="P217" s="6"/>
      <c r="Q217" s="6"/>
      <c r="R217" s="83"/>
    </row>
    <row r="218" spans="1:18" ht="12.5" x14ac:dyDescent="0.25">
      <c r="A218" s="82"/>
      <c r="B218" s="7"/>
      <c r="C218" s="6"/>
      <c r="D218" s="6"/>
      <c r="E218" s="6"/>
      <c r="F218" s="8" t="s">
        <v>372</v>
      </c>
      <c r="G218" s="562">
        <f>G217+H217</f>
        <v>0</v>
      </c>
      <c r="H218" s="562"/>
      <c r="I218" s="4"/>
      <c r="J218" s="562">
        <f>J217+K217</f>
        <v>0</v>
      </c>
      <c r="K218" s="562"/>
      <c r="L218" s="4"/>
      <c r="M218" s="562">
        <f>M217+N217</f>
        <v>0</v>
      </c>
      <c r="N218" s="562"/>
      <c r="O218" s="4"/>
      <c r="P218" s="4"/>
      <c r="Q218" s="4"/>
      <c r="R218" s="83"/>
    </row>
    <row r="219" spans="1:18" ht="12.5" x14ac:dyDescent="0.25">
      <c r="A219" s="82"/>
      <c r="B219" s="4" t="s">
        <v>375</v>
      </c>
      <c r="C219" s="4" t="s">
        <v>369</v>
      </c>
      <c r="D219" s="4" t="s">
        <v>370</v>
      </c>
      <c r="E219" s="4" t="s">
        <v>371</v>
      </c>
      <c r="F219" s="5" t="str">
        <f>IF(OR(AND(NOT(ISBLANK($C220)),$C220&lt;5),AND(NOT(ISBLANK($D220)),$D220&gt;3),AND(NOT(ISBLANK($E220)),$E220&gt;3)),"1","0")</f>
        <v>0</v>
      </c>
      <c r="G219" s="6"/>
      <c r="H219" s="6"/>
      <c r="I219" s="6"/>
      <c r="J219" s="6"/>
      <c r="K219" s="6"/>
      <c r="L219" s="6"/>
      <c r="M219" s="6"/>
      <c r="N219" s="6"/>
      <c r="O219" s="6"/>
      <c r="P219" s="6"/>
      <c r="Q219" s="6"/>
      <c r="R219" s="83"/>
    </row>
    <row r="220" spans="1:18" ht="12.5" x14ac:dyDescent="0.25">
      <c r="A220" s="82"/>
      <c r="B220" s="7"/>
      <c r="C220" s="6"/>
      <c r="D220" s="6"/>
      <c r="E220" s="6"/>
      <c r="F220" s="8" t="s">
        <v>372</v>
      </c>
      <c r="G220" s="562">
        <f>G219+H219</f>
        <v>0</v>
      </c>
      <c r="H220" s="562"/>
      <c r="I220" s="4"/>
      <c r="J220" s="562">
        <f>J219+K219</f>
        <v>0</v>
      </c>
      <c r="K220" s="562"/>
      <c r="L220" s="4"/>
      <c r="M220" s="562">
        <f>M219+N219</f>
        <v>0</v>
      </c>
      <c r="N220" s="562"/>
      <c r="O220" s="4"/>
      <c r="P220" s="4"/>
      <c r="Q220" s="4"/>
      <c r="R220" s="83"/>
    </row>
    <row r="221" spans="1:18" ht="12.5" x14ac:dyDescent="0.25">
      <c r="A221" s="82"/>
      <c r="B221" s="4" t="s">
        <v>376</v>
      </c>
      <c r="C221" s="4" t="s">
        <v>369</v>
      </c>
      <c r="D221" s="4" t="s">
        <v>370</v>
      </c>
      <c r="E221" s="4" t="s">
        <v>371</v>
      </c>
      <c r="F221" s="5" t="str">
        <f>IF(OR(AND(NOT(ISBLANK($C222)),$C222&lt;5),AND(NOT(ISBLANK($D222)),$D222&gt;3),AND(NOT(ISBLANK($E222)),$E222&gt;3)),"1","0")</f>
        <v>0</v>
      </c>
      <c r="G221" s="6"/>
      <c r="H221" s="6"/>
      <c r="I221" s="6"/>
      <c r="J221" s="6"/>
      <c r="K221" s="6"/>
      <c r="L221" s="6"/>
      <c r="M221" s="6"/>
      <c r="N221" s="6"/>
      <c r="O221" s="6"/>
      <c r="P221" s="6"/>
      <c r="Q221" s="6"/>
      <c r="R221" s="83"/>
    </row>
    <row r="222" spans="1:18" ht="12.5" x14ac:dyDescent="0.25">
      <c r="A222" s="82"/>
      <c r="B222" s="7"/>
      <c r="C222" s="6"/>
      <c r="D222" s="6"/>
      <c r="E222" s="6"/>
      <c r="F222" s="8" t="s">
        <v>372</v>
      </c>
      <c r="G222" s="562">
        <f>G221+H221</f>
        <v>0</v>
      </c>
      <c r="H222" s="562"/>
      <c r="I222" s="4"/>
      <c r="J222" s="562">
        <f>J221+K221</f>
        <v>0</v>
      </c>
      <c r="K222" s="562"/>
      <c r="L222" s="4"/>
      <c r="M222" s="562">
        <f>M221+N221</f>
        <v>0</v>
      </c>
      <c r="N222" s="562"/>
      <c r="O222" s="4"/>
      <c r="P222" s="4"/>
      <c r="Q222" s="4"/>
      <c r="R222" s="83"/>
    </row>
    <row r="223" spans="1:18" ht="12.5" x14ac:dyDescent="0.25">
      <c r="A223" s="82"/>
      <c r="B223" s="4" t="s">
        <v>377</v>
      </c>
      <c r="C223" s="4" t="s">
        <v>369</v>
      </c>
      <c r="D223" s="4" t="s">
        <v>370</v>
      </c>
      <c r="E223" s="4" t="s">
        <v>371</v>
      </c>
      <c r="F223" s="5" t="str">
        <f>IF(OR(AND(NOT(ISBLANK($C224)),$C224&lt;5),AND(NOT(ISBLANK($D224)),$D224&gt;3),AND(NOT(ISBLANK($E224)),$E224&gt;3)),"1","0")</f>
        <v>0</v>
      </c>
      <c r="G223" s="6"/>
      <c r="H223" s="6"/>
      <c r="I223" s="6"/>
      <c r="J223" s="6"/>
      <c r="K223" s="6"/>
      <c r="L223" s="6"/>
      <c r="M223" s="6"/>
      <c r="N223" s="6"/>
      <c r="O223" s="6"/>
      <c r="P223" s="6"/>
      <c r="Q223" s="6"/>
      <c r="R223" s="83"/>
    </row>
    <row r="224" spans="1:18" ht="12.5" x14ac:dyDescent="0.25">
      <c r="A224" s="82"/>
      <c r="B224" s="7"/>
      <c r="C224" s="6"/>
      <c r="D224" s="6"/>
      <c r="E224" s="6"/>
      <c r="F224" s="8" t="s">
        <v>372</v>
      </c>
      <c r="G224" s="562">
        <f>G223+H223</f>
        <v>0</v>
      </c>
      <c r="H224" s="562"/>
      <c r="I224" s="4"/>
      <c r="J224" s="562">
        <f>J223+K223</f>
        <v>0</v>
      </c>
      <c r="K224" s="562"/>
      <c r="L224" s="4"/>
      <c r="M224" s="562">
        <f>M223+N223</f>
        <v>0</v>
      </c>
      <c r="N224" s="562"/>
      <c r="O224" s="4"/>
      <c r="P224" s="4"/>
      <c r="Q224" s="4"/>
      <c r="R224" s="83"/>
    </row>
    <row r="225" spans="1:18" ht="12.5" x14ac:dyDescent="0.25">
      <c r="A225" s="82"/>
      <c r="B225" s="4" t="s">
        <v>378</v>
      </c>
      <c r="C225" s="4" t="s">
        <v>369</v>
      </c>
      <c r="D225" s="4" t="s">
        <v>370</v>
      </c>
      <c r="E225" s="4" t="s">
        <v>371</v>
      </c>
      <c r="F225" s="5" t="str">
        <f>IF(OR(AND(NOT(ISBLANK($C226)),$C226&lt;5),AND(NOT(ISBLANK($D226)),$D226&gt;3),AND(NOT(ISBLANK($E226)),$E226&gt;3)),"1","0")</f>
        <v>0</v>
      </c>
      <c r="G225" s="6"/>
      <c r="H225" s="6"/>
      <c r="I225" s="6"/>
      <c r="J225" s="6"/>
      <c r="K225" s="6"/>
      <c r="L225" s="6"/>
      <c r="M225" s="6"/>
      <c r="N225" s="6"/>
      <c r="O225" s="6"/>
      <c r="P225" s="6"/>
      <c r="Q225" s="6"/>
      <c r="R225" s="83"/>
    </row>
    <row r="226" spans="1:18" ht="12.5" x14ac:dyDescent="0.25">
      <c r="A226" s="82"/>
      <c r="B226" s="7"/>
      <c r="C226" s="6"/>
      <c r="D226" s="6"/>
      <c r="E226" s="6"/>
      <c r="F226" s="8" t="s">
        <v>372</v>
      </c>
      <c r="G226" s="562">
        <f>G225+H225</f>
        <v>0</v>
      </c>
      <c r="H226" s="562"/>
      <c r="I226" s="4"/>
      <c r="J226" s="562">
        <f>J225+K225</f>
        <v>0</v>
      </c>
      <c r="K226" s="562"/>
      <c r="L226" s="4"/>
      <c r="M226" s="562">
        <f>M225+N225</f>
        <v>0</v>
      </c>
      <c r="N226" s="562"/>
      <c r="O226" s="4"/>
      <c r="P226" s="4"/>
      <c r="Q226" s="4"/>
      <c r="R226" s="83"/>
    </row>
    <row r="227" spans="1:18" ht="12.5" x14ac:dyDescent="0.25">
      <c r="A227" s="82"/>
      <c r="B227" s="4" t="s">
        <v>379</v>
      </c>
      <c r="C227" s="4" t="s">
        <v>369</v>
      </c>
      <c r="D227" s="4" t="s">
        <v>370</v>
      </c>
      <c r="E227" s="4" t="s">
        <v>371</v>
      </c>
      <c r="F227" s="5" t="str">
        <f>IF(OR(AND(NOT(ISBLANK($C228)),$C228&lt;5),AND(NOT(ISBLANK($D228)),$D228&gt;3),AND(NOT(ISBLANK($E228)),$E228&gt;3)),"1","0")</f>
        <v>0</v>
      </c>
      <c r="G227" s="6"/>
      <c r="H227" s="6"/>
      <c r="I227" s="6"/>
      <c r="J227" s="6"/>
      <c r="K227" s="6"/>
      <c r="L227" s="6"/>
      <c r="M227" s="6"/>
      <c r="N227" s="6"/>
      <c r="O227" s="6"/>
      <c r="P227" s="6"/>
      <c r="Q227" s="6"/>
      <c r="R227" s="83"/>
    </row>
    <row r="228" spans="1:18" ht="12.5" x14ac:dyDescent="0.25">
      <c r="A228" s="82"/>
      <c r="B228" s="7"/>
      <c r="C228" s="6"/>
      <c r="D228" s="6"/>
      <c r="E228" s="6"/>
      <c r="F228" s="8" t="s">
        <v>372</v>
      </c>
      <c r="G228" s="562">
        <f>G227+H227</f>
        <v>0</v>
      </c>
      <c r="H228" s="562"/>
      <c r="I228" s="4"/>
      <c r="J228" s="562">
        <f>J227+K227</f>
        <v>0</v>
      </c>
      <c r="K228" s="562"/>
      <c r="L228" s="4"/>
      <c r="M228" s="562">
        <f>M227+N227</f>
        <v>0</v>
      </c>
      <c r="N228" s="562"/>
      <c r="O228" s="4"/>
      <c r="P228" s="4"/>
      <c r="Q228" s="4"/>
      <c r="R228" s="83"/>
    </row>
    <row r="229" spans="1:18" ht="12.5" x14ac:dyDescent="0.25">
      <c r="A229" s="82"/>
      <c r="B229" s="546" t="s">
        <v>380</v>
      </c>
      <c r="C229" s="547"/>
      <c r="D229" s="547"/>
      <c r="E229" s="548"/>
      <c r="F229" s="548"/>
      <c r="G229" s="548"/>
      <c r="H229" s="548"/>
      <c r="I229" s="548"/>
      <c r="J229" s="10">
        <f>MAX(G214,J214,M214,G216,J216,M216,G218,J218,M218,G220,J220,M220,G222,J222,M222,G224,J224,M224,G226,J226,M226,G228,J228,M228)</f>
        <v>0</v>
      </c>
      <c r="K229" s="549"/>
      <c r="L229" s="550"/>
      <c r="M229" s="550"/>
      <c r="N229" s="550"/>
      <c r="O229" s="550"/>
      <c r="P229" s="550"/>
      <c r="Q229" s="550"/>
      <c r="R229" s="83"/>
    </row>
    <row r="230" spans="1:18" ht="12.5" x14ac:dyDescent="0.25">
      <c r="A230" s="82"/>
      <c r="B230" s="551" t="s">
        <v>381</v>
      </c>
      <c r="C230" s="551"/>
      <c r="D230" s="552"/>
      <c r="E230" s="971"/>
      <c r="F230" s="972"/>
      <c r="G230" s="972"/>
      <c r="H230" s="972"/>
      <c r="I230" s="972"/>
      <c r="J230" s="972"/>
      <c r="K230" s="972"/>
      <c r="L230" s="972"/>
      <c r="M230" s="972"/>
      <c r="N230" s="972"/>
      <c r="O230" s="972"/>
      <c r="P230" s="972"/>
      <c r="Q230" s="973"/>
      <c r="R230" s="83"/>
    </row>
    <row r="231" spans="1:18" ht="12.5" x14ac:dyDescent="0.25">
      <c r="A231" s="82"/>
      <c r="B231" s="111" t="s">
        <v>382</v>
      </c>
      <c r="C231" s="112">
        <f>F213+F215+F217+F219+F221+F223+F225+F227</f>
        <v>0</v>
      </c>
      <c r="D231" s="9"/>
      <c r="E231" s="974"/>
      <c r="F231" s="557"/>
      <c r="G231" s="557"/>
      <c r="H231" s="557"/>
      <c r="I231" s="557"/>
      <c r="J231" s="557"/>
      <c r="K231" s="557"/>
      <c r="L231" s="557"/>
      <c r="M231" s="557"/>
      <c r="N231" s="557"/>
      <c r="O231" s="557"/>
      <c r="P231" s="557"/>
      <c r="Q231" s="975"/>
      <c r="R231" s="83"/>
    </row>
    <row r="232" spans="1:18" ht="12.5" x14ac:dyDescent="0.25">
      <c r="A232" s="82"/>
      <c r="B232" s="111" t="s">
        <v>383</v>
      </c>
      <c r="C232" s="112" t="str">
        <f>IF(AND(NOT(ISBLANK(G211)),OR(G211="&lt; 50,000 cp",G211="50,000 - 499,999 cp")),"1","0")</f>
        <v>0</v>
      </c>
      <c r="D232" s="9"/>
      <c r="E232" s="974"/>
      <c r="F232" s="557"/>
      <c r="G232" s="557"/>
      <c r="H232" s="557"/>
      <c r="I232" s="557"/>
      <c r="J232" s="557"/>
      <c r="K232" s="557"/>
      <c r="L232" s="557"/>
      <c r="M232" s="557"/>
      <c r="N232" s="557"/>
      <c r="O232" s="557"/>
      <c r="P232" s="557"/>
      <c r="Q232" s="975"/>
      <c r="R232" s="83"/>
    </row>
    <row r="233" spans="1:18" ht="12.5" x14ac:dyDescent="0.25">
      <c r="A233" s="82"/>
      <c r="B233" s="111" t="s">
        <v>384</v>
      </c>
      <c r="C233" s="111">
        <f>C231+C232</f>
        <v>0</v>
      </c>
      <c r="D233" s="9"/>
      <c r="E233" s="976"/>
      <c r="F233" s="977"/>
      <c r="G233" s="977"/>
      <c r="H233" s="977"/>
      <c r="I233" s="977"/>
      <c r="J233" s="977"/>
      <c r="K233" s="977"/>
      <c r="L233" s="977"/>
      <c r="M233" s="977"/>
      <c r="N233" s="977"/>
      <c r="O233" s="977"/>
      <c r="P233" s="977"/>
      <c r="Q233" s="978"/>
      <c r="R233" s="83"/>
    </row>
    <row r="234" spans="1:18" ht="12.5" x14ac:dyDescent="0.25">
      <c r="A234" s="82"/>
      <c r="B234" s="113" t="s">
        <v>385</v>
      </c>
      <c r="C234" s="113">
        <f>$F$4</f>
        <v>0</v>
      </c>
      <c r="R234" s="83"/>
    </row>
    <row r="235" spans="1:18" ht="12.5" x14ac:dyDescent="0.25">
      <c r="A235" s="82"/>
      <c r="R235" s="83"/>
    </row>
    <row r="236" spans="1:18" ht="12.5" x14ac:dyDescent="0.25">
      <c r="A236" s="82"/>
      <c r="R236" s="83"/>
    </row>
    <row r="237" spans="1:18" ht="12.5" x14ac:dyDescent="0.25">
      <c r="A237" s="82"/>
      <c r="B237" s="590" t="str">
        <f>+Ecologist&amp;": "&amp;+Site_name</f>
        <v xml:space="preserve">: </v>
      </c>
      <c r="C237" s="591"/>
      <c r="D237" s="591"/>
      <c r="E237" s="591"/>
      <c r="F237" s="591"/>
      <c r="G237" s="591"/>
      <c r="H237" s="591"/>
      <c r="I237" s="591"/>
      <c r="J237" s="591"/>
      <c r="K237" s="592"/>
      <c r="L237" s="592"/>
      <c r="M237" s="592"/>
      <c r="N237" s="592"/>
      <c r="O237" s="592"/>
      <c r="P237" s="592"/>
      <c r="Q237" s="593"/>
      <c r="R237" s="83"/>
    </row>
    <row r="238" spans="1:18" ht="14.15" customHeight="1" x14ac:dyDescent="0.25">
      <c r="A238" s="82"/>
      <c r="B238" s="594" t="s">
        <v>1081</v>
      </c>
      <c r="C238" s="594"/>
      <c r="D238" s="594"/>
      <c r="E238" s="594"/>
      <c r="F238" s="594"/>
      <c r="G238" s="594"/>
      <c r="H238" s="594"/>
      <c r="I238" s="594"/>
      <c r="J238" s="594"/>
      <c r="K238" s="285" t="s">
        <v>387</v>
      </c>
      <c r="L238" s="235"/>
      <c r="M238" s="235"/>
      <c r="N238" s="235"/>
      <c r="O238" s="235"/>
      <c r="P238" s="235"/>
      <c r="Q238" s="235"/>
      <c r="R238" s="83"/>
    </row>
    <row r="239" spans="1:18" ht="12.5" x14ac:dyDescent="0.25">
      <c r="A239" s="82"/>
      <c r="B239" s="245"/>
      <c r="C239" s="271"/>
      <c r="D239" s="271"/>
      <c r="E239" s="271"/>
      <c r="F239" s="271"/>
      <c r="G239" s="271"/>
      <c r="H239" s="271"/>
      <c r="I239" s="271"/>
      <c r="J239" s="271"/>
      <c r="K239" s="271"/>
      <c r="L239" s="271"/>
      <c r="M239" s="271"/>
      <c r="N239" s="271"/>
      <c r="O239" s="271"/>
      <c r="P239" s="271"/>
      <c r="Q239" s="271"/>
      <c r="R239" s="83"/>
    </row>
    <row r="240" spans="1:18" ht="12.5" x14ac:dyDescent="0.25">
      <c r="A240" s="82"/>
      <c r="B240" s="271"/>
      <c r="C240" s="271"/>
      <c r="D240" s="271"/>
      <c r="E240" s="271"/>
      <c r="F240" s="271"/>
      <c r="G240" s="271"/>
      <c r="H240" s="271"/>
      <c r="I240" s="271"/>
      <c r="J240" s="271"/>
      <c r="K240" s="271"/>
      <c r="L240" s="271"/>
      <c r="M240" s="271"/>
      <c r="N240" s="271"/>
      <c r="O240" s="271"/>
      <c r="P240" s="271"/>
      <c r="Q240" s="271"/>
      <c r="R240" s="83"/>
    </row>
    <row r="241" spans="1:18" ht="12.5" x14ac:dyDescent="0.25">
      <c r="A241" s="82"/>
      <c r="B241" s="271"/>
      <c r="C241" s="271"/>
      <c r="D241" s="271"/>
      <c r="E241" s="271"/>
      <c r="F241" s="271"/>
      <c r="G241" s="271"/>
      <c r="H241" s="271"/>
      <c r="I241" s="271"/>
      <c r="J241" s="271"/>
      <c r="K241" s="271"/>
      <c r="L241" s="271"/>
      <c r="M241" s="271"/>
      <c r="N241" s="271"/>
      <c r="O241" s="271"/>
      <c r="P241" s="271"/>
      <c r="Q241" s="271"/>
      <c r="R241" s="83"/>
    </row>
    <row r="242" spans="1:18" ht="14.15" customHeight="1" x14ac:dyDescent="0.25">
      <c r="A242" s="82"/>
      <c r="B242" s="595" t="s">
        <v>1100</v>
      </c>
      <c r="C242" s="596"/>
      <c r="D242" s="596"/>
      <c r="E242" s="597"/>
      <c r="F242" s="579" t="s">
        <v>320</v>
      </c>
      <c r="G242" s="578" t="s">
        <v>354</v>
      </c>
      <c r="H242" s="578"/>
      <c r="I242" s="578"/>
      <c r="J242" s="578" t="s">
        <v>355</v>
      </c>
      <c r="K242" s="578"/>
      <c r="L242" s="578"/>
      <c r="M242" s="580" t="s">
        <v>356</v>
      </c>
      <c r="N242" s="581"/>
      <c r="O242" s="581"/>
      <c r="P242" s="2" t="s">
        <v>357</v>
      </c>
      <c r="Q242" s="3" t="s">
        <v>358</v>
      </c>
      <c r="R242" s="83"/>
    </row>
    <row r="243" spans="1:18" ht="12.5" x14ac:dyDescent="0.25">
      <c r="A243" s="82"/>
      <c r="B243" s="985"/>
      <c r="C243" s="985"/>
      <c r="D243" s="985"/>
      <c r="E243" s="985"/>
      <c r="F243" s="263"/>
      <c r="G243" s="579" t="s">
        <v>359</v>
      </c>
      <c r="H243" s="579"/>
      <c r="I243" s="579"/>
      <c r="J243" s="579" t="s">
        <v>360</v>
      </c>
      <c r="K243" s="579"/>
      <c r="L243" s="579"/>
      <c r="M243" s="582"/>
      <c r="N243" s="582"/>
      <c r="O243" s="582"/>
      <c r="P243" s="585" t="s">
        <v>361</v>
      </c>
      <c r="Q243" s="585" t="s">
        <v>362</v>
      </c>
      <c r="R243" s="83"/>
    </row>
    <row r="244" spans="1:18" ht="12.5" x14ac:dyDescent="0.25">
      <c r="A244" s="82"/>
      <c r="B244" s="588" t="s">
        <v>363</v>
      </c>
      <c r="C244" s="589"/>
      <c r="D244" s="589"/>
      <c r="E244" s="144"/>
      <c r="F244" s="263"/>
      <c r="G244" s="583"/>
      <c r="H244" s="583"/>
      <c r="I244" s="583"/>
      <c r="J244" s="584"/>
      <c r="K244" s="584"/>
      <c r="L244" s="584"/>
      <c r="M244" s="582"/>
      <c r="N244" s="582"/>
      <c r="O244" s="582"/>
      <c r="P244" s="586"/>
      <c r="Q244" s="586"/>
      <c r="R244" s="83"/>
    </row>
    <row r="245" spans="1:18" ht="12.5" x14ac:dyDescent="0.25">
      <c r="A245" s="82"/>
      <c r="B245" s="587" t="s">
        <v>364</v>
      </c>
      <c r="C245" s="547"/>
      <c r="D245" s="547"/>
      <c r="E245" s="547"/>
      <c r="F245" s="547"/>
      <c r="G245" s="4" t="s">
        <v>365</v>
      </c>
      <c r="H245" s="4" t="s">
        <v>366</v>
      </c>
      <c r="I245" s="4" t="s">
        <v>367</v>
      </c>
      <c r="J245" s="4" t="s">
        <v>365</v>
      </c>
      <c r="K245" s="4" t="s">
        <v>366</v>
      </c>
      <c r="L245" s="4" t="s">
        <v>367</v>
      </c>
      <c r="M245" s="4" t="s">
        <v>365</v>
      </c>
      <c r="N245" s="4" t="s">
        <v>366</v>
      </c>
      <c r="O245" s="4" t="s">
        <v>367</v>
      </c>
      <c r="P245" s="586"/>
      <c r="Q245" s="586"/>
      <c r="R245" s="83"/>
    </row>
    <row r="246" spans="1:18" ht="12.5" x14ac:dyDescent="0.25">
      <c r="A246" s="82"/>
      <c r="B246" s="4" t="s">
        <v>368</v>
      </c>
      <c r="C246" s="4" t="s">
        <v>369</v>
      </c>
      <c r="D246" s="4" t="s">
        <v>370</v>
      </c>
      <c r="E246" s="4" t="s">
        <v>371</v>
      </c>
      <c r="F246" s="5" t="str">
        <f>IF(OR(AND(NOT(ISBLANK($C247)),$C247&lt;5),AND(NOT(ISBLANK($D247)),$D247&gt;3),AND(NOT(ISBLANK($E247)),$E247&gt;3)),"1","0")</f>
        <v>0</v>
      </c>
      <c r="G246" s="6"/>
      <c r="H246" s="6"/>
      <c r="I246" s="6"/>
      <c r="J246" s="6"/>
      <c r="K246" s="6"/>
      <c r="L246" s="6"/>
      <c r="M246" s="6"/>
      <c r="N246" s="6"/>
      <c r="O246" s="6"/>
      <c r="P246" s="6"/>
      <c r="Q246" s="6"/>
      <c r="R246" s="83"/>
    </row>
    <row r="247" spans="1:18" ht="12.5" x14ac:dyDescent="0.25">
      <c r="A247" s="82"/>
      <c r="B247" s="7"/>
      <c r="C247" s="6"/>
      <c r="D247" s="6"/>
      <c r="E247" s="6"/>
      <c r="F247" s="205" t="s">
        <v>372</v>
      </c>
      <c r="G247" s="562">
        <f>G246+H246</f>
        <v>0</v>
      </c>
      <c r="H247" s="562"/>
      <c r="I247" s="4"/>
      <c r="J247" s="562">
        <f>J246+K246</f>
        <v>0</v>
      </c>
      <c r="K247" s="562"/>
      <c r="L247" s="4"/>
      <c r="M247" s="562">
        <f>M246+N246</f>
        <v>0</v>
      </c>
      <c r="N247" s="562"/>
      <c r="O247" s="4"/>
      <c r="P247" s="4"/>
      <c r="Q247" s="4"/>
      <c r="R247" s="83"/>
    </row>
    <row r="248" spans="1:18" ht="12.5" x14ac:dyDescent="0.25">
      <c r="A248" s="82"/>
      <c r="B248" s="4" t="s">
        <v>373</v>
      </c>
      <c r="C248" s="4" t="s">
        <v>369</v>
      </c>
      <c r="D248" s="4" t="s">
        <v>370</v>
      </c>
      <c r="E248" s="4" t="s">
        <v>371</v>
      </c>
      <c r="F248" s="5" t="str">
        <f>IF(OR(AND(NOT(ISBLANK($C249)),$C249&lt;5),AND(NOT(ISBLANK($D249)),$D249&gt;3),AND(NOT(ISBLANK($E249)),$E249&gt;3)),"1","0")</f>
        <v>0</v>
      </c>
      <c r="G248" s="6"/>
      <c r="H248" s="6"/>
      <c r="I248" s="6"/>
      <c r="J248" s="6"/>
      <c r="K248" s="6"/>
      <c r="L248" s="6"/>
      <c r="M248" s="6"/>
      <c r="N248" s="6"/>
      <c r="O248" s="6"/>
      <c r="P248" s="6"/>
      <c r="Q248" s="6"/>
      <c r="R248" s="83"/>
    </row>
    <row r="249" spans="1:18" ht="12.5" x14ac:dyDescent="0.25">
      <c r="A249" s="82"/>
      <c r="B249" s="7"/>
      <c r="C249" s="6"/>
      <c r="D249" s="6"/>
      <c r="E249" s="6"/>
      <c r="F249" s="8" t="s">
        <v>372</v>
      </c>
      <c r="G249" s="562">
        <f>G248+H248</f>
        <v>0</v>
      </c>
      <c r="H249" s="562"/>
      <c r="I249" s="4"/>
      <c r="J249" s="562">
        <f>J248+K248</f>
        <v>0</v>
      </c>
      <c r="K249" s="562"/>
      <c r="L249" s="4"/>
      <c r="M249" s="562">
        <f>M248+N248</f>
        <v>0</v>
      </c>
      <c r="N249" s="562"/>
      <c r="O249" s="4"/>
      <c r="P249" s="4"/>
      <c r="Q249" s="4"/>
      <c r="R249" s="83"/>
    </row>
    <row r="250" spans="1:18" ht="12.5" x14ac:dyDescent="0.25">
      <c r="A250" s="82"/>
      <c r="B250" s="4" t="s">
        <v>374</v>
      </c>
      <c r="C250" s="4" t="s">
        <v>369</v>
      </c>
      <c r="D250" s="4" t="s">
        <v>370</v>
      </c>
      <c r="E250" s="4" t="s">
        <v>371</v>
      </c>
      <c r="F250" s="5" t="str">
        <f>IF(OR(AND(NOT(ISBLANK($C251)),$C251&lt;5),AND(NOT(ISBLANK($D251)),$D251&gt;3),AND(NOT(ISBLANK($E251)),$E251&gt;3)),"1","0")</f>
        <v>0</v>
      </c>
      <c r="G250" s="6"/>
      <c r="H250" s="6"/>
      <c r="I250" s="6"/>
      <c r="J250" s="6"/>
      <c r="K250" s="6"/>
      <c r="L250" s="6"/>
      <c r="M250" s="6"/>
      <c r="N250" s="6"/>
      <c r="O250" s="6"/>
      <c r="P250" s="6"/>
      <c r="Q250" s="6"/>
      <c r="R250" s="83"/>
    </row>
    <row r="251" spans="1:18" ht="12.5" x14ac:dyDescent="0.25">
      <c r="A251" s="82"/>
      <c r="B251" s="7"/>
      <c r="C251" s="6"/>
      <c r="D251" s="6"/>
      <c r="E251" s="6"/>
      <c r="F251" s="8" t="s">
        <v>372</v>
      </c>
      <c r="G251" s="562">
        <f>G250+H250</f>
        <v>0</v>
      </c>
      <c r="H251" s="562"/>
      <c r="I251" s="4"/>
      <c r="J251" s="562">
        <f>J250+K250</f>
        <v>0</v>
      </c>
      <c r="K251" s="562"/>
      <c r="L251" s="4"/>
      <c r="M251" s="562">
        <f>M250+N250</f>
        <v>0</v>
      </c>
      <c r="N251" s="562"/>
      <c r="O251" s="4"/>
      <c r="P251" s="4"/>
      <c r="Q251" s="4"/>
      <c r="R251" s="83"/>
    </row>
    <row r="252" spans="1:18" ht="12.5" x14ac:dyDescent="0.25">
      <c r="A252" s="82"/>
      <c r="B252" s="4" t="s">
        <v>375</v>
      </c>
      <c r="C252" s="4" t="s">
        <v>369</v>
      </c>
      <c r="D252" s="4" t="s">
        <v>370</v>
      </c>
      <c r="E252" s="4" t="s">
        <v>371</v>
      </c>
      <c r="F252" s="5" t="str">
        <f>IF(OR(AND(NOT(ISBLANK($C253)),$C253&lt;5),AND(NOT(ISBLANK($D253)),$D253&gt;3),AND(NOT(ISBLANK($E253)),$E253&gt;3)),"1","0")</f>
        <v>0</v>
      </c>
      <c r="G252" s="6"/>
      <c r="H252" s="6"/>
      <c r="I252" s="6"/>
      <c r="J252" s="6"/>
      <c r="K252" s="6"/>
      <c r="L252" s="6"/>
      <c r="M252" s="6"/>
      <c r="N252" s="6"/>
      <c r="O252" s="6"/>
      <c r="P252" s="6"/>
      <c r="Q252" s="6"/>
      <c r="R252" s="83"/>
    </row>
    <row r="253" spans="1:18" ht="12.5" x14ac:dyDescent="0.25">
      <c r="A253" s="82"/>
      <c r="B253" s="7"/>
      <c r="C253" s="6"/>
      <c r="D253" s="6"/>
      <c r="E253" s="6"/>
      <c r="F253" s="8" t="s">
        <v>372</v>
      </c>
      <c r="G253" s="562">
        <f>G252+H252</f>
        <v>0</v>
      </c>
      <c r="H253" s="562"/>
      <c r="I253" s="4"/>
      <c r="J253" s="562">
        <f>J252+K252</f>
        <v>0</v>
      </c>
      <c r="K253" s="562"/>
      <c r="L253" s="4"/>
      <c r="M253" s="562">
        <f>M252+N252</f>
        <v>0</v>
      </c>
      <c r="N253" s="562"/>
      <c r="O253" s="4"/>
      <c r="P253" s="4"/>
      <c r="Q253" s="4"/>
      <c r="R253" s="83"/>
    </row>
    <row r="254" spans="1:18" ht="12.5" x14ac:dyDescent="0.25">
      <c r="A254" s="82"/>
      <c r="B254" s="4" t="s">
        <v>376</v>
      </c>
      <c r="C254" s="4" t="s">
        <v>369</v>
      </c>
      <c r="D254" s="4" t="s">
        <v>370</v>
      </c>
      <c r="E254" s="4" t="s">
        <v>371</v>
      </c>
      <c r="F254" s="5" t="str">
        <f>IF(OR(AND(NOT(ISBLANK($C255)),$C255&lt;5),AND(NOT(ISBLANK($D255)),$D255&gt;3),AND(NOT(ISBLANK($E255)),$E255&gt;3)),"1","0")</f>
        <v>0</v>
      </c>
      <c r="G254" s="6"/>
      <c r="H254" s="6"/>
      <c r="I254" s="6"/>
      <c r="J254" s="6"/>
      <c r="K254" s="6"/>
      <c r="L254" s="6"/>
      <c r="M254" s="6"/>
      <c r="N254" s="6"/>
      <c r="O254" s="6"/>
      <c r="P254" s="6"/>
      <c r="Q254" s="6"/>
      <c r="R254" s="83"/>
    </row>
    <row r="255" spans="1:18" ht="12.5" x14ac:dyDescent="0.25">
      <c r="A255" s="82"/>
      <c r="B255" s="7"/>
      <c r="C255" s="6"/>
      <c r="D255" s="6"/>
      <c r="E255" s="6"/>
      <c r="F255" s="8" t="s">
        <v>372</v>
      </c>
      <c r="G255" s="562">
        <f>G254+H254</f>
        <v>0</v>
      </c>
      <c r="H255" s="562"/>
      <c r="I255" s="4"/>
      <c r="J255" s="562">
        <f>J254+K254</f>
        <v>0</v>
      </c>
      <c r="K255" s="562"/>
      <c r="L255" s="4"/>
      <c r="M255" s="562">
        <f>M254+N254</f>
        <v>0</v>
      </c>
      <c r="N255" s="562"/>
      <c r="O255" s="4"/>
      <c r="P255" s="4"/>
      <c r="Q255" s="4"/>
      <c r="R255" s="83"/>
    </row>
    <row r="256" spans="1:18" ht="12.5" x14ac:dyDescent="0.25">
      <c r="A256" s="82"/>
      <c r="B256" s="4" t="s">
        <v>377</v>
      </c>
      <c r="C256" s="4" t="s">
        <v>369</v>
      </c>
      <c r="D256" s="4" t="s">
        <v>370</v>
      </c>
      <c r="E256" s="4" t="s">
        <v>371</v>
      </c>
      <c r="F256" s="5" t="str">
        <f>IF(OR(AND(NOT(ISBLANK($C257)),$C257&lt;5),AND(NOT(ISBLANK($D257)),$D257&gt;3),AND(NOT(ISBLANK($E257)),$E257&gt;3)),"1","0")</f>
        <v>0</v>
      </c>
      <c r="G256" s="6"/>
      <c r="H256" s="6"/>
      <c r="I256" s="6"/>
      <c r="J256" s="6"/>
      <c r="K256" s="6"/>
      <c r="L256" s="6"/>
      <c r="M256" s="6"/>
      <c r="N256" s="6"/>
      <c r="O256" s="6"/>
      <c r="P256" s="6"/>
      <c r="Q256" s="6"/>
      <c r="R256" s="83"/>
    </row>
    <row r="257" spans="1:18" ht="12.5" x14ac:dyDescent="0.25">
      <c r="A257" s="82"/>
      <c r="B257" s="7"/>
      <c r="C257" s="6"/>
      <c r="D257" s="6"/>
      <c r="E257" s="6"/>
      <c r="F257" s="8" t="s">
        <v>372</v>
      </c>
      <c r="G257" s="562">
        <f>G256+H256</f>
        <v>0</v>
      </c>
      <c r="H257" s="562"/>
      <c r="I257" s="4"/>
      <c r="J257" s="562">
        <f>J256+K256</f>
        <v>0</v>
      </c>
      <c r="K257" s="562"/>
      <c r="L257" s="4"/>
      <c r="M257" s="562">
        <f>M256+N256</f>
        <v>0</v>
      </c>
      <c r="N257" s="562"/>
      <c r="O257" s="4"/>
      <c r="P257" s="4"/>
      <c r="Q257" s="4"/>
      <c r="R257" s="83"/>
    </row>
    <row r="258" spans="1:18" ht="12.5" x14ac:dyDescent="0.25">
      <c r="A258" s="82"/>
      <c r="B258" s="4" t="s">
        <v>378</v>
      </c>
      <c r="C258" s="4" t="s">
        <v>369</v>
      </c>
      <c r="D258" s="4" t="s">
        <v>370</v>
      </c>
      <c r="E258" s="4" t="s">
        <v>371</v>
      </c>
      <c r="F258" s="5" t="str">
        <f>IF(OR(AND(NOT(ISBLANK($C259)),$C259&lt;5),AND(NOT(ISBLANK($D259)),$D259&gt;3),AND(NOT(ISBLANK($E259)),$E259&gt;3)),"1","0")</f>
        <v>0</v>
      </c>
      <c r="G258" s="6"/>
      <c r="H258" s="6"/>
      <c r="I258" s="6"/>
      <c r="J258" s="6"/>
      <c r="K258" s="6"/>
      <c r="L258" s="6"/>
      <c r="M258" s="6"/>
      <c r="N258" s="6"/>
      <c r="O258" s="6"/>
      <c r="P258" s="6"/>
      <c r="Q258" s="6"/>
      <c r="R258" s="83"/>
    </row>
    <row r="259" spans="1:18" ht="12.5" x14ac:dyDescent="0.25">
      <c r="A259" s="82"/>
      <c r="B259" s="7"/>
      <c r="C259" s="6"/>
      <c r="D259" s="6"/>
      <c r="E259" s="6"/>
      <c r="F259" s="8" t="s">
        <v>372</v>
      </c>
      <c r="G259" s="562">
        <f>G258+H258</f>
        <v>0</v>
      </c>
      <c r="H259" s="562"/>
      <c r="I259" s="4"/>
      <c r="J259" s="562">
        <f>J258+K258</f>
        <v>0</v>
      </c>
      <c r="K259" s="562"/>
      <c r="L259" s="4"/>
      <c r="M259" s="562">
        <f>M258+N258</f>
        <v>0</v>
      </c>
      <c r="N259" s="562"/>
      <c r="O259" s="4"/>
      <c r="P259" s="4"/>
      <c r="Q259" s="4"/>
      <c r="R259" s="83"/>
    </row>
    <row r="260" spans="1:18" ht="12.5" x14ac:dyDescent="0.25">
      <c r="A260" s="82"/>
      <c r="B260" s="4" t="s">
        <v>379</v>
      </c>
      <c r="C260" s="4" t="s">
        <v>369</v>
      </c>
      <c r="D260" s="4" t="s">
        <v>370</v>
      </c>
      <c r="E260" s="4" t="s">
        <v>371</v>
      </c>
      <c r="F260" s="5" t="str">
        <f>IF(OR(AND(NOT(ISBLANK($C261)),$C261&lt;5),AND(NOT(ISBLANK($D261)),$D261&gt;3),AND(NOT(ISBLANK($E261)),$E261&gt;3)),"1","0")</f>
        <v>0</v>
      </c>
      <c r="G260" s="6"/>
      <c r="H260" s="6"/>
      <c r="I260" s="6"/>
      <c r="J260" s="6"/>
      <c r="K260" s="6"/>
      <c r="L260" s="6"/>
      <c r="M260" s="6"/>
      <c r="N260" s="6"/>
      <c r="O260" s="6"/>
      <c r="P260" s="6"/>
      <c r="Q260" s="6"/>
      <c r="R260" s="83"/>
    </row>
    <row r="261" spans="1:18" ht="12.5" x14ac:dyDescent="0.25">
      <c r="A261" s="82"/>
      <c r="B261" s="7"/>
      <c r="C261" s="6"/>
      <c r="D261" s="6"/>
      <c r="E261" s="6"/>
      <c r="F261" s="8" t="s">
        <v>372</v>
      </c>
      <c r="G261" s="562">
        <f>G260+H260</f>
        <v>0</v>
      </c>
      <c r="H261" s="562"/>
      <c r="I261" s="4"/>
      <c r="J261" s="562">
        <f>J260+K260</f>
        <v>0</v>
      </c>
      <c r="K261" s="562"/>
      <c r="L261" s="4"/>
      <c r="M261" s="562">
        <f>M260+N260</f>
        <v>0</v>
      </c>
      <c r="N261" s="562"/>
      <c r="O261" s="4"/>
      <c r="P261" s="4"/>
      <c r="Q261" s="4"/>
      <c r="R261" s="83"/>
    </row>
    <row r="262" spans="1:18" ht="12.5" x14ac:dyDescent="0.25">
      <c r="A262" s="82"/>
      <c r="B262" s="546" t="s">
        <v>380</v>
      </c>
      <c r="C262" s="547"/>
      <c r="D262" s="547"/>
      <c r="E262" s="548"/>
      <c r="F262" s="548"/>
      <c r="G262" s="548"/>
      <c r="H262" s="548"/>
      <c r="I262" s="548"/>
      <c r="J262" s="10">
        <f>MAX(G247,J247,M247,G249,J249,M249,G251,J251,M251,G253,J253,M253,G255,J255,M255,G257,J257,M257,G259,J259,M259,G261,J261,M261)</f>
        <v>0</v>
      </c>
      <c r="K262" s="549"/>
      <c r="L262" s="550"/>
      <c r="M262" s="550"/>
      <c r="N262" s="550"/>
      <c r="O262" s="550"/>
      <c r="P262" s="550"/>
      <c r="Q262" s="550"/>
      <c r="R262" s="83"/>
    </row>
    <row r="263" spans="1:18" ht="12.5" x14ac:dyDescent="0.25">
      <c r="A263" s="82"/>
      <c r="B263" s="551" t="s">
        <v>381</v>
      </c>
      <c r="C263" s="551"/>
      <c r="D263" s="552"/>
      <c r="E263" s="971"/>
      <c r="F263" s="972"/>
      <c r="G263" s="972"/>
      <c r="H263" s="972"/>
      <c r="I263" s="972"/>
      <c r="J263" s="972"/>
      <c r="K263" s="972"/>
      <c r="L263" s="972"/>
      <c r="M263" s="972"/>
      <c r="N263" s="972"/>
      <c r="O263" s="972"/>
      <c r="P263" s="972"/>
      <c r="Q263" s="973"/>
      <c r="R263" s="83"/>
    </row>
    <row r="264" spans="1:18" ht="12.5" x14ac:dyDescent="0.25">
      <c r="A264" s="82"/>
      <c r="B264" s="111" t="s">
        <v>382</v>
      </c>
      <c r="C264" s="112">
        <f>F246+F248+F250+F252+F254+F256+F258+F260</f>
        <v>0</v>
      </c>
      <c r="D264" s="9"/>
      <c r="E264" s="974"/>
      <c r="F264" s="557"/>
      <c r="G264" s="557"/>
      <c r="H264" s="557"/>
      <c r="I264" s="557"/>
      <c r="J264" s="557"/>
      <c r="K264" s="557"/>
      <c r="L264" s="557"/>
      <c r="M264" s="557"/>
      <c r="N264" s="557"/>
      <c r="O264" s="557"/>
      <c r="P264" s="557"/>
      <c r="Q264" s="975"/>
      <c r="R264" s="83"/>
    </row>
    <row r="265" spans="1:18" ht="12.5" x14ac:dyDescent="0.25">
      <c r="A265" s="82"/>
      <c r="B265" s="111" t="s">
        <v>383</v>
      </c>
      <c r="C265" s="112" t="str">
        <f>IF(AND(NOT(ISBLANK(G244)),OR(G244="&lt; 50,000 cp",G244="50,000 - 499,999 cp")),"1","0")</f>
        <v>0</v>
      </c>
      <c r="D265" s="9"/>
      <c r="E265" s="974"/>
      <c r="F265" s="557"/>
      <c r="G265" s="557"/>
      <c r="H265" s="557"/>
      <c r="I265" s="557"/>
      <c r="J265" s="557"/>
      <c r="K265" s="557"/>
      <c r="L265" s="557"/>
      <c r="M265" s="557"/>
      <c r="N265" s="557"/>
      <c r="O265" s="557"/>
      <c r="P265" s="557"/>
      <c r="Q265" s="975"/>
      <c r="R265" s="83"/>
    </row>
    <row r="266" spans="1:18" ht="12.5" x14ac:dyDescent="0.25">
      <c r="A266" s="82"/>
      <c r="B266" s="111" t="s">
        <v>384</v>
      </c>
      <c r="C266" s="111">
        <f>C264+C265</f>
        <v>0</v>
      </c>
      <c r="D266" s="9"/>
      <c r="E266" s="976"/>
      <c r="F266" s="977"/>
      <c r="G266" s="977"/>
      <c r="H266" s="977"/>
      <c r="I266" s="977"/>
      <c r="J266" s="977"/>
      <c r="K266" s="977"/>
      <c r="L266" s="977"/>
      <c r="M266" s="977"/>
      <c r="N266" s="977"/>
      <c r="O266" s="977"/>
      <c r="P266" s="977"/>
      <c r="Q266" s="978"/>
      <c r="R266" s="83"/>
    </row>
    <row r="267" spans="1:18" ht="12.5" x14ac:dyDescent="0.25">
      <c r="A267" s="82"/>
      <c r="B267" s="113" t="s">
        <v>385</v>
      </c>
      <c r="C267" s="113">
        <f>$F$4</f>
        <v>0</v>
      </c>
      <c r="R267" s="83"/>
    </row>
    <row r="268" spans="1:18" ht="12.5" x14ac:dyDescent="0.25">
      <c r="A268" s="82"/>
      <c r="R268" s="83"/>
    </row>
    <row r="269" spans="1:18" ht="12.5" x14ac:dyDescent="0.25">
      <c r="A269" s="82"/>
      <c r="R269" s="83"/>
    </row>
    <row r="270" spans="1:18" ht="12.5" x14ac:dyDescent="0.25">
      <c r="A270" s="82"/>
      <c r="B270" s="590" t="str">
        <f>+Ecologist&amp;": "&amp;+Site_name</f>
        <v xml:space="preserve">: </v>
      </c>
      <c r="C270" s="591"/>
      <c r="D270" s="591"/>
      <c r="E270" s="591"/>
      <c r="F270" s="591"/>
      <c r="G270" s="591"/>
      <c r="H270" s="591"/>
      <c r="I270" s="591"/>
      <c r="J270" s="591"/>
      <c r="K270" s="592"/>
      <c r="L270" s="592"/>
      <c r="M270" s="592"/>
      <c r="N270" s="592"/>
      <c r="O270" s="592"/>
      <c r="P270" s="592"/>
      <c r="Q270" s="593"/>
      <c r="R270" s="83"/>
    </row>
    <row r="271" spans="1:18" ht="14.15" customHeight="1" x14ac:dyDescent="0.25">
      <c r="A271" s="82"/>
      <c r="B271" s="594" t="s">
        <v>1085</v>
      </c>
      <c r="C271" s="594"/>
      <c r="D271" s="594"/>
      <c r="E271" s="594"/>
      <c r="F271" s="594"/>
      <c r="G271" s="594"/>
      <c r="H271" s="594"/>
      <c r="I271" s="594"/>
      <c r="J271" s="594"/>
      <c r="K271" s="285" t="s">
        <v>387</v>
      </c>
      <c r="L271" s="235"/>
      <c r="M271" s="235"/>
      <c r="N271" s="235"/>
      <c r="O271" s="235"/>
      <c r="P271" s="235"/>
      <c r="Q271" s="235"/>
      <c r="R271" s="83"/>
    </row>
    <row r="272" spans="1:18" ht="12.5" x14ac:dyDescent="0.25">
      <c r="A272" s="82"/>
      <c r="B272" s="245"/>
      <c r="C272" s="271"/>
      <c r="D272" s="271"/>
      <c r="E272" s="271"/>
      <c r="F272" s="271"/>
      <c r="G272" s="271"/>
      <c r="H272" s="271"/>
      <c r="I272" s="271"/>
      <c r="J272" s="271"/>
      <c r="K272" s="271"/>
      <c r="L272" s="271"/>
      <c r="M272" s="271"/>
      <c r="N272" s="271"/>
      <c r="O272" s="271"/>
      <c r="P272" s="271"/>
      <c r="Q272" s="271"/>
      <c r="R272" s="83"/>
    </row>
    <row r="273" spans="1:18" ht="12.5" x14ac:dyDescent="0.25">
      <c r="A273" s="82"/>
      <c r="B273" s="271"/>
      <c r="C273" s="271"/>
      <c r="D273" s="271"/>
      <c r="E273" s="271"/>
      <c r="F273" s="271"/>
      <c r="G273" s="271"/>
      <c r="H273" s="271"/>
      <c r="I273" s="271"/>
      <c r="J273" s="271"/>
      <c r="K273" s="271"/>
      <c r="L273" s="271"/>
      <c r="M273" s="271"/>
      <c r="N273" s="271"/>
      <c r="O273" s="271"/>
      <c r="P273" s="271"/>
      <c r="Q273" s="271"/>
      <c r="R273" s="83"/>
    </row>
    <row r="274" spans="1:18" ht="12.5" x14ac:dyDescent="0.25">
      <c r="A274" s="82"/>
      <c r="B274" s="271"/>
      <c r="C274" s="271"/>
      <c r="D274" s="271"/>
      <c r="E274" s="271"/>
      <c r="F274" s="271"/>
      <c r="G274" s="271"/>
      <c r="H274" s="271"/>
      <c r="I274" s="271"/>
      <c r="J274" s="271"/>
      <c r="K274" s="271"/>
      <c r="L274" s="271"/>
      <c r="M274" s="271"/>
      <c r="N274" s="271"/>
      <c r="O274" s="271"/>
      <c r="P274" s="271"/>
      <c r="Q274" s="271"/>
      <c r="R274" s="83"/>
    </row>
    <row r="275" spans="1:18" ht="14.15" customHeight="1" x14ac:dyDescent="0.25">
      <c r="A275" s="82"/>
      <c r="B275" s="595" t="s">
        <v>1101</v>
      </c>
      <c r="C275" s="596"/>
      <c r="D275" s="596"/>
      <c r="E275" s="597"/>
      <c r="F275" s="579" t="s">
        <v>320</v>
      </c>
      <c r="G275" s="578" t="s">
        <v>354</v>
      </c>
      <c r="H275" s="578"/>
      <c r="I275" s="578"/>
      <c r="J275" s="578" t="s">
        <v>355</v>
      </c>
      <c r="K275" s="578"/>
      <c r="L275" s="578"/>
      <c r="M275" s="580" t="s">
        <v>356</v>
      </c>
      <c r="N275" s="581"/>
      <c r="O275" s="581"/>
      <c r="P275" s="2" t="s">
        <v>357</v>
      </c>
      <c r="Q275" s="3" t="s">
        <v>358</v>
      </c>
      <c r="R275" s="83"/>
    </row>
    <row r="276" spans="1:18" ht="12.5" x14ac:dyDescent="0.25">
      <c r="A276" s="82"/>
      <c r="B276" s="985"/>
      <c r="C276" s="985"/>
      <c r="D276" s="985"/>
      <c r="E276" s="985"/>
      <c r="F276" s="263"/>
      <c r="G276" s="579" t="s">
        <v>359</v>
      </c>
      <c r="H276" s="579"/>
      <c r="I276" s="579"/>
      <c r="J276" s="579" t="s">
        <v>360</v>
      </c>
      <c r="K276" s="579"/>
      <c r="L276" s="579"/>
      <c r="M276" s="582"/>
      <c r="N276" s="582"/>
      <c r="O276" s="582"/>
      <c r="P276" s="585" t="s">
        <v>361</v>
      </c>
      <c r="Q276" s="585" t="s">
        <v>362</v>
      </c>
      <c r="R276" s="83"/>
    </row>
    <row r="277" spans="1:18" ht="12.5" x14ac:dyDescent="0.25">
      <c r="A277" s="82"/>
      <c r="B277" s="588" t="s">
        <v>363</v>
      </c>
      <c r="C277" s="589"/>
      <c r="D277" s="589"/>
      <c r="E277" s="144"/>
      <c r="F277" s="263"/>
      <c r="G277" s="583"/>
      <c r="H277" s="583"/>
      <c r="I277" s="583"/>
      <c r="J277" s="584"/>
      <c r="K277" s="584"/>
      <c r="L277" s="584"/>
      <c r="M277" s="582"/>
      <c r="N277" s="582"/>
      <c r="O277" s="582"/>
      <c r="P277" s="586"/>
      <c r="Q277" s="586"/>
      <c r="R277" s="83"/>
    </row>
    <row r="278" spans="1:18" ht="12.5" x14ac:dyDescent="0.25">
      <c r="A278" s="82"/>
      <c r="B278" s="587" t="s">
        <v>364</v>
      </c>
      <c r="C278" s="547"/>
      <c r="D278" s="547"/>
      <c r="E278" s="547"/>
      <c r="F278" s="547"/>
      <c r="G278" s="4" t="s">
        <v>365</v>
      </c>
      <c r="H278" s="4" t="s">
        <v>366</v>
      </c>
      <c r="I278" s="4" t="s">
        <v>367</v>
      </c>
      <c r="J278" s="4" t="s">
        <v>365</v>
      </c>
      <c r="K278" s="4" t="s">
        <v>366</v>
      </c>
      <c r="L278" s="4" t="s">
        <v>367</v>
      </c>
      <c r="M278" s="4" t="s">
        <v>365</v>
      </c>
      <c r="N278" s="4" t="s">
        <v>366</v>
      </c>
      <c r="O278" s="4" t="s">
        <v>367</v>
      </c>
      <c r="P278" s="586"/>
      <c r="Q278" s="586"/>
      <c r="R278" s="83"/>
    </row>
    <row r="279" spans="1:18" ht="12.5" x14ac:dyDescent="0.25">
      <c r="A279" s="82"/>
      <c r="B279" s="4" t="s">
        <v>368</v>
      </c>
      <c r="C279" s="4" t="s">
        <v>369</v>
      </c>
      <c r="D279" s="4" t="s">
        <v>370</v>
      </c>
      <c r="E279" s="4" t="s">
        <v>371</v>
      </c>
      <c r="F279" s="5" t="str">
        <f>IF(OR(AND(NOT(ISBLANK($C280)),$C280&lt;5),AND(NOT(ISBLANK($D280)),$D280&gt;3),AND(NOT(ISBLANK($E280)),$E280&gt;3)),"1","0")</f>
        <v>0</v>
      </c>
      <c r="G279" s="6"/>
      <c r="H279" s="6"/>
      <c r="I279" s="6"/>
      <c r="J279" s="6"/>
      <c r="K279" s="6"/>
      <c r="L279" s="6"/>
      <c r="M279" s="6"/>
      <c r="N279" s="6"/>
      <c r="O279" s="6"/>
      <c r="P279" s="6"/>
      <c r="Q279" s="6"/>
      <c r="R279" s="83"/>
    </row>
    <row r="280" spans="1:18" ht="12.5" x14ac:dyDescent="0.25">
      <c r="A280" s="82"/>
      <c r="B280" s="7"/>
      <c r="C280" s="6"/>
      <c r="D280" s="6"/>
      <c r="E280" s="6"/>
      <c r="F280" s="205" t="s">
        <v>372</v>
      </c>
      <c r="G280" s="562">
        <f>G279+H279</f>
        <v>0</v>
      </c>
      <c r="H280" s="562"/>
      <c r="I280" s="4"/>
      <c r="J280" s="562">
        <f>J279+K279</f>
        <v>0</v>
      </c>
      <c r="K280" s="562"/>
      <c r="L280" s="4"/>
      <c r="M280" s="562">
        <f>M279+N279</f>
        <v>0</v>
      </c>
      <c r="N280" s="562"/>
      <c r="O280" s="4"/>
      <c r="P280" s="4"/>
      <c r="Q280" s="4"/>
      <c r="R280" s="83"/>
    </row>
    <row r="281" spans="1:18" ht="12.5" x14ac:dyDescent="0.25">
      <c r="A281" s="82"/>
      <c r="B281" s="4" t="s">
        <v>373</v>
      </c>
      <c r="C281" s="4" t="s">
        <v>369</v>
      </c>
      <c r="D281" s="4" t="s">
        <v>370</v>
      </c>
      <c r="E281" s="4" t="s">
        <v>371</v>
      </c>
      <c r="F281" s="5" t="str">
        <f>IF(OR(AND(NOT(ISBLANK($C282)),$C282&lt;5),AND(NOT(ISBLANK($D282)),$D282&gt;3),AND(NOT(ISBLANK($E282)),$E282&gt;3)),"1","0")</f>
        <v>0</v>
      </c>
      <c r="G281" s="6"/>
      <c r="H281" s="6"/>
      <c r="I281" s="6"/>
      <c r="J281" s="6"/>
      <c r="K281" s="6"/>
      <c r="L281" s="6"/>
      <c r="M281" s="6"/>
      <c r="N281" s="6"/>
      <c r="O281" s="6"/>
      <c r="P281" s="6"/>
      <c r="Q281" s="6"/>
      <c r="R281" s="83"/>
    </row>
    <row r="282" spans="1:18" ht="12.5" x14ac:dyDescent="0.25">
      <c r="A282" s="82"/>
      <c r="B282" s="7"/>
      <c r="C282" s="6"/>
      <c r="D282" s="6"/>
      <c r="E282" s="6"/>
      <c r="F282" s="8" t="s">
        <v>372</v>
      </c>
      <c r="G282" s="562">
        <f>G281+H281</f>
        <v>0</v>
      </c>
      <c r="H282" s="562"/>
      <c r="I282" s="4"/>
      <c r="J282" s="562">
        <f>J281+K281</f>
        <v>0</v>
      </c>
      <c r="K282" s="562"/>
      <c r="L282" s="4"/>
      <c r="M282" s="562">
        <f>M281+N281</f>
        <v>0</v>
      </c>
      <c r="N282" s="562"/>
      <c r="O282" s="4"/>
      <c r="P282" s="4"/>
      <c r="Q282" s="4"/>
      <c r="R282" s="83"/>
    </row>
    <row r="283" spans="1:18" ht="12.5" x14ac:dyDescent="0.25">
      <c r="A283" s="82"/>
      <c r="B283" s="4" t="s">
        <v>374</v>
      </c>
      <c r="C283" s="4" t="s">
        <v>369</v>
      </c>
      <c r="D283" s="4" t="s">
        <v>370</v>
      </c>
      <c r="E283" s="4" t="s">
        <v>371</v>
      </c>
      <c r="F283" s="5" t="str">
        <f>IF(OR(AND(NOT(ISBLANK($C284)),$C284&lt;5),AND(NOT(ISBLANK($D284)),$D284&gt;3),AND(NOT(ISBLANK($E284)),$E284&gt;3)),"1","0")</f>
        <v>0</v>
      </c>
      <c r="G283" s="6"/>
      <c r="H283" s="6"/>
      <c r="I283" s="6"/>
      <c r="J283" s="6"/>
      <c r="K283" s="6"/>
      <c r="L283" s="6"/>
      <c r="M283" s="6"/>
      <c r="N283" s="6"/>
      <c r="O283" s="6"/>
      <c r="P283" s="6"/>
      <c r="Q283" s="6"/>
      <c r="R283" s="83"/>
    </row>
    <row r="284" spans="1:18" ht="12.5" x14ac:dyDescent="0.25">
      <c r="A284" s="82"/>
      <c r="B284" s="7"/>
      <c r="C284" s="6"/>
      <c r="D284" s="6"/>
      <c r="E284" s="6"/>
      <c r="F284" s="8" t="s">
        <v>372</v>
      </c>
      <c r="G284" s="562">
        <f>G283+H283</f>
        <v>0</v>
      </c>
      <c r="H284" s="562"/>
      <c r="I284" s="4"/>
      <c r="J284" s="562">
        <f>J283+K283</f>
        <v>0</v>
      </c>
      <c r="K284" s="562"/>
      <c r="L284" s="4"/>
      <c r="M284" s="562">
        <f>M283+N283</f>
        <v>0</v>
      </c>
      <c r="N284" s="562"/>
      <c r="O284" s="4"/>
      <c r="P284" s="4"/>
      <c r="Q284" s="4"/>
      <c r="R284" s="83"/>
    </row>
    <row r="285" spans="1:18" ht="12.5" x14ac:dyDescent="0.25">
      <c r="A285" s="82"/>
      <c r="B285" s="4" t="s">
        <v>375</v>
      </c>
      <c r="C285" s="4" t="s">
        <v>369</v>
      </c>
      <c r="D285" s="4" t="s">
        <v>370</v>
      </c>
      <c r="E285" s="4" t="s">
        <v>371</v>
      </c>
      <c r="F285" s="5" t="str">
        <f>IF(OR(AND(NOT(ISBLANK($C286)),$C286&lt;5),AND(NOT(ISBLANK($D286)),$D286&gt;3),AND(NOT(ISBLANK($E286)),$E286&gt;3)),"1","0")</f>
        <v>0</v>
      </c>
      <c r="G285" s="6"/>
      <c r="H285" s="6"/>
      <c r="I285" s="6"/>
      <c r="J285" s="6"/>
      <c r="K285" s="6"/>
      <c r="L285" s="6"/>
      <c r="M285" s="6"/>
      <c r="N285" s="6"/>
      <c r="O285" s="6"/>
      <c r="P285" s="6"/>
      <c r="Q285" s="6"/>
      <c r="R285" s="83"/>
    </row>
    <row r="286" spans="1:18" ht="12.5" x14ac:dyDescent="0.25">
      <c r="A286" s="82"/>
      <c r="B286" s="7"/>
      <c r="C286" s="6"/>
      <c r="D286" s="6"/>
      <c r="E286" s="6"/>
      <c r="F286" s="8" t="s">
        <v>372</v>
      </c>
      <c r="G286" s="562">
        <f>G285+H285</f>
        <v>0</v>
      </c>
      <c r="H286" s="562"/>
      <c r="I286" s="4"/>
      <c r="J286" s="562">
        <f>J285+K285</f>
        <v>0</v>
      </c>
      <c r="K286" s="562"/>
      <c r="L286" s="4"/>
      <c r="M286" s="562">
        <f>M285+N285</f>
        <v>0</v>
      </c>
      <c r="N286" s="562"/>
      <c r="O286" s="4"/>
      <c r="P286" s="4"/>
      <c r="Q286" s="4"/>
      <c r="R286" s="83"/>
    </row>
    <row r="287" spans="1:18" ht="12.5" x14ac:dyDescent="0.25">
      <c r="A287" s="82"/>
      <c r="B287" s="4" t="s">
        <v>376</v>
      </c>
      <c r="C287" s="4" t="s">
        <v>369</v>
      </c>
      <c r="D287" s="4" t="s">
        <v>370</v>
      </c>
      <c r="E287" s="4" t="s">
        <v>371</v>
      </c>
      <c r="F287" s="5" t="str">
        <f>IF(OR(AND(NOT(ISBLANK($C288)),$C288&lt;5),AND(NOT(ISBLANK($D288)),$D288&gt;3),AND(NOT(ISBLANK($E288)),$E288&gt;3)),"1","0")</f>
        <v>0</v>
      </c>
      <c r="G287" s="6"/>
      <c r="H287" s="6"/>
      <c r="I287" s="6"/>
      <c r="J287" s="6"/>
      <c r="K287" s="6"/>
      <c r="L287" s="6"/>
      <c r="M287" s="6"/>
      <c r="N287" s="6"/>
      <c r="O287" s="6"/>
      <c r="P287" s="6"/>
      <c r="Q287" s="6"/>
      <c r="R287" s="83"/>
    </row>
    <row r="288" spans="1:18" ht="12.5" x14ac:dyDescent="0.25">
      <c r="A288" s="82"/>
      <c r="B288" s="7"/>
      <c r="C288" s="6"/>
      <c r="D288" s="6"/>
      <c r="E288" s="6"/>
      <c r="F288" s="8" t="s">
        <v>372</v>
      </c>
      <c r="G288" s="562">
        <f>G287+H287</f>
        <v>0</v>
      </c>
      <c r="H288" s="562"/>
      <c r="I288" s="4"/>
      <c r="J288" s="562">
        <f>J287+K287</f>
        <v>0</v>
      </c>
      <c r="K288" s="562"/>
      <c r="L288" s="4"/>
      <c r="M288" s="562">
        <f>M287+N287</f>
        <v>0</v>
      </c>
      <c r="N288" s="562"/>
      <c r="O288" s="4"/>
      <c r="P288" s="4"/>
      <c r="Q288" s="4"/>
      <c r="R288" s="83"/>
    </row>
    <row r="289" spans="1:18" ht="12.5" x14ac:dyDescent="0.25">
      <c r="A289" s="82"/>
      <c r="B289" s="4" t="s">
        <v>377</v>
      </c>
      <c r="C289" s="4" t="s">
        <v>369</v>
      </c>
      <c r="D289" s="4" t="s">
        <v>370</v>
      </c>
      <c r="E289" s="4" t="s">
        <v>371</v>
      </c>
      <c r="F289" s="5" t="str">
        <f>IF(OR(AND(NOT(ISBLANK($C290)),$C290&lt;5),AND(NOT(ISBLANK($D290)),$D290&gt;3),AND(NOT(ISBLANK($E290)),$E290&gt;3)),"1","0")</f>
        <v>0</v>
      </c>
      <c r="G289" s="6"/>
      <c r="H289" s="6"/>
      <c r="I289" s="6"/>
      <c r="J289" s="6"/>
      <c r="K289" s="6"/>
      <c r="L289" s="6"/>
      <c r="M289" s="6"/>
      <c r="N289" s="6"/>
      <c r="O289" s="6"/>
      <c r="P289" s="6"/>
      <c r="Q289" s="6"/>
      <c r="R289" s="83"/>
    </row>
    <row r="290" spans="1:18" ht="12.5" x14ac:dyDescent="0.25">
      <c r="A290" s="82"/>
      <c r="B290" s="7"/>
      <c r="C290" s="6"/>
      <c r="D290" s="6"/>
      <c r="E290" s="6"/>
      <c r="F290" s="8" t="s">
        <v>372</v>
      </c>
      <c r="G290" s="562">
        <f>G289+H289</f>
        <v>0</v>
      </c>
      <c r="H290" s="562"/>
      <c r="I290" s="4"/>
      <c r="J290" s="562">
        <f>J289+K289</f>
        <v>0</v>
      </c>
      <c r="K290" s="562"/>
      <c r="L290" s="4"/>
      <c r="M290" s="562">
        <f>M289+N289</f>
        <v>0</v>
      </c>
      <c r="N290" s="562"/>
      <c r="O290" s="4"/>
      <c r="P290" s="4"/>
      <c r="Q290" s="4"/>
      <c r="R290" s="83"/>
    </row>
    <row r="291" spans="1:18" ht="12.5" x14ac:dyDescent="0.25">
      <c r="A291" s="82"/>
      <c r="B291" s="4" t="s">
        <v>378</v>
      </c>
      <c r="C291" s="4" t="s">
        <v>369</v>
      </c>
      <c r="D291" s="4" t="s">
        <v>370</v>
      </c>
      <c r="E291" s="4" t="s">
        <v>371</v>
      </c>
      <c r="F291" s="5" t="str">
        <f>IF(OR(AND(NOT(ISBLANK($C292)),$C292&lt;5),AND(NOT(ISBLANK($D292)),$D292&gt;3),AND(NOT(ISBLANK($E292)),$E292&gt;3)),"1","0")</f>
        <v>0</v>
      </c>
      <c r="G291" s="6"/>
      <c r="H291" s="6"/>
      <c r="I291" s="6"/>
      <c r="J291" s="6"/>
      <c r="K291" s="6"/>
      <c r="L291" s="6"/>
      <c r="M291" s="6"/>
      <c r="N291" s="6"/>
      <c r="O291" s="6"/>
      <c r="P291" s="6"/>
      <c r="Q291" s="6"/>
      <c r="R291" s="83"/>
    </row>
    <row r="292" spans="1:18" ht="12.5" x14ac:dyDescent="0.25">
      <c r="A292" s="82"/>
      <c r="B292" s="7"/>
      <c r="C292" s="6"/>
      <c r="D292" s="6"/>
      <c r="E292" s="6"/>
      <c r="F292" s="8" t="s">
        <v>372</v>
      </c>
      <c r="G292" s="562">
        <f>G291+H291</f>
        <v>0</v>
      </c>
      <c r="H292" s="562"/>
      <c r="I292" s="4"/>
      <c r="J292" s="562">
        <f>J291+K291</f>
        <v>0</v>
      </c>
      <c r="K292" s="562"/>
      <c r="L292" s="4"/>
      <c r="M292" s="562">
        <f>M291+N291</f>
        <v>0</v>
      </c>
      <c r="N292" s="562"/>
      <c r="O292" s="4"/>
      <c r="P292" s="4"/>
      <c r="Q292" s="4"/>
      <c r="R292" s="83"/>
    </row>
    <row r="293" spans="1:18" ht="12.5" x14ac:dyDescent="0.25">
      <c r="A293" s="82"/>
      <c r="B293" s="4" t="s">
        <v>379</v>
      </c>
      <c r="C293" s="4" t="s">
        <v>369</v>
      </c>
      <c r="D293" s="4" t="s">
        <v>370</v>
      </c>
      <c r="E293" s="4" t="s">
        <v>371</v>
      </c>
      <c r="F293" s="5" t="str">
        <f>IF(OR(AND(NOT(ISBLANK($C294)),$C294&lt;5),AND(NOT(ISBLANK($D294)),$D294&gt;3),AND(NOT(ISBLANK($E294)),$E294&gt;3)),"1","0")</f>
        <v>0</v>
      </c>
      <c r="G293" s="6"/>
      <c r="H293" s="6"/>
      <c r="I293" s="6"/>
      <c r="J293" s="6"/>
      <c r="K293" s="6"/>
      <c r="L293" s="6"/>
      <c r="M293" s="6"/>
      <c r="N293" s="6"/>
      <c r="O293" s="6"/>
      <c r="P293" s="6"/>
      <c r="Q293" s="6"/>
      <c r="R293" s="83"/>
    </row>
    <row r="294" spans="1:18" ht="12.5" x14ac:dyDescent="0.25">
      <c r="A294" s="82"/>
      <c r="B294" s="7"/>
      <c r="C294" s="6"/>
      <c r="D294" s="6"/>
      <c r="E294" s="6"/>
      <c r="F294" s="8" t="s">
        <v>372</v>
      </c>
      <c r="G294" s="562">
        <f>G293+H293</f>
        <v>0</v>
      </c>
      <c r="H294" s="562"/>
      <c r="I294" s="4"/>
      <c r="J294" s="562">
        <f>J293+K293</f>
        <v>0</v>
      </c>
      <c r="K294" s="562"/>
      <c r="L294" s="4"/>
      <c r="M294" s="562">
        <f>M293+N293</f>
        <v>0</v>
      </c>
      <c r="N294" s="562"/>
      <c r="O294" s="4"/>
      <c r="P294" s="4"/>
      <c r="Q294" s="4"/>
      <c r="R294" s="83"/>
    </row>
    <row r="295" spans="1:18" ht="12.5" x14ac:dyDescent="0.25">
      <c r="A295" s="82"/>
      <c r="B295" s="546" t="s">
        <v>380</v>
      </c>
      <c r="C295" s="547"/>
      <c r="D295" s="547"/>
      <c r="E295" s="548"/>
      <c r="F295" s="548"/>
      <c r="G295" s="548"/>
      <c r="H295" s="548"/>
      <c r="I295" s="548"/>
      <c r="J295" s="10">
        <f>MAX(G280,J280,M280,G282,J282,M282,G284,J284,M284,G286,J286,M286,G288,J288,M288,G290,J290,M290,G292,J292,M292,G294,J294,M294)</f>
        <v>0</v>
      </c>
      <c r="K295" s="549"/>
      <c r="L295" s="550"/>
      <c r="M295" s="550"/>
      <c r="N295" s="550"/>
      <c r="O295" s="550"/>
      <c r="P295" s="550"/>
      <c r="Q295" s="550"/>
      <c r="R295" s="83"/>
    </row>
    <row r="296" spans="1:18" ht="12.5" x14ac:dyDescent="0.25">
      <c r="A296" s="82"/>
      <c r="B296" s="551" t="s">
        <v>381</v>
      </c>
      <c r="C296" s="551"/>
      <c r="D296" s="552"/>
      <c r="E296" s="971"/>
      <c r="F296" s="972"/>
      <c r="G296" s="972"/>
      <c r="H296" s="972"/>
      <c r="I296" s="972"/>
      <c r="J296" s="972"/>
      <c r="K296" s="972"/>
      <c r="L296" s="972"/>
      <c r="M296" s="972"/>
      <c r="N296" s="972"/>
      <c r="O296" s="972"/>
      <c r="P296" s="972"/>
      <c r="Q296" s="973"/>
      <c r="R296" s="83"/>
    </row>
    <row r="297" spans="1:18" ht="12.5" x14ac:dyDescent="0.25">
      <c r="A297" s="82"/>
      <c r="B297" s="111" t="s">
        <v>382</v>
      </c>
      <c r="C297" s="112">
        <f>F279+F281+F283+F285+F287+F289+F291+F293</f>
        <v>0</v>
      </c>
      <c r="D297" s="9"/>
      <c r="E297" s="974"/>
      <c r="F297" s="557"/>
      <c r="G297" s="557"/>
      <c r="H297" s="557"/>
      <c r="I297" s="557"/>
      <c r="J297" s="557"/>
      <c r="K297" s="557"/>
      <c r="L297" s="557"/>
      <c r="M297" s="557"/>
      <c r="N297" s="557"/>
      <c r="O297" s="557"/>
      <c r="P297" s="557"/>
      <c r="Q297" s="975"/>
      <c r="R297" s="83"/>
    </row>
    <row r="298" spans="1:18" ht="12.5" x14ac:dyDescent="0.25">
      <c r="A298" s="82"/>
      <c r="B298" s="111" t="s">
        <v>383</v>
      </c>
      <c r="C298" s="112" t="str">
        <f>IF(AND(NOT(ISBLANK(G277)),OR(G277="&lt; 50,000 cp",G277="50,000 - 499,999 cp")),"1","0")</f>
        <v>0</v>
      </c>
      <c r="D298" s="9"/>
      <c r="E298" s="974"/>
      <c r="F298" s="557"/>
      <c r="G298" s="557"/>
      <c r="H298" s="557"/>
      <c r="I298" s="557"/>
      <c r="J298" s="557"/>
      <c r="K298" s="557"/>
      <c r="L298" s="557"/>
      <c r="M298" s="557"/>
      <c r="N298" s="557"/>
      <c r="O298" s="557"/>
      <c r="P298" s="557"/>
      <c r="Q298" s="975"/>
      <c r="R298" s="83"/>
    </row>
    <row r="299" spans="1:18" ht="12.5" x14ac:dyDescent="0.25">
      <c r="A299" s="82"/>
      <c r="B299" s="111" t="s">
        <v>384</v>
      </c>
      <c r="C299" s="111">
        <f>C297+C298</f>
        <v>0</v>
      </c>
      <c r="D299" s="9"/>
      <c r="E299" s="976"/>
      <c r="F299" s="977"/>
      <c r="G299" s="977"/>
      <c r="H299" s="977"/>
      <c r="I299" s="977"/>
      <c r="J299" s="977"/>
      <c r="K299" s="977"/>
      <c r="L299" s="977"/>
      <c r="M299" s="977"/>
      <c r="N299" s="977"/>
      <c r="O299" s="977"/>
      <c r="P299" s="977"/>
      <c r="Q299" s="978"/>
      <c r="R299" s="83"/>
    </row>
    <row r="300" spans="1:18" ht="12.5" x14ac:dyDescent="0.25">
      <c r="A300" s="82"/>
      <c r="B300" s="113" t="s">
        <v>385</v>
      </c>
      <c r="C300" s="113">
        <f>$F$4</f>
        <v>0</v>
      </c>
      <c r="R300" s="83"/>
    </row>
    <row r="301" spans="1:18" ht="12.5" x14ac:dyDescent="0.25">
      <c r="A301" s="82"/>
      <c r="R301" s="83"/>
    </row>
    <row r="302" spans="1:18" ht="12.5" x14ac:dyDescent="0.25">
      <c r="A302" s="82"/>
      <c r="R302" s="83"/>
    </row>
    <row r="303" spans="1:18" ht="12.5" x14ac:dyDescent="0.25">
      <c r="A303" s="82"/>
      <c r="B303" s="590" t="str">
        <f>+Ecologist&amp;": "&amp;+Site_name</f>
        <v xml:space="preserve">: </v>
      </c>
      <c r="C303" s="591"/>
      <c r="D303" s="591"/>
      <c r="E303" s="591"/>
      <c r="F303" s="591"/>
      <c r="G303" s="591"/>
      <c r="H303" s="591"/>
      <c r="I303" s="591"/>
      <c r="J303" s="591"/>
      <c r="K303" s="592"/>
      <c r="L303" s="592"/>
      <c r="M303" s="592"/>
      <c r="N303" s="592"/>
      <c r="O303" s="592"/>
      <c r="P303" s="592"/>
      <c r="Q303" s="593"/>
      <c r="R303" s="83"/>
    </row>
    <row r="304" spans="1:18" ht="14.15" customHeight="1" x14ac:dyDescent="0.25">
      <c r="A304" s="82"/>
      <c r="B304" s="594" t="s">
        <v>1085</v>
      </c>
      <c r="C304" s="594"/>
      <c r="D304" s="594"/>
      <c r="E304" s="594"/>
      <c r="F304" s="594"/>
      <c r="G304" s="594"/>
      <c r="H304" s="594"/>
      <c r="I304" s="594"/>
      <c r="J304" s="594"/>
      <c r="K304" s="285" t="s">
        <v>387</v>
      </c>
      <c r="L304" s="235"/>
      <c r="M304" s="235"/>
      <c r="N304" s="235"/>
      <c r="O304" s="235"/>
      <c r="P304" s="235"/>
      <c r="Q304" s="235"/>
      <c r="R304" s="83"/>
    </row>
    <row r="305" spans="1:18" ht="12.5" x14ac:dyDescent="0.25">
      <c r="A305" s="82"/>
      <c r="B305" s="245"/>
      <c r="C305" s="271"/>
      <c r="D305" s="271"/>
      <c r="E305" s="271"/>
      <c r="F305" s="271"/>
      <c r="G305" s="271"/>
      <c r="H305" s="271"/>
      <c r="I305" s="271"/>
      <c r="J305" s="271"/>
      <c r="K305" s="271"/>
      <c r="L305" s="271"/>
      <c r="M305" s="271"/>
      <c r="N305" s="271"/>
      <c r="O305" s="271"/>
      <c r="P305" s="271"/>
      <c r="Q305" s="271"/>
      <c r="R305" s="83"/>
    </row>
    <row r="306" spans="1:18" ht="12.5" x14ac:dyDescent="0.25">
      <c r="A306" s="82"/>
      <c r="B306" s="271"/>
      <c r="C306" s="271"/>
      <c r="D306" s="271"/>
      <c r="E306" s="271"/>
      <c r="F306" s="271"/>
      <c r="G306" s="271"/>
      <c r="H306" s="271"/>
      <c r="I306" s="271"/>
      <c r="J306" s="271"/>
      <c r="K306" s="271"/>
      <c r="L306" s="271"/>
      <c r="M306" s="271"/>
      <c r="N306" s="271"/>
      <c r="O306" s="271"/>
      <c r="P306" s="271"/>
      <c r="Q306" s="271"/>
      <c r="R306" s="83"/>
    </row>
    <row r="307" spans="1:18" ht="12.5" x14ac:dyDescent="0.25">
      <c r="A307" s="82"/>
      <c r="B307" s="271"/>
      <c r="C307" s="271"/>
      <c r="D307" s="271"/>
      <c r="E307" s="271"/>
      <c r="F307" s="271"/>
      <c r="G307" s="271"/>
      <c r="H307" s="271"/>
      <c r="I307" s="271"/>
      <c r="J307" s="271"/>
      <c r="K307" s="271"/>
      <c r="L307" s="271"/>
      <c r="M307" s="271"/>
      <c r="N307" s="271"/>
      <c r="O307" s="271"/>
      <c r="P307" s="271"/>
      <c r="Q307" s="271"/>
      <c r="R307" s="83"/>
    </row>
    <row r="308" spans="1:18" ht="12.5" x14ac:dyDescent="0.25">
      <c r="A308" s="82"/>
      <c r="B308" s="617" t="s">
        <v>1102</v>
      </c>
      <c r="C308" s="979"/>
      <c r="D308" s="979"/>
      <c r="E308" s="980"/>
      <c r="F308" s="579" t="s">
        <v>320</v>
      </c>
      <c r="G308" s="578" t="s">
        <v>354</v>
      </c>
      <c r="H308" s="578"/>
      <c r="I308" s="578"/>
      <c r="J308" s="578" t="s">
        <v>355</v>
      </c>
      <c r="K308" s="578"/>
      <c r="L308" s="578"/>
      <c r="M308" s="580" t="s">
        <v>356</v>
      </c>
      <c r="N308" s="581"/>
      <c r="O308" s="581"/>
      <c r="P308" s="2" t="s">
        <v>357</v>
      </c>
      <c r="Q308" s="3" t="s">
        <v>358</v>
      </c>
      <c r="R308" s="83"/>
    </row>
    <row r="309" spans="1:18" ht="14.15" customHeight="1" x14ac:dyDescent="0.25">
      <c r="A309" s="82"/>
      <c r="B309" s="981"/>
      <c r="C309" s="982"/>
      <c r="D309" s="982"/>
      <c r="E309" s="983"/>
      <c r="F309" s="263"/>
      <c r="G309" s="579" t="s">
        <v>359</v>
      </c>
      <c r="H309" s="579"/>
      <c r="I309" s="579"/>
      <c r="J309" s="579" t="s">
        <v>360</v>
      </c>
      <c r="K309" s="579"/>
      <c r="L309" s="579"/>
      <c r="M309" s="582"/>
      <c r="N309" s="582"/>
      <c r="O309" s="582"/>
      <c r="P309" s="585" t="s">
        <v>361</v>
      </c>
      <c r="Q309" s="585" t="s">
        <v>362</v>
      </c>
      <c r="R309" s="83"/>
    </row>
    <row r="310" spans="1:18" ht="12.5" x14ac:dyDescent="0.25">
      <c r="A310" s="82"/>
      <c r="B310" s="588" t="s">
        <v>363</v>
      </c>
      <c r="C310" s="589"/>
      <c r="D310" s="589"/>
      <c r="E310" s="144"/>
      <c r="F310" s="263"/>
      <c r="G310" s="583"/>
      <c r="H310" s="583"/>
      <c r="I310" s="583"/>
      <c r="J310" s="584"/>
      <c r="K310" s="584"/>
      <c r="L310" s="584"/>
      <c r="M310" s="582"/>
      <c r="N310" s="582"/>
      <c r="O310" s="582"/>
      <c r="P310" s="586"/>
      <c r="Q310" s="586"/>
      <c r="R310" s="83"/>
    </row>
    <row r="311" spans="1:18" ht="12.5" x14ac:dyDescent="0.25">
      <c r="A311" s="82"/>
      <c r="B311" s="587" t="s">
        <v>364</v>
      </c>
      <c r="C311" s="547"/>
      <c r="D311" s="547"/>
      <c r="E311" s="547"/>
      <c r="F311" s="547"/>
      <c r="G311" s="4" t="s">
        <v>365</v>
      </c>
      <c r="H311" s="4" t="s">
        <v>366</v>
      </c>
      <c r="I311" s="4" t="s">
        <v>367</v>
      </c>
      <c r="J311" s="4" t="s">
        <v>365</v>
      </c>
      <c r="K311" s="4" t="s">
        <v>366</v>
      </c>
      <c r="L311" s="4" t="s">
        <v>367</v>
      </c>
      <c r="M311" s="4" t="s">
        <v>365</v>
      </c>
      <c r="N311" s="4" t="s">
        <v>366</v>
      </c>
      <c r="O311" s="4" t="s">
        <v>367</v>
      </c>
      <c r="P311" s="586"/>
      <c r="Q311" s="586"/>
      <c r="R311" s="83"/>
    </row>
    <row r="312" spans="1:18" ht="12.5" x14ac:dyDescent="0.25">
      <c r="A312" s="82"/>
      <c r="B312" s="4" t="s">
        <v>368</v>
      </c>
      <c r="C312" s="4" t="s">
        <v>369</v>
      </c>
      <c r="D312" s="4" t="s">
        <v>370</v>
      </c>
      <c r="E312" s="4" t="s">
        <v>371</v>
      </c>
      <c r="F312" s="5" t="str">
        <f>IF(OR(AND(NOT(ISBLANK($C313)),$C313&lt;5),AND(NOT(ISBLANK($D313)),$D313&gt;3),AND(NOT(ISBLANK($E313)),$E313&gt;3)),"1","0")</f>
        <v>0</v>
      </c>
      <c r="G312" s="6"/>
      <c r="H312" s="6"/>
      <c r="I312" s="6"/>
      <c r="J312" s="6"/>
      <c r="K312" s="6"/>
      <c r="L312" s="6"/>
      <c r="M312" s="6"/>
      <c r="N312" s="6"/>
      <c r="O312" s="6"/>
      <c r="P312" s="6"/>
      <c r="Q312" s="6"/>
      <c r="R312" s="83"/>
    </row>
    <row r="313" spans="1:18" ht="12.5" x14ac:dyDescent="0.25">
      <c r="A313" s="82"/>
      <c r="B313" s="7"/>
      <c r="C313" s="6"/>
      <c r="D313" s="6"/>
      <c r="E313" s="6"/>
      <c r="F313" s="205" t="s">
        <v>372</v>
      </c>
      <c r="G313" s="562">
        <f>G312+H312</f>
        <v>0</v>
      </c>
      <c r="H313" s="562"/>
      <c r="I313" s="4"/>
      <c r="J313" s="562">
        <f>J312+K312</f>
        <v>0</v>
      </c>
      <c r="K313" s="562"/>
      <c r="L313" s="4"/>
      <c r="M313" s="562">
        <f>M312+N312</f>
        <v>0</v>
      </c>
      <c r="N313" s="562"/>
      <c r="O313" s="4"/>
      <c r="P313" s="4"/>
      <c r="Q313" s="4"/>
      <c r="R313" s="83"/>
    </row>
    <row r="314" spans="1:18" ht="12.5" x14ac:dyDescent="0.25">
      <c r="A314" s="82"/>
      <c r="B314" s="4" t="s">
        <v>373</v>
      </c>
      <c r="C314" s="4" t="s">
        <v>369</v>
      </c>
      <c r="D314" s="4" t="s">
        <v>370</v>
      </c>
      <c r="E314" s="4" t="s">
        <v>371</v>
      </c>
      <c r="F314" s="5" t="str">
        <f>IF(OR(AND(NOT(ISBLANK($C315)),$C315&lt;5),AND(NOT(ISBLANK($D315)),$D315&gt;3),AND(NOT(ISBLANK($E315)),$E315&gt;3)),"1","0")</f>
        <v>0</v>
      </c>
      <c r="G314" s="6"/>
      <c r="H314" s="6"/>
      <c r="I314" s="6"/>
      <c r="J314" s="6"/>
      <c r="K314" s="6"/>
      <c r="L314" s="6"/>
      <c r="M314" s="6"/>
      <c r="N314" s="6"/>
      <c r="O314" s="6"/>
      <c r="P314" s="6"/>
      <c r="Q314" s="6"/>
      <c r="R314" s="83"/>
    </row>
    <row r="315" spans="1:18" ht="12.5" x14ac:dyDescent="0.25">
      <c r="A315" s="82"/>
      <c r="B315" s="7"/>
      <c r="C315" s="6"/>
      <c r="D315" s="6"/>
      <c r="E315" s="6"/>
      <c r="F315" s="8" t="s">
        <v>372</v>
      </c>
      <c r="G315" s="562">
        <f>G314+H314</f>
        <v>0</v>
      </c>
      <c r="H315" s="562"/>
      <c r="I315" s="4"/>
      <c r="J315" s="562">
        <f>J314+K314</f>
        <v>0</v>
      </c>
      <c r="K315" s="562"/>
      <c r="L315" s="4"/>
      <c r="M315" s="562">
        <f>M314+N314</f>
        <v>0</v>
      </c>
      <c r="N315" s="562"/>
      <c r="O315" s="4"/>
      <c r="P315" s="4"/>
      <c r="Q315" s="4"/>
      <c r="R315" s="83"/>
    </row>
    <row r="316" spans="1:18" ht="12.5" x14ac:dyDescent="0.25">
      <c r="A316" s="82"/>
      <c r="B316" s="4" t="s">
        <v>374</v>
      </c>
      <c r="C316" s="4" t="s">
        <v>369</v>
      </c>
      <c r="D316" s="4" t="s">
        <v>370</v>
      </c>
      <c r="E316" s="4" t="s">
        <v>371</v>
      </c>
      <c r="F316" s="5" t="str">
        <f>IF(OR(AND(NOT(ISBLANK($C317)),$C317&lt;5),AND(NOT(ISBLANK($D317)),$D317&gt;3),AND(NOT(ISBLANK($E317)),$E317&gt;3)),"1","0")</f>
        <v>0</v>
      </c>
      <c r="G316" s="6"/>
      <c r="H316" s="6"/>
      <c r="I316" s="6"/>
      <c r="J316" s="6"/>
      <c r="K316" s="6"/>
      <c r="L316" s="6"/>
      <c r="M316" s="6"/>
      <c r="N316" s="6"/>
      <c r="O316" s="6"/>
      <c r="P316" s="6"/>
      <c r="Q316" s="6"/>
      <c r="R316" s="83"/>
    </row>
    <row r="317" spans="1:18" ht="12.5" x14ac:dyDescent="0.25">
      <c r="A317" s="82"/>
      <c r="B317" s="7"/>
      <c r="C317" s="6"/>
      <c r="D317" s="6"/>
      <c r="E317" s="6"/>
      <c r="F317" s="8" t="s">
        <v>372</v>
      </c>
      <c r="G317" s="562">
        <f>G316+H316</f>
        <v>0</v>
      </c>
      <c r="H317" s="562"/>
      <c r="I317" s="4"/>
      <c r="J317" s="562">
        <f>J316+K316</f>
        <v>0</v>
      </c>
      <c r="K317" s="562"/>
      <c r="L317" s="4"/>
      <c r="M317" s="562">
        <f>M316+N316</f>
        <v>0</v>
      </c>
      <c r="N317" s="562"/>
      <c r="O317" s="4"/>
      <c r="P317" s="4"/>
      <c r="Q317" s="4"/>
      <c r="R317" s="83"/>
    </row>
    <row r="318" spans="1:18" ht="12.5" x14ac:dyDescent="0.25">
      <c r="A318" s="82"/>
      <c r="B318" s="4" t="s">
        <v>375</v>
      </c>
      <c r="C318" s="4" t="s">
        <v>369</v>
      </c>
      <c r="D318" s="4" t="s">
        <v>370</v>
      </c>
      <c r="E318" s="4" t="s">
        <v>371</v>
      </c>
      <c r="F318" s="5" t="str">
        <f>IF(OR(AND(NOT(ISBLANK($C319)),$C319&lt;5),AND(NOT(ISBLANK($D319)),$D319&gt;3),AND(NOT(ISBLANK($E319)),$E319&gt;3)),"1","0")</f>
        <v>0</v>
      </c>
      <c r="G318" s="6"/>
      <c r="H318" s="6"/>
      <c r="I318" s="6"/>
      <c r="J318" s="6"/>
      <c r="K318" s="6"/>
      <c r="L318" s="6"/>
      <c r="M318" s="6"/>
      <c r="N318" s="6"/>
      <c r="O318" s="6"/>
      <c r="P318" s="6"/>
      <c r="Q318" s="6"/>
      <c r="R318" s="83"/>
    </row>
    <row r="319" spans="1:18" ht="12.5" x14ac:dyDescent="0.25">
      <c r="A319" s="82"/>
      <c r="B319" s="7"/>
      <c r="C319" s="6"/>
      <c r="D319" s="6"/>
      <c r="E319" s="6"/>
      <c r="F319" s="8" t="s">
        <v>372</v>
      </c>
      <c r="G319" s="562">
        <f>G318+H318</f>
        <v>0</v>
      </c>
      <c r="H319" s="562"/>
      <c r="I319" s="4"/>
      <c r="J319" s="562">
        <f>J318+K318</f>
        <v>0</v>
      </c>
      <c r="K319" s="562"/>
      <c r="L319" s="4"/>
      <c r="M319" s="562">
        <f>M318+N318</f>
        <v>0</v>
      </c>
      <c r="N319" s="562"/>
      <c r="O319" s="4"/>
      <c r="P319" s="4"/>
      <c r="Q319" s="4"/>
      <c r="R319" s="83"/>
    </row>
    <row r="320" spans="1:18" ht="12.5" x14ac:dyDescent="0.25">
      <c r="A320" s="82"/>
      <c r="B320" s="4" t="s">
        <v>376</v>
      </c>
      <c r="C320" s="4" t="s">
        <v>369</v>
      </c>
      <c r="D320" s="4" t="s">
        <v>370</v>
      </c>
      <c r="E320" s="4" t="s">
        <v>371</v>
      </c>
      <c r="F320" s="5" t="str">
        <f>IF(OR(AND(NOT(ISBLANK($C321)),$C321&lt;5),AND(NOT(ISBLANK($D321)),$D321&gt;3),AND(NOT(ISBLANK($E321)),$E321&gt;3)),"1","0")</f>
        <v>0</v>
      </c>
      <c r="G320" s="6"/>
      <c r="H320" s="6"/>
      <c r="I320" s="6"/>
      <c r="J320" s="6"/>
      <c r="K320" s="6"/>
      <c r="L320" s="6"/>
      <c r="M320" s="6"/>
      <c r="N320" s="6"/>
      <c r="O320" s="6"/>
      <c r="P320" s="6"/>
      <c r="Q320" s="6"/>
      <c r="R320" s="83"/>
    </row>
    <row r="321" spans="1:18" ht="12.5" x14ac:dyDescent="0.25">
      <c r="A321" s="82"/>
      <c r="B321" s="7"/>
      <c r="C321" s="6"/>
      <c r="D321" s="6"/>
      <c r="E321" s="6"/>
      <c r="F321" s="8" t="s">
        <v>372</v>
      </c>
      <c r="G321" s="562">
        <f>G320+H320</f>
        <v>0</v>
      </c>
      <c r="H321" s="562"/>
      <c r="I321" s="4"/>
      <c r="J321" s="562">
        <f>J320+K320</f>
        <v>0</v>
      </c>
      <c r="K321" s="562"/>
      <c r="L321" s="4"/>
      <c r="M321" s="562">
        <f>M320+N320</f>
        <v>0</v>
      </c>
      <c r="N321" s="562"/>
      <c r="O321" s="4"/>
      <c r="P321" s="4"/>
      <c r="Q321" s="4"/>
      <c r="R321" s="83"/>
    </row>
    <row r="322" spans="1:18" ht="12.5" x14ac:dyDescent="0.25">
      <c r="A322" s="82"/>
      <c r="B322" s="4" t="s">
        <v>377</v>
      </c>
      <c r="C322" s="4" t="s">
        <v>369</v>
      </c>
      <c r="D322" s="4" t="s">
        <v>370</v>
      </c>
      <c r="E322" s="4" t="s">
        <v>371</v>
      </c>
      <c r="F322" s="5" t="str">
        <f>IF(OR(AND(NOT(ISBLANK($C323)),$C323&lt;5),AND(NOT(ISBLANK($D323)),$D323&gt;3),AND(NOT(ISBLANK($E323)),$E323&gt;3)),"1","0")</f>
        <v>0</v>
      </c>
      <c r="G322" s="6"/>
      <c r="H322" s="6"/>
      <c r="I322" s="6"/>
      <c r="J322" s="6"/>
      <c r="K322" s="6"/>
      <c r="L322" s="6"/>
      <c r="M322" s="6"/>
      <c r="N322" s="6"/>
      <c r="O322" s="6"/>
      <c r="P322" s="6"/>
      <c r="Q322" s="6"/>
      <c r="R322" s="83"/>
    </row>
    <row r="323" spans="1:18" ht="12.5" x14ac:dyDescent="0.25">
      <c r="A323" s="82"/>
      <c r="B323" s="7"/>
      <c r="C323" s="6"/>
      <c r="D323" s="6"/>
      <c r="E323" s="6"/>
      <c r="F323" s="8" t="s">
        <v>372</v>
      </c>
      <c r="G323" s="562">
        <f>G322+H322</f>
        <v>0</v>
      </c>
      <c r="H323" s="562"/>
      <c r="I323" s="4"/>
      <c r="J323" s="562">
        <f>J322+K322</f>
        <v>0</v>
      </c>
      <c r="K323" s="562"/>
      <c r="L323" s="4"/>
      <c r="M323" s="562">
        <f>M322+N322</f>
        <v>0</v>
      </c>
      <c r="N323" s="562"/>
      <c r="O323" s="4"/>
      <c r="P323" s="4"/>
      <c r="Q323" s="4"/>
      <c r="R323" s="83"/>
    </row>
    <row r="324" spans="1:18" ht="12.5" x14ac:dyDescent="0.25">
      <c r="A324" s="82"/>
      <c r="B324" s="4" t="s">
        <v>378</v>
      </c>
      <c r="C324" s="4" t="s">
        <v>369</v>
      </c>
      <c r="D324" s="4" t="s">
        <v>370</v>
      </c>
      <c r="E324" s="4" t="s">
        <v>371</v>
      </c>
      <c r="F324" s="5" t="str">
        <f>IF(OR(AND(NOT(ISBLANK($C325)),$C325&lt;5),AND(NOT(ISBLANK($D325)),$D325&gt;3),AND(NOT(ISBLANK($E325)),$E325&gt;3)),"1","0")</f>
        <v>0</v>
      </c>
      <c r="G324" s="6"/>
      <c r="H324" s="6"/>
      <c r="I324" s="6"/>
      <c r="J324" s="6"/>
      <c r="K324" s="6"/>
      <c r="L324" s="6"/>
      <c r="M324" s="6"/>
      <c r="N324" s="6"/>
      <c r="O324" s="6"/>
      <c r="P324" s="6"/>
      <c r="Q324" s="6"/>
      <c r="R324" s="83"/>
    </row>
    <row r="325" spans="1:18" ht="12.5" x14ac:dyDescent="0.25">
      <c r="A325" s="82"/>
      <c r="B325" s="7"/>
      <c r="C325" s="6"/>
      <c r="D325" s="6"/>
      <c r="E325" s="6"/>
      <c r="F325" s="8" t="s">
        <v>372</v>
      </c>
      <c r="G325" s="562">
        <f>G324+H324</f>
        <v>0</v>
      </c>
      <c r="H325" s="562"/>
      <c r="I325" s="4"/>
      <c r="J325" s="562">
        <f>J324+K324</f>
        <v>0</v>
      </c>
      <c r="K325" s="562"/>
      <c r="L325" s="4"/>
      <c r="M325" s="562">
        <f>M324+N324</f>
        <v>0</v>
      </c>
      <c r="N325" s="562"/>
      <c r="O325" s="4"/>
      <c r="P325" s="4"/>
      <c r="Q325" s="4"/>
      <c r="R325" s="83"/>
    </row>
    <row r="326" spans="1:18" ht="12.5" x14ac:dyDescent="0.25">
      <c r="A326" s="82"/>
      <c r="B326" s="4" t="s">
        <v>379</v>
      </c>
      <c r="C326" s="4" t="s">
        <v>369</v>
      </c>
      <c r="D326" s="4" t="s">
        <v>370</v>
      </c>
      <c r="E326" s="4" t="s">
        <v>371</v>
      </c>
      <c r="F326" s="5" t="str">
        <f>IF(OR(AND(NOT(ISBLANK($C327)),$C327&lt;5),AND(NOT(ISBLANK($D327)),$D327&gt;3),AND(NOT(ISBLANK($E327)),$E327&gt;3)),"1","0")</f>
        <v>0</v>
      </c>
      <c r="G326" s="6"/>
      <c r="H326" s="6"/>
      <c r="I326" s="6"/>
      <c r="J326" s="6"/>
      <c r="K326" s="6"/>
      <c r="L326" s="6"/>
      <c r="M326" s="6"/>
      <c r="N326" s="6"/>
      <c r="O326" s="6"/>
      <c r="P326" s="6"/>
      <c r="Q326" s="6"/>
      <c r="R326" s="83"/>
    </row>
    <row r="327" spans="1:18" ht="12.5" x14ac:dyDescent="0.25">
      <c r="A327" s="82"/>
      <c r="B327" s="7"/>
      <c r="C327" s="6"/>
      <c r="D327" s="6"/>
      <c r="E327" s="6"/>
      <c r="F327" s="8" t="s">
        <v>372</v>
      </c>
      <c r="G327" s="562">
        <f>G326+H326</f>
        <v>0</v>
      </c>
      <c r="H327" s="562"/>
      <c r="I327" s="4"/>
      <c r="J327" s="562">
        <f>J326+K326</f>
        <v>0</v>
      </c>
      <c r="K327" s="562"/>
      <c r="L327" s="4"/>
      <c r="M327" s="562">
        <f>M326+N326</f>
        <v>0</v>
      </c>
      <c r="N327" s="562"/>
      <c r="O327" s="4"/>
      <c r="P327" s="4"/>
      <c r="Q327" s="4"/>
      <c r="R327" s="83"/>
    </row>
    <row r="328" spans="1:18" ht="12.5" x14ac:dyDescent="0.25">
      <c r="A328" s="82"/>
      <c r="B328" s="546" t="s">
        <v>380</v>
      </c>
      <c r="C328" s="547"/>
      <c r="D328" s="547"/>
      <c r="E328" s="548"/>
      <c r="F328" s="548"/>
      <c r="G328" s="548"/>
      <c r="H328" s="548"/>
      <c r="I328" s="548"/>
      <c r="J328" s="10">
        <f>MAX(G313,J313,M313,G315,J315,M315,G317,J317,M317,G319,J319,M319,G321,J321,M321,G323,J323,M323,G325,J325,M325,G327,J327,M327)</f>
        <v>0</v>
      </c>
      <c r="K328" s="549"/>
      <c r="L328" s="550"/>
      <c r="M328" s="550"/>
      <c r="N328" s="550"/>
      <c r="O328" s="550"/>
      <c r="P328" s="550"/>
      <c r="Q328" s="550"/>
      <c r="R328" s="83"/>
    </row>
    <row r="329" spans="1:18" ht="12.5" x14ac:dyDescent="0.25">
      <c r="A329" s="82"/>
      <c r="B329" s="551" t="s">
        <v>381</v>
      </c>
      <c r="C329" s="551"/>
      <c r="D329" s="552"/>
      <c r="E329" s="971"/>
      <c r="F329" s="972"/>
      <c r="G329" s="972"/>
      <c r="H329" s="972"/>
      <c r="I329" s="972"/>
      <c r="J329" s="972"/>
      <c r="K329" s="972"/>
      <c r="L329" s="972"/>
      <c r="M329" s="972"/>
      <c r="N329" s="972"/>
      <c r="O329" s="972"/>
      <c r="P329" s="972"/>
      <c r="Q329" s="973"/>
      <c r="R329" s="83"/>
    </row>
    <row r="330" spans="1:18" ht="12.5" x14ac:dyDescent="0.25">
      <c r="A330" s="82"/>
      <c r="B330" s="111" t="s">
        <v>382</v>
      </c>
      <c r="C330" s="112">
        <f>F312+F314+F316+F318+F320+F322+F324+F326</f>
        <v>0</v>
      </c>
      <c r="D330" s="9"/>
      <c r="E330" s="974"/>
      <c r="F330" s="557"/>
      <c r="G330" s="557"/>
      <c r="H330" s="557"/>
      <c r="I330" s="557"/>
      <c r="J330" s="557"/>
      <c r="K330" s="557"/>
      <c r="L330" s="557"/>
      <c r="M330" s="557"/>
      <c r="N330" s="557"/>
      <c r="O330" s="557"/>
      <c r="P330" s="557"/>
      <c r="Q330" s="975"/>
      <c r="R330" s="83"/>
    </row>
    <row r="331" spans="1:18" ht="12.5" x14ac:dyDescent="0.25">
      <c r="A331" s="82"/>
      <c r="B331" s="111" t="s">
        <v>383</v>
      </c>
      <c r="C331" s="112" t="str">
        <f>IF(AND(NOT(ISBLANK(G310)),OR(G310="&lt; 50,000 cp",G310="50,000 - 499,999 cp")),"1","0")</f>
        <v>0</v>
      </c>
      <c r="D331" s="9"/>
      <c r="E331" s="974"/>
      <c r="F331" s="557"/>
      <c r="G331" s="557"/>
      <c r="H331" s="557"/>
      <c r="I331" s="557"/>
      <c r="J331" s="557"/>
      <c r="K331" s="557"/>
      <c r="L331" s="557"/>
      <c r="M331" s="557"/>
      <c r="N331" s="557"/>
      <c r="O331" s="557"/>
      <c r="P331" s="557"/>
      <c r="Q331" s="975"/>
      <c r="R331" s="83"/>
    </row>
    <row r="332" spans="1:18" ht="12.5" x14ac:dyDescent="0.25">
      <c r="A332" s="82"/>
      <c r="B332" s="111" t="s">
        <v>384</v>
      </c>
      <c r="C332" s="111">
        <f>C330+C331</f>
        <v>0</v>
      </c>
      <c r="D332" s="9"/>
      <c r="E332" s="976"/>
      <c r="F332" s="977"/>
      <c r="G332" s="977"/>
      <c r="H332" s="977"/>
      <c r="I332" s="977"/>
      <c r="J332" s="977"/>
      <c r="K332" s="977"/>
      <c r="L332" s="977"/>
      <c r="M332" s="977"/>
      <c r="N332" s="977"/>
      <c r="O332" s="977"/>
      <c r="P332" s="977"/>
      <c r="Q332" s="978"/>
      <c r="R332" s="83"/>
    </row>
    <row r="333" spans="1:18" ht="12.5" x14ac:dyDescent="0.25">
      <c r="A333" s="85"/>
      <c r="B333" s="140" t="s">
        <v>385</v>
      </c>
      <c r="C333" s="140">
        <f>$F$4</f>
        <v>0</v>
      </c>
      <c r="D333" s="86"/>
      <c r="E333" s="86"/>
      <c r="F333" s="86"/>
      <c r="G333" s="86"/>
      <c r="H333" s="86"/>
      <c r="I333" s="86"/>
      <c r="J333" s="86"/>
      <c r="K333" s="86"/>
      <c r="L333" s="86"/>
      <c r="M333" s="86"/>
      <c r="N333" s="86"/>
      <c r="O333" s="86"/>
      <c r="P333" s="86"/>
      <c r="Q333" s="86"/>
      <c r="R333" s="87"/>
    </row>
    <row r="334" spans="1:18" ht="12.5" x14ac:dyDescent="0.25"/>
    <row r="335" spans="1:18" ht="12.5" x14ac:dyDescent="0.25"/>
    <row r="336" spans="1:18" ht="12.5" x14ac:dyDescent="0.25"/>
    <row r="337" ht="12.5" x14ac:dyDescent="0.25"/>
    <row r="338" ht="12.5" x14ac:dyDescent="0.25"/>
    <row r="339" ht="12.5" x14ac:dyDescent="0.25"/>
  </sheetData>
  <sheetProtection algorithmName="SHA-512" hashValue="Q9vvNlARgNGSgeUqGLX5CNB0+eKWeQ+760qYiCabH/omK0iMdNjTqMr0d5lNkVukyQ2M3g41zTym9/VvcuzqDQ==" saltValue="L9uluRxWwjrmq3H6wqTPkg==" spinCount="100000" sheet="1" objects="1" scenarios="1"/>
  <mergeCells count="477">
    <mergeCell ref="AD8:AD9"/>
    <mergeCell ref="AE8:AE9"/>
    <mergeCell ref="AC20:AD20"/>
    <mergeCell ref="U8:U9"/>
    <mergeCell ref="V8:V9"/>
    <mergeCell ref="W8:W9"/>
    <mergeCell ref="X8:X9"/>
    <mergeCell ref="Y8:Y9"/>
    <mergeCell ref="Z8:Z9"/>
    <mergeCell ref="AA8:AA9"/>
    <mergeCell ref="AB8:AB9"/>
    <mergeCell ref="AC8:AC9"/>
    <mergeCell ref="G327:H327"/>
    <mergeCell ref="J327:K327"/>
    <mergeCell ref="M327:N327"/>
    <mergeCell ref="B328:I328"/>
    <mergeCell ref="K328:Q328"/>
    <mergeCell ref="B329:D329"/>
    <mergeCell ref="E329:Q332"/>
    <mergeCell ref="G323:H323"/>
    <mergeCell ref="J323:K323"/>
    <mergeCell ref="M323:N323"/>
    <mergeCell ref="G325:H325"/>
    <mergeCell ref="J325:K325"/>
    <mergeCell ref="M325:N325"/>
    <mergeCell ref="G319:H319"/>
    <mergeCell ref="J319:K319"/>
    <mergeCell ref="M319:N319"/>
    <mergeCell ref="G321:H321"/>
    <mergeCell ref="J321:K321"/>
    <mergeCell ref="M321:N321"/>
    <mergeCell ref="G315:H315"/>
    <mergeCell ref="J315:K315"/>
    <mergeCell ref="M315:N315"/>
    <mergeCell ref="G317:H317"/>
    <mergeCell ref="J317:K317"/>
    <mergeCell ref="M317:N317"/>
    <mergeCell ref="Q309:Q311"/>
    <mergeCell ref="B310:D310"/>
    <mergeCell ref="G310:I310"/>
    <mergeCell ref="J310:L310"/>
    <mergeCell ref="B311:F311"/>
    <mergeCell ref="G313:H313"/>
    <mergeCell ref="J313:K313"/>
    <mergeCell ref="M313:N313"/>
    <mergeCell ref="B305:Q307"/>
    <mergeCell ref="B308:E308"/>
    <mergeCell ref="F308:F310"/>
    <mergeCell ref="G308:I308"/>
    <mergeCell ref="J308:L308"/>
    <mergeCell ref="M308:O310"/>
    <mergeCell ref="B309:E309"/>
    <mergeCell ref="G309:I309"/>
    <mergeCell ref="J309:L309"/>
    <mergeCell ref="P309:P311"/>
    <mergeCell ref="B295:I295"/>
    <mergeCell ref="K295:Q295"/>
    <mergeCell ref="B296:D296"/>
    <mergeCell ref="E296:Q299"/>
    <mergeCell ref="B303:Q303"/>
    <mergeCell ref="B304:J304"/>
    <mergeCell ref="K304:Q304"/>
    <mergeCell ref="G292:H292"/>
    <mergeCell ref="J292:K292"/>
    <mergeCell ref="M292:N292"/>
    <mergeCell ref="G294:H294"/>
    <mergeCell ref="J294:K294"/>
    <mergeCell ref="M294:N294"/>
    <mergeCell ref="G288:H288"/>
    <mergeCell ref="J288:K288"/>
    <mergeCell ref="M288:N288"/>
    <mergeCell ref="G290:H290"/>
    <mergeCell ref="J290:K290"/>
    <mergeCell ref="M290:N290"/>
    <mergeCell ref="G284:H284"/>
    <mergeCell ref="J284:K284"/>
    <mergeCell ref="M284:N284"/>
    <mergeCell ref="G286:H286"/>
    <mergeCell ref="J286:K286"/>
    <mergeCell ref="M286:N286"/>
    <mergeCell ref="G280:H280"/>
    <mergeCell ref="J280:K280"/>
    <mergeCell ref="M280:N280"/>
    <mergeCell ref="G282:H282"/>
    <mergeCell ref="J282:K282"/>
    <mergeCell ref="M282:N282"/>
    <mergeCell ref="G276:I276"/>
    <mergeCell ref="J276:L276"/>
    <mergeCell ref="P276:P278"/>
    <mergeCell ref="Q276:Q278"/>
    <mergeCell ref="B277:D277"/>
    <mergeCell ref="G277:I277"/>
    <mergeCell ref="J277:L277"/>
    <mergeCell ref="B278:F278"/>
    <mergeCell ref="B270:Q270"/>
    <mergeCell ref="B271:J271"/>
    <mergeCell ref="K271:Q271"/>
    <mergeCell ref="B272:Q274"/>
    <mergeCell ref="B275:E275"/>
    <mergeCell ref="F275:F277"/>
    <mergeCell ref="G275:I275"/>
    <mergeCell ref="J275:L275"/>
    <mergeCell ref="M275:O277"/>
    <mergeCell ref="B276:E276"/>
    <mergeCell ref="G261:H261"/>
    <mergeCell ref="J261:K261"/>
    <mergeCell ref="M261:N261"/>
    <mergeCell ref="B262:I262"/>
    <mergeCell ref="K262:Q262"/>
    <mergeCell ref="B263:D263"/>
    <mergeCell ref="E263:Q266"/>
    <mergeCell ref="G257:H257"/>
    <mergeCell ref="J257:K257"/>
    <mergeCell ref="M257:N257"/>
    <mergeCell ref="G259:H259"/>
    <mergeCell ref="J259:K259"/>
    <mergeCell ref="M259:N259"/>
    <mergeCell ref="G253:H253"/>
    <mergeCell ref="J253:K253"/>
    <mergeCell ref="M253:N253"/>
    <mergeCell ref="G255:H255"/>
    <mergeCell ref="J255:K255"/>
    <mergeCell ref="M255:N255"/>
    <mergeCell ref="G249:H249"/>
    <mergeCell ref="J249:K249"/>
    <mergeCell ref="M249:N249"/>
    <mergeCell ref="G251:H251"/>
    <mergeCell ref="J251:K251"/>
    <mergeCell ref="M251:N251"/>
    <mergeCell ref="Q243:Q245"/>
    <mergeCell ref="B244:D244"/>
    <mergeCell ref="G244:I244"/>
    <mergeCell ref="J244:L244"/>
    <mergeCell ref="B245:F245"/>
    <mergeCell ref="G247:H247"/>
    <mergeCell ref="J247:K247"/>
    <mergeCell ref="M247:N247"/>
    <mergeCell ref="B239:Q241"/>
    <mergeCell ref="B242:E242"/>
    <mergeCell ref="F242:F244"/>
    <mergeCell ref="G242:I242"/>
    <mergeCell ref="J242:L242"/>
    <mergeCell ref="M242:O244"/>
    <mergeCell ref="B243:E243"/>
    <mergeCell ref="G243:I243"/>
    <mergeCell ref="J243:L243"/>
    <mergeCell ref="P243:P245"/>
    <mergeCell ref="B229:I229"/>
    <mergeCell ref="K229:Q229"/>
    <mergeCell ref="B230:D230"/>
    <mergeCell ref="E230:Q233"/>
    <mergeCell ref="B237:Q237"/>
    <mergeCell ref="B238:J238"/>
    <mergeCell ref="K238:Q238"/>
    <mergeCell ref="G226:H226"/>
    <mergeCell ref="J226:K226"/>
    <mergeCell ref="M226:N226"/>
    <mergeCell ref="G228:H228"/>
    <mergeCell ref="J228:K228"/>
    <mergeCell ref="M228:N228"/>
    <mergeCell ref="G222:H222"/>
    <mergeCell ref="J222:K222"/>
    <mergeCell ref="M222:N222"/>
    <mergeCell ref="G224:H224"/>
    <mergeCell ref="J224:K224"/>
    <mergeCell ref="M224:N224"/>
    <mergeCell ref="G218:H218"/>
    <mergeCell ref="J218:K218"/>
    <mergeCell ref="M218:N218"/>
    <mergeCell ref="G220:H220"/>
    <mergeCell ref="J220:K220"/>
    <mergeCell ref="M220:N220"/>
    <mergeCell ref="G214:H214"/>
    <mergeCell ref="J214:K214"/>
    <mergeCell ref="M214:N214"/>
    <mergeCell ref="G216:H216"/>
    <mergeCell ref="J216:K216"/>
    <mergeCell ref="M216:N216"/>
    <mergeCell ref="G210:I210"/>
    <mergeCell ref="J210:L210"/>
    <mergeCell ref="P210:P212"/>
    <mergeCell ref="Q210:Q212"/>
    <mergeCell ref="B211:D211"/>
    <mergeCell ref="G211:I211"/>
    <mergeCell ref="J211:L211"/>
    <mergeCell ref="B212:F212"/>
    <mergeCell ref="B204:Q204"/>
    <mergeCell ref="B205:J205"/>
    <mergeCell ref="K205:Q205"/>
    <mergeCell ref="B206:Q208"/>
    <mergeCell ref="B209:E209"/>
    <mergeCell ref="F209:F211"/>
    <mergeCell ref="G209:I209"/>
    <mergeCell ref="J209:L209"/>
    <mergeCell ref="M209:O211"/>
    <mergeCell ref="B210:E210"/>
    <mergeCell ref="G195:H195"/>
    <mergeCell ref="J195:K195"/>
    <mergeCell ref="M195:N195"/>
    <mergeCell ref="B196:I196"/>
    <mergeCell ref="K196:Q196"/>
    <mergeCell ref="B197:D197"/>
    <mergeCell ref="E197:Q200"/>
    <mergeCell ref="G191:H191"/>
    <mergeCell ref="J191:K191"/>
    <mergeCell ref="M191:N191"/>
    <mergeCell ref="G193:H193"/>
    <mergeCell ref="J193:K193"/>
    <mergeCell ref="M193:N193"/>
    <mergeCell ref="G187:H187"/>
    <mergeCell ref="J187:K187"/>
    <mergeCell ref="M187:N187"/>
    <mergeCell ref="G189:H189"/>
    <mergeCell ref="J189:K189"/>
    <mergeCell ref="M189:N189"/>
    <mergeCell ref="G183:H183"/>
    <mergeCell ref="J183:K183"/>
    <mergeCell ref="M183:N183"/>
    <mergeCell ref="G185:H185"/>
    <mergeCell ref="J185:K185"/>
    <mergeCell ref="M185:N185"/>
    <mergeCell ref="Q177:Q179"/>
    <mergeCell ref="B178:D178"/>
    <mergeCell ref="G178:I178"/>
    <mergeCell ref="J178:L178"/>
    <mergeCell ref="B179:F179"/>
    <mergeCell ref="G181:H181"/>
    <mergeCell ref="J181:K181"/>
    <mergeCell ref="M181:N181"/>
    <mergeCell ref="B173:Q175"/>
    <mergeCell ref="B176:E176"/>
    <mergeCell ref="F176:F178"/>
    <mergeCell ref="G176:I176"/>
    <mergeCell ref="J176:L176"/>
    <mergeCell ref="M176:O178"/>
    <mergeCell ref="B177:E177"/>
    <mergeCell ref="G177:I177"/>
    <mergeCell ref="J177:L177"/>
    <mergeCell ref="P177:P179"/>
    <mergeCell ref="B163:I163"/>
    <mergeCell ref="K163:Q163"/>
    <mergeCell ref="B164:D164"/>
    <mergeCell ref="E164:Q167"/>
    <mergeCell ref="B171:Q171"/>
    <mergeCell ref="B172:J172"/>
    <mergeCell ref="K172:Q172"/>
    <mergeCell ref="G160:H160"/>
    <mergeCell ref="J160:K160"/>
    <mergeCell ref="M160:N160"/>
    <mergeCell ref="G162:H162"/>
    <mergeCell ref="J162:K162"/>
    <mergeCell ref="M162:N162"/>
    <mergeCell ref="G156:H156"/>
    <mergeCell ref="J156:K156"/>
    <mergeCell ref="M156:N156"/>
    <mergeCell ref="G158:H158"/>
    <mergeCell ref="J158:K158"/>
    <mergeCell ref="M158:N158"/>
    <mergeCell ref="G152:H152"/>
    <mergeCell ref="J152:K152"/>
    <mergeCell ref="M152:N152"/>
    <mergeCell ref="G154:H154"/>
    <mergeCell ref="J154:K154"/>
    <mergeCell ref="M154:N154"/>
    <mergeCell ref="G148:H148"/>
    <mergeCell ref="J148:K148"/>
    <mergeCell ref="M148:N148"/>
    <mergeCell ref="G150:H150"/>
    <mergeCell ref="J150:K150"/>
    <mergeCell ref="M150:N150"/>
    <mergeCell ref="G144:I144"/>
    <mergeCell ref="J144:L144"/>
    <mergeCell ref="P144:P146"/>
    <mergeCell ref="Q144:Q146"/>
    <mergeCell ref="B145:D145"/>
    <mergeCell ref="G145:I145"/>
    <mergeCell ref="J145:L145"/>
    <mergeCell ref="B146:F146"/>
    <mergeCell ref="B138:Q138"/>
    <mergeCell ref="B139:J139"/>
    <mergeCell ref="K139:Q139"/>
    <mergeCell ref="B140:Q142"/>
    <mergeCell ref="B143:E143"/>
    <mergeCell ref="F143:F145"/>
    <mergeCell ref="G143:I143"/>
    <mergeCell ref="J143:L143"/>
    <mergeCell ref="M143:O145"/>
    <mergeCell ref="B144:E144"/>
    <mergeCell ref="G129:H129"/>
    <mergeCell ref="J129:K129"/>
    <mergeCell ref="M129:N129"/>
    <mergeCell ref="B130:I130"/>
    <mergeCell ref="K130:Q130"/>
    <mergeCell ref="B131:D131"/>
    <mergeCell ref="E131:Q134"/>
    <mergeCell ref="G125:H125"/>
    <mergeCell ref="J125:K125"/>
    <mergeCell ref="M125:N125"/>
    <mergeCell ref="G127:H127"/>
    <mergeCell ref="J127:K127"/>
    <mergeCell ref="M127:N127"/>
    <mergeCell ref="G121:H121"/>
    <mergeCell ref="J121:K121"/>
    <mergeCell ref="M121:N121"/>
    <mergeCell ref="G123:H123"/>
    <mergeCell ref="J123:K123"/>
    <mergeCell ref="M123:N123"/>
    <mergeCell ref="G117:H117"/>
    <mergeCell ref="J117:K117"/>
    <mergeCell ref="M117:N117"/>
    <mergeCell ref="G119:H119"/>
    <mergeCell ref="J119:K119"/>
    <mergeCell ref="M119:N119"/>
    <mergeCell ref="Q111:Q113"/>
    <mergeCell ref="B112:D112"/>
    <mergeCell ref="G112:I112"/>
    <mergeCell ref="J112:L112"/>
    <mergeCell ref="B113:F113"/>
    <mergeCell ref="G115:H115"/>
    <mergeCell ref="J115:K115"/>
    <mergeCell ref="M115:N115"/>
    <mergeCell ref="B107:Q109"/>
    <mergeCell ref="B110:E110"/>
    <mergeCell ref="F110:F112"/>
    <mergeCell ref="G110:I110"/>
    <mergeCell ref="J110:L110"/>
    <mergeCell ref="M110:O112"/>
    <mergeCell ref="B111:E111"/>
    <mergeCell ref="G111:I111"/>
    <mergeCell ref="J111:L111"/>
    <mergeCell ref="P111:P113"/>
    <mergeCell ref="B97:I97"/>
    <mergeCell ref="K97:Q97"/>
    <mergeCell ref="B98:D98"/>
    <mergeCell ref="E98:Q101"/>
    <mergeCell ref="B105:Q105"/>
    <mergeCell ref="B106:J106"/>
    <mergeCell ref="K106:Q106"/>
    <mergeCell ref="G94:H94"/>
    <mergeCell ref="J94:K94"/>
    <mergeCell ref="M94:N94"/>
    <mergeCell ref="G96:H96"/>
    <mergeCell ref="J96:K96"/>
    <mergeCell ref="M96:N96"/>
    <mergeCell ref="G90:H90"/>
    <mergeCell ref="J90:K90"/>
    <mergeCell ref="M90:N90"/>
    <mergeCell ref="G92:H92"/>
    <mergeCell ref="J92:K92"/>
    <mergeCell ref="M92:N92"/>
    <mergeCell ref="G86:H86"/>
    <mergeCell ref="J86:K86"/>
    <mergeCell ref="M86:N86"/>
    <mergeCell ref="G88:H88"/>
    <mergeCell ref="J88:K88"/>
    <mergeCell ref="M88:N88"/>
    <mergeCell ref="G82:H82"/>
    <mergeCell ref="J82:K82"/>
    <mergeCell ref="M82:N82"/>
    <mergeCell ref="G84:H84"/>
    <mergeCell ref="J84:K84"/>
    <mergeCell ref="M84:N84"/>
    <mergeCell ref="G78:I78"/>
    <mergeCell ref="J78:L78"/>
    <mergeCell ref="P78:P80"/>
    <mergeCell ref="Q78:Q80"/>
    <mergeCell ref="B79:D79"/>
    <mergeCell ref="G79:I79"/>
    <mergeCell ref="J79:L79"/>
    <mergeCell ref="B80:F80"/>
    <mergeCell ref="B72:Q72"/>
    <mergeCell ref="B73:J73"/>
    <mergeCell ref="K73:Q73"/>
    <mergeCell ref="B74:Q76"/>
    <mergeCell ref="B77:E77"/>
    <mergeCell ref="F77:F79"/>
    <mergeCell ref="G77:I77"/>
    <mergeCell ref="J77:L77"/>
    <mergeCell ref="M77:O79"/>
    <mergeCell ref="B78:E78"/>
    <mergeCell ref="G63:H63"/>
    <mergeCell ref="J63:K63"/>
    <mergeCell ref="M63:N63"/>
    <mergeCell ref="B64:I64"/>
    <mergeCell ref="K64:Q64"/>
    <mergeCell ref="B65:D65"/>
    <mergeCell ref="E65:Q68"/>
    <mergeCell ref="G59:H59"/>
    <mergeCell ref="J59:K59"/>
    <mergeCell ref="M59:N59"/>
    <mergeCell ref="G61:H61"/>
    <mergeCell ref="J61:K61"/>
    <mergeCell ref="M61:N61"/>
    <mergeCell ref="G55:H55"/>
    <mergeCell ref="J55:K55"/>
    <mergeCell ref="M55:N55"/>
    <mergeCell ref="G57:H57"/>
    <mergeCell ref="J57:K57"/>
    <mergeCell ref="M57:N57"/>
    <mergeCell ref="G51:H51"/>
    <mergeCell ref="J51:K51"/>
    <mergeCell ref="M51:N51"/>
    <mergeCell ref="G53:H53"/>
    <mergeCell ref="J53:K53"/>
    <mergeCell ref="M53:N53"/>
    <mergeCell ref="Q45:Q47"/>
    <mergeCell ref="B46:D46"/>
    <mergeCell ref="G46:I46"/>
    <mergeCell ref="J46:L46"/>
    <mergeCell ref="B47:F47"/>
    <mergeCell ref="G49:H49"/>
    <mergeCell ref="J49:K49"/>
    <mergeCell ref="M49:N49"/>
    <mergeCell ref="B41:Q43"/>
    <mergeCell ref="B44:E44"/>
    <mergeCell ref="F44:F46"/>
    <mergeCell ref="G44:I44"/>
    <mergeCell ref="J44:L44"/>
    <mergeCell ref="M44:O46"/>
    <mergeCell ref="B45:E45"/>
    <mergeCell ref="G45:I45"/>
    <mergeCell ref="J45:L45"/>
    <mergeCell ref="P45:P47"/>
    <mergeCell ref="B31:I31"/>
    <mergeCell ref="B32:D32"/>
    <mergeCell ref="E32:Q35"/>
    <mergeCell ref="B39:Q39"/>
    <mergeCell ref="B40:J40"/>
    <mergeCell ref="K40:Q40"/>
    <mergeCell ref="G28:H28"/>
    <mergeCell ref="J28:K28"/>
    <mergeCell ref="M28:N28"/>
    <mergeCell ref="G30:H30"/>
    <mergeCell ref="J30:K30"/>
    <mergeCell ref="M30:N30"/>
    <mergeCell ref="G24:H24"/>
    <mergeCell ref="J24:K24"/>
    <mergeCell ref="M24:N24"/>
    <mergeCell ref="G26:H26"/>
    <mergeCell ref="J26:K26"/>
    <mergeCell ref="M26:N26"/>
    <mergeCell ref="G20:H20"/>
    <mergeCell ref="J20:K20"/>
    <mergeCell ref="M20:N20"/>
    <mergeCell ref="G22:H22"/>
    <mergeCell ref="J22:K22"/>
    <mergeCell ref="M22:N22"/>
    <mergeCell ref="G16:H16"/>
    <mergeCell ref="J16:K16"/>
    <mergeCell ref="M16:N16"/>
    <mergeCell ref="G18:H18"/>
    <mergeCell ref="J18:K18"/>
    <mergeCell ref="M18:N18"/>
    <mergeCell ref="J12:L12"/>
    <mergeCell ref="P12:P14"/>
    <mergeCell ref="Q12:Q14"/>
    <mergeCell ref="B14:F14"/>
    <mergeCell ref="B5:C5"/>
    <mergeCell ref="D5:Q5"/>
    <mergeCell ref="B6:Q10"/>
    <mergeCell ref="B11:E11"/>
    <mergeCell ref="F11:F13"/>
    <mergeCell ref="G11:I11"/>
    <mergeCell ref="J11:L11"/>
    <mergeCell ref="M11:O13"/>
    <mergeCell ref="B12:E12"/>
    <mergeCell ref="G12:I12"/>
    <mergeCell ref="B1:Q1"/>
    <mergeCell ref="B2:Q2"/>
    <mergeCell ref="B3:E3"/>
    <mergeCell ref="G3:J3"/>
    <mergeCell ref="K3:Q3"/>
    <mergeCell ref="B4:E4"/>
    <mergeCell ref="G4:Q4"/>
    <mergeCell ref="B13:D13"/>
    <mergeCell ref="G13:I13"/>
    <mergeCell ref="J13:L13"/>
  </mergeCells>
  <conditionalFormatting sqref="B12 E13 G13 J13">
    <cfRule type="expression" dxfId="396" priority="6" stopIfTrue="1">
      <formula>$F$4&gt;=31</formula>
    </cfRule>
  </conditionalFormatting>
  <conditionalFormatting sqref="B45 E46 G46 J46">
    <cfRule type="expression" dxfId="395" priority="7" stopIfTrue="1">
      <formula>$F$4&gt;=32</formula>
    </cfRule>
  </conditionalFormatting>
  <conditionalFormatting sqref="B111 E112 G112 J112">
    <cfRule type="expression" dxfId="394" priority="5" stopIfTrue="1">
      <formula>$F$4&gt;=34</formula>
    </cfRule>
  </conditionalFormatting>
  <conditionalFormatting sqref="B144 E145 G145 J145">
    <cfRule type="expression" dxfId="393" priority="4" stopIfTrue="1">
      <formula>$F$4&gt;=35</formula>
    </cfRule>
  </conditionalFormatting>
  <conditionalFormatting sqref="B177 E178 G178 J178">
    <cfRule type="expression" dxfId="392" priority="3" stopIfTrue="1">
      <formula>$F$4&gt;=36</formula>
    </cfRule>
  </conditionalFormatting>
  <conditionalFormatting sqref="B210 E211 G211 J211">
    <cfRule type="expression" dxfId="391" priority="2" stopIfTrue="1">
      <formula>$F$4&gt;=37</formula>
    </cfRule>
  </conditionalFormatting>
  <conditionalFormatting sqref="B276 E277 G277 J277">
    <cfRule type="expression" dxfId="390" priority="273" stopIfTrue="1">
      <formula>$F$4&gt;=39</formula>
    </cfRule>
  </conditionalFormatting>
  <conditionalFormatting sqref="B309 E310 G310 J310">
    <cfRule type="expression" dxfId="389" priority="271" stopIfTrue="1">
      <formula>$F$4&gt;=40</formula>
    </cfRule>
  </conditionalFormatting>
  <conditionalFormatting sqref="B51:E51 G50:Q50">
    <cfRule type="expression" dxfId="388" priority="334" stopIfTrue="1">
      <formula>$E$46&gt;1</formula>
    </cfRule>
  </conditionalFormatting>
  <conditionalFormatting sqref="B53:E53 G52:Q52">
    <cfRule type="expression" dxfId="387" priority="335" stopIfTrue="1">
      <formula>$E$46&gt;2</formula>
    </cfRule>
  </conditionalFormatting>
  <conditionalFormatting sqref="B55:E55 G54:Q54">
    <cfRule type="expression" dxfId="386" priority="336" stopIfTrue="1">
      <formula>$E$46&gt;3</formula>
    </cfRule>
  </conditionalFormatting>
  <conditionalFormatting sqref="B57:E57 G56:Q56">
    <cfRule type="expression" dxfId="385" priority="337" stopIfTrue="1">
      <formula>$E$46&gt;4</formula>
    </cfRule>
  </conditionalFormatting>
  <conditionalFormatting sqref="B59:E59 G58:Q58">
    <cfRule type="expression" dxfId="384" priority="338" stopIfTrue="1">
      <formula>$E$46&gt;5</formula>
    </cfRule>
  </conditionalFormatting>
  <conditionalFormatting sqref="B61:E61 G60:Q60">
    <cfRule type="expression" dxfId="383" priority="339" stopIfTrue="1">
      <formula>$E$46&gt;6</formula>
    </cfRule>
  </conditionalFormatting>
  <conditionalFormatting sqref="B63:E63 G62:Q62">
    <cfRule type="expression" dxfId="382" priority="340" stopIfTrue="1">
      <formula>$E$46&gt;7</formula>
    </cfRule>
  </conditionalFormatting>
  <conditionalFormatting sqref="B78:E78 E79 G79 J79">
    <cfRule type="expression" dxfId="381" priority="326" stopIfTrue="1">
      <formula>$F$4&gt;=33</formula>
    </cfRule>
  </conditionalFormatting>
  <conditionalFormatting sqref="B84:E84 G83:Q83">
    <cfRule type="expression" dxfId="380" priority="325" stopIfTrue="1">
      <formula>$E$79&gt;1</formula>
    </cfRule>
  </conditionalFormatting>
  <conditionalFormatting sqref="B117:E117 G116:Q116">
    <cfRule type="expression" dxfId="379" priority="311" stopIfTrue="1">
      <formula>$E$112&gt;1</formula>
    </cfRule>
  </conditionalFormatting>
  <conditionalFormatting sqref="B119:E119 G118:Q118">
    <cfRule type="expression" dxfId="378" priority="312" stopIfTrue="1">
      <formula>$E$112&gt;2</formula>
    </cfRule>
  </conditionalFormatting>
  <conditionalFormatting sqref="B121:E121 G120:Q120">
    <cfRule type="expression" dxfId="377" priority="313" stopIfTrue="1">
      <formula>$E$112&gt;3</formula>
    </cfRule>
  </conditionalFormatting>
  <conditionalFormatting sqref="B123:E123 G122:Q122">
    <cfRule type="expression" dxfId="376" priority="314" stopIfTrue="1">
      <formula>$E$112&gt;4</formula>
    </cfRule>
  </conditionalFormatting>
  <conditionalFormatting sqref="B125:E125 G124:Q124">
    <cfRule type="expression" dxfId="375" priority="315" stopIfTrue="1">
      <formula>$E$112&gt;5</formula>
    </cfRule>
  </conditionalFormatting>
  <conditionalFormatting sqref="B127:E127 G126:Q126">
    <cfRule type="expression" dxfId="374" priority="316" stopIfTrue="1">
      <formula>$E$112&gt;6</formula>
    </cfRule>
  </conditionalFormatting>
  <conditionalFormatting sqref="B129:E129 G128:Q128">
    <cfRule type="expression" dxfId="373" priority="317" stopIfTrue="1">
      <formula>$E$112&gt;7</formula>
    </cfRule>
  </conditionalFormatting>
  <conditionalFormatting sqref="B150:E150 G149:Q149">
    <cfRule type="expression" dxfId="372" priority="297" stopIfTrue="1">
      <formula>$E$145&gt;1</formula>
    </cfRule>
  </conditionalFormatting>
  <conditionalFormatting sqref="B152:E152 G151:Q151">
    <cfRule type="expression" dxfId="371" priority="298" stopIfTrue="1">
      <formula>$E$145&gt;2</formula>
    </cfRule>
  </conditionalFormatting>
  <conditionalFormatting sqref="B154:E154 G153:Q153">
    <cfRule type="expression" dxfId="370" priority="299" stopIfTrue="1">
      <formula>$E$145&gt;3</formula>
    </cfRule>
  </conditionalFormatting>
  <conditionalFormatting sqref="B156:E156 G155:Q155">
    <cfRule type="expression" dxfId="369" priority="300" stopIfTrue="1">
      <formula>$E$145&gt;4</formula>
    </cfRule>
  </conditionalFormatting>
  <conditionalFormatting sqref="B158:E158 G157:Q157">
    <cfRule type="expression" dxfId="368" priority="301" stopIfTrue="1">
      <formula>$E$145&gt;5</formula>
    </cfRule>
  </conditionalFormatting>
  <conditionalFormatting sqref="B160:E160 G159:Q159">
    <cfRule type="expression" dxfId="367" priority="302" stopIfTrue="1">
      <formula>$E$145&gt;6</formula>
    </cfRule>
  </conditionalFormatting>
  <conditionalFormatting sqref="B162:E162 G161:Q161">
    <cfRule type="expression" dxfId="366" priority="303" stopIfTrue="1">
      <formula>$E$145&gt;7</formula>
    </cfRule>
  </conditionalFormatting>
  <conditionalFormatting sqref="B183:E183 G182:Q182">
    <cfRule type="expression" dxfId="365" priority="286" stopIfTrue="1">
      <formula>$E$178&gt;=2</formula>
    </cfRule>
  </conditionalFormatting>
  <conditionalFormatting sqref="B185:E185 G184:Q184">
    <cfRule type="expression" dxfId="364" priority="287" stopIfTrue="1">
      <formula>$E$178&gt;=3</formula>
    </cfRule>
  </conditionalFormatting>
  <conditionalFormatting sqref="B187:E187 G186:Q186">
    <cfRule type="expression" dxfId="363" priority="288" stopIfTrue="1">
      <formula>$E$178&gt;=4</formula>
    </cfRule>
  </conditionalFormatting>
  <conditionalFormatting sqref="B189:E189 G188:Q188">
    <cfRule type="expression" dxfId="362" priority="289" stopIfTrue="1">
      <formula>$E$178&gt;=5</formula>
    </cfRule>
  </conditionalFormatting>
  <conditionalFormatting sqref="B191:E191 G190:Q190">
    <cfRule type="expression" dxfId="361" priority="290" stopIfTrue="1">
      <formula>$E$178&gt;=6</formula>
    </cfRule>
  </conditionalFormatting>
  <conditionalFormatting sqref="B193:E193 G192:Q192">
    <cfRule type="expression" dxfId="360" priority="291" stopIfTrue="1">
      <formula>$E$178&gt;=7</formula>
    </cfRule>
  </conditionalFormatting>
  <conditionalFormatting sqref="B195:E195 G194:Q194">
    <cfRule type="expression" dxfId="359" priority="292" stopIfTrue="1">
      <formula>$E$178&gt;=8</formula>
    </cfRule>
  </conditionalFormatting>
  <conditionalFormatting sqref="B216:E216 G215:Q215">
    <cfRule type="expression" dxfId="358" priority="150" stopIfTrue="1">
      <formula>$E$211&gt;=2</formula>
    </cfRule>
  </conditionalFormatting>
  <conditionalFormatting sqref="B218:E218 G217:Q217">
    <cfRule type="expression" dxfId="357" priority="151" stopIfTrue="1">
      <formula>$E$211&gt;=3</formula>
    </cfRule>
  </conditionalFormatting>
  <conditionalFormatting sqref="B220:E220 G219:Q219">
    <cfRule type="expression" dxfId="356" priority="152" stopIfTrue="1">
      <formula>$E$211&gt;=4</formula>
    </cfRule>
  </conditionalFormatting>
  <conditionalFormatting sqref="B222:E222 G221:Q221">
    <cfRule type="expression" dxfId="355" priority="153" stopIfTrue="1">
      <formula>$E$211&gt;=5</formula>
    </cfRule>
  </conditionalFormatting>
  <conditionalFormatting sqref="B224:E224 G223:Q223">
    <cfRule type="expression" dxfId="354" priority="154" stopIfTrue="1">
      <formula>$E$211&gt;=6</formula>
    </cfRule>
  </conditionalFormatting>
  <conditionalFormatting sqref="B226:E226 G225:Q225">
    <cfRule type="expression" dxfId="353" priority="155" stopIfTrue="1">
      <formula>$E$211&gt;=7</formula>
    </cfRule>
  </conditionalFormatting>
  <conditionalFormatting sqref="B228:E228 G227:Q227">
    <cfRule type="expression" dxfId="352" priority="156" stopIfTrue="1">
      <formula>$E$211&gt;=8</formula>
    </cfRule>
  </conditionalFormatting>
  <conditionalFormatting sqref="B243:E243 E244 G244 J244">
    <cfRule type="expression" dxfId="351" priority="275" stopIfTrue="1">
      <formula>$F$4&gt;=38</formula>
    </cfRule>
  </conditionalFormatting>
  <conditionalFormatting sqref="B249:E249 G248:Q248">
    <cfRule type="expression" dxfId="350" priority="110" stopIfTrue="1">
      <formula>$E$244&gt;=2</formula>
    </cfRule>
  </conditionalFormatting>
  <conditionalFormatting sqref="B251:E251 G250:Q250">
    <cfRule type="expression" dxfId="349" priority="111" stopIfTrue="1">
      <formula>$E$244&gt;=3</formula>
    </cfRule>
  </conditionalFormatting>
  <conditionalFormatting sqref="B253:E253 G252:Q252">
    <cfRule type="expression" dxfId="348" priority="112" stopIfTrue="1">
      <formula>$E$244&gt;=4</formula>
    </cfRule>
  </conditionalFormatting>
  <conditionalFormatting sqref="B255:E255 G254:Q254">
    <cfRule type="expression" dxfId="347" priority="113" stopIfTrue="1">
      <formula>$E$244&gt;=5</formula>
    </cfRule>
  </conditionalFormatting>
  <conditionalFormatting sqref="B257:E257 G256:Q256">
    <cfRule type="expression" dxfId="346" priority="114" stopIfTrue="1">
      <formula>$E$244&gt;=6</formula>
    </cfRule>
  </conditionalFormatting>
  <conditionalFormatting sqref="B259:E259 G258:Q258">
    <cfRule type="expression" dxfId="345" priority="115" stopIfTrue="1">
      <formula>$E$244&gt;=7</formula>
    </cfRule>
  </conditionalFormatting>
  <conditionalFormatting sqref="B261:E261 G260:Q260">
    <cfRule type="expression" dxfId="344" priority="116" stopIfTrue="1">
      <formula>$E$244&gt;=8</formula>
    </cfRule>
  </conditionalFormatting>
  <conditionalFormatting sqref="B282:E282 G281:Q281">
    <cfRule type="expression" dxfId="343" priority="70" stopIfTrue="1">
      <formula>$E$277&gt;=2</formula>
    </cfRule>
  </conditionalFormatting>
  <conditionalFormatting sqref="B284:E284 G283:Q283">
    <cfRule type="expression" dxfId="342" priority="71" stopIfTrue="1">
      <formula>$E$277&gt;=3</formula>
    </cfRule>
  </conditionalFormatting>
  <conditionalFormatting sqref="B286:E286 G285:Q285">
    <cfRule type="expression" dxfId="341" priority="72" stopIfTrue="1">
      <formula>$E$277&gt;=4</formula>
    </cfRule>
  </conditionalFormatting>
  <conditionalFormatting sqref="B288:E288 G287:Q287">
    <cfRule type="expression" dxfId="340" priority="73" stopIfTrue="1">
      <formula>$E$277&gt;=5</formula>
    </cfRule>
  </conditionalFormatting>
  <conditionalFormatting sqref="B290:E290 G289:Q289">
    <cfRule type="expression" dxfId="339" priority="74" stopIfTrue="1">
      <formula>$E$277&gt;=6</formula>
    </cfRule>
  </conditionalFormatting>
  <conditionalFormatting sqref="B292:E292 G291:Q291">
    <cfRule type="expression" dxfId="338" priority="75" stopIfTrue="1">
      <formula>$E$277&gt;=7</formula>
    </cfRule>
  </conditionalFormatting>
  <conditionalFormatting sqref="B294:E294 G293:Q293">
    <cfRule type="expression" dxfId="337" priority="76" stopIfTrue="1">
      <formula>$E$277&gt;=8</formula>
    </cfRule>
  </conditionalFormatting>
  <conditionalFormatting sqref="B315:E315 G314:Q314">
    <cfRule type="expression" dxfId="336" priority="30" stopIfTrue="1">
      <formula>$E$310&gt;=2</formula>
    </cfRule>
  </conditionalFormatting>
  <conditionalFormatting sqref="B317:E317 G316:Q316">
    <cfRule type="expression" dxfId="335" priority="31" stopIfTrue="1">
      <formula>$E$310&gt;=3</formula>
    </cfRule>
  </conditionalFormatting>
  <conditionalFormatting sqref="B319:E319 G318:Q318">
    <cfRule type="expression" dxfId="334" priority="32" stopIfTrue="1">
      <formula>$E$310&gt;=4</formula>
    </cfRule>
  </conditionalFormatting>
  <conditionalFormatting sqref="B321:E321 G320:Q320">
    <cfRule type="expression" dxfId="333" priority="33" stopIfTrue="1">
      <formula>$E$310&gt;=5</formula>
    </cfRule>
  </conditionalFormatting>
  <conditionalFormatting sqref="B323:E323 G322:Q322">
    <cfRule type="expression" dxfId="332" priority="34" stopIfTrue="1">
      <formula>$E$310&gt;=6</formula>
    </cfRule>
  </conditionalFormatting>
  <conditionalFormatting sqref="B325:E325 G324:Q324">
    <cfRule type="expression" dxfId="331" priority="35" stopIfTrue="1">
      <formula>$E$310&gt;=7</formula>
    </cfRule>
  </conditionalFormatting>
  <conditionalFormatting sqref="B327:E327 G326:Q326">
    <cfRule type="expression" dxfId="330" priority="36" stopIfTrue="1">
      <formula>$E$310&gt;=8</formula>
    </cfRule>
  </conditionalFormatting>
  <conditionalFormatting sqref="C16">
    <cfRule type="expression" dxfId="329" priority="355" stopIfTrue="1">
      <formula>IF(AND(NOT(ISBLANK($C$16)),$C$16&lt;5),TRUE(),FALSE())</formula>
    </cfRule>
    <cfRule type="expression" dxfId="328" priority="356" stopIfTrue="1">
      <formula>$E$13&gt;0</formula>
    </cfRule>
  </conditionalFormatting>
  <conditionalFormatting sqref="C18">
    <cfRule type="expression" dxfId="327" priority="397" stopIfTrue="1">
      <formula>IF(AND(NOT(ISBLANK($C$18)),$C$18&lt;5),TRUE(),FALSE())</formula>
    </cfRule>
    <cfRule type="expression" dxfId="326" priority="398" stopIfTrue="1">
      <formula>$E$13&gt;1</formula>
    </cfRule>
  </conditionalFormatting>
  <conditionalFormatting sqref="C20">
    <cfRule type="expression" dxfId="325" priority="357" stopIfTrue="1">
      <formula>IF(AND(NOT(ISBLANK($C$20)),$C$20&lt;5),TRUE(),FALSE())</formula>
    </cfRule>
    <cfRule type="expression" dxfId="324" priority="358" stopIfTrue="1">
      <formula>$E$13&gt;2</formula>
    </cfRule>
  </conditionalFormatting>
  <conditionalFormatting sqref="C22">
    <cfRule type="expression" dxfId="323" priority="359" stopIfTrue="1">
      <formula>IF(AND(NOT(ISBLANK($C$22)),$C$22&lt;5),TRUE(),FALSE())</formula>
    </cfRule>
    <cfRule type="expression" dxfId="322" priority="360" stopIfTrue="1">
      <formula>$E$13&gt;3</formula>
    </cfRule>
  </conditionalFormatting>
  <conditionalFormatting sqref="C24">
    <cfRule type="expression" dxfId="321" priority="361" stopIfTrue="1">
      <formula>IF(AND(NOT(ISBLANK($C$24)),$C$24&lt;5),TRUE(),FALSE())</formula>
    </cfRule>
    <cfRule type="expression" dxfId="320" priority="362" stopIfTrue="1">
      <formula>$E$13&gt;4</formula>
    </cfRule>
  </conditionalFormatting>
  <conditionalFormatting sqref="C26">
    <cfRule type="expression" dxfId="319" priority="363" stopIfTrue="1">
      <formula>IF(AND(NOT(ISBLANK($C$26)),$C$26&lt;5),TRUE(),FALSE())</formula>
    </cfRule>
    <cfRule type="expression" dxfId="318" priority="364" stopIfTrue="1">
      <formula>$E$13&gt;5</formula>
    </cfRule>
  </conditionalFormatting>
  <conditionalFormatting sqref="C28">
    <cfRule type="expression" dxfId="317" priority="365" stopIfTrue="1">
      <formula>IF(AND(NOT(ISBLANK($C$28)),$C$28&lt;5),TRUE(),FALSE())</formula>
    </cfRule>
    <cfRule type="expression" dxfId="316" priority="366" stopIfTrue="1">
      <formula>$E$13&gt;6</formula>
    </cfRule>
  </conditionalFormatting>
  <conditionalFormatting sqref="C30">
    <cfRule type="expression" dxfId="315" priority="367" stopIfTrue="1">
      <formula>IF(AND(NOT(ISBLANK($C$30)),$C$30&lt;5),TRUE(),FALSE())</formula>
    </cfRule>
    <cfRule type="expression" dxfId="314" priority="368" stopIfTrue="1">
      <formula>$E$13&gt;7</formula>
    </cfRule>
  </conditionalFormatting>
  <conditionalFormatting sqref="C49">
    <cfRule type="expression" dxfId="313" priority="341" stopIfTrue="1">
      <formula>IF(AND(NOT(ISBLANK($C49)),$C49&lt;5),TRUE(),FALSE())</formula>
    </cfRule>
    <cfRule type="expression" dxfId="312" priority="342" stopIfTrue="1">
      <formula>$E$46&gt;0</formula>
    </cfRule>
  </conditionalFormatting>
  <conditionalFormatting sqref="C51">
    <cfRule type="expression" dxfId="311" priority="268" stopIfTrue="1">
      <formula>IF(AND(NOT(ISBLANK($C51)),$C51&lt;5),TRUE(),FALSE())</formula>
    </cfRule>
  </conditionalFormatting>
  <conditionalFormatting sqref="C53">
    <cfRule type="expression" dxfId="310" priority="265" stopIfTrue="1">
      <formula>IF(AND(NOT(ISBLANK($C53)),$C53&lt;5),TRUE(),FALSE())</formula>
    </cfRule>
  </conditionalFormatting>
  <conditionalFormatting sqref="C55">
    <cfRule type="expression" dxfId="309" priority="262" stopIfTrue="1">
      <formula>IF(AND(NOT(ISBLANK($C55)),$C55&lt;5),TRUE(),FALSE())</formula>
    </cfRule>
  </conditionalFormatting>
  <conditionalFormatting sqref="C57">
    <cfRule type="expression" dxfId="308" priority="259" stopIfTrue="1">
      <formula>IF(AND(NOT(ISBLANK($C57)),$C57&lt;5),TRUE(),FALSE())</formula>
    </cfRule>
  </conditionalFormatting>
  <conditionalFormatting sqref="C59">
    <cfRule type="expression" dxfId="307" priority="256" stopIfTrue="1">
      <formula>IF(AND(NOT(ISBLANK($C59)),$C59&lt;5),TRUE(),FALSE())</formula>
    </cfRule>
  </conditionalFormatting>
  <conditionalFormatting sqref="C61">
    <cfRule type="expression" dxfId="306" priority="253" stopIfTrue="1">
      <formula>IF(AND(NOT(ISBLANK($C61)),$C61&lt;5),TRUE(),FALSE())</formula>
    </cfRule>
  </conditionalFormatting>
  <conditionalFormatting sqref="C63">
    <cfRule type="expression" dxfId="305" priority="250" stopIfTrue="1">
      <formula>IF(AND(NOT(ISBLANK($C63)),$C63&lt;5),TRUE(),FALSE())</formula>
    </cfRule>
  </conditionalFormatting>
  <conditionalFormatting sqref="C82">
    <cfRule type="expression" dxfId="304" priority="327" stopIfTrue="1">
      <formula>IF(AND(NOT(ISBLANK($C82)),$C82&lt;5),TRUE(),FALSE())</formula>
    </cfRule>
    <cfRule type="expression" dxfId="303" priority="328" stopIfTrue="1">
      <formula>$E$79&gt;0</formula>
    </cfRule>
  </conditionalFormatting>
  <conditionalFormatting sqref="C84">
    <cfRule type="expression" dxfId="302" priority="247" stopIfTrue="1">
      <formula>IF(AND(NOT(ISBLANK($C84)),$C84&lt;5),TRUE(),FALSE())</formula>
    </cfRule>
  </conditionalFormatting>
  <conditionalFormatting sqref="C86">
    <cfRule type="expression" dxfId="301" priority="244" stopIfTrue="1">
      <formula>IF(AND(NOT(ISBLANK($C86)),$C86&lt;5),TRUE(),FALSE())</formula>
    </cfRule>
  </conditionalFormatting>
  <conditionalFormatting sqref="C88">
    <cfRule type="expression" dxfId="300" priority="241" stopIfTrue="1">
      <formula>IF(AND(NOT(ISBLANK($C88)),$C88&lt;5),TRUE(),FALSE())</formula>
    </cfRule>
  </conditionalFormatting>
  <conditionalFormatting sqref="C90">
    <cfRule type="expression" dxfId="299" priority="238" stopIfTrue="1">
      <formula>IF(AND(NOT(ISBLANK($C90)),$C90&lt;5),TRUE(),FALSE())</formula>
    </cfRule>
  </conditionalFormatting>
  <conditionalFormatting sqref="C92">
    <cfRule type="expression" dxfId="298" priority="235" stopIfTrue="1">
      <formula>IF(AND(NOT(ISBLANK($C92)),$C92&lt;5),TRUE(),FALSE())</formula>
    </cfRule>
  </conditionalFormatting>
  <conditionalFormatting sqref="C94">
    <cfRule type="expression" dxfId="297" priority="232" stopIfTrue="1">
      <formula>IF(AND(NOT(ISBLANK($C94)),$C94&lt;5),TRUE(),FALSE())</formula>
    </cfRule>
  </conditionalFormatting>
  <conditionalFormatting sqref="C96">
    <cfRule type="expression" dxfId="296" priority="229" stopIfTrue="1">
      <formula>IF(AND(NOT(ISBLANK($C96)),$C96&lt;5),TRUE(),FALSE())</formula>
    </cfRule>
  </conditionalFormatting>
  <conditionalFormatting sqref="C115">
    <cfRule type="expression" dxfId="295" priority="318" stopIfTrue="1">
      <formula>IF(AND(NOT(ISBLANK($C115)),$C115&lt;5),TRUE(),FALSE())</formula>
    </cfRule>
    <cfRule type="expression" dxfId="294" priority="319" stopIfTrue="1">
      <formula>$E$112&gt;0</formula>
    </cfRule>
  </conditionalFormatting>
  <conditionalFormatting sqref="C117">
    <cfRule type="expression" dxfId="293" priority="220" stopIfTrue="1">
      <formula>IF(AND(NOT(ISBLANK($C117)),$C117&lt;5),TRUE(),FALSE())</formula>
    </cfRule>
  </conditionalFormatting>
  <conditionalFormatting sqref="C119">
    <cfRule type="expression" dxfId="292" priority="217" stopIfTrue="1">
      <formula>IF(AND(NOT(ISBLANK($C119)),$C119&lt;5),TRUE(),FALSE())</formula>
    </cfRule>
  </conditionalFormatting>
  <conditionalFormatting sqref="C121">
    <cfRule type="expression" dxfId="291" priority="214" stopIfTrue="1">
      <formula>IF(AND(NOT(ISBLANK($C121)),$C121&lt;5),TRUE(),FALSE())</formula>
    </cfRule>
  </conditionalFormatting>
  <conditionalFormatting sqref="C123">
    <cfRule type="expression" dxfId="290" priority="211" stopIfTrue="1">
      <formula>IF(AND(NOT(ISBLANK($C123)),$C123&lt;5),TRUE(),FALSE())</formula>
    </cfRule>
  </conditionalFormatting>
  <conditionalFormatting sqref="C125">
    <cfRule type="expression" dxfId="289" priority="208" stopIfTrue="1">
      <formula>IF(AND(NOT(ISBLANK($C125)),$C125&lt;5),TRUE(),FALSE())</formula>
    </cfRule>
  </conditionalFormatting>
  <conditionalFormatting sqref="C127">
    <cfRule type="expression" dxfId="288" priority="205" stopIfTrue="1">
      <formula>IF(AND(NOT(ISBLANK($C127)),$C127&lt;5),TRUE(),FALSE())</formula>
    </cfRule>
  </conditionalFormatting>
  <conditionalFormatting sqref="C129">
    <cfRule type="expression" dxfId="287" priority="202" stopIfTrue="1">
      <formula>IF(AND(NOT(ISBLANK($C129)),$C129&lt;5),TRUE(),FALSE())</formula>
    </cfRule>
  </conditionalFormatting>
  <conditionalFormatting sqref="C148">
    <cfRule type="expression" dxfId="286" priority="304" stopIfTrue="1">
      <formula>IF(AND(NOT(ISBLANK($C148)),$C148&lt;5),TRUE(),FALSE())</formula>
    </cfRule>
    <cfRule type="expression" dxfId="285" priority="305" stopIfTrue="1">
      <formula>$E$145&gt;0</formula>
    </cfRule>
  </conditionalFormatting>
  <conditionalFormatting sqref="C150">
    <cfRule type="expression" dxfId="284" priority="199" stopIfTrue="1">
      <formula>IF(AND(NOT(ISBLANK($C150)),$C150&lt;5),TRUE(),FALSE())</formula>
    </cfRule>
  </conditionalFormatting>
  <conditionalFormatting sqref="C152">
    <cfRule type="expression" dxfId="283" priority="196" stopIfTrue="1">
      <formula>IF(AND(NOT(ISBLANK($C152)),$C152&lt;5),TRUE(),FALSE())</formula>
    </cfRule>
  </conditionalFormatting>
  <conditionalFormatting sqref="C154">
    <cfRule type="expression" dxfId="282" priority="193" stopIfTrue="1">
      <formula>IF(AND(NOT(ISBLANK($C154)),$C154&lt;5),TRUE(),FALSE())</formula>
    </cfRule>
  </conditionalFormatting>
  <conditionalFormatting sqref="C156">
    <cfRule type="expression" dxfId="281" priority="190" stopIfTrue="1">
      <formula>IF(AND(NOT(ISBLANK($C156)),$C156&lt;5),TRUE(),FALSE())</formula>
    </cfRule>
  </conditionalFormatting>
  <conditionalFormatting sqref="C158">
    <cfRule type="expression" dxfId="280" priority="187" stopIfTrue="1">
      <formula>IF(AND(NOT(ISBLANK($C158)),$C158&lt;5),TRUE(),FALSE())</formula>
    </cfRule>
  </conditionalFormatting>
  <conditionalFormatting sqref="C160">
    <cfRule type="expression" dxfId="279" priority="184" stopIfTrue="1">
      <formula>IF(AND(NOT(ISBLANK($C160)),$C160&lt;5),TRUE(),FALSE())</formula>
    </cfRule>
  </conditionalFormatting>
  <conditionalFormatting sqref="C162">
    <cfRule type="expression" dxfId="278" priority="181" stopIfTrue="1">
      <formula>IF(AND(NOT(ISBLANK($C162)),$C162&lt;5),TRUE(),FALSE())</formula>
    </cfRule>
  </conditionalFormatting>
  <conditionalFormatting sqref="C181">
    <cfRule type="expression" dxfId="277" priority="293" stopIfTrue="1">
      <formula>IF(AND(NOT(ISBLANK($C181)),$C181&lt;5),TRUE(),FALSE())</formula>
    </cfRule>
  </conditionalFormatting>
  <conditionalFormatting sqref="C183">
    <cfRule type="expression" dxfId="276" priority="178" stopIfTrue="1">
      <formula>IF(AND(NOT(ISBLANK($C183)),$C183&lt;5),TRUE(),FALSE())</formula>
    </cfRule>
  </conditionalFormatting>
  <conditionalFormatting sqref="C185">
    <cfRule type="expression" dxfId="275" priority="175" stopIfTrue="1">
      <formula>IF(AND(NOT(ISBLANK($C185)),$C185&lt;5),TRUE(),FALSE())</formula>
    </cfRule>
  </conditionalFormatting>
  <conditionalFormatting sqref="C187">
    <cfRule type="expression" dxfId="274" priority="172" stopIfTrue="1">
      <formula>IF(AND(NOT(ISBLANK($C187)),$C187&lt;5),TRUE(),FALSE())</formula>
    </cfRule>
  </conditionalFormatting>
  <conditionalFormatting sqref="C189">
    <cfRule type="expression" dxfId="273" priority="169" stopIfTrue="1">
      <formula>IF(AND(NOT(ISBLANK($C189)),$C189&lt;5),TRUE(),FALSE())</formula>
    </cfRule>
  </conditionalFormatting>
  <conditionalFormatting sqref="C191">
    <cfRule type="expression" dxfId="272" priority="166" stopIfTrue="1">
      <formula>IF(AND(NOT(ISBLANK($C191)),$C191&lt;5),TRUE(),FALSE())</formula>
    </cfRule>
  </conditionalFormatting>
  <conditionalFormatting sqref="C193">
    <cfRule type="expression" dxfId="271" priority="163" stopIfTrue="1">
      <formula>IF(AND(NOT(ISBLANK($C193)),$C193&lt;5),TRUE(),FALSE())</formula>
    </cfRule>
  </conditionalFormatting>
  <conditionalFormatting sqref="C195">
    <cfRule type="expression" dxfId="270" priority="160" stopIfTrue="1">
      <formula>IF(AND(NOT(ISBLANK($C195)),$C195&lt;5),TRUE(),FALSE())</formula>
    </cfRule>
  </conditionalFormatting>
  <conditionalFormatting sqref="C214">
    <cfRule type="expression" dxfId="269" priority="157" stopIfTrue="1">
      <formula>IF(AND(NOT(ISBLANK($C214)),$C214&lt;5),TRUE(),FALSE())</formula>
    </cfRule>
  </conditionalFormatting>
  <conditionalFormatting sqref="C216">
    <cfRule type="expression" dxfId="268" priority="146" stopIfTrue="1">
      <formula>IF(AND(NOT(ISBLANK($C216)),$C216&lt;5),TRUE(),FALSE())</formula>
    </cfRule>
  </conditionalFormatting>
  <conditionalFormatting sqref="C218">
    <cfRule type="expression" dxfId="267" priority="143" stopIfTrue="1">
      <formula>IF(AND(NOT(ISBLANK($C218)),$C218&lt;5),TRUE(),FALSE())</formula>
    </cfRule>
  </conditionalFormatting>
  <conditionalFormatting sqref="C220">
    <cfRule type="expression" dxfId="266" priority="140" stopIfTrue="1">
      <formula>IF(AND(NOT(ISBLANK($C220)),$C220&lt;5),TRUE(),FALSE())</formula>
    </cfRule>
  </conditionalFormatting>
  <conditionalFormatting sqref="C222">
    <cfRule type="expression" dxfId="265" priority="137" stopIfTrue="1">
      <formula>IF(AND(NOT(ISBLANK($C222)),$C222&lt;5),TRUE(),FALSE())</formula>
    </cfRule>
  </conditionalFormatting>
  <conditionalFormatting sqref="C224">
    <cfRule type="expression" dxfId="264" priority="134" stopIfTrue="1">
      <formula>IF(AND(NOT(ISBLANK($C224)),$C224&lt;5),TRUE(),FALSE())</formula>
    </cfRule>
  </conditionalFormatting>
  <conditionalFormatting sqref="C226">
    <cfRule type="expression" dxfId="263" priority="131" stopIfTrue="1">
      <formula>IF(AND(NOT(ISBLANK($C226)),$C226&lt;5),TRUE(),FALSE())</formula>
    </cfRule>
  </conditionalFormatting>
  <conditionalFormatting sqref="C228">
    <cfRule type="expression" dxfId="262" priority="128" stopIfTrue="1">
      <formula>IF(AND(NOT(ISBLANK($C228)),$C228&lt;5),TRUE(),FALSE())</formula>
    </cfRule>
  </conditionalFormatting>
  <conditionalFormatting sqref="C247">
    <cfRule type="expression" dxfId="261" priority="117" stopIfTrue="1">
      <formula>IF(AND(NOT(ISBLANK($C247)),$C247&lt;5),TRUE(),FALSE())</formula>
    </cfRule>
  </conditionalFormatting>
  <conditionalFormatting sqref="C249">
    <cfRule type="expression" dxfId="260" priority="106" stopIfTrue="1">
      <formula>IF(AND(NOT(ISBLANK($C249)),$C249&lt;5),TRUE(),FALSE())</formula>
    </cfRule>
  </conditionalFormatting>
  <conditionalFormatting sqref="C251">
    <cfRule type="expression" dxfId="259" priority="103" stopIfTrue="1">
      <formula>IF(AND(NOT(ISBLANK($C251)),$C251&lt;5),TRUE(),FALSE())</formula>
    </cfRule>
  </conditionalFormatting>
  <conditionalFormatting sqref="C253">
    <cfRule type="expression" dxfId="258" priority="100" stopIfTrue="1">
      <formula>IF(AND(NOT(ISBLANK($C253)),$C253&lt;5),TRUE(),FALSE())</formula>
    </cfRule>
  </conditionalFormatting>
  <conditionalFormatting sqref="C255">
    <cfRule type="expression" dxfId="257" priority="97" stopIfTrue="1">
      <formula>IF(AND(NOT(ISBLANK($C255)),$C255&lt;5),TRUE(),FALSE())</formula>
    </cfRule>
  </conditionalFormatting>
  <conditionalFormatting sqref="C257">
    <cfRule type="expression" dxfId="256" priority="94" stopIfTrue="1">
      <formula>IF(AND(NOT(ISBLANK($C257)),$C257&lt;5),TRUE(),FALSE())</formula>
    </cfRule>
  </conditionalFormatting>
  <conditionalFormatting sqref="C259">
    <cfRule type="expression" dxfId="255" priority="91" stopIfTrue="1">
      <formula>IF(AND(NOT(ISBLANK($C259)),$C259&lt;5),TRUE(),FALSE())</formula>
    </cfRule>
  </conditionalFormatting>
  <conditionalFormatting sqref="C261">
    <cfRule type="expression" dxfId="254" priority="88" stopIfTrue="1">
      <formula>IF(AND(NOT(ISBLANK($C261)),$C261&lt;5),TRUE(),FALSE())</formula>
    </cfRule>
  </conditionalFormatting>
  <conditionalFormatting sqref="C280">
    <cfRule type="expression" dxfId="253" priority="77" stopIfTrue="1">
      <formula>IF(AND(NOT(ISBLANK($C280)),$C280&lt;5),TRUE(),FALSE())</formula>
    </cfRule>
  </conditionalFormatting>
  <conditionalFormatting sqref="C282">
    <cfRule type="expression" dxfId="252" priority="66" stopIfTrue="1">
      <formula>IF(AND(NOT(ISBLANK($C282)),$C282&lt;5),TRUE(),FALSE())</formula>
    </cfRule>
  </conditionalFormatting>
  <conditionalFormatting sqref="C284">
    <cfRule type="expression" dxfId="251" priority="63" stopIfTrue="1">
      <formula>IF(AND(NOT(ISBLANK($C284)),$C284&lt;5),TRUE(),FALSE())</formula>
    </cfRule>
  </conditionalFormatting>
  <conditionalFormatting sqref="C286">
    <cfRule type="expression" dxfId="250" priority="60" stopIfTrue="1">
      <formula>IF(AND(NOT(ISBLANK($C286)),$C286&lt;5),TRUE(),FALSE())</formula>
    </cfRule>
  </conditionalFormatting>
  <conditionalFormatting sqref="C288">
    <cfRule type="expression" dxfId="249" priority="57" stopIfTrue="1">
      <formula>IF(AND(NOT(ISBLANK($C288)),$C288&lt;5),TRUE(),FALSE())</formula>
    </cfRule>
  </conditionalFormatting>
  <conditionalFormatting sqref="C290">
    <cfRule type="expression" dxfId="248" priority="54" stopIfTrue="1">
      <formula>IF(AND(NOT(ISBLANK($C290)),$C290&lt;5),TRUE(),FALSE())</formula>
    </cfRule>
  </conditionalFormatting>
  <conditionalFormatting sqref="C292">
    <cfRule type="expression" dxfId="247" priority="51" stopIfTrue="1">
      <formula>IF(AND(NOT(ISBLANK($C292)),$C292&lt;5),TRUE(),FALSE())</formula>
    </cfRule>
  </conditionalFormatting>
  <conditionalFormatting sqref="C294">
    <cfRule type="expression" dxfId="246" priority="48" stopIfTrue="1">
      <formula>IF(AND(NOT(ISBLANK($C294)),$C294&lt;5),TRUE(),FALSE())</formula>
    </cfRule>
  </conditionalFormatting>
  <conditionalFormatting sqref="C313">
    <cfRule type="expression" dxfId="245" priority="37" stopIfTrue="1">
      <formula>IF(AND(NOT(ISBLANK($C313)),$C313&lt;5),TRUE(),FALSE())</formula>
    </cfRule>
  </conditionalFormatting>
  <conditionalFormatting sqref="C315">
    <cfRule type="expression" dxfId="244" priority="26" stopIfTrue="1">
      <formula>IF(AND(NOT(ISBLANK($C315)),$C315&lt;5),TRUE(),FALSE())</formula>
    </cfRule>
  </conditionalFormatting>
  <conditionalFormatting sqref="C317">
    <cfRule type="expression" dxfId="243" priority="23" stopIfTrue="1">
      <formula>IF(AND(NOT(ISBLANK($C317)),$C317&lt;5),TRUE(),FALSE())</formula>
    </cfRule>
  </conditionalFormatting>
  <conditionalFormatting sqref="C319">
    <cfRule type="expression" dxfId="242" priority="20" stopIfTrue="1">
      <formula>IF(AND(NOT(ISBLANK($C319)),$C319&lt;5),TRUE(),FALSE())</formula>
    </cfRule>
  </conditionalFormatting>
  <conditionalFormatting sqref="C321">
    <cfRule type="expression" dxfId="241" priority="17" stopIfTrue="1">
      <formula>IF(AND(NOT(ISBLANK($C321)),$C321&lt;5),TRUE(),FALSE())</formula>
    </cfRule>
  </conditionalFormatting>
  <conditionalFormatting sqref="C323">
    <cfRule type="expression" dxfId="240" priority="14" stopIfTrue="1">
      <formula>IF(AND(NOT(ISBLANK($C323)),$C323&lt;5),TRUE(),FALSE())</formula>
    </cfRule>
  </conditionalFormatting>
  <conditionalFormatting sqref="C325">
    <cfRule type="expression" dxfId="239" priority="11" stopIfTrue="1">
      <formula>IF(AND(NOT(ISBLANK($C325)),$C325&lt;5),TRUE(),FALSE())</formula>
    </cfRule>
  </conditionalFormatting>
  <conditionalFormatting sqref="C327">
    <cfRule type="expression" dxfId="238" priority="8" stopIfTrue="1">
      <formula>IF(AND(NOT(ISBLANK($C327)),$C327&lt;5),TRUE(),FALSE())</formula>
    </cfRule>
  </conditionalFormatting>
  <conditionalFormatting sqref="D16">
    <cfRule type="expression" dxfId="237" priority="369" stopIfTrue="1">
      <formula>IF(AND(NOT(ISBLANK($D$16)),$D$16&gt;=4),TRUE(),FALSE())</formula>
    </cfRule>
    <cfRule type="expression" dxfId="236" priority="370" stopIfTrue="1">
      <formula>$E$13&gt;0</formula>
    </cfRule>
  </conditionalFormatting>
  <conditionalFormatting sqref="D18">
    <cfRule type="expression" dxfId="235" priority="399" stopIfTrue="1">
      <formula>IF(AND(NOT(ISBLANK($D$18)),$D$18&gt;=4),TRUE(),FALSE())</formula>
    </cfRule>
    <cfRule type="expression" dxfId="234" priority="400" stopIfTrue="1">
      <formula>$E$13&gt;1</formula>
    </cfRule>
  </conditionalFormatting>
  <conditionalFormatting sqref="D20">
    <cfRule type="expression" dxfId="233" priority="371" stopIfTrue="1">
      <formula>IF(AND(NOT(ISBLANK($D$20)),$D$20&gt;=4),TRUE(),FALSE())</formula>
    </cfRule>
    <cfRule type="expression" dxfId="232" priority="372" stopIfTrue="1">
      <formula>$E$13&gt;2</formula>
    </cfRule>
  </conditionalFormatting>
  <conditionalFormatting sqref="D24">
    <cfRule type="expression" dxfId="231" priority="373" stopIfTrue="1">
      <formula>IF(AND(NOT(ISBLANK($D$24)),$D$24&gt;=4),TRUE(),FALSE())</formula>
    </cfRule>
    <cfRule type="expression" dxfId="230" priority="374" stopIfTrue="1">
      <formula>$E$13&gt;4</formula>
    </cfRule>
  </conditionalFormatting>
  <conditionalFormatting sqref="D26">
    <cfRule type="expression" dxfId="229" priority="375" stopIfTrue="1">
      <formula>IF(AND(NOT(ISBLANK($D$26)),$D$26&gt;=4),TRUE(),FALSE())</formula>
    </cfRule>
    <cfRule type="expression" dxfId="228" priority="376" stopIfTrue="1">
      <formula>$E$13&gt;5</formula>
    </cfRule>
  </conditionalFormatting>
  <conditionalFormatting sqref="D28">
    <cfRule type="expression" dxfId="227" priority="377" stopIfTrue="1">
      <formula>IF(AND(NOT(ISBLANK($D$28)),$D$28&gt;=4),TRUE(),FALSE())</formula>
    </cfRule>
    <cfRule type="expression" dxfId="226" priority="378" stopIfTrue="1">
      <formula>$E$13&gt;6</formula>
    </cfRule>
  </conditionalFormatting>
  <conditionalFormatting sqref="D30">
    <cfRule type="expression" dxfId="225" priority="379" stopIfTrue="1">
      <formula>IF(AND(NOT(ISBLANK($D$30)),$D$30&gt;=4),TRUE(),FALSE())</formula>
    </cfRule>
    <cfRule type="expression" dxfId="224" priority="380" stopIfTrue="1">
      <formula>$E$13&gt;7</formula>
    </cfRule>
  </conditionalFormatting>
  <conditionalFormatting sqref="D49">
    <cfRule type="expression" dxfId="223" priority="343" stopIfTrue="1">
      <formula>IF(AND(NOT(ISBLANK($D49)),$D49&gt;=4),TRUE(),FALSE())</formula>
    </cfRule>
    <cfRule type="expression" dxfId="222" priority="344" stopIfTrue="1">
      <formula>$E$46&gt;0</formula>
    </cfRule>
  </conditionalFormatting>
  <conditionalFormatting sqref="D51">
    <cfRule type="expression" dxfId="221" priority="269" stopIfTrue="1">
      <formula>IF(AND(NOT(ISBLANK($D51)),$D51&gt;=4),TRUE(),FALSE())</formula>
    </cfRule>
  </conditionalFormatting>
  <conditionalFormatting sqref="D53">
    <cfRule type="expression" dxfId="220" priority="266" stopIfTrue="1">
      <formula>IF(AND(NOT(ISBLANK($D53)),$D53&gt;=4),TRUE(),FALSE())</formula>
    </cfRule>
  </conditionalFormatting>
  <conditionalFormatting sqref="D55">
    <cfRule type="expression" dxfId="219" priority="263" stopIfTrue="1">
      <formula>IF(AND(NOT(ISBLANK($D55)),$D55&gt;=4),TRUE(),FALSE())</formula>
    </cfRule>
  </conditionalFormatting>
  <conditionalFormatting sqref="D57">
    <cfRule type="expression" dxfId="218" priority="260" stopIfTrue="1">
      <formula>IF(AND(NOT(ISBLANK($D57)),$D57&gt;=4),TRUE(),FALSE())</formula>
    </cfRule>
  </conditionalFormatting>
  <conditionalFormatting sqref="D59">
    <cfRule type="expression" dxfId="217" priority="257" stopIfTrue="1">
      <formula>IF(AND(NOT(ISBLANK($D59)),$D59&gt;=4),TRUE(),FALSE())</formula>
    </cfRule>
  </conditionalFormatting>
  <conditionalFormatting sqref="D61">
    <cfRule type="expression" dxfId="216" priority="254" stopIfTrue="1">
      <formula>IF(AND(NOT(ISBLANK($D61)),$D61&gt;=4),TRUE(),FALSE())</formula>
    </cfRule>
  </conditionalFormatting>
  <conditionalFormatting sqref="D63">
    <cfRule type="expression" dxfId="215" priority="251" stopIfTrue="1">
      <formula>IF(AND(NOT(ISBLANK($D63)),$D63&gt;=4),TRUE(),FALSE())</formula>
    </cfRule>
  </conditionalFormatting>
  <conditionalFormatting sqref="D82">
    <cfRule type="expression" dxfId="214" priority="329" stopIfTrue="1">
      <formula>IF(AND(NOT(ISBLANK($D82)),$D82&gt;=4),TRUE(),FALSE())</formula>
    </cfRule>
    <cfRule type="expression" dxfId="213" priority="330" stopIfTrue="1">
      <formula>$E$79&gt;0</formula>
    </cfRule>
  </conditionalFormatting>
  <conditionalFormatting sqref="D84">
    <cfRule type="expression" dxfId="212" priority="248" stopIfTrue="1">
      <formula>IF(AND(NOT(ISBLANK($D84)),$D84&gt;=4),TRUE(),FALSE())</formula>
    </cfRule>
  </conditionalFormatting>
  <conditionalFormatting sqref="D86">
    <cfRule type="expression" dxfId="211" priority="245" stopIfTrue="1">
      <formula>IF(AND(NOT(ISBLANK($D86)),$D86&gt;=4),TRUE(),FALSE())</formula>
    </cfRule>
  </conditionalFormatting>
  <conditionalFormatting sqref="D88">
    <cfRule type="expression" dxfId="210" priority="242" stopIfTrue="1">
      <formula>IF(AND(NOT(ISBLANK($D88)),$D88&gt;=4),TRUE(),FALSE())</formula>
    </cfRule>
  </conditionalFormatting>
  <conditionalFormatting sqref="D90">
    <cfRule type="expression" dxfId="209" priority="239" stopIfTrue="1">
      <formula>IF(AND(NOT(ISBLANK($D90)),$D90&gt;=4),TRUE(),FALSE())</formula>
    </cfRule>
  </conditionalFormatting>
  <conditionalFormatting sqref="D92">
    <cfRule type="expression" dxfId="208" priority="236" stopIfTrue="1">
      <formula>IF(AND(NOT(ISBLANK($D92)),$D92&gt;=4),TRUE(),FALSE())</formula>
    </cfRule>
  </conditionalFormatting>
  <conditionalFormatting sqref="D94">
    <cfRule type="expression" dxfId="207" priority="233" stopIfTrue="1">
      <formula>IF(AND(NOT(ISBLANK($D94)),$D94&gt;=4),TRUE(),FALSE())</formula>
    </cfRule>
  </conditionalFormatting>
  <conditionalFormatting sqref="D96">
    <cfRule type="expression" dxfId="206" priority="230" stopIfTrue="1">
      <formula>IF(AND(NOT(ISBLANK($D96)),$D96&gt;=4),TRUE(),FALSE())</formula>
    </cfRule>
  </conditionalFormatting>
  <conditionalFormatting sqref="D115">
    <cfRule type="expression" dxfId="205" priority="320" stopIfTrue="1">
      <formula>IF(AND(NOT(ISBLANK($D115)),$D115&gt;=4),TRUE(),FALSE())</formula>
    </cfRule>
    <cfRule type="expression" dxfId="204" priority="321" stopIfTrue="1">
      <formula>$E$112&gt;0</formula>
    </cfRule>
  </conditionalFormatting>
  <conditionalFormatting sqref="D117">
    <cfRule type="expression" dxfId="203" priority="221" stopIfTrue="1">
      <formula>IF(AND(NOT(ISBLANK($D117)),$D117&gt;=4),TRUE(),FALSE())</formula>
    </cfRule>
  </conditionalFormatting>
  <conditionalFormatting sqref="D119">
    <cfRule type="expression" dxfId="202" priority="218" stopIfTrue="1">
      <formula>IF(AND(NOT(ISBLANK($D119)),$D119&gt;=4),TRUE(),FALSE())</formula>
    </cfRule>
  </conditionalFormatting>
  <conditionalFormatting sqref="D121">
    <cfRule type="expression" dxfId="201" priority="215" stopIfTrue="1">
      <formula>IF(AND(NOT(ISBLANK($D121)),$D121&gt;=4),TRUE(),FALSE())</formula>
    </cfRule>
  </conditionalFormatting>
  <conditionalFormatting sqref="D123">
    <cfRule type="expression" dxfId="200" priority="212" stopIfTrue="1">
      <formula>IF(AND(NOT(ISBLANK($D123)),$D123&gt;=4),TRUE(),FALSE())</formula>
    </cfRule>
  </conditionalFormatting>
  <conditionalFormatting sqref="D125">
    <cfRule type="expression" dxfId="199" priority="209" stopIfTrue="1">
      <formula>IF(AND(NOT(ISBLANK($D125)),$D125&gt;=4),TRUE(),FALSE())</formula>
    </cfRule>
  </conditionalFormatting>
  <conditionalFormatting sqref="D127">
    <cfRule type="expression" dxfId="198" priority="206" stopIfTrue="1">
      <formula>IF(AND(NOT(ISBLANK($D127)),$D127&gt;=4),TRUE(),FALSE())</formula>
    </cfRule>
  </conditionalFormatting>
  <conditionalFormatting sqref="D129">
    <cfRule type="expression" dxfId="197" priority="203" stopIfTrue="1">
      <formula>IF(AND(NOT(ISBLANK($D129)),$D129&gt;=4),TRUE(),FALSE())</formula>
    </cfRule>
  </conditionalFormatting>
  <conditionalFormatting sqref="D148">
    <cfRule type="expression" dxfId="196" priority="306" stopIfTrue="1">
      <formula>IF(AND(NOT(ISBLANK($D148)),$D148&gt;=4),TRUE(),FALSE())</formula>
    </cfRule>
    <cfRule type="expression" dxfId="195" priority="307" stopIfTrue="1">
      <formula>$E$145&gt;0</formula>
    </cfRule>
  </conditionalFormatting>
  <conditionalFormatting sqref="D150">
    <cfRule type="expression" dxfId="194" priority="200" stopIfTrue="1">
      <formula>IF(AND(NOT(ISBLANK($D150)),$D150&gt;=4),TRUE(),FALSE())</formula>
    </cfRule>
  </conditionalFormatting>
  <conditionalFormatting sqref="D152">
    <cfRule type="expression" dxfId="193" priority="197" stopIfTrue="1">
      <formula>IF(AND(NOT(ISBLANK($D152)),$D152&gt;=4),TRUE(),FALSE())</formula>
    </cfRule>
  </conditionalFormatting>
  <conditionalFormatting sqref="D154">
    <cfRule type="expression" dxfId="192" priority="194" stopIfTrue="1">
      <formula>IF(AND(NOT(ISBLANK($D154)),$D154&gt;=4),TRUE(),FALSE())</formula>
    </cfRule>
  </conditionalFormatting>
  <conditionalFormatting sqref="D156">
    <cfRule type="expression" dxfId="191" priority="191" stopIfTrue="1">
      <formula>IF(AND(NOT(ISBLANK($D156)),$D156&gt;=4),TRUE(),FALSE())</formula>
    </cfRule>
  </conditionalFormatting>
  <conditionalFormatting sqref="D158">
    <cfRule type="expression" dxfId="190" priority="188" stopIfTrue="1">
      <formula>IF(AND(NOT(ISBLANK($D158)),$D158&gt;=4),TRUE(),FALSE())</formula>
    </cfRule>
  </conditionalFormatting>
  <conditionalFormatting sqref="D160">
    <cfRule type="expression" dxfId="189" priority="185" stopIfTrue="1">
      <formula>IF(AND(NOT(ISBLANK($D160)),$D160&gt;=4),TRUE(),FALSE())</formula>
    </cfRule>
  </conditionalFormatting>
  <conditionalFormatting sqref="D162">
    <cfRule type="expression" dxfId="188" priority="182" stopIfTrue="1">
      <formula>IF(AND(NOT(ISBLANK($D162)),$D162&gt;=4),TRUE(),FALSE())</formula>
    </cfRule>
  </conditionalFormatting>
  <conditionalFormatting sqref="D181">
    <cfRule type="expression" dxfId="187" priority="294" stopIfTrue="1">
      <formula>IF(AND(NOT(ISBLANK($D181)),$D181&gt;=4),TRUE(),FALSE())</formula>
    </cfRule>
  </conditionalFormatting>
  <conditionalFormatting sqref="D183">
    <cfRule type="expression" dxfId="186" priority="179" stopIfTrue="1">
      <formula>IF(AND(NOT(ISBLANK($D183)),$D183&gt;=4),TRUE(),FALSE())</formula>
    </cfRule>
  </conditionalFormatting>
  <conditionalFormatting sqref="D185">
    <cfRule type="expression" dxfId="185" priority="176" stopIfTrue="1">
      <formula>IF(AND(NOT(ISBLANK($D185)),$D185&gt;=4),TRUE(),FALSE())</formula>
    </cfRule>
  </conditionalFormatting>
  <conditionalFormatting sqref="D187">
    <cfRule type="expression" dxfId="184" priority="173" stopIfTrue="1">
      <formula>IF(AND(NOT(ISBLANK($D187)),$D187&gt;=4),TRUE(),FALSE())</formula>
    </cfRule>
  </conditionalFormatting>
  <conditionalFormatting sqref="D189">
    <cfRule type="expression" dxfId="183" priority="170" stopIfTrue="1">
      <formula>IF(AND(NOT(ISBLANK($D189)),$D189&gt;=4),TRUE(),FALSE())</formula>
    </cfRule>
  </conditionalFormatting>
  <conditionalFormatting sqref="D191">
    <cfRule type="expression" dxfId="182" priority="167" stopIfTrue="1">
      <formula>IF(AND(NOT(ISBLANK($D191)),$D191&gt;=4),TRUE(),FALSE())</formula>
    </cfRule>
  </conditionalFormatting>
  <conditionalFormatting sqref="D193">
    <cfRule type="expression" dxfId="181" priority="164" stopIfTrue="1">
      <formula>IF(AND(NOT(ISBLANK($D193)),$D193&gt;=4),TRUE(),FALSE())</formula>
    </cfRule>
  </conditionalFormatting>
  <conditionalFormatting sqref="D195">
    <cfRule type="expression" dxfId="180" priority="161" stopIfTrue="1">
      <formula>IF(AND(NOT(ISBLANK($D195)),$D195&gt;=4),TRUE(),FALSE())</formula>
    </cfRule>
  </conditionalFormatting>
  <conditionalFormatting sqref="D214">
    <cfRule type="expression" dxfId="179" priority="158" stopIfTrue="1">
      <formula>IF(AND(NOT(ISBLANK($D214)),$D214&gt;=4),TRUE(),FALSE())</formula>
    </cfRule>
  </conditionalFormatting>
  <conditionalFormatting sqref="D216">
    <cfRule type="expression" dxfId="178" priority="147" stopIfTrue="1">
      <formula>IF(AND(NOT(ISBLANK($D216)),$D216&gt;=4),TRUE(),FALSE())</formula>
    </cfRule>
  </conditionalFormatting>
  <conditionalFormatting sqref="D218">
    <cfRule type="expression" dxfId="177" priority="144" stopIfTrue="1">
      <formula>IF(AND(NOT(ISBLANK($D218)),$D218&gt;=4),TRUE(),FALSE())</formula>
    </cfRule>
  </conditionalFormatting>
  <conditionalFormatting sqref="D220">
    <cfRule type="expression" dxfId="176" priority="141" stopIfTrue="1">
      <formula>IF(AND(NOT(ISBLANK($D220)),$D220&gt;=4),TRUE(),FALSE())</formula>
    </cfRule>
  </conditionalFormatting>
  <conditionalFormatting sqref="D222">
    <cfRule type="expression" dxfId="175" priority="138" stopIfTrue="1">
      <formula>IF(AND(NOT(ISBLANK($D222)),$D222&gt;=4),TRUE(),FALSE())</formula>
    </cfRule>
  </conditionalFormatting>
  <conditionalFormatting sqref="D224">
    <cfRule type="expression" dxfId="174" priority="135" stopIfTrue="1">
      <formula>IF(AND(NOT(ISBLANK($D224)),$D224&gt;=4),TRUE(),FALSE())</formula>
    </cfRule>
  </conditionalFormatting>
  <conditionalFormatting sqref="D226">
    <cfRule type="expression" dxfId="173" priority="132" stopIfTrue="1">
      <formula>IF(AND(NOT(ISBLANK($D226)),$D226&gt;=4),TRUE(),FALSE())</formula>
    </cfRule>
  </conditionalFormatting>
  <conditionalFormatting sqref="D228">
    <cfRule type="expression" dxfId="172" priority="129" stopIfTrue="1">
      <formula>IF(AND(NOT(ISBLANK($D228)),$D228&gt;=4),TRUE(),FALSE())</formula>
    </cfRule>
  </conditionalFormatting>
  <conditionalFormatting sqref="D247">
    <cfRule type="expression" dxfId="171" priority="118" stopIfTrue="1">
      <formula>IF(AND(NOT(ISBLANK($D247)),$D247&gt;=4),TRUE(),FALSE())</formula>
    </cfRule>
  </conditionalFormatting>
  <conditionalFormatting sqref="D249">
    <cfRule type="expression" dxfId="170" priority="107" stopIfTrue="1">
      <formula>IF(AND(NOT(ISBLANK($D249)),$D249&gt;=4),TRUE(),FALSE())</formula>
    </cfRule>
  </conditionalFormatting>
  <conditionalFormatting sqref="D251">
    <cfRule type="expression" dxfId="169" priority="104" stopIfTrue="1">
      <formula>IF(AND(NOT(ISBLANK($D251)),$D251&gt;=4),TRUE(),FALSE())</formula>
    </cfRule>
  </conditionalFormatting>
  <conditionalFormatting sqref="D253">
    <cfRule type="expression" dxfId="168" priority="101" stopIfTrue="1">
      <formula>IF(AND(NOT(ISBLANK($D253)),$D253&gt;=4),TRUE(),FALSE())</formula>
    </cfRule>
  </conditionalFormatting>
  <conditionalFormatting sqref="D255">
    <cfRule type="expression" dxfId="167" priority="98" stopIfTrue="1">
      <formula>IF(AND(NOT(ISBLANK($D255)),$D255&gt;=4),TRUE(),FALSE())</formula>
    </cfRule>
  </conditionalFormatting>
  <conditionalFormatting sqref="D257">
    <cfRule type="expression" dxfId="166" priority="95" stopIfTrue="1">
      <formula>IF(AND(NOT(ISBLANK($D257)),$D257&gt;=4),TRUE(),FALSE())</formula>
    </cfRule>
  </conditionalFormatting>
  <conditionalFormatting sqref="D259">
    <cfRule type="expression" dxfId="165" priority="92" stopIfTrue="1">
      <formula>IF(AND(NOT(ISBLANK($D259)),$D259&gt;=4),TRUE(),FALSE())</formula>
    </cfRule>
  </conditionalFormatting>
  <conditionalFormatting sqref="D261">
    <cfRule type="expression" dxfId="164" priority="89" stopIfTrue="1">
      <formula>IF(AND(NOT(ISBLANK($D261)),$D261&gt;=4),TRUE(),FALSE())</formula>
    </cfRule>
  </conditionalFormatting>
  <conditionalFormatting sqref="D280">
    <cfRule type="expression" dxfId="163" priority="78" stopIfTrue="1">
      <formula>IF(AND(NOT(ISBLANK($D280)),$D280&gt;=4),TRUE(),FALSE())</formula>
    </cfRule>
  </conditionalFormatting>
  <conditionalFormatting sqref="D282">
    <cfRule type="expression" dxfId="162" priority="67" stopIfTrue="1">
      <formula>IF(AND(NOT(ISBLANK($D282)),$D282&gt;=4),TRUE(),FALSE())</formula>
    </cfRule>
  </conditionalFormatting>
  <conditionalFormatting sqref="D284">
    <cfRule type="expression" dxfId="161" priority="64" stopIfTrue="1">
      <formula>IF(AND(NOT(ISBLANK($D284)),$D284&gt;=4),TRUE(),FALSE())</formula>
    </cfRule>
  </conditionalFormatting>
  <conditionalFormatting sqref="D286">
    <cfRule type="expression" dxfId="160" priority="61" stopIfTrue="1">
      <formula>IF(AND(NOT(ISBLANK($D286)),$D286&gt;=4),TRUE(),FALSE())</formula>
    </cfRule>
  </conditionalFormatting>
  <conditionalFormatting sqref="D288">
    <cfRule type="expression" dxfId="159" priority="58" stopIfTrue="1">
      <formula>IF(AND(NOT(ISBLANK($D288)),$D288&gt;=4),TRUE(),FALSE())</formula>
    </cfRule>
  </conditionalFormatting>
  <conditionalFormatting sqref="D290">
    <cfRule type="expression" dxfId="158" priority="55" stopIfTrue="1">
      <formula>IF(AND(NOT(ISBLANK($D290)),$D290&gt;=4),TRUE(),FALSE())</formula>
    </cfRule>
  </conditionalFormatting>
  <conditionalFormatting sqref="D292">
    <cfRule type="expression" dxfId="157" priority="52" stopIfTrue="1">
      <formula>IF(AND(NOT(ISBLANK($D292)),$D292&gt;=4),TRUE(),FALSE())</formula>
    </cfRule>
  </conditionalFormatting>
  <conditionalFormatting sqref="D294">
    <cfRule type="expression" dxfId="156" priority="49" stopIfTrue="1">
      <formula>IF(AND(NOT(ISBLANK($D294)),$D294&gt;=4),TRUE(),FALSE())</formula>
    </cfRule>
  </conditionalFormatting>
  <conditionalFormatting sqref="D313">
    <cfRule type="expression" dxfId="155" priority="38" stopIfTrue="1">
      <formula>IF(AND(NOT(ISBLANK($D313)),$D313&gt;=4),TRUE(),FALSE())</formula>
    </cfRule>
  </conditionalFormatting>
  <conditionalFormatting sqref="D315">
    <cfRule type="expression" dxfId="154" priority="27" stopIfTrue="1">
      <formula>IF(AND(NOT(ISBLANK($D315)),$D315&gt;=4),TRUE(),FALSE())</formula>
    </cfRule>
  </conditionalFormatting>
  <conditionalFormatting sqref="D317">
    <cfRule type="expression" dxfId="153" priority="24" stopIfTrue="1">
      <formula>IF(AND(NOT(ISBLANK($D317)),$D317&gt;=4),TRUE(),FALSE())</formula>
    </cfRule>
  </conditionalFormatting>
  <conditionalFormatting sqref="D319">
    <cfRule type="expression" dxfId="152" priority="21" stopIfTrue="1">
      <formula>IF(AND(NOT(ISBLANK($D319)),$D319&gt;=4),TRUE(),FALSE())</formula>
    </cfRule>
  </conditionalFormatting>
  <conditionalFormatting sqref="D321">
    <cfRule type="expression" dxfId="151" priority="18" stopIfTrue="1">
      <formula>IF(AND(NOT(ISBLANK($D321)),$D321&gt;=4),TRUE(),FALSE())</formula>
    </cfRule>
  </conditionalFormatting>
  <conditionalFormatting sqref="D323">
    <cfRule type="expression" dxfId="150" priority="15" stopIfTrue="1">
      <formula>IF(AND(NOT(ISBLANK($D323)),$D323&gt;=4),TRUE(),FALSE())</formula>
    </cfRule>
  </conditionalFormatting>
  <conditionalFormatting sqref="D325">
    <cfRule type="expression" dxfId="149" priority="12" stopIfTrue="1">
      <formula>IF(AND(NOT(ISBLANK($D325)),$D325&gt;=4),TRUE(),FALSE())</formula>
    </cfRule>
  </conditionalFormatting>
  <conditionalFormatting sqref="D327">
    <cfRule type="expression" dxfId="148" priority="9" stopIfTrue="1">
      <formula>IF(AND(NOT(ISBLANK($D327)),$D327&gt;=4),TRUE(),FALSE())</formula>
    </cfRule>
  </conditionalFormatting>
  <conditionalFormatting sqref="E16">
    <cfRule type="expression" dxfId="147" priority="381" stopIfTrue="1">
      <formula>IF(AND(NOT(ISBLANK($E$16)),$E$16&gt;=4),TRUE(),FALSE())</formula>
    </cfRule>
    <cfRule type="expression" dxfId="146" priority="382" stopIfTrue="1">
      <formula>$E$13&gt;0</formula>
    </cfRule>
  </conditionalFormatting>
  <conditionalFormatting sqref="E18">
    <cfRule type="expression" dxfId="145" priority="383" stopIfTrue="1">
      <formula>IF(AND(NOT(ISBLANK($E$18)),$E$18&gt;=4),TRUE(),FALSE())</formula>
    </cfRule>
    <cfRule type="expression" dxfId="144" priority="384" stopIfTrue="1">
      <formula>$E$13&gt;1</formula>
    </cfRule>
  </conditionalFormatting>
  <conditionalFormatting sqref="E20">
    <cfRule type="expression" dxfId="143" priority="385" stopIfTrue="1">
      <formula>IF(AND(NOT(ISBLANK($E$20)),$E$20&gt;=4),TRUE(),FALSE())</formula>
    </cfRule>
    <cfRule type="expression" dxfId="142" priority="386" stopIfTrue="1">
      <formula>$E$13&gt;2</formula>
    </cfRule>
  </conditionalFormatting>
  <conditionalFormatting sqref="E22">
    <cfRule type="expression" dxfId="141" priority="387" stopIfTrue="1">
      <formula>IF(AND(NOT(ISBLANK($E$22)),$E$22&gt;=4),TRUE(),FALSE())</formula>
    </cfRule>
    <cfRule type="expression" dxfId="140" priority="388" stopIfTrue="1">
      <formula>$E$13&gt;3</formula>
    </cfRule>
  </conditionalFormatting>
  <conditionalFormatting sqref="E24">
    <cfRule type="expression" dxfId="139" priority="389" stopIfTrue="1">
      <formula>IF(AND(NOT(ISBLANK($E$24)),$E$24&gt;=4),TRUE(),FALSE())</formula>
    </cfRule>
    <cfRule type="expression" dxfId="138" priority="390" stopIfTrue="1">
      <formula>$E$13&gt;4</formula>
    </cfRule>
  </conditionalFormatting>
  <conditionalFormatting sqref="E26">
    <cfRule type="expression" dxfId="137" priority="391" stopIfTrue="1">
      <formula>IF(AND(NOT(ISBLANK($E$26)),$E$26&gt;=4),TRUE(),FALSE())</formula>
    </cfRule>
    <cfRule type="expression" dxfId="136" priority="392" stopIfTrue="1">
      <formula>$E$13&gt;5</formula>
    </cfRule>
  </conditionalFormatting>
  <conditionalFormatting sqref="E28">
    <cfRule type="expression" dxfId="135" priority="393" stopIfTrue="1">
      <formula>IF(AND(NOT(ISBLANK($E$28)),$E$28&gt;=4),TRUE(),FALSE())</formula>
    </cfRule>
    <cfRule type="expression" dxfId="134" priority="394" stopIfTrue="1">
      <formula>$E$13&gt;6</formula>
    </cfRule>
  </conditionalFormatting>
  <conditionalFormatting sqref="E30">
    <cfRule type="expression" dxfId="133" priority="395" stopIfTrue="1">
      <formula>IF(AND(NOT(ISBLANK($E$30)),$E$30&gt;=4),TRUE(),FALSE())</formula>
    </cfRule>
    <cfRule type="expression" dxfId="132" priority="396" stopIfTrue="1">
      <formula>$E$13&gt;7</formula>
    </cfRule>
  </conditionalFormatting>
  <conditionalFormatting sqref="E49">
    <cfRule type="expression" dxfId="131" priority="345" stopIfTrue="1">
      <formula>IF(AND(NOT(ISBLANK($E49)),$E49&gt;=4),TRUE(),FALSE())</formula>
    </cfRule>
    <cfRule type="expression" dxfId="130" priority="346" stopIfTrue="1">
      <formula>$E$46</formula>
    </cfRule>
  </conditionalFormatting>
  <conditionalFormatting sqref="E51">
    <cfRule type="expression" dxfId="129" priority="270" stopIfTrue="1">
      <formula>IF(AND(NOT(ISBLANK($E51)),$E51&gt;=4),TRUE(),FALSE())</formula>
    </cfRule>
  </conditionalFormatting>
  <conditionalFormatting sqref="E53">
    <cfRule type="expression" dxfId="128" priority="267" stopIfTrue="1">
      <formula>IF(AND(NOT(ISBLANK($E53)),$E53&gt;=4),TRUE(),FALSE())</formula>
    </cfRule>
  </conditionalFormatting>
  <conditionalFormatting sqref="E55">
    <cfRule type="expression" dxfId="127" priority="264" stopIfTrue="1">
      <formula>IF(AND(NOT(ISBLANK($E55)),$E55&gt;=4),TRUE(),FALSE())</formula>
    </cfRule>
  </conditionalFormatting>
  <conditionalFormatting sqref="E57">
    <cfRule type="expression" dxfId="126" priority="261" stopIfTrue="1">
      <formula>IF(AND(NOT(ISBLANK($E57)),$E57&gt;=4),TRUE(),FALSE())</formula>
    </cfRule>
  </conditionalFormatting>
  <conditionalFormatting sqref="E59">
    <cfRule type="expression" dxfId="125" priority="258" stopIfTrue="1">
      <formula>IF(AND(NOT(ISBLANK($E59)),$E59&gt;=4),TRUE(),FALSE())</formula>
    </cfRule>
  </conditionalFormatting>
  <conditionalFormatting sqref="E61">
    <cfRule type="expression" dxfId="124" priority="255" stopIfTrue="1">
      <formula>IF(AND(NOT(ISBLANK($E61)),$E61&gt;=4),TRUE(),FALSE())</formula>
    </cfRule>
  </conditionalFormatting>
  <conditionalFormatting sqref="E63">
    <cfRule type="expression" dxfId="123" priority="252" stopIfTrue="1">
      <formula>IF(AND(NOT(ISBLANK($E63)),$E63&gt;=4),TRUE(),FALSE())</formula>
    </cfRule>
  </conditionalFormatting>
  <conditionalFormatting sqref="E82">
    <cfRule type="expression" dxfId="122" priority="331" stopIfTrue="1">
      <formula>IF(AND(NOT(ISBLANK($E82)),$E82&gt;=4),TRUE(),FALSE())</formula>
    </cfRule>
    <cfRule type="expression" dxfId="121" priority="332" stopIfTrue="1">
      <formula>$E$79&gt;0</formula>
    </cfRule>
  </conditionalFormatting>
  <conditionalFormatting sqref="E84">
    <cfRule type="expression" dxfId="120" priority="249" stopIfTrue="1">
      <formula>IF(AND(NOT(ISBLANK($E84)),$E84&gt;=4),TRUE(),FALSE())</formula>
    </cfRule>
  </conditionalFormatting>
  <conditionalFormatting sqref="E86">
    <cfRule type="expression" dxfId="119" priority="246" stopIfTrue="1">
      <formula>IF(AND(NOT(ISBLANK($E86)),$E86&gt;=4),TRUE(),FALSE())</formula>
    </cfRule>
  </conditionalFormatting>
  <conditionalFormatting sqref="E88">
    <cfRule type="expression" dxfId="118" priority="243" stopIfTrue="1">
      <formula>IF(AND(NOT(ISBLANK($E88)),$E88&gt;=4),TRUE(),FALSE())</formula>
    </cfRule>
  </conditionalFormatting>
  <conditionalFormatting sqref="E90">
    <cfRule type="expression" dxfId="117" priority="240" stopIfTrue="1">
      <formula>IF(AND(NOT(ISBLANK($E90)),$E90&gt;=4),TRUE(),FALSE())</formula>
    </cfRule>
  </conditionalFormatting>
  <conditionalFormatting sqref="E92">
    <cfRule type="expression" dxfId="116" priority="237" stopIfTrue="1">
      <formula>IF(AND(NOT(ISBLANK($E92)),$E92&gt;=4),TRUE(),FALSE())</formula>
    </cfRule>
  </conditionalFormatting>
  <conditionalFormatting sqref="E94">
    <cfRule type="expression" dxfId="115" priority="234" stopIfTrue="1">
      <formula>IF(AND(NOT(ISBLANK($E94)),$E94&gt;=4),TRUE(),FALSE())</formula>
    </cfRule>
  </conditionalFormatting>
  <conditionalFormatting sqref="E96">
    <cfRule type="expression" dxfId="114" priority="231" stopIfTrue="1">
      <formula>IF(AND(NOT(ISBLANK($E96)),$E96&gt;=4),TRUE(),FALSE())</formula>
    </cfRule>
  </conditionalFormatting>
  <conditionalFormatting sqref="E115">
    <cfRule type="expression" dxfId="113" priority="322" stopIfTrue="1">
      <formula>IF(AND(NOT(ISBLANK($E115)),$E115&gt;=4),TRUE(),FALSE())</formula>
    </cfRule>
    <cfRule type="expression" dxfId="112" priority="323" stopIfTrue="1">
      <formula>$E$112&gt;0</formula>
    </cfRule>
  </conditionalFormatting>
  <conditionalFormatting sqref="E117">
    <cfRule type="expression" dxfId="111" priority="222" stopIfTrue="1">
      <formula>IF(AND(NOT(ISBLANK($E117)),$E117&gt;=4),TRUE(),FALSE())</formula>
    </cfRule>
  </conditionalFormatting>
  <conditionalFormatting sqref="E119">
    <cfRule type="expression" dxfId="110" priority="219" stopIfTrue="1">
      <formula>IF(AND(NOT(ISBLANK($E119)),$E119&gt;=4),TRUE(),FALSE())</formula>
    </cfRule>
  </conditionalFormatting>
  <conditionalFormatting sqref="E121">
    <cfRule type="expression" dxfId="109" priority="216" stopIfTrue="1">
      <formula>IF(AND(NOT(ISBLANK($E121)),$E121&gt;=4),TRUE(),FALSE())</formula>
    </cfRule>
  </conditionalFormatting>
  <conditionalFormatting sqref="E123">
    <cfRule type="expression" dxfId="108" priority="213" stopIfTrue="1">
      <formula>IF(AND(NOT(ISBLANK($E123)),$E123&gt;=4),TRUE(),FALSE())</formula>
    </cfRule>
  </conditionalFormatting>
  <conditionalFormatting sqref="E125">
    <cfRule type="expression" dxfId="107" priority="210" stopIfTrue="1">
      <formula>IF(AND(NOT(ISBLANK($E125)),$E125&gt;=4),TRUE(),FALSE())</formula>
    </cfRule>
  </conditionalFormatting>
  <conditionalFormatting sqref="E127">
    <cfRule type="expression" dxfId="106" priority="207" stopIfTrue="1">
      <formula>IF(AND(NOT(ISBLANK($E127)),$E127&gt;=4),TRUE(),FALSE())</formula>
    </cfRule>
  </conditionalFormatting>
  <conditionalFormatting sqref="E129">
    <cfRule type="expression" dxfId="105" priority="204" stopIfTrue="1">
      <formula>IF(AND(NOT(ISBLANK($E129)),$E129&gt;=4),TRUE(),FALSE())</formula>
    </cfRule>
  </conditionalFormatting>
  <conditionalFormatting sqref="E148">
    <cfRule type="expression" dxfId="104" priority="308" stopIfTrue="1">
      <formula>IF(AND(NOT(ISBLANK($E148)),$E148&gt;=4),TRUE(),FALSE())</formula>
    </cfRule>
    <cfRule type="expression" dxfId="103" priority="309" stopIfTrue="1">
      <formula>$E$145&gt;0</formula>
    </cfRule>
  </conditionalFormatting>
  <conditionalFormatting sqref="E150">
    <cfRule type="expression" dxfId="102" priority="201" stopIfTrue="1">
      <formula>IF(AND(NOT(ISBLANK($E150)),$E150&gt;=4),TRUE(),FALSE())</formula>
    </cfRule>
  </conditionalFormatting>
  <conditionalFormatting sqref="E152">
    <cfRule type="expression" dxfId="101" priority="198" stopIfTrue="1">
      <formula>IF(AND(NOT(ISBLANK($E152)),$E152&gt;=4),TRUE(),FALSE())</formula>
    </cfRule>
  </conditionalFormatting>
  <conditionalFormatting sqref="E154">
    <cfRule type="expression" dxfId="100" priority="195" stopIfTrue="1">
      <formula>IF(AND(NOT(ISBLANK($E154)),$E154&gt;=4),TRUE(),FALSE())</formula>
    </cfRule>
  </conditionalFormatting>
  <conditionalFormatting sqref="E156">
    <cfRule type="expression" dxfId="99" priority="192" stopIfTrue="1">
      <formula>IF(AND(NOT(ISBLANK($E156)),$E156&gt;=4),TRUE(),FALSE())</formula>
    </cfRule>
  </conditionalFormatting>
  <conditionalFormatting sqref="E158">
    <cfRule type="expression" dxfId="98" priority="189" stopIfTrue="1">
      <formula>IF(AND(NOT(ISBLANK($E158)),$E158&gt;=4),TRUE(),FALSE())</formula>
    </cfRule>
  </conditionalFormatting>
  <conditionalFormatting sqref="E160">
    <cfRule type="expression" dxfId="97" priority="186" stopIfTrue="1">
      <formula>IF(AND(NOT(ISBLANK($E160)),$E160&gt;=4),TRUE(),FALSE())</formula>
    </cfRule>
  </conditionalFormatting>
  <conditionalFormatting sqref="E162">
    <cfRule type="expression" dxfId="96" priority="183" stopIfTrue="1">
      <formula>IF(AND(NOT(ISBLANK($E162)),$E162&gt;=4),TRUE(),FALSE())</formula>
    </cfRule>
  </conditionalFormatting>
  <conditionalFormatting sqref="E181">
    <cfRule type="expression" dxfId="95" priority="295" stopIfTrue="1">
      <formula>IF(AND(NOT(ISBLANK($E181)),$E181&gt;=4),TRUE(),FALSE())</formula>
    </cfRule>
  </conditionalFormatting>
  <conditionalFormatting sqref="E183">
    <cfRule type="expression" dxfId="94" priority="180" stopIfTrue="1">
      <formula>IF(AND(NOT(ISBLANK($E183)),$E183&gt;=4),TRUE(),FALSE())</formula>
    </cfRule>
  </conditionalFormatting>
  <conditionalFormatting sqref="E185">
    <cfRule type="expression" dxfId="93" priority="177" stopIfTrue="1">
      <formula>IF(AND(NOT(ISBLANK($E185)),$E185&gt;=4),TRUE(),FALSE())</formula>
    </cfRule>
  </conditionalFormatting>
  <conditionalFormatting sqref="E187">
    <cfRule type="expression" dxfId="92" priority="174" stopIfTrue="1">
      <formula>IF(AND(NOT(ISBLANK($E187)),$E187&gt;=4),TRUE(),FALSE())</formula>
    </cfRule>
  </conditionalFormatting>
  <conditionalFormatting sqref="E189">
    <cfRule type="expression" dxfId="91" priority="171" stopIfTrue="1">
      <formula>IF(AND(NOT(ISBLANK($E189)),$E189&gt;=4),TRUE(),FALSE())</formula>
    </cfRule>
  </conditionalFormatting>
  <conditionalFormatting sqref="E191">
    <cfRule type="expression" dxfId="90" priority="168" stopIfTrue="1">
      <formula>IF(AND(NOT(ISBLANK($E191)),$E191&gt;=4),TRUE(),FALSE())</formula>
    </cfRule>
  </conditionalFormatting>
  <conditionalFormatting sqref="E193">
    <cfRule type="expression" dxfId="89" priority="165" stopIfTrue="1">
      <formula>IF(AND(NOT(ISBLANK($E193)),$E193&gt;=4),TRUE(),FALSE())</formula>
    </cfRule>
  </conditionalFormatting>
  <conditionalFormatting sqref="E195">
    <cfRule type="expression" dxfId="88" priority="162" stopIfTrue="1">
      <formula>IF(AND(NOT(ISBLANK($E195)),$E195&gt;=4),TRUE(),FALSE())</formula>
    </cfRule>
  </conditionalFormatting>
  <conditionalFormatting sqref="E214">
    <cfRule type="expression" dxfId="87" priority="159" stopIfTrue="1">
      <formula>IF(AND(NOT(ISBLANK($E214)),$E214&gt;=4),TRUE(),FALSE())</formula>
    </cfRule>
  </conditionalFormatting>
  <conditionalFormatting sqref="E216">
    <cfRule type="expression" dxfId="86" priority="148" stopIfTrue="1">
      <formula>IF(AND(NOT(ISBLANK($E216)),$E216&gt;=4),TRUE(),FALSE())</formula>
    </cfRule>
  </conditionalFormatting>
  <conditionalFormatting sqref="E218">
    <cfRule type="expression" dxfId="85" priority="145" stopIfTrue="1">
      <formula>IF(AND(NOT(ISBLANK($E218)),$E218&gt;=4),TRUE(),FALSE())</formula>
    </cfRule>
  </conditionalFormatting>
  <conditionalFormatting sqref="E220">
    <cfRule type="expression" dxfId="84" priority="142" stopIfTrue="1">
      <formula>IF(AND(NOT(ISBLANK($E220)),$E220&gt;=4),TRUE(),FALSE())</formula>
    </cfRule>
  </conditionalFormatting>
  <conditionalFormatting sqref="E222">
    <cfRule type="expression" dxfId="83" priority="139" stopIfTrue="1">
      <formula>IF(AND(NOT(ISBLANK($E222)),$E222&gt;=4),TRUE(),FALSE())</formula>
    </cfRule>
  </conditionalFormatting>
  <conditionalFormatting sqref="E224">
    <cfRule type="expression" dxfId="82" priority="136" stopIfTrue="1">
      <formula>IF(AND(NOT(ISBLANK($E224)),$E224&gt;=4),TRUE(),FALSE())</formula>
    </cfRule>
  </conditionalFormatting>
  <conditionalFormatting sqref="E226">
    <cfRule type="expression" dxfId="81" priority="133" stopIfTrue="1">
      <formula>IF(AND(NOT(ISBLANK($E226)),$E226&gt;=4),TRUE(),FALSE())</formula>
    </cfRule>
  </conditionalFormatting>
  <conditionalFormatting sqref="E228">
    <cfRule type="expression" dxfId="80" priority="130" stopIfTrue="1">
      <formula>IF(AND(NOT(ISBLANK($E228)),$E228&gt;=4),TRUE(),FALSE())</formula>
    </cfRule>
  </conditionalFormatting>
  <conditionalFormatting sqref="E247">
    <cfRule type="expression" dxfId="79" priority="119" stopIfTrue="1">
      <formula>IF(AND(NOT(ISBLANK($E247)),$E247&gt;=4),TRUE(),FALSE())</formula>
    </cfRule>
  </conditionalFormatting>
  <conditionalFormatting sqref="E249">
    <cfRule type="expression" dxfId="78" priority="108" stopIfTrue="1">
      <formula>IF(AND(NOT(ISBLANK($E249)),$E249&gt;=4),TRUE(),FALSE())</formula>
    </cfRule>
  </conditionalFormatting>
  <conditionalFormatting sqref="E251">
    <cfRule type="expression" dxfId="77" priority="105" stopIfTrue="1">
      <formula>IF(AND(NOT(ISBLANK($E251)),$E251&gt;=4),TRUE(),FALSE())</formula>
    </cfRule>
  </conditionalFormatting>
  <conditionalFormatting sqref="E253">
    <cfRule type="expression" dxfId="76" priority="102" stopIfTrue="1">
      <formula>IF(AND(NOT(ISBLANK($E253)),$E253&gt;=4),TRUE(),FALSE())</formula>
    </cfRule>
  </conditionalFormatting>
  <conditionalFormatting sqref="E255">
    <cfRule type="expression" dxfId="75" priority="99" stopIfTrue="1">
      <formula>IF(AND(NOT(ISBLANK($E255)),$E255&gt;=4),TRUE(),FALSE())</formula>
    </cfRule>
  </conditionalFormatting>
  <conditionalFormatting sqref="E257">
    <cfRule type="expression" dxfId="74" priority="96" stopIfTrue="1">
      <formula>IF(AND(NOT(ISBLANK($E257)),$E257&gt;=4),TRUE(),FALSE())</formula>
    </cfRule>
  </conditionalFormatting>
  <conditionalFormatting sqref="E259">
    <cfRule type="expression" dxfId="73" priority="93" stopIfTrue="1">
      <formula>IF(AND(NOT(ISBLANK($E259)),$E259&gt;=4),TRUE(),FALSE())</formula>
    </cfRule>
  </conditionalFormatting>
  <conditionalFormatting sqref="E261">
    <cfRule type="expression" dxfId="72" priority="90" stopIfTrue="1">
      <formula>IF(AND(NOT(ISBLANK($E261)),$E261&gt;=4),TRUE(),FALSE())</formula>
    </cfRule>
  </conditionalFormatting>
  <conditionalFormatting sqref="E280">
    <cfRule type="expression" dxfId="71" priority="79" stopIfTrue="1">
      <formula>IF(AND(NOT(ISBLANK($E280)),$E280&gt;=4),TRUE(),FALSE())</formula>
    </cfRule>
  </conditionalFormatting>
  <conditionalFormatting sqref="E282">
    <cfRule type="expression" dxfId="70" priority="68" stopIfTrue="1">
      <formula>IF(AND(NOT(ISBLANK($E282)),$E282&gt;=4),TRUE(),FALSE())</formula>
    </cfRule>
  </conditionalFormatting>
  <conditionalFormatting sqref="E284">
    <cfRule type="expression" dxfId="69" priority="65" stopIfTrue="1">
      <formula>IF(AND(NOT(ISBLANK($E284)),$E284&gt;=4),TRUE(),FALSE())</formula>
    </cfRule>
  </conditionalFormatting>
  <conditionalFormatting sqref="E286">
    <cfRule type="expression" dxfId="68" priority="62" stopIfTrue="1">
      <formula>IF(AND(NOT(ISBLANK($E286)),$E286&gt;=4),TRUE(),FALSE())</formula>
    </cfRule>
  </conditionalFormatting>
  <conditionalFormatting sqref="E288">
    <cfRule type="expression" dxfId="67" priority="59" stopIfTrue="1">
      <formula>IF(AND(NOT(ISBLANK($E288)),$E288&gt;=4),TRUE(),FALSE())</formula>
    </cfRule>
  </conditionalFormatting>
  <conditionalFormatting sqref="E290">
    <cfRule type="expression" dxfId="66" priority="56" stopIfTrue="1">
      <formula>IF(AND(NOT(ISBLANK($E290)),$E290&gt;=4),TRUE(),FALSE())</formula>
    </cfRule>
  </conditionalFormatting>
  <conditionalFormatting sqref="E292">
    <cfRule type="expression" dxfId="65" priority="53" stopIfTrue="1">
      <formula>IF(AND(NOT(ISBLANK($E292)),$E292&gt;=4),TRUE(),FALSE())</formula>
    </cfRule>
  </conditionalFormatting>
  <conditionalFormatting sqref="E294">
    <cfRule type="expression" dxfId="64" priority="50" stopIfTrue="1">
      <formula>IF(AND(NOT(ISBLANK($E294)),$E294&gt;=4),TRUE(),FALSE())</formula>
    </cfRule>
  </conditionalFormatting>
  <conditionalFormatting sqref="E313">
    <cfRule type="expression" dxfId="63" priority="39" stopIfTrue="1">
      <formula>IF(AND(NOT(ISBLANK($E313)),$E313&gt;=4),TRUE(),FALSE())</formula>
    </cfRule>
  </conditionalFormatting>
  <conditionalFormatting sqref="E315">
    <cfRule type="expression" dxfId="62" priority="28" stopIfTrue="1">
      <formula>IF(AND(NOT(ISBLANK($E315)),$E315&gt;=4),TRUE(),FALSE())</formula>
    </cfRule>
  </conditionalFormatting>
  <conditionalFormatting sqref="E317">
    <cfRule type="expression" dxfId="61" priority="25" stopIfTrue="1">
      <formula>IF(AND(NOT(ISBLANK($E317)),$E317&gt;=4),TRUE(),FALSE())</formula>
    </cfRule>
  </conditionalFormatting>
  <conditionalFormatting sqref="E319">
    <cfRule type="expression" dxfId="60" priority="22" stopIfTrue="1">
      <formula>IF(AND(NOT(ISBLANK($E319)),$E319&gt;=4),TRUE(),FALSE())</formula>
    </cfRule>
  </conditionalFormatting>
  <conditionalFormatting sqref="E321">
    <cfRule type="expression" dxfId="59" priority="19" stopIfTrue="1">
      <formula>IF(AND(NOT(ISBLANK($E321)),$E321&gt;=4),TRUE(),FALSE())</formula>
    </cfRule>
  </conditionalFormatting>
  <conditionalFormatting sqref="E323">
    <cfRule type="expression" dxfId="58" priority="16" stopIfTrue="1">
      <formula>IF(AND(NOT(ISBLANK($E323)),$E323&gt;=4),TRUE(),FALSE())</formula>
    </cfRule>
  </conditionalFormatting>
  <conditionalFormatting sqref="E325">
    <cfRule type="expression" dxfId="57" priority="13" stopIfTrue="1">
      <formula>IF(AND(NOT(ISBLANK($E325)),$E325&gt;=4),TRUE(),FALSE())</formula>
    </cfRule>
  </conditionalFormatting>
  <conditionalFormatting sqref="E327">
    <cfRule type="expression" dxfId="56" priority="10" stopIfTrue="1">
      <formula>IF(AND(NOT(ISBLANK($E327)),$E327&gt;=4),TRUE(),FALSE())</formula>
    </cfRule>
  </conditionalFormatting>
  <conditionalFormatting sqref="F4 D5">
    <cfRule type="expression" dxfId="55" priority="1">
      <formula>$F$3="Yes"</formula>
    </cfRule>
  </conditionalFormatting>
  <conditionalFormatting sqref="G15:Q15 B16">
    <cfRule type="expression" dxfId="54" priority="347" stopIfTrue="1">
      <formula>$E$13&gt;0</formula>
    </cfRule>
  </conditionalFormatting>
  <conditionalFormatting sqref="G17:Q17 B18">
    <cfRule type="expression" dxfId="53" priority="348" stopIfTrue="1">
      <formula>$E$13&gt;1</formula>
    </cfRule>
  </conditionalFormatting>
  <conditionalFormatting sqref="G19:Q19 B20">
    <cfRule type="expression" dxfId="52" priority="349" stopIfTrue="1">
      <formula>$E$13&gt;2</formula>
    </cfRule>
  </conditionalFormatting>
  <conditionalFormatting sqref="G21:Q21 B22 D22">
    <cfRule type="expression" dxfId="51" priority="350" stopIfTrue="1">
      <formula>$E$13&gt;3</formula>
    </cfRule>
  </conditionalFormatting>
  <conditionalFormatting sqref="G23:Q23 B24">
    <cfRule type="expression" dxfId="50" priority="351" stopIfTrue="1">
      <formula>$E$13&gt;4</formula>
    </cfRule>
  </conditionalFormatting>
  <conditionalFormatting sqref="G25:Q25 B26">
    <cfRule type="expression" dxfId="49" priority="352" stopIfTrue="1">
      <formula>$E$13&gt;5</formula>
    </cfRule>
  </conditionalFormatting>
  <conditionalFormatting sqref="G27:Q27 B28">
    <cfRule type="expression" dxfId="48" priority="353" stopIfTrue="1">
      <formula>$E$13&gt;6</formula>
    </cfRule>
  </conditionalFormatting>
  <conditionalFormatting sqref="G29:Q29 B30">
    <cfRule type="expression" dxfId="47" priority="354" stopIfTrue="1">
      <formula>$E$13&gt;7</formula>
    </cfRule>
  </conditionalFormatting>
  <conditionalFormatting sqref="G48:Q48 B49">
    <cfRule type="expression" dxfId="46" priority="333" stopIfTrue="1">
      <formula>$E$46</formula>
    </cfRule>
  </conditionalFormatting>
  <conditionalFormatting sqref="G81:Q81 B82">
    <cfRule type="expression" dxfId="45" priority="324" stopIfTrue="1">
      <formula>$E$79&gt;0</formula>
    </cfRule>
  </conditionalFormatting>
  <conditionalFormatting sqref="G85:Q85 B86:E86">
    <cfRule type="expression" dxfId="44" priority="228" stopIfTrue="1">
      <formula>$E$79&gt;2</formula>
    </cfRule>
  </conditionalFormatting>
  <conditionalFormatting sqref="G87:Q87 B88:E88">
    <cfRule type="expression" dxfId="43" priority="227" stopIfTrue="1">
      <formula>$E$79&gt;3</formula>
    </cfRule>
  </conditionalFormatting>
  <conditionalFormatting sqref="G89:Q89 B90:E90">
    <cfRule type="expression" dxfId="42" priority="226" stopIfTrue="1">
      <formula>$E$79&gt;4</formula>
    </cfRule>
  </conditionalFormatting>
  <conditionalFormatting sqref="G91:Q91 B92:E92">
    <cfRule type="expression" dxfId="41" priority="225" stopIfTrue="1">
      <formula>$E$79&gt;5</formula>
    </cfRule>
  </conditionalFormatting>
  <conditionalFormatting sqref="G93:Q93 B94:E94">
    <cfRule type="expression" dxfId="40" priority="224" stopIfTrue="1">
      <formula>$E$79&gt;6</formula>
    </cfRule>
  </conditionalFormatting>
  <conditionalFormatting sqref="G95:Q95 B96:E96">
    <cfRule type="expression" dxfId="39" priority="223" stopIfTrue="1">
      <formula>$E$79&gt;7</formula>
    </cfRule>
  </conditionalFormatting>
  <conditionalFormatting sqref="G114:Q114 B115">
    <cfRule type="expression" dxfId="38" priority="310" stopIfTrue="1">
      <formula>$E$112&gt;0</formula>
    </cfRule>
  </conditionalFormatting>
  <conditionalFormatting sqref="G147:Q147 B148">
    <cfRule type="expression" dxfId="37" priority="296" stopIfTrue="1">
      <formula>$E$145&gt;0</formula>
    </cfRule>
  </conditionalFormatting>
  <conditionalFormatting sqref="G180:Q180 B181:E181">
    <cfRule type="expression" dxfId="36" priority="285" stopIfTrue="1">
      <formula>$E$178&gt;0</formula>
    </cfRule>
  </conditionalFormatting>
  <conditionalFormatting sqref="G213:Q213 B214:E214">
    <cfRule type="expression" dxfId="35" priority="149" stopIfTrue="1">
      <formula>$E$211&gt;0</formula>
    </cfRule>
  </conditionalFormatting>
  <conditionalFormatting sqref="G213:Q213">
    <cfRule type="expression" dxfId="34" priority="277" stopIfTrue="1">
      <formula>$E$8&gt;0</formula>
    </cfRule>
  </conditionalFormatting>
  <conditionalFormatting sqref="G215:Q215">
    <cfRule type="expression" dxfId="33" priority="278" stopIfTrue="1">
      <formula>$E$8&gt;1</formula>
    </cfRule>
  </conditionalFormatting>
  <conditionalFormatting sqref="G217:Q217">
    <cfRule type="expression" dxfId="32" priority="279" stopIfTrue="1">
      <formula>$E$8&gt;2</formula>
    </cfRule>
  </conditionalFormatting>
  <conditionalFormatting sqref="G219:Q219">
    <cfRule type="expression" dxfId="31" priority="280" stopIfTrue="1">
      <formula>$E$8&gt;3</formula>
    </cfRule>
  </conditionalFormatting>
  <conditionalFormatting sqref="G221:Q221">
    <cfRule type="expression" dxfId="30" priority="281" stopIfTrue="1">
      <formula>$E$8&gt;4</formula>
    </cfRule>
  </conditionalFormatting>
  <conditionalFormatting sqref="G223:Q223">
    <cfRule type="expression" dxfId="29" priority="282" stopIfTrue="1">
      <formula>$E$8&gt;5</formula>
    </cfRule>
  </conditionalFormatting>
  <conditionalFormatting sqref="G225:Q225">
    <cfRule type="expression" dxfId="28" priority="283" stopIfTrue="1">
      <formula>$E$8&gt;6</formula>
    </cfRule>
  </conditionalFormatting>
  <conditionalFormatting sqref="G227:Q227">
    <cfRule type="expression" dxfId="27" priority="284" stopIfTrue="1">
      <formula>$E$8&gt;7</formula>
    </cfRule>
  </conditionalFormatting>
  <conditionalFormatting sqref="G246:Q246 B247:E247">
    <cfRule type="expression" dxfId="26" priority="109" stopIfTrue="1">
      <formula>$E$244&gt;0</formula>
    </cfRule>
  </conditionalFormatting>
  <conditionalFormatting sqref="G246:Q246">
    <cfRule type="expression" dxfId="25" priority="120" stopIfTrue="1">
      <formula>$E$8&gt;0</formula>
    </cfRule>
  </conditionalFormatting>
  <conditionalFormatting sqref="G248:Q248">
    <cfRule type="expression" dxfId="24" priority="121" stopIfTrue="1">
      <formula>$E$8&gt;1</formula>
    </cfRule>
  </conditionalFormatting>
  <conditionalFormatting sqref="G250:Q250">
    <cfRule type="expression" dxfId="23" priority="122" stopIfTrue="1">
      <formula>$E$8&gt;2</formula>
    </cfRule>
  </conditionalFormatting>
  <conditionalFormatting sqref="G252:Q252">
    <cfRule type="expression" dxfId="22" priority="123" stopIfTrue="1">
      <formula>$E$8&gt;3</formula>
    </cfRule>
  </conditionalFormatting>
  <conditionalFormatting sqref="G254:Q254">
    <cfRule type="expression" dxfId="21" priority="124" stopIfTrue="1">
      <formula>$E$8&gt;4</formula>
    </cfRule>
  </conditionalFormatting>
  <conditionalFormatting sqref="G256:Q256">
    <cfRule type="expression" dxfId="20" priority="125" stopIfTrue="1">
      <formula>$E$8&gt;5</formula>
    </cfRule>
  </conditionalFormatting>
  <conditionalFormatting sqref="G258:Q258">
    <cfRule type="expression" dxfId="19" priority="126" stopIfTrue="1">
      <formula>$E$8&gt;6</formula>
    </cfRule>
  </conditionalFormatting>
  <conditionalFormatting sqref="G260:Q260">
    <cfRule type="expression" dxfId="18" priority="127" stopIfTrue="1">
      <formula>$E$8&gt;7</formula>
    </cfRule>
  </conditionalFormatting>
  <conditionalFormatting sqref="G279:Q279 B280:E280">
    <cfRule type="expression" dxfId="17" priority="69" stopIfTrue="1">
      <formula>$E$277&gt;0</formula>
    </cfRule>
  </conditionalFormatting>
  <conditionalFormatting sqref="G279:Q279">
    <cfRule type="expression" dxfId="16" priority="80" stopIfTrue="1">
      <formula>$E$8&gt;0</formula>
    </cfRule>
  </conditionalFormatting>
  <conditionalFormatting sqref="G281:Q281">
    <cfRule type="expression" dxfId="15" priority="81" stopIfTrue="1">
      <formula>$E$8&gt;1</formula>
    </cfRule>
  </conditionalFormatting>
  <conditionalFormatting sqref="G283:Q283">
    <cfRule type="expression" dxfId="14" priority="82" stopIfTrue="1">
      <formula>$E$8&gt;2</formula>
    </cfRule>
  </conditionalFormatting>
  <conditionalFormatting sqref="G285:Q285">
    <cfRule type="expression" dxfId="13" priority="83" stopIfTrue="1">
      <formula>$E$8&gt;3</formula>
    </cfRule>
  </conditionalFormatting>
  <conditionalFormatting sqref="G287:Q287">
    <cfRule type="expression" dxfId="12" priority="84" stopIfTrue="1">
      <formula>$E$8&gt;4</formula>
    </cfRule>
  </conditionalFormatting>
  <conditionalFormatting sqref="G289:Q289">
    <cfRule type="expression" dxfId="11" priority="85" stopIfTrue="1">
      <formula>$E$8&gt;5</formula>
    </cfRule>
  </conditionalFormatting>
  <conditionalFormatting sqref="G291:Q291">
    <cfRule type="expression" dxfId="10" priority="86" stopIfTrue="1">
      <formula>$E$8&gt;6</formula>
    </cfRule>
  </conditionalFormatting>
  <conditionalFormatting sqref="G293:Q293">
    <cfRule type="expression" dxfId="9" priority="87" stopIfTrue="1">
      <formula>$E$8&gt;7</formula>
    </cfRule>
  </conditionalFormatting>
  <conditionalFormatting sqref="G312:Q312 B313:E313">
    <cfRule type="expression" dxfId="8" priority="29" stopIfTrue="1">
      <formula>$E$310&gt;0</formula>
    </cfRule>
  </conditionalFormatting>
  <conditionalFormatting sqref="G312:Q312">
    <cfRule type="expression" dxfId="7" priority="40" stopIfTrue="1">
      <formula>$E$8&gt;0</formula>
    </cfRule>
  </conditionalFormatting>
  <conditionalFormatting sqref="G314:Q314">
    <cfRule type="expression" dxfId="6" priority="41" stopIfTrue="1">
      <formula>$E$8&gt;1</formula>
    </cfRule>
  </conditionalFormatting>
  <conditionalFormatting sqref="G316:Q316">
    <cfRule type="expression" dxfId="5" priority="42" stopIfTrue="1">
      <formula>$E$8&gt;2</formula>
    </cfRule>
  </conditionalFormatting>
  <conditionalFormatting sqref="G318:Q318">
    <cfRule type="expression" dxfId="4" priority="43" stopIfTrue="1">
      <formula>$E$8&gt;3</formula>
    </cfRule>
  </conditionalFormatting>
  <conditionalFormatting sqref="G320:Q320">
    <cfRule type="expression" dxfId="3" priority="44" stopIfTrue="1">
      <formula>$E$8&gt;4</formula>
    </cfRule>
  </conditionalFormatting>
  <conditionalFormatting sqref="G322:Q322">
    <cfRule type="expression" dxfId="2" priority="45" stopIfTrue="1">
      <formula>$E$8&gt;5</formula>
    </cfRule>
  </conditionalFormatting>
  <conditionalFormatting sqref="G324:Q324">
    <cfRule type="expression" dxfId="1" priority="46" stopIfTrue="1">
      <formula>$E$8&gt;6</formula>
    </cfRule>
  </conditionalFormatting>
  <conditionalFormatting sqref="G326:Q326">
    <cfRule type="expression" dxfId="0" priority="47" stopIfTrue="1">
      <formula>$E$8&gt;7</formula>
    </cfRule>
  </conditionalFormatting>
  <dataValidations count="15">
    <dataValidation allowBlank="1" showInputMessage="1" showErrorMessage="1" prompt="Enter pond reference, e.g. Pond 2" sqref="B309 B78:E78 B45 B111 B144 B177 B243:E243 B276:E276 B210" xr:uid="{00000000-0002-0000-0F00-000000000000}"/>
    <dataValidation type="textLength" allowBlank="1" showInputMessage="1" showErrorMessage="1" error="Text too long. Maximum 478 characters (about 77 words). Select &quot;Retry&quot; to edit your text." prompt="NB: Maximum 478 character allowance (about 77 words). " sqref="E329:Q332 E65:Q68 E98:Q101 E131:Q134 E164:Q167 E197:Q200 E230:Q233 E263:Q266 E296:Q299 E32" xr:uid="{00000000-0002-0000-0F00-000001000000}">
      <formula1>0</formula1>
      <formula2>478</formula2>
    </dataValidation>
    <dataValidation allowBlank="1" showInputMessage="1" showErrorMessage="1" prompt="Enter pond reference, e.g. Pond 1" sqref="B12" xr:uid="{00000000-0002-0000-0F00-000002000000}"/>
    <dataValidation type="date" allowBlank="1" showInputMessage="1" showErrorMessage="1" error="Enter date in format DD/MM/YYYY" prompt="Enter date in format DD/MM/YYYY" sqref="B16 B18 B20 B22 B24 B26 B28 B30 B49 B51 B53 B55 B57 B59 B61 B63 B82 B84 B86 B88 B90 B92 B94 B96 B115 B117 B119 B121 B123 B125 B127 B129 B148 B150 B152 B154 B156 B158 B160 B162 B181 B183 B185 B187 B189 B191 B193 B195 B214 B216 B218 B220 B222 B224 B226 B228 B247 B249 B251 B253 B255 B257 B259 B261 B280 B282 B284 B286 B288 B290 B292 B294 B313 B315 B317 B319 B321 B323 B325 B327" xr:uid="{00000000-0002-0000-0F00-000003000000}">
      <formula1>29221</formula1>
      <formula2>73051</formula2>
    </dataValidation>
    <dataValidation allowBlank="1" sqref="F4" xr:uid="{00000000-0002-0000-0F00-000004000000}"/>
    <dataValidation type="textLength" allowBlank="1" showInputMessage="1" showErrorMessage="1" error="Maximum 125 characters!" sqref="D5" xr:uid="{00000000-0002-0000-0F00-000005000000}">
      <formula1>1</formula1>
      <formula2>125</formula2>
    </dataValidation>
    <dataValidation type="decimal" allowBlank="1" showInputMessage="1" showErrorMessage="1" error="Enter turbidity score (0-5): 0 = completely clear; 5 = very turbid" prompt="Enter turbidity score (0-5): 0 = completely clear; 5 = very turbid" sqref="E16 E30 E28 E26 E24 E22 E20 E18 E49 E61 E59 E57 E55 E53 E51 E63 E82 E94 E92 E90 E88 E86 E84 E96 E115 E127 E125 E123 E121 E119 E117 E129 E148 E160 E158 E156 E154 E152 E150 E162 E181 E193 E191 E189 E187 E185 E183 E195 E214 E226 E224 E222 E220 E218 E216 E228 E247 E259 E257 E255 E253 E251 E249 E261 E280 E292 E290 E288 E286 E284 E282 E294 E313 E325 E323 E321 E319 E317 E315 E327" xr:uid="{00000000-0002-0000-0F00-000006000000}">
      <formula1>0</formula1>
      <formula2>5</formula2>
    </dataValidation>
    <dataValidation type="decimal" allowBlank="1" showInputMessage="1" showErrorMessage="1" error="Enter vegetation cover score (0-5); 0 = no vegetation obscuring survey; 5 = water completely obscured by vegetation" prompt="Enter vegetation cover score (0-5); 0 = no vegetation obscuring survey; 5 = water completely obscured by vegetation" sqref="D16 D30 D28 D26 D24 D22 D20 D18 D49 D61 D59 D57 D55 D53 D51 D63 D82 D94 D92 D90 D88 D86 D84 D96 D115 D127 D125 D123 D121 D119 D117 D129 D148 D160 D158 D156 D154 D152 D150 D162 D181 D193 D191 D189 D187 D185 D183 D195 D214 D226 D224 D222 D220 D218 D216 D228 D247 D259 D257 D255 D253 D251 D249 D261 D280 D292 D290 D288 D286 D284 D282 D294 D313 D325 D323 D321 D319 D317 D315 D327" xr:uid="{00000000-0002-0000-0F00-000007000000}">
      <formula1>0</formula1>
      <formula2>5</formula2>
    </dataValidation>
    <dataValidation type="decimal" allowBlank="1" showInputMessage="1" showErrorMessage="1" error="Enter night air temp (decimal)" prompt="Enter night air temp, in degrees C" sqref="C16 C30 C28 C26 C24 C22 C20 C18 C49 C61 C59 C57 C55 C53 C51 C63 C82 C94 C92 C90 C88 C86 C84 C96 C115 C127 C125 C123 C121 C119 C117 C129 C148 C160 C158 C156 C154 C152 C150 C162 C181 C193 C191 C189 C187 C185 C183 C195 C214 C226 C224 C222 C220 C218 C216 C228 C247 C259 C257 C255 C253 C251 C249 C261 C280 C292 C290 C288 C286 C284 C282 C294 C313 C325 C323 C321 C319 C317 C315 C327" xr:uid="{00000000-0002-0000-0F00-000008000000}">
      <formula1>-10</formula1>
      <formula2>40</formula2>
    </dataValidation>
    <dataValidation type="whole" allowBlank="1" showInputMessage="1" showErrorMessage="1" error="Enter whole number between 0 and 5000" sqref="G15:O15 G29:O29 G27:O27 G25:O25 G23:O23 G21:O21 G19:O19 G17:O17 G48:O48 G62:O62 G60:O60 G58:O58 G56:O56 G54:O54 G52:O52 G50:O50 G81:O81 G95:O95 G93:O93 G91:O91 G89:O89 G87:O87 G85:O85 G83:O83 G114:O114 G128:O128 G126:O126 G124:O124 G122:O122 G120:O120 G118:O118 G116:O116 G147:O147 G161:O161 G159:O159 G157:O157 G155:O155 G153:O153 G151:O151 G149:O149 G180:O180 G194:O194 G192:O192 G190:O190 G188:O188 G186:O186 G184:O184 G182:O182 G213:O213 G227:O227 G225:O225 G223:O223 G221:O221 G219:O219 G217:O217 G215:O215 G246:O246 G260:O260 G258:O258 G256:O256 G254:O254 G252:O252 G250:O250 G248:O248 G279:O279 G293:O293 G291:O291 G289:O289 G287:O287 G285:O285 G283:O283 G281:O281 G312:O312 G326:O326 G324:O324 G322:O322 G320:O320 G318:O318 G316:O316 G314:O314" xr:uid="{00000000-0002-0000-0F00-000009000000}">
      <formula1>0</formula1>
      <formula2>5000</formula2>
    </dataValidation>
    <dataValidation type="list" allowBlank="1" showInputMessage="1" showErrorMessage="1" sqref="J13:L13 J46:L46 J79:L79 J112:L112 J145:L145 J178:L178 J211:L211 J244:L244 J277:L277 J310:L310" xr:uid="{00000000-0002-0000-0F00-00000A000000}">
      <formula1>No_bottles</formula1>
    </dataValidation>
    <dataValidation type="list" allowBlank="1" showInputMessage="1" showErrorMessage="1" sqref="G13:I13 G46:I46 G79:I79 G112:I112 G145:I145 G178:I178 G211:I211 G244:I244 G277:I277 G310:I310" xr:uid="{00000000-0002-0000-0F00-00000B000000}">
      <formula1>Torch_power</formula1>
    </dataValidation>
    <dataValidation type="list" allowBlank="1" showInputMessage="1" showErrorMessage="1" sqref="P15:Q15 F3 P29:Q29 P27:Q27 P25:Q25 P23:Q23 P21:Q21 P19:Q19 P17:Q17 P48:Q48 P62:Q62 P60:Q60 P58:Q58 P56:Q56 P54:Q54 P52:Q52 P50:Q50 P81:Q81 P95:Q95 P93:Q93 P91:Q91 P89:Q89 P87:Q87 P85:Q85 P83:Q83 P114:Q114 P128:Q128 P126:Q126 P124:Q124 P122:Q122 P120:Q120 P118:Q118 P116:Q116 P147:Q147 P161:Q161 P159:Q159 P157:Q157 P155:Q155 P153:Q153 P151:Q151 P149:Q149 P180:Q180 P194:Q194 P192:Q192 P190:Q190 P188:Q188 P186:Q186 P184:Q184 P182:Q182 P213:Q213 P227:Q227 P225:Q225 P223:Q223 P221:Q221 P219:Q219 P217:Q217 P215:Q215 P246:Q246 P260:Q260 P258:Q258 P256:Q256 P254:Q254 P252:Q252 P250:Q250 P248:Q248 P279:Q279 P293:Q293 P291:Q291 P289:Q289 P287:Q287 P285:Q285 P283:Q283 P281:Q281 P312:Q312 P326:Q326 P324:Q324 P322:Q322 P320:Q320 P318:Q318 P316:Q316 P314:Q314" xr:uid="{00000000-0002-0000-0F00-00000C000000}">
      <formula1>Yes_no</formula1>
    </dataValidation>
    <dataValidation type="textLength" allowBlank="1" showInputMessage="1" showErrorMessage="1" error="Text too long. Maximum 585 characters (about 93 words). Select &quot;Retry&quot; to edit your text." sqref="D33:D35 D66:D68 D99:D101 D132:D134 D165:D167 D198:D200 D231:D233 D264:D266 D297:D299 D330:D332" xr:uid="{00000000-0002-0000-0F00-00000D000000}">
      <formula1>0</formula1>
      <formula2>585</formula2>
    </dataValidation>
    <dataValidation type="list" allowBlank="1" showInputMessage="1" showErrorMessage="1" sqref="E13 E46 E79 E112 E145 E178 E211 E244 E277 E310" xr:uid="{00000000-0002-0000-0F00-00000E000000}">
      <formula1>no_of_survey_visits_to_this_pond</formula1>
    </dataValidation>
  </dataValidations>
  <hyperlinks>
    <hyperlink ref="K3:Q3" location="'C - Survey - Pond 1-10'!A1" display="Back to Ponds 1 - 10 tab" xr:uid="{00000000-0004-0000-0F00-000000000000}"/>
  </hyperlinks>
  <pageMargins left="0.19685039370078741" right="0.19685039370078741" top="0.74803149606299213" bottom="0.74803149606299213" header="0.31496062992125984" footer="0.31496062992125984"/>
  <pageSetup paperSize="9" firstPageNumber="43" orientation="landscape" r:id="rId1"/>
  <headerFooter>
    <oddHeader>&amp;C&amp;A</oddHeader>
    <oddFooter>&amp;CPage &amp;P</oddFooter>
  </headerFooter>
  <rowBreaks count="9" manualBreakCount="9">
    <brk id="38" max="17" man="1"/>
    <brk id="71" max="17" man="1"/>
    <brk id="104" max="17" man="1"/>
    <brk id="137" max="17" man="1"/>
    <brk id="170" max="17" man="1"/>
    <brk id="203" max="17" man="1"/>
    <brk id="236" max="17" man="1"/>
    <brk id="269" max="17" man="1"/>
    <brk id="30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84</vt:i4>
      </vt:variant>
    </vt:vector>
  </HeadingPairs>
  <TitlesOfParts>
    <vt:vector size="99" baseType="lpstr">
      <vt:lpstr>Instructions</vt:lpstr>
      <vt:lpstr>Advice on Method statement</vt:lpstr>
      <vt:lpstr>B - Background &amp; Site Info</vt:lpstr>
      <vt:lpstr>C - Survey Info</vt:lpstr>
      <vt:lpstr>C - Survey - Pond 1-10</vt:lpstr>
      <vt:lpstr>Form data (IGNORE)</vt:lpstr>
      <vt:lpstr>C - Survey summary</vt:lpstr>
      <vt:lpstr>D - Impact assmt</vt:lpstr>
      <vt:lpstr>E - Mitign &amp; compn </vt:lpstr>
      <vt:lpstr>F-G-H Sum &amp; Figs</vt:lpstr>
      <vt:lpstr>I - Declarations</vt:lpstr>
      <vt:lpstr>Additional records</vt:lpstr>
      <vt:lpstr>C - Survey - Pond 11-20</vt:lpstr>
      <vt:lpstr>C - Survey - Pond 21-30</vt:lpstr>
      <vt:lpstr>C - Survey - Pond 31-40</vt:lpstr>
      <vt:lpstr>Act_dev_type</vt:lpstr>
      <vt:lpstr>Additional_cap_effort</vt:lpstr>
      <vt:lpstr>Age_pre_exist_survey</vt:lpstr>
      <vt:lpstr>amend_reason</vt:lpstr>
      <vt:lpstr>Current_hab_size</vt:lpstr>
      <vt:lpstr>Current_landuse</vt:lpstr>
      <vt:lpstr>Current_pop_via</vt:lpstr>
      <vt:lpstr>Current_prospects</vt:lpstr>
      <vt:lpstr>Current_range</vt:lpstr>
      <vt:lpstr>Destr_search_effort</vt:lpstr>
      <vt:lpstr>Ecologist</vt:lpstr>
      <vt:lpstr>eval_context</vt:lpstr>
      <vt:lpstr>eval_func</vt:lpstr>
      <vt:lpstr>eval_qual</vt:lpstr>
      <vt:lpstr>eval_quant</vt:lpstr>
      <vt:lpstr>Frag_effect</vt:lpstr>
      <vt:lpstr>Hab_dev_impact</vt:lpstr>
      <vt:lpstr>Hab_mangt_plan_period</vt:lpstr>
      <vt:lpstr>Hab_mitig_effect</vt:lpstr>
      <vt:lpstr>IA_HSI_peak</vt:lpstr>
      <vt:lpstr>impact_table_options</vt:lpstr>
      <vt:lpstr>Interf_other_effect</vt:lpstr>
      <vt:lpstr>Local_status</vt:lpstr>
      <vt:lpstr>Major__ve_effect</vt:lpstr>
      <vt:lpstr>Mon_period</vt:lpstr>
      <vt:lpstr>Mon_survey_type</vt:lpstr>
      <vt:lpstr>New_or_amend</vt:lpstr>
      <vt:lpstr>No_bottles</vt:lpstr>
      <vt:lpstr>no_of_survey_visits_to_this_pond</vt:lpstr>
      <vt:lpstr>Planning_status_current</vt:lpstr>
      <vt:lpstr>Pond_drain_effort</vt:lpstr>
      <vt:lpstr>Pond_effect</vt:lpstr>
      <vt:lpstr>Pond_ref_1</vt:lpstr>
      <vt:lpstr>Pond_ref_10</vt:lpstr>
      <vt:lpstr>Pond_ref_2</vt:lpstr>
      <vt:lpstr>Pond_ref_3</vt:lpstr>
      <vt:lpstr>Pond_ref_4</vt:lpstr>
      <vt:lpstr>Pond_ref_5</vt:lpstr>
      <vt:lpstr>Pond_ref_6</vt:lpstr>
      <vt:lpstr>Pond_ref_7</vt:lpstr>
      <vt:lpstr>Pond_ref_8</vt:lpstr>
      <vt:lpstr>Pond_ref_9</vt:lpstr>
      <vt:lpstr>Pond_surv_no_visits_per_pond</vt:lpstr>
      <vt:lpstr>Pond_surv_other_spp_results</vt:lpstr>
      <vt:lpstr>pond_surv_y_n_reason</vt:lpstr>
      <vt:lpstr>Pop_dev_impact</vt:lpstr>
      <vt:lpstr>Pop_mitig_effect</vt:lpstr>
      <vt:lpstr>Post_dev_mech</vt:lpstr>
      <vt:lpstr>Pre_exist_survey</vt:lpstr>
      <vt:lpstr>Presence_Absence</vt:lpstr>
      <vt:lpstr>presence_adsence_na</vt:lpstr>
      <vt:lpstr>'C - Survey - Pond 11-20'!Print_Area</vt:lpstr>
      <vt:lpstr>'C - Survey - Pond 21-30'!Print_Area</vt:lpstr>
      <vt:lpstr>'C - Survey - Pond 31-40'!Print_Area</vt:lpstr>
      <vt:lpstr>'C - Survey summary'!Print_Area</vt:lpstr>
      <vt:lpstr>Instructions!Print_Area</vt:lpstr>
      <vt:lpstr>Prospects_dev_impact</vt:lpstr>
      <vt:lpstr>Prospects_mitig_impact</vt:lpstr>
      <vt:lpstr>Range_dev_impact</vt:lpstr>
      <vt:lpstr>Range_mitig_effect</vt:lpstr>
      <vt:lpstr>Receptor_site_status</vt:lpstr>
      <vt:lpstr>RRA_br_pond_effect</vt:lpstr>
      <vt:lpstr>RRA_indiv_newts_effect</vt:lpstr>
      <vt:lpstr>rra_result</vt:lpstr>
      <vt:lpstr>RRA_terr_hab_100_effect</vt:lpstr>
      <vt:lpstr>RRA_terr_hab_100250_effect</vt:lpstr>
      <vt:lpstr>RRA_terr_hab_250_effect</vt:lpstr>
      <vt:lpstr>Site_name</vt:lpstr>
      <vt:lpstr>Survey_objective</vt:lpstr>
      <vt:lpstr>terr_hab_250_effect_IA</vt:lpstr>
      <vt:lpstr>terr_hab_50250_effect</vt:lpstr>
      <vt:lpstr>terr_hab_50m_effect</vt:lpstr>
      <vt:lpstr>Terr_prop_juv</vt:lpstr>
      <vt:lpstr>Terr_surv_area</vt:lpstr>
      <vt:lpstr>Terr_surv_effort</vt:lpstr>
      <vt:lpstr>Terr_surv_obj</vt:lpstr>
      <vt:lpstr>Terr_survey_other_spp</vt:lpstr>
      <vt:lpstr>Threshold_cap_effort</vt:lpstr>
      <vt:lpstr>Torch_power</vt:lpstr>
      <vt:lpstr>trap_effort_away_pond</vt:lpstr>
      <vt:lpstr>Trap_effort_ring</vt:lpstr>
      <vt:lpstr>trapeffortshort</vt:lpstr>
      <vt:lpstr>Yes_no</vt:lpstr>
      <vt:lpstr>Yes_no_na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Kilpatrick</dc:creator>
  <cp:keywords/>
  <dc:description/>
  <cp:lastModifiedBy>Andrew Kilpatrick</cp:lastModifiedBy>
  <cp:revision/>
  <dcterms:created xsi:type="dcterms:W3CDTF">2026-08-21T14:37:04Z</dcterms:created>
  <dcterms:modified xsi:type="dcterms:W3CDTF">2026-09-08T07:47:33Z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