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8587755E-34A6-4AC6-AED9-3902753ADAAC}" xr6:coauthVersionLast="47" xr6:coauthVersionMax="47" xr10:uidLastSave="{00000000-0000-0000-0000-000000000000}"/>
  <bookViews>
    <workbookView xWindow="14385" yWindow="-16200" windowWidth="14610" windowHeight="15585" tabRatio="832" xr2:uid="{9810CC58-6DFA-4BF2-AE12-855A2ECC65A7}"/>
  </bookViews>
  <sheets>
    <sheet name="Cover sheet" sheetId="31" r:id="rId1"/>
    <sheet name="Contents" sheetId="43" r:id="rId2"/>
    <sheet name="Annual excl tax" sheetId="41" r:id="rId3"/>
    <sheet name="Annual incl tax" sheetId="42" r:id="rId4"/>
    <sheet name="5.6.1 (Small excl tax)" sheetId="35" r:id="rId5"/>
    <sheet name="5.6.1 (Small incl tax)" sheetId="36" r:id="rId6"/>
    <sheet name="5.6.2 (Medium excl tax)" sheetId="37" r:id="rId7"/>
    <sheet name="5.6.2 (Medium incl tax)" sheetId="38" r:id="rId8"/>
    <sheet name="5.6.3 (Large excl tax)" sheetId="39" r:id="rId9"/>
    <sheet name="5.6.3 (Large incl tax)" sheetId="40" r:id="rId10"/>
    <sheet name="Methodology" sheetId="32" r:id="rId11"/>
    <sheet name="Charts" sheetId="30" r:id="rId12"/>
    <sheet name="chart_data" sheetId="27" state="hidden" r:id="rId13"/>
  </sheets>
  <definedNames>
    <definedName name="_xlnm._FilterDatabase" localSheetId="12" hidden="1">chart_data!$J$4:$N$32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27" l="1"/>
  <c r="E22" i="27"/>
  <c r="N11" i="27"/>
  <c r="N14" i="27"/>
  <c r="N5" i="27"/>
  <c r="N15" i="27"/>
  <c r="N31" i="27"/>
  <c r="N29" i="27"/>
  <c r="N18" i="27"/>
  <c r="N24" i="27"/>
  <c r="N17" i="27"/>
  <c r="N32" i="27"/>
  <c r="N10" i="27"/>
  <c r="N12" i="27"/>
  <c r="N30" i="27"/>
  <c r="N23" i="27"/>
  <c r="N22" i="27"/>
  <c r="N25" i="27"/>
  <c r="N8" i="27"/>
  <c r="N7" i="27"/>
  <c r="N9" i="27"/>
  <c r="N20" i="27"/>
  <c r="N28" i="27"/>
  <c r="N16" i="27"/>
  <c r="N6" i="27"/>
  <c r="N26" i="27"/>
  <c r="N27" i="27"/>
  <c r="N13" i="27"/>
  <c r="N21" i="27"/>
  <c r="N19" i="27"/>
  <c r="D18" i="27"/>
  <c r="C18" i="27" s="1"/>
  <c r="D17" i="27"/>
  <c r="C17" i="27" s="1"/>
  <c r="D16" i="27"/>
  <c r="C16" i="27" s="1"/>
  <c r="D15" i="27"/>
  <c r="E15" i="27" s="1"/>
  <c r="D14" i="27"/>
  <c r="E14" i="27" s="1"/>
  <c r="D12" i="27"/>
  <c r="E12" i="27" s="1"/>
  <c r="D13" i="27"/>
  <c r="E13" i="27" s="1"/>
  <c r="D11" i="27"/>
  <c r="E11" i="27" s="1"/>
  <c r="D9" i="27"/>
  <c r="E9" i="27" s="1"/>
  <c r="D10" i="27"/>
  <c r="E10" i="27" s="1"/>
  <c r="D8" i="27"/>
  <c r="E8" i="27" s="1"/>
  <c r="D7" i="27"/>
  <c r="E7" i="27" s="1"/>
  <c r="D6" i="27"/>
  <c r="E6" i="27" s="1"/>
  <c r="D4" i="27"/>
  <c r="E4" i="27" s="1"/>
  <c r="E18" i="27"/>
  <c r="E17" i="27"/>
  <c r="E16" i="27"/>
  <c r="S72" i="40"/>
  <c r="T72" i="40" s="1"/>
  <c r="U72" i="40"/>
  <c r="S72" i="39"/>
  <c r="T72" i="39" s="1"/>
  <c r="U72" i="39"/>
  <c r="S72" i="38"/>
  <c r="T72" i="38" s="1"/>
  <c r="U72" i="38"/>
  <c r="S72" i="37"/>
  <c r="T72" i="37" s="1"/>
  <c r="U72" i="37"/>
  <c r="S72" i="36"/>
  <c r="T72" i="36" s="1"/>
  <c r="U72" i="36"/>
  <c r="C15" i="27" l="1"/>
  <c r="C14" i="27"/>
  <c r="C12" i="27"/>
  <c r="C11" i="27"/>
  <c r="C8" i="27"/>
  <c r="C7" i="27"/>
  <c r="C13" i="27"/>
  <c r="C9" i="27"/>
  <c r="C10" i="27"/>
  <c r="C6" i="27"/>
  <c r="C4" i="27"/>
  <c r="AI72" i="40"/>
  <c r="AJ72" i="40" s="1"/>
  <c r="AK72" i="40"/>
  <c r="AI72" i="39"/>
  <c r="AJ72" i="39" s="1"/>
  <c r="AK72" i="39"/>
  <c r="AI72" i="38"/>
  <c r="AJ72" i="38" s="1"/>
  <c r="AK72" i="38"/>
  <c r="AI72" i="37"/>
  <c r="AJ72" i="37" s="1"/>
  <c r="AK72" i="37"/>
  <c r="AI72" i="36"/>
  <c r="AJ72" i="36" s="1"/>
  <c r="AK72" i="36"/>
  <c r="S72" i="35"/>
  <c r="T72" i="35" s="1"/>
  <c r="U72" i="35"/>
  <c r="AI72" i="35"/>
  <c r="AJ72" i="35" s="1"/>
  <c r="AK72" i="35"/>
  <c r="U17" i="42"/>
  <c r="V17" i="42"/>
  <c r="W17" i="42"/>
  <c r="X17" i="42"/>
  <c r="Y17" i="42"/>
  <c r="Z17" i="42"/>
  <c r="AA17" i="42"/>
  <c r="AB17" i="42"/>
  <c r="AC17" i="42"/>
  <c r="AD17" i="42"/>
  <c r="AE17" i="42"/>
  <c r="AF17" i="42"/>
  <c r="AG17" i="42"/>
  <c r="U18" i="42"/>
  <c r="V18" i="42"/>
  <c r="W18" i="42"/>
  <c r="X18" i="42"/>
  <c r="Y18" i="42"/>
  <c r="Z18" i="42"/>
  <c r="AA18" i="42"/>
  <c r="AB18" i="42"/>
  <c r="AC18" i="42"/>
  <c r="AD18" i="42"/>
  <c r="AE18" i="42"/>
  <c r="AF18" i="42"/>
  <c r="AG18" i="42"/>
  <c r="U19" i="42"/>
  <c r="V19" i="42"/>
  <c r="W19" i="42"/>
  <c r="X19" i="42"/>
  <c r="Y19" i="42"/>
  <c r="Z19" i="42"/>
  <c r="AA19" i="42"/>
  <c r="AB19" i="42"/>
  <c r="AC19" i="42"/>
  <c r="AD19" i="42"/>
  <c r="AE19" i="42"/>
  <c r="AF19" i="42"/>
  <c r="AG19" i="42"/>
  <c r="U20" i="42"/>
  <c r="V20" i="42"/>
  <c r="W20" i="42"/>
  <c r="X20" i="42"/>
  <c r="Y20" i="42"/>
  <c r="Z20" i="42"/>
  <c r="AA20" i="42"/>
  <c r="AB20" i="42"/>
  <c r="AC20" i="42"/>
  <c r="AD20" i="42"/>
  <c r="AE20" i="42"/>
  <c r="AF20" i="42"/>
  <c r="AG20" i="42"/>
  <c r="U21" i="42"/>
  <c r="V21" i="42"/>
  <c r="W21" i="42"/>
  <c r="X21" i="42"/>
  <c r="Y21" i="42"/>
  <c r="Z21" i="42"/>
  <c r="AA21" i="42"/>
  <c r="AB21" i="42"/>
  <c r="AC21" i="42"/>
  <c r="AD21" i="42"/>
  <c r="AE21" i="42"/>
  <c r="AF21" i="42"/>
  <c r="AG21" i="42"/>
  <c r="U22" i="42"/>
  <c r="V22" i="42"/>
  <c r="W22" i="42"/>
  <c r="X22" i="42"/>
  <c r="Y22" i="42"/>
  <c r="Z22" i="42"/>
  <c r="AA22" i="42"/>
  <c r="AB22" i="42"/>
  <c r="AC22" i="42"/>
  <c r="AD22" i="42"/>
  <c r="AE22" i="42"/>
  <c r="AF22" i="42"/>
  <c r="AG22" i="42"/>
  <c r="U23" i="42"/>
  <c r="V23" i="42"/>
  <c r="W23" i="42"/>
  <c r="X23" i="42"/>
  <c r="Y23" i="42"/>
  <c r="Z23" i="42"/>
  <c r="AA23" i="42"/>
  <c r="AB23" i="42"/>
  <c r="AC23" i="42"/>
  <c r="AD23" i="42"/>
  <c r="AE23" i="42"/>
  <c r="AF23" i="42"/>
  <c r="AG23" i="42"/>
  <c r="U24" i="42"/>
  <c r="V24" i="42"/>
  <c r="W24" i="42"/>
  <c r="X24" i="42"/>
  <c r="Y24" i="42"/>
  <c r="Z24" i="42"/>
  <c r="AA24" i="42"/>
  <c r="AB24" i="42"/>
  <c r="AC24" i="42"/>
  <c r="AD24" i="42"/>
  <c r="AE24" i="42"/>
  <c r="AF24" i="42"/>
  <c r="AG24" i="42"/>
  <c r="U25" i="42"/>
  <c r="V25" i="42"/>
  <c r="W25" i="42"/>
  <c r="X25" i="42"/>
  <c r="Y25" i="42"/>
  <c r="Z25" i="42"/>
  <c r="AA25" i="42"/>
  <c r="AB25" i="42"/>
  <c r="AC25" i="42"/>
  <c r="AD25" i="42"/>
  <c r="AE25" i="42"/>
  <c r="AF25" i="42"/>
  <c r="AG25" i="42"/>
  <c r="U26" i="42"/>
  <c r="V26" i="42"/>
  <c r="W26" i="42"/>
  <c r="X26" i="42"/>
  <c r="Y26" i="42"/>
  <c r="Z26" i="42"/>
  <c r="AA26" i="42"/>
  <c r="AB26" i="42"/>
  <c r="AC26" i="42"/>
  <c r="AD26" i="42"/>
  <c r="AE26" i="42"/>
  <c r="AF26" i="42"/>
  <c r="AG26" i="42"/>
  <c r="U27" i="42"/>
  <c r="V27" i="42"/>
  <c r="W27" i="42"/>
  <c r="X27" i="42"/>
  <c r="Y27" i="42"/>
  <c r="Z27" i="42"/>
  <c r="AA27" i="42"/>
  <c r="AB27" i="42"/>
  <c r="AC27" i="42"/>
  <c r="AD27" i="42"/>
  <c r="AE27" i="42"/>
  <c r="AF27" i="42"/>
  <c r="AG27" i="42"/>
  <c r="U28" i="42"/>
  <c r="V28" i="42"/>
  <c r="W28" i="42"/>
  <c r="X28" i="42"/>
  <c r="Y28" i="42"/>
  <c r="Z28" i="42"/>
  <c r="AA28" i="42"/>
  <c r="AB28" i="42"/>
  <c r="AC28" i="42"/>
  <c r="AD28" i="42"/>
  <c r="AE28" i="42"/>
  <c r="AF28" i="42"/>
  <c r="AG28" i="42"/>
  <c r="U29" i="42"/>
  <c r="V29" i="42"/>
  <c r="W29" i="42"/>
  <c r="X29" i="42"/>
  <c r="Y29" i="42"/>
  <c r="Z29" i="42"/>
  <c r="AA29" i="42"/>
  <c r="AB29" i="42"/>
  <c r="AC29" i="42"/>
  <c r="AD29" i="42"/>
  <c r="AE29" i="42"/>
  <c r="AF29" i="42"/>
  <c r="AG29" i="42"/>
  <c r="U30" i="42"/>
  <c r="V30" i="42"/>
  <c r="W30" i="42"/>
  <c r="X30" i="42"/>
  <c r="Y30" i="42"/>
  <c r="Z30" i="42"/>
  <c r="AA30" i="42"/>
  <c r="AB30" i="42"/>
  <c r="AC30" i="42"/>
  <c r="AD30" i="42"/>
  <c r="AE30" i="42"/>
  <c r="AF30" i="42"/>
  <c r="AG30" i="42"/>
  <c r="U31" i="42"/>
  <c r="V31" i="42"/>
  <c r="W31" i="42"/>
  <c r="X31" i="42"/>
  <c r="Y31" i="42"/>
  <c r="Z31" i="42"/>
  <c r="AA31" i="42"/>
  <c r="AB31" i="42"/>
  <c r="AC31" i="42"/>
  <c r="AD31" i="42"/>
  <c r="AE31" i="42"/>
  <c r="AF31" i="42"/>
  <c r="AG31" i="42"/>
  <c r="U32" i="42"/>
  <c r="V32" i="42"/>
  <c r="W32" i="42"/>
  <c r="X32" i="42"/>
  <c r="Y32" i="42"/>
  <c r="Z32" i="42"/>
  <c r="AA32" i="42"/>
  <c r="AB32" i="42"/>
  <c r="AC32" i="42"/>
  <c r="AD32" i="42"/>
  <c r="AE32" i="42"/>
  <c r="AF32" i="42"/>
  <c r="AG32" i="42"/>
  <c r="U33" i="42"/>
  <c r="V33" i="42"/>
  <c r="W33" i="42"/>
  <c r="X33" i="42"/>
  <c r="Y33" i="42"/>
  <c r="Z33" i="42"/>
  <c r="AA33" i="42"/>
  <c r="AB33" i="42"/>
  <c r="AC33" i="42"/>
  <c r="AD33" i="42"/>
  <c r="AE33" i="42"/>
  <c r="AF33" i="42"/>
  <c r="AG33" i="42"/>
  <c r="V34" i="42"/>
  <c r="W34" i="42"/>
  <c r="X34" i="42"/>
  <c r="Y34" i="42"/>
  <c r="Z34" i="42"/>
  <c r="AA34" i="42"/>
  <c r="AB34" i="42"/>
  <c r="AC34" i="42"/>
  <c r="AD34" i="42"/>
  <c r="AE34" i="42"/>
  <c r="AF34" i="42"/>
  <c r="AG34" i="42"/>
  <c r="U34" i="42"/>
  <c r="U35" i="42"/>
  <c r="V35" i="42"/>
  <c r="W35" i="42"/>
  <c r="X35" i="42"/>
  <c r="Y35" i="42"/>
  <c r="Z35" i="42"/>
  <c r="AA35" i="42"/>
  <c r="AB35" i="42"/>
  <c r="AC35" i="42"/>
  <c r="AD35" i="42"/>
  <c r="AE35" i="42"/>
  <c r="AF35" i="42"/>
  <c r="AG35" i="42"/>
  <c r="U36" i="42"/>
  <c r="V36" i="42"/>
  <c r="W36" i="42"/>
  <c r="X36" i="42"/>
  <c r="Y36" i="42"/>
  <c r="Z36" i="42"/>
  <c r="AA36" i="42"/>
  <c r="AB36" i="42"/>
  <c r="AC36" i="42"/>
  <c r="AD36" i="42"/>
  <c r="AE36" i="42"/>
  <c r="AF36" i="42"/>
  <c r="AG36" i="42"/>
  <c r="U37" i="42"/>
  <c r="V37" i="42"/>
  <c r="W37" i="42"/>
  <c r="X37" i="42"/>
  <c r="Y37" i="42"/>
  <c r="Z37" i="42"/>
  <c r="AA37" i="42"/>
  <c r="AB37" i="42"/>
  <c r="AC37" i="42"/>
  <c r="AD37" i="42"/>
  <c r="AE37" i="42"/>
  <c r="AF37" i="42"/>
  <c r="AG37" i="42"/>
  <c r="U38" i="42"/>
  <c r="V38" i="42"/>
  <c r="W38" i="42"/>
  <c r="X38" i="42"/>
  <c r="Y38" i="42"/>
  <c r="Z38" i="42"/>
  <c r="AA38" i="42"/>
  <c r="AB38" i="42"/>
  <c r="AC38" i="42"/>
  <c r="AD38" i="42"/>
  <c r="AE38" i="42"/>
  <c r="AF38" i="42"/>
  <c r="AG38" i="42"/>
  <c r="U39" i="42"/>
  <c r="V39" i="42"/>
  <c r="W39" i="42"/>
  <c r="X39" i="42"/>
  <c r="Y39" i="42"/>
  <c r="Z39" i="42"/>
  <c r="AA39" i="42"/>
  <c r="AB39" i="42"/>
  <c r="AC39" i="42"/>
  <c r="AD39" i="42"/>
  <c r="AE39" i="42"/>
  <c r="AF39" i="42"/>
  <c r="AG39" i="42"/>
  <c r="U40" i="42"/>
  <c r="V40" i="42"/>
  <c r="W40" i="42"/>
  <c r="X40" i="42"/>
  <c r="Y40" i="42"/>
  <c r="Z40" i="42"/>
  <c r="AA40" i="42"/>
  <c r="AB40" i="42"/>
  <c r="AC40" i="42"/>
  <c r="AD40" i="42"/>
  <c r="AE40" i="42"/>
  <c r="AF40" i="42"/>
  <c r="AG40" i="42"/>
  <c r="U41" i="42"/>
  <c r="V41" i="42"/>
  <c r="W41" i="42"/>
  <c r="X41" i="42"/>
  <c r="Y41" i="42"/>
  <c r="Z41" i="42"/>
  <c r="AA41" i="42"/>
  <c r="AB41" i="42"/>
  <c r="AC41" i="42"/>
  <c r="AD41" i="42"/>
  <c r="AE41" i="42"/>
  <c r="AF41" i="42"/>
  <c r="AG41" i="42"/>
  <c r="U42" i="42"/>
  <c r="V42" i="42"/>
  <c r="W42" i="42"/>
  <c r="X42" i="42"/>
  <c r="Y42" i="42"/>
  <c r="Z42" i="42"/>
  <c r="AA42" i="42"/>
  <c r="AB42" i="42"/>
  <c r="AC42" i="42"/>
  <c r="AD42" i="42"/>
  <c r="AE42" i="42"/>
  <c r="AF42" i="42"/>
  <c r="AG42" i="42"/>
  <c r="U43" i="42"/>
  <c r="V43" i="42"/>
  <c r="W43" i="42"/>
  <c r="X43" i="42"/>
  <c r="Y43" i="42"/>
  <c r="Z43" i="42"/>
  <c r="AA43" i="42"/>
  <c r="AB43" i="42"/>
  <c r="AC43" i="42"/>
  <c r="AD43" i="42"/>
  <c r="AE43" i="42"/>
  <c r="AF43" i="42"/>
  <c r="AG43" i="42"/>
  <c r="U44" i="42"/>
  <c r="V44" i="42"/>
  <c r="W44" i="42"/>
  <c r="X44" i="42"/>
  <c r="Y44" i="42"/>
  <c r="Z44" i="42"/>
  <c r="AA44" i="42"/>
  <c r="AB44" i="42"/>
  <c r="AC44" i="42"/>
  <c r="AD44" i="42"/>
  <c r="AE44" i="42"/>
  <c r="AF44" i="42"/>
  <c r="AG44" i="42"/>
  <c r="U45" i="42"/>
  <c r="V45" i="42"/>
  <c r="W45" i="42"/>
  <c r="X45" i="42"/>
  <c r="Y45" i="42"/>
  <c r="Z45" i="42"/>
  <c r="AA45" i="42"/>
  <c r="AB45" i="42"/>
  <c r="AC45" i="42"/>
  <c r="AD45" i="42"/>
  <c r="AE45" i="42"/>
  <c r="AF45" i="42"/>
  <c r="AG45" i="42"/>
  <c r="U46" i="42"/>
  <c r="V46" i="42"/>
  <c r="W46" i="42"/>
  <c r="X46" i="42"/>
  <c r="Y46" i="42"/>
  <c r="Z46" i="42"/>
  <c r="AA46" i="42"/>
  <c r="AB46" i="42"/>
  <c r="AC46" i="42"/>
  <c r="AD46" i="42"/>
  <c r="AE46" i="42"/>
  <c r="AF46" i="42"/>
  <c r="AG46" i="42"/>
  <c r="U47" i="42"/>
  <c r="V47" i="42"/>
  <c r="W47" i="42"/>
  <c r="X47" i="42"/>
  <c r="Y47" i="42"/>
  <c r="Z47" i="42"/>
  <c r="AA47" i="42"/>
  <c r="AB47" i="42"/>
  <c r="AC47" i="42"/>
  <c r="AD47" i="42"/>
  <c r="AE47" i="42"/>
  <c r="AF47" i="42"/>
  <c r="AG47" i="42"/>
  <c r="U48" i="42"/>
  <c r="V48" i="42"/>
  <c r="W48" i="42"/>
  <c r="X48" i="42"/>
  <c r="Y48" i="42"/>
  <c r="Z48" i="42"/>
  <c r="AA48" i="42"/>
  <c r="AB48" i="42"/>
  <c r="AC48" i="42"/>
  <c r="AD48" i="42"/>
  <c r="AE48" i="42"/>
  <c r="AF48" i="42"/>
  <c r="AG48" i="42"/>
  <c r="U49" i="42"/>
  <c r="V49" i="42"/>
  <c r="W49" i="42"/>
  <c r="X49" i="42"/>
  <c r="Y49" i="42"/>
  <c r="Z49" i="42"/>
  <c r="AA49" i="42"/>
  <c r="AB49" i="42"/>
  <c r="AC49" i="42"/>
  <c r="AD49" i="42"/>
  <c r="AE49" i="42"/>
  <c r="AF49" i="42"/>
  <c r="AG49" i="42"/>
  <c r="U50" i="42"/>
  <c r="V50" i="42"/>
  <c r="W50" i="42"/>
  <c r="X50" i="42"/>
  <c r="Y50" i="42"/>
  <c r="Z50" i="42"/>
  <c r="AA50" i="42"/>
  <c r="AB50" i="42"/>
  <c r="AC50" i="42"/>
  <c r="AD50" i="42"/>
  <c r="AE50" i="42"/>
  <c r="AF50" i="42"/>
  <c r="AG50" i="42"/>
  <c r="U51" i="42"/>
  <c r="V51" i="42"/>
  <c r="W51" i="42"/>
  <c r="X51" i="42"/>
  <c r="Y51" i="42"/>
  <c r="Z51" i="42"/>
  <c r="AA51" i="42"/>
  <c r="AB51" i="42"/>
  <c r="AC51" i="42"/>
  <c r="AD51" i="42"/>
  <c r="AE51" i="42"/>
  <c r="AF51" i="42"/>
  <c r="AG51" i="42"/>
  <c r="V52" i="42"/>
  <c r="W52" i="42"/>
  <c r="X52" i="42"/>
  <c r="Y52" i="42"/>
  <c r="Z52" i="42"/>
  <c r="AA52" i="42"/>
  <c r="AB52" i="42"/>
  <c r="AC52" i="42"/>
  <c r="AD52" i="42"/>
  <c r="AE52" i="42"/>
  <c r="AF52" i="42"/>
  <c r="AG52" i="42"/>
  <c r="U52" i="42"/>
  <c r="U53" i="42"/>
  <c r="V53" i="42"/>
  <c r="W53" i="42"/>
  <c r="X53" i="42"/>
  <c r="Y53" i="42"/>
  <c r="Z53" i="42"/>
  <c r="AA53" i="42"/>
  <c r="AB53" i="42"/>
  <c r="AC53" i="42"/>
  <c r="AD53" i="42"/>
  <c r="AE53" i="42"/>
  <c r="AF53" i="42"/>
  <c r="AG53" i="42"/>
  <c r="U54" i="42"/>
  <c r="V54" i="42"/>
  <c r="W54" i="42"/>
  <c r="X54" i="42"/>
  <c r="Y54" i="42"/>
  <c r="Z54" i="42"/>
  <c r="AA54" i="42"/>
  <c r="AB54" i="42"/>
  <c r="AC54" i="42"/>
  <c r="AD54" i="42"/>
  <c r="AE54" i="42"/>
  <c r="AF54" i="42"/>
  <c r="AG54" i="42"/>
  <c r="U55" i="42"/>
  <c r="V55" i="42"/>
  <c r="W55" i="42"/>
  <c r="X55" i="42"/>
  <c r="Y55" i="42"/>
  <c r="Z55" i="42"/>
  <c r="AA55" i="42"/>
  <c r="AB55" i="42"/>
  <c r="AC55" i="42"/>
  <c r="AD55" i="42"/>
  <c r="AE55" i="42"/>
  <c r="AF55" i="42"/>
  <c r="AG55" i="42"/>
  <c r="U56" i="42"/>
  <c r="V56" i="42"/>
  <c r="W56" i="42"/>
  <c r="X56" i="42"/>
  <c r="Y56" i="42"/>
  <c r="Z56" i="42"/>
  <c r="AA56" i="42"/>
  <c r="AB56" i="42"/>
  <c r="AC56" i="42"/>
  <c r="AD56" i="42"/>
  <c r="AE56" i="42"/>
  <c r="AF56" i="42"/>
  <c r="AG56" i="42"/>
  <c r="U57" i="42"/>
  <c r="V57" i="42"/>
  <c r="W57" i="42"/>
  <c r="X57" i="42"/>
  <c r="Y57" i="42"/>
  <c r="Z57" i="42"/>
  <c r="AA57" i="42"/>
  <c r="AB57" i="42"/>
  <c r="AC57" i="42"/>
  <c r="AD57" i="42"/>
  <c r="AE57" i="42"/>
  <c r="AF57" i="42"/>
  <c r="AG57" i="42"/>
  <c r="U58" i="42"/>
  <c r="V58" i="42"/>
  <c r="W58" i="42"/>
  <c r="X58" i="42"/>
  <c r="Y58" i="42"/>
  <c r="Z58" i="42"/>
  <c r="AA58" i="42"/>
  <c r="AB58" i="42"/>
  <c r="AC58" i="42"/>
  <c r="AD58" i="42"/>
  <c r="AE58" i="42"/>
  <c r="AF58" i="42"/>
  <c r="AG58" i="42"/>
  <c r="U59" i="42"/>
  <c r="V59" i="42"/>
  <c r="W59" i="42"/>
  <c r="X59" i="42"/>
  <c r="Y59" i="42"/>
  <c r="Z59" i="42"/>
  <c r="AA59" i="42"/>
  <c r="AB59" i="42"/>
  <c r="AC59" i="42"/>
  <c r="AD59" i="42"/>
  <c r="AE59" i="42"/>
  <c r="AF59" i="42"/>
  <c r="AG59" i="42"/>
  <c r="U60" i="42"/>
  <c r="V60" i="42"/>
  <c r="W60" i="42"/>
  <c r="X60" i="42"/>
  <c r="Y60" i="42"/>
  <c r="Z60" i="42"/>
  <c r="AA60" i="42"/>
  <c r="AB60" i="42"/>
  <c r="AC60" i="42"/>
  <c r="AD60" i="42"/>
  <c r="AE60" i="42"/>
  <c r="AF60" i="42"/>
  <c r="AG60" i="42"/>
  <c r="U61" i="42"/>
  <c r="V61" i="42"/>
  <c r="W61" i="42"/>
  <c r="X61" i="42"/>
  <c r="Y61" i="42"/>
  <c r="Z61" i="42"/>
  <c r="AA61" i="42"/>
  <c r="AB61" i="42"/>
  <c r="AC61" i="42"/>
  <c r="AD61" i="42"/>
  <c r="AE61" i="42"/>
  <c r="AF61" i="42"/>
  <c r="AG61" i="42"/>
  <c r="U62" i="42"/>
  <c r="V62" i="42"/>
  <c r="W62" i="42"/>
  <c r="X62" i="42"/>
  <c r="Y62" i="42"/>
  <c r="Z62" i="42"/>
  <c r="AA62" i="42"/>
  <c r="AB62" i="42"/>
  <c r="AC62" i="42"/>
  <c r="AD62" i="42"/>
  <c r="AE62" i="42"/>
  <c r="AF62" i="42"/>
  <c r="AG62" i="42"/>
  <c r="U63" i="42"/>
  <c r="V63" i="42"/>
  <c r="W63" i="42"/>
  <c r="X63" i="42"/>
  <c r="Y63" i="42"/>
  <c r="Z63" i="42"/>
  <c r="AA63" i="42"/>
  <c r="AB63" i="42"/>
  <c r="AC63" i="42"/>
  <c r="AD63" i="42"/>
  <c r="AE63" i="42"/>
  <c r="AF63" i="42"/>
  <c r="AG63" i="42"/>
  <c r="U64" i="42"/>
  <c r="V64" i="42"/>
  <c r="W64" i="42"/>
  <c r="X64" i="42"/>
  <c r="Y64" i="42"/>
  <c r="Z64" i="42"/>
  <c r="AA64" i="42"/>
  <c r="AB64" i="42"/>
  <c r="AC64" i="42"/>
  <c r="AD64" i="42"/>
  <c r="AE64" i="42"/>
  <c r="AF64" i="42"/>
  <c r="AG64" i="42"/>
  <c r="U65" i="42"/>
  <c r="V65" i="42"/>
  <c r="W65" i="42"/>
  <c r="X65" i="42"/>
  <c r="Y65" i="42"/>
  <c r="Z65" i="42"/>
  <c r="AA65" i="42"/>
  <c r="AB65" i="42"/>
  <c r="AC65" i="42"/>
  <c r="AD65" i="42"/>
  <c r="AE65" i="42"/>
  <c r="AF65" i="42"/>
  <c r="AG65" i="42"/>
  <c r="U66" i="42"/>
  <c r="V66" i="42"/>
  <c r="W66" i="42"/>
  <c r="X66" i="42"/>
  <c r="Y66" i="42"/>
  <c r="Z66" i="42"/>
  <c r="AA66" i="42"/>
  <c r="AB66" i="42"/>
  <c r="AC66" i="42"/>
  <c r="AD66" i="42"/>
  <c r="AE66" i="42"/>
  <c r="AF66" i="42"/>
  <c r="AG66" i="42"/>
  <c r="U67" i="42"/>
  <c r="V67" i="42"/>
  <c r="W67" i="42"/>
  <c r="X67" i="42"/>
  <c r="Y67" i="42"/>
  <c r="Z67" i="42"/>
  <c r="AA67" i="42"/>
  <c r="AB67" i="42"/>
  <c r="AC67" i="42"/>
  <c r="AD67" i="42"/>
  <c r="AE67" i="42"/>
  <c r="AF67" i="42"/>
  <c r="AG67" i="42"/>
  <c r="U68" i="42"/>
  <c r="V68" i="42"/>
  <c r="W68" i="42"/>
  <c r="X68" i="42"/>
  <c r="Y68" i="42"/>
  <c r="Z68" i="42"/>
  <c r="AA68" i="42"/>
  <c r="AB68" i="42"/>
  <c r="AC68" i="42"/>
  <c r="AD68" i="42"/>
  <c r="AE68" i="42"/>
  <c r="AF68" i="42"/>
  <c r="AG68" i="42"/>
  <c r="U69" i="42"/>
  <c r="V69" i="42"/>
  <c r="W69" i="42"/>
  <c r="X69" i="42"/>
  <c r="Y69" i="42"/>
  <c r="Z69" i="42"/>
  <c r="AA69" i="42"/>
  <c r="AB69" i="42"/>
  <c r="AC69" i="42"/>
  <c r="AD69" i="42"/>
  <c r="AE69" i="42"/>
  <c r="AF69" i="42"/>
  <c r="AG69" i="42"/>
  <c r="V70" i="42"/>
  <c r="W70" i="42"/>
  <c r="X70" i="42"/>
  <c r="Y70" i="42"/>
  <c r="Z70" i="42"/>
  <c r="AA70" i="42"/>
  <c r="AB70" i="42"/>
  <c r="AC70" i="42"/>
  <c r="AD70" i="42"/>
  <c r="AE70" i="42"/>
  <c r="AF70" i="42"/>
  <c r="AG70" i="42"/>
  <c r="U70" i="42"/>
  <c r="C17" i="42"/>
  <c r="D17" i="42"/>
  <c r="E17" i="42"/>
  <c r="F17" i="42"/>
  <c r="G17" i="42"/>
  <c r="H17" i="42"/>
  <c r="I17" i="42"/>
  <c r="J17" i="42"/>
  <c r="K17" i="42"/>
  <c r="L17" i="42"/>
  <c r="M17" i="42"/>
  <c r="N17" i="42"/>
  <c r="O17" i="42"/>
  <c r="P17" i="42"/>
  <c r="Q17" i="42"/>
  <c r="C18" i="42"/>
  <c r="D18" i="42"/>
  <c r="E18" i="42"/>
  <c r="F18" i="42"/>
  <c r="G18" i="42"/>
  <c r="H18" i="42"/>
  <c r="I18" i="42"/>
  <c r="J18" i="42"/>
  <c r="K18" i="42"/>
  <c r="L18" i="42"/>
  <c r="M18" i="42"/>
  <c r="N18" i="42"/>
  <c r="O18" i="42"/>
  <c r="P18" i="42"/>
  <c r="Q18" i="42"/>
  <c r="C19" i="42"/>
  <c r="D19" i="42"/>
  <c r="E19" i="42"/>
  <c r="F19" i="42"/>
  <c r="G19" i="42"/>
  <c r="H19" i="42"/>
  <c r="I19" i="42"/>
  <c r="J19" i="42"/>
  <c r="K19" i="42"/>
  <c r="L19" i="42"/>
  <c r="M19" i="42"/>
  <c r="N19" i="42"/>
  <c r="O19" i="42"/>
  <c r="P19" i="42"/>
  <c r="Q19" i="42"/>
  <c r="C20" i="42"/>
  <c r="D20" i="42"/>
  <c r="E20" i="42"/>
  <c r="F20" i="42"/>
  <c r="G20" i="42"/>
  <c r="H20" i="42"/>
  <c r="I20" i="42"/>
  <c r="J20" i="42"/>
  <c r="K20" i="42"/>
  <c r="L20" i="42"/>
  <c r="M20" i="42"/>
  <c r="N20" i="42"/>
  <c r="O20" i="42"/>
  <c r="P20" i="42"/>
  <c r="Q20" i="42"/>
  <c r="C21" i="42"/>
  <c r="D21" i="42"/>
  <c r="E21" i="42"/>
  <c r="F21" i="42"/>
  <c r="G21" i="42"/>
  <c r="H21" i="42"/>
  <c r="I21" i="42"/>
  <c r="J21" i="42"/>
  <c r="K21" i="42"/>
  <c r="L21" i="42"/>
  <c r="M21" i="42"/>
  <c r="N21" i="42"/>
  <c r="O21" i="42"/>
  <c r="P21" i="42"/>
  <c r="Q21" i="42"/>
  <c r="C22" i="42"/>
  <c r="D22" i="42"/>
  <c r="E22" i="42"/>
  <c r="F22" i="42"/>
  <c r="G22" i="42"/>
  <c r="H22" i="42"/>
  <c r="I22" i="42"/>
  <c r="J22" i="42"/>
  <c r="K22" i="42"/>
  <c r="L22" i="42"/>
  <c r="M22" i="42"/>
  <c r="N22" i="42"/>
  <c r="O22" i="42"/>
  <c r="P22" i="42"/>
  <c r="Q22" i="42"/>
  <c r="C23" i="42"/>
  <c r="D23" i="42"/>
  <c r="E23" i="42"/>
  <c r="F23" i="42"/>
  <c r="G23" i="42"/>
  <c r="H23" i="42"/>
  <c r="I23" i="42"/>
  <c r="J23" i="42"/>
  <c r="K23" i="42"/>
  <c r="L23" i="42"/>
  <c r="M23" i="42"/>
  <c r="N23" i="42"/>
  <c r="O23" i="42"/>
  <c r="P23" i="42"/>
  <c r="Q23" i="42"/>
  <c r="C24" i="42"/>
  <c r="D24" i="42"/>
  <c r="E24" i="42"/>
  <c r="F24" i="42"/>
  <c r="G24" i="42"/>
  <c r="H24" i="42"/>
  <c r="I24" i="42"/>
  <c r="J24" i="42"/>
  <c r="K24" i="42"/>
  <c r="L24" i="42"/>
  <c r="M24" i="42"/>
  <c r="N24" i="42"/>
  <c r="O24" i="42"/>
  <c r="P24" i="42"/>
  <c r="Q24" i="42"/>
  <c r="C25" i="42"/>
  <c r="D25" i="42"/>
  <c r="E25" i="42"/>
  <c r="F25" i="42"/>
  <c r="G25" i="42"/>
  <c r="H25" i="42"/>
  <c r="I25" i="42"/>
  <c r="J25" i="42"/>
  <c r="K25" i="42"/>
  <c r="L25" i="42"/>
  <c r="M25" i="42"/>
  <c r="N25" i="42"/>
  <c r="O25" i="42"/>
  <c r="P25" i="42"/>
  <c r="Q25" i="42"/>
  <c r="C26" i="42"/>
  <c r="D26" i="42"/>
  <c r="E26" i="42"/>
  <c r="F26" i="42"/>
  <c r="G26" i="42"/>
  <c r="H26" i="42"/>
  <c r="I26" i="42"/>
  <c r="J26" i="42"/>
  <c r="K26" i="42"/>
  <c r="L26" i="42"/>
  <c r="M26" i="42"/>
  <c r="N26" i="42"/>
  <c r="O26" i="42"/>
  <c r="P26" i="42"/>
  <c r="Q26" i="42"/>
  <c r="C27" i="42"/>
  <c r="D27" i="42"/>
  <c r="E27" i="42"/>
  <c r="F27" i="42"/>
  <c r="G27" i="42"/>
  <c r="H27" i="42"/>
  <c r="I27" i="42"/>
  <c r="J27" i="42"/>
  <c r="K27" i="42"/>
  <c r="L27" i="42"/>
  <c r="M27" i="42"/>
  <c r="N27" i="42"/>
  <c r="O27" i="42"/>
  <c r="P27" i="42"/>
  <c r="Q27" i="42"/>
  <c r="C28" i="42"/>
  <c r="D28" i="42"/>
  <c r="E28" i="42"/>
  <c r="F28" i="42"/>
  <c r="G28" i="42"/>
  <c r="H28" i="42"/>
  <c r="I28" i="42"/>
  <c r="J28" i="42"/>
  <c r="K28" i="42"/>
  <c r="L28" i="42"/>
  <c r="M28" i="42"/>
  <c r="N28" i="42"/>
  <c r="O28" i="42"/>
  <c r="P28" i="42"/>
  <c r="Q28" i="42"/>
  <c r="C29" i="42"/>
  <c r="D29" i="42"/>
  <c r="E29" i="42"/>
  <c r="F29" i="42"/>
  <c r="G29" i="42"/>
  <c r="H29" i="42"/>
  <c r="I29" i="42"/>
  <c r="J29" i="42"/>
  <c r="K29" i="42"/>
  <c r="L29" i="42"/>
  <c r="M29" i="42"/>
  <c r="N29" i="42"/>
  <c r="O29" i="42"/>
  <c r="P29" i="42"/>
  <c r="Q29" i="42"/>
  <c r="C30" i="42"/>
  <c r="D30" i="42"/>
  <c r="E30" i="42"/>
  <c r="F30" i="42"/>
  <c r="G30" i="42"/>
  <c r="H30" i="42"/>
  <c r="I30" i="42"/>
  <c r="J30" i="42"/>
  <c r="K30" i="42"/>
  <c r="L30" i="42"/>
  <c r="M30" i="42"/>
  <c r="N30" i="42"/>
  <c r="O30" i="42"/>
  <c r="P30" i="42"/>
  <c r="Q30" i="42"/>
  <c r="C31" i="42"/>
  <c r="D31" i="42"/>
  <c r="E31" i="42"/>
  <c r="F31" i="42"/>
  <c r="G31" i="42"/>
  <c r="H31" i="42"/>
  <c r="I31" i="42"/>
  <c r="J31" i="42"/>
  <c r="K31" i="42"/>
  <c r="L31" i="42"/>
  <c r="M31" i="42"/>
  <c r="N31" i="42"/>
  <c r="O31" i="42"/>
  <c r="P31" i="42"/>
  <c r="Q31" i="42"/>
  <c r="C32" i="42"/>
  <c r="D32" i="42"/>
  <c r="E32" i="42"/>
  <c r="F32" i="42"/>
  <c r="G32" i="42"/>
  <c r="H32" i="42"/>
  <c r="I32" i="42"/>
  <c r="J32" i="42"/>
  <c r="K32" i="42"/>
  <c r="L32" i="42"/>
  <c r="M32" i="42"/>
  <c r="N32" i="42"/>
  <c r="O32" i="42"/>
  <c r="P32" i="42"/>
  <c r="Q32" i="42"/>
  <c r="C33" i="42"/>
  <c r="D33" i="42"/>
  <c r="E33" i="42"/>
  <c r="F33" i="42"/>
  <c r="G33" i="42"/>
  <c r="H33" i="42"/>
  <c r="I33" i="42"/>
  <c r="J33" i="42"/>
  <c r="K33" i="42"/>
  <c r="L33" i="42"/>
  <c r="M33" i="42"/>
  <c r="N33" i="42"/>
  <c r="O33" i="42"/>
  <c r="P33" i="42"/>
  <c r="Q33" i="42"/>
  <c r="D34" i="42"/>
  <c r="E34" i="42"/>
  <c r="F34" i="42"/>
  <c r="G34" i="42"/>
  <c r="H34" i="42"/>
  <c r="I34" i="42"/>
  <c r="J34" i="42"/>
  <c r="K34" i="42"/>
  <c r="L34" i="42"/>
  <c r="M34" i="42"/>
  <c r="N34" i="42"/>
  <c r="O34" i="42"/>
  <c r="P34" i="42"/>
  <c r="Q34" i="42"/>
  <c r="C34" i="42"/>
  <c r="C35" i="42"/>
  <c r="D35" i="42"/>
  <c r="E35" i="42"/>
  <c r="F35" i="42"/>
  <c r="G35" i="42"/>
  <c r="H35" i="42"/>
  <c r="I35" i="42"/>
  <c r="J35" i="42"/>
  <c r="K35" i="42"/>
  <c r="L35" i="42"/>
  <c r="M35" i="42"/>
  <c r="N35" i="42"/>
  <c r="O35" i="42"/>
  <c r="P35" i="42"/>
  <c r="Q35" i="42"/>
  <c r="C36" i="42"/>
  <c r="D36" i="42"/>
  <c r="E36" i="42"/>
  <c r="F36" i="42"/>
  <c r="G36" i="42"/>
  <c r="H36" i="42"/>
  <c r="I36" i="42"/>
  <c r="J36" i="42"/>
  <c r="K36" i="42"/>
  <c r="L36" i="42"/>
  <c r="M36" i="42"/>
  <c r="N36" i="42"/>
  <c r="O36" i="42"/>
  <c r="P36" i="42"/>
  <c r="Q36" i="42"/>
  <c r="C37" i="42"/>
  <c r="D37" i="42"/>
  <c r="E37" i="42"/>
  <c r="F37" i="42"/>
  <c r="G37" i="42"/>
  <c r="H37" i="42"/>
  <c r="I37" i="42"/>
  <c r="J37" i="42"/>
  <c r="K37" i="42"/>
  <c r="L37" i="42"/>
  <c r="M37" i="42"/>
  <c r="N37" i="42"/>
  <c r="O37" i="42"/>
  <c r="P37" i="42"/>
  <c r="Q37" i="42"/>
  <c r="C38" i="42"/>
  <c r="D38" i="42"/>
  <c r="E38" i="42"/>
  <c r="F38" i="42"/>
  <c r="G38" i="42"/>
  <c r="H38" i="42"/>
  <c r="I38" i="42"/>
  <c r="J38" i="42"/>
  <c r="K38" i="42"/>
  <c r="L38" i="42"/>
  <c r="M38" i="42"/>
  <c r="N38" i="42"/>
  <c r="O38" i="42"/>
  <c r="P38" i="42"/>
  <c r="Q38" i="42"/>
  <c r="C39" i="42"/>
  <c r="D39" i="42"/>
  <c r="E39" i="42"/>
  <c r="F39" i="42"/>
  <c r="G39" i="42"/>
  <c r="H39" i="42"/>
  <c r="I39" i="42"/>
  <c r="J39" i="42"/>
  <c r="K39" i="42"/>
  <c r="L39" i="42"/>
  <c r="M39" i="42"/>
  <c r="N39" i="42"/>
  <c r="O39" i="42"/>
  <c r="P39" i="42"/>
  <c r="Q39" i="42"/>
  <c r="C40" i="42"/>
  <c r="D40" i="42"/>
  <c r="E40" i="42"/>
  <c r="F40" i="42"/>
  <c r="G40" i="42"/>
  <c r="H40" i="42"/>
  <c r="I40" i="42"/>
  <c r="J40" i="42"/>
  <c r="K40" i="42"/>
  <c r="L40" i="42"/>
  <c r="M40" i="42"/>
  <c r="N40" i="42"/>
  <c r="O40" i="42"/>
  <c r="P40" i="42"/>
  <c r="Q40" i="42"/>
  <c r="C41" i="42"/>
  <c r="D41" i="42"/>
  <c r="E41" i="42"/>
  <c r="F41" i="42"/>
  <c r="G41" i="42"/>
  <c r="H41" i="42"/>
  <c r="I41" i="42"/>
  <c r="J41" i="42"/>
  <c r="K41" i="42"/>
  <c r="L41" i="42"/>
  <c r="M41" i="42"/>
  <c r="N41" i="42"/>
  <c r="O41" i="42"/>
  <c r="P41" i="42"/>
  <c r="Q41" i="42"/>
  <c r="C42" i="42"/>
  <c r="D42" i="42"/>
  <c r="E42" i="42"/>
  <c r="F42" i="42"/>
  <c r="G42" i="42"/>
  <c r="H42" i="42"/>
  <c r="I42" i="42"/>
  <c r="J42" i="42"/>
  <c r="K42" i="42"/>
  <c r="L42" i="42"/>
  <c r="M42" i="42"/>
  <c r="N42" i="42"/>
  <c r="O42" i="42"/>
  <c r="P42" i="42"/>
  <c r="Q42" i="42"/>
  <c r="C43" i="42"/>
  <c r="D43" i="42"/>
  <c r="E43" i="42"/>
  <c r="F43" i="42"/>
  <c r="G43" i="42"/>
  <c r="H43" i="42"/>
  <c r="I43" i="42"/>
  <c r="J43" i="42"/>
  <c r="K43" i="42"/>
  <c r="L43" i="42"/>
  <c r="M43" i="42"/>
  <c r="N43" i="42"/>
  <c r="O43" i="42"/>
  <c r="P43" i="42"/>
  <c r="Q43" i="42"/>
  <c r="C44" i="42"/>
  <c r="D44" i="42"/>
  <c r="E44" i="42"/>
  <c r="F44" i="42"/>
  <c r="G44" i="42"/>
  <c r="H44" i="42"/>
  <c r="I44" i="42"/>
  <c r="J44" i="42"/>
  <c r="K44" i="42"/>
  <c r="L44" i="42"/>
  <c r="M44" i="42"/>
  <c r="N44" i="42"/>
  <c r="O44" i="42"/>
  <c r="P44" i="42"/>
  <c r="Q44" i="42"/>
  <c r="C45" i="42"/>
  <c r="D45" i="42"/>
  <c r="E45" i="42"/>
  <c r="F45" i="42"/>
  <c r="G45" i="42"/>
  <c r="H45" i="42"/>
  <c r="I45" i="42"/>
  <c r="J45" i="42"/>
  <c r="K45" i="42"/>
  <c r="L45" i="42"/>
  <c r="M45" i="42"/>
  <c r="N45" i="42"/>
  <c r="O45" i="42"/>
  <c r="P45" i="42"/>
  <c r="Q45" i="42"/>
  <c r="C46" i="42"/>
  <c r="D46" i="42"/>
  <c r="E46" i="42"/>
  <c r="F46" i="42"/>
  <c r="G46" i="42"/>
  <c r="H46" i="42"/>
  <c r="I46" i="42"/>
  <c r="J46" i="42"/>
  <c r="K46" i="42"/>
  <c r="L46" i="42"/>
  <c r="M46" i="42"/>
  <c r="N46" i="42"/>
  <c r="O46" i="42"/>
  <c r="P46" i="42"/>
  <c r="Q46" i="42"/>
  <c r="C47" i="42"/>
  <c r="D47" i="42"/>
  <c r="E47" i="42"/>
  <c r="F47" i="42"/>
  <c r="G47" i="42"/>
  <c r="H47" i="42"/>
  <c r="I47" i="42"/>
  <c r="J47" i="42"/>
  <c r="K47" i="42"/>
  <c r="L47" i="42"/>
  <c r="M47" i="42"/>
  <c r="N47" i="42"/>
  <c r="O47" i="42"/>
  <c r="P47" i="42"/>
  <c r="Q47" i="42"/>
  <c r="C48" i="42"/>
  <c r="D48" i="42"/>
  <c r="E48" i="42"/>
  <c r="F48" i="42"/>
  <c r="G48" i="42"/>
  <c r="H48" i="42"/>
  <c r="I48" i="42"/>
  <c r="J48" i="42"/>
  <c r="K48" i="42"/>
  <c r="L48" i="42"/>
  <c r="M48" i="42"/>
  <c r="N48" i="42"/>
  <c r="O48" i="42"/>
  <c r="P48" i="42"/>
  <c r="Q48" i="42"/>
  <c r="C49" i="42"/>
  <c r="D49" i="42"/>
  <c r="E49" i="42"/>
  <c r="F49" i="42"/>
  <c r="G49" i="42"/>
  <c r="H49" i="42"/>
  <c r="I49" i="42"/>
  <c r="J49" i="42"/>
  <c r="K49" i="42"/>
  <c r="L49" i="42"/>
  <c r="M49" i="42"/>
  <c r="N49" i="42"/>
  <c r="O49" i="42"/>
  <c r="P49" i="42"/>
  <c r="Q49" i="42"/>
  <c r="C50" i="42"/>
  <c r="D50" i="42"/>
  <c r="E50" i="42"/>
  <c r="F50" i="42"/>
  <c r="G50" i="42"/>
  <c r="H50" i="42"/>
  <c r="I50" i="42"/>
  <c r="J50" i="42"/>
  <c r="K50" i="42"/>
  <c r="L50" i="42"/>
  <c r="M50" i="42"/>
  <c r="N50" i="42"/>
  <c r="O50" i="42"/>
  <c r="P50" i="42"/>
  <c r="Q50" i="42"/>
  <c r="C51" i="42"/>
  <c r="D51" i="42"/>
  <c r="E51" i="42"/>
  <c r="F51" i="42"/>
  <c r="G51" i="42"/>
  <c r="H51" i="42"/>
  <c r="I51" i="42"/>
  <c r="J51" i="42"/>
  <c r="K51" i="42"/>
  <c r="L51" i="42"/>
  <c r="M51" i="42"/>
  <c r="N51" i="42"/>
  <c r="O51" i="42"/>
  <c r="P51" i="42"/>
  <c r="Q51" i="42"/>
  <c r="D52" i="42"/>
  <c r="E52" i="42"/>
  <c r="F52" i="42"/>
  <c r="G52" i="42"/>
  <c r="H52" i="42"/>
  <c r="I52" i="42"/>
  <c r="J52" i="42"/>
  <c r="K52" i="42"/>
  <c r="L52" i="42"/>
  <c r="M52" i="42"/>
  <c r="N52" i="42"/>
  <c r="O52" i="42"/>
  <c r="P52" i="42"/>
  <c r="Q52" i="42"/>
  <c r="C52" i="42"/>
  <c r="C53" i="42"/>
  <c r="D53" i="42"/>
  <c r="E53" i="42"/>
  <c r="F53" i="42"/>
  <c r="G53" i="42"/>
  <c r="H53" i="42"/>
  <c r="I53" i="42"/>
  <c r="J53" i="42"/>
  <c r="K53" i="42"/>
  <c r="L53" i="42"/>
  <c r="M53" i="42"/>
  <c r="N53" i="42"/>
  <c r="O53" i="42"/>
  <c r="P53" i="42"/>
  <c r="Q53" i="42"/>
  <c r="C54" i="42"/>
  <c r="D54" i="42"/>
  <c r="E54" i="42"/>
  <c r="F54" i="42"/>
  <c r="G54" i="42"/>
  <c r="H54" i="42"/>
  <c r="I54" i="42"/>
  <c r="J54" i="42"/>
  <c r="K54" i="42"/>
  <c r="L54" i="42"/>
  <c r="M54" i="42"/>
  <c r="N54" i="42"/>
  <c r="O54" i="42"/>
  <c r="P54" i="42"/>
  <c r="Q54" i="42"/>
  <c r="C55" i="42"/>
  <c r="D55" i="42"/>
  <c r="E55" i="42"/>
  <c r="F55" i="42"/>
  <c r="G55" i="42"/>
  <c r="H55" i="42"/>
  <c r="I55" i="42"/>
  <c r="J55" i="42"/>
  <c r="K55" i="42"/>
  <c r="L55" i="42"/>
  <c r="M55" i="42"/>
  <c r="N55" i="42"/>
  <c r="O55" i="42"/>
  <c r="P55" i="42"/>
  <c r="Q55" i="42"/>
  <c r="C56" i="42"/>
  <c r="D56" i="42"/>
  <c r="E56" i="42"/>
  <c r="F56" i="42"/>
  <c r="G56" i="42"/>
  <c r="H56" i="42"/>
  <c r="I56" i="42"/>
  <c r="J56" i="42"/>
  <c r="K56" i="42"/>
  <c r="L56" i="42"/>
  <c r="M56" i="42"/>
  <c r="N56" i="42"/>
  <c r="O56" i="42"/>
  <c r="P56" i="42"/>
  <c r="Q56" i="42"/>
  <c r="C57" i="42"/>
  <c r="D57" i="42"/>
  <c r="E57" i="42"/>
  <c r="F57" i="42"/>
  <c r="G57" i="42"/>
  <c r="H57" i="42"/>
  <c r="I57" i="42"/>
  <c r="J57" i="42"/>
  <c r="K57" i="42"/>
  <c r="L57" i="42"/>
  <c r="M57" i="42"/>
  <c r="N57" i="42"/>
  <c r="O57" i="42"/>
  <c r="P57" i="42"/>
  <c r="Q57" i="42"/>
  <c r="C58" i="42"/>
  <c r="D58" i="42"/>
  <c r="E58" i="42"/>
  <c r="F58" i="42"/>
  <c r="G58" i="42"/>
  <c r="H58" i="42"/>
  <c r="I58" i="42"/>
  <c r="J58" i="42"/>
  <c r="K58" i="42"/>
  <c r="L58" i="42"/>
  <c r="M58" i="42"/>
  <c r="N58" i="42"/>
  <c r="O58" i="42"/>
  <c r="P58" i="42"/>
  <c r="Q58" i="42"/>
  <c r="C59" i="42"/>
  <c r="D59" i="42"/>
  <c r="E59" i="42"/>
  <c r="F59" i="42"/>
  <c r="G59" i="42"/>
  <c r="H59" i="42"/>
  <c r="I59" i="42"/>
  <c r="J59" i="42"/>
  <c r="K59" i="42"/>
  <c r="L59" i="42"/>
  <c r="M59" i="42"/>
  <c r="N59" i="42"/>
  <c r="O59" i="42"/>
  <c r="P59" i="42"/>
  <c r="Q59" i="42"/>
  <c r="C60" i="42"/>
  <c r="D60" i="42"/>
  <c r="E60" i="42"/>
  <c r="F60" i="42"/>
  <c r="G60" i="42"/>
  <c r="H60" i="42"/>
  <c r="I60" i="42"/>
  <c r="J60" i="42"/>
  <c r="K60" i="42"/>
  <c r="L60" i="42"/>
  <c r="M60" i="42"/>
  <c r="N60" i="42"/>
  <c r="O60" i="42"/>
  <c r="P60" i="42"/>
  <c r="Q60" i="42"/>
  <c r="C61" i="42"/>
  <c r="D61" i="42"/>
  <c r="E61" i="42"/>
  <c r="F61" i="42"/>
  <c r="G61" i="42"/>
  <c r="H61" i="42"/>
  <c r="I61" i="42"/>
  <c r="J61" i="42"/>
  <c r="K61" i="42"/>
  <c r="L61" i="42"/>
  <c r="M61" i="42"/>
  <c r="N61" i="42"/>
  <c r="O61" i="42"/>
  <c r="P61" i="42"/>
  <c r="Q61" i="42"/>
  <c r="C62" i="42"/>
  <c r="D62" i="42"/>
  <c r="E62" i="42"/>
  <c r="F62" i="42"/>
  <c r="G62" i="42"/>
  <c r="H62" i="42"/>
  <c r="I62" i="42"/>
  <c r="J62" i="42"/>
  <c r="K62" i="42"/>
  <c r="L62" i="42"/>
  <c r="M62" i="42"/>
  <c r="N62" i="42"/>
  <c r="O62" i="42"/>
  <c r="P62" i="42"/>
  <c r="Q62" i="42"/>
  <c r="C63" i="42"/>
  <c r="D63" i="42"/>
  <c r="E63" i="42"/>
  <c r="F63" i="42"/>
  <c r="G63" i="42"/>
  <c r="H63" i="42"/>
  <c r="I63" i="42"/>
  <c r="J63" i="42"/>
  <c r="K63" i="42"/>
  <c r="L63" i="42"/>
  <c r="M63" i="42"/>
  <c r="N63" i="42"/>
  <c r="O63" i="42"/>
  <c r="P63" i="42"/>
  <c r="Q63" i="42"/>
  <c r="C64" i="42"/>
  <c r="D64" i="42"/>
  <c r="E64" i="42"/>
  <c r="F64" i="42"/>
  <c r="G64" i="42"/>
  <c r="H64" i="42"/>
  <c r="I64" i="42"/>
  <c r="J64" i="42"/>
  <c r="K64" i="42"/>
  <c r="L64" i="42"/>
  <c r="M64" i="42"/>
  <c r="N64" i="42"/>
  <c r="O64" i="42"/>
  <c r="P64" i="42"/>
  <c r="Q64" i="42"/>
  <c r="C65" i="42"/>
  <c r="D65" i="42"/>
  <c r="E65" i="42"/>
  <c r="F65" i="42"/>
  <c r="G65" i="42"/>
  <c r="H65" i="42"/>
  <c r="I65" i="42"/>
  <c r="J65" i="42"/>
  <c r="K65" i="42"/>
  <c r="L65" i="42"/>
  <c r="M65" i="42"/>
  <c r="N65" i="42"/>
  <c r="O65" i="42"/>
  <c r="P65" i="42"/>
  <c r="Q65" i="42"/>
  <c r="C66" i="42"/>
  <c r="D66" i="42"/>
  <c r="E66" i="42"/>
  <c r="F66" i="42"/>
  <c r="G66" i="42"/>
  <c r="H66" i="42"/>
  <c r="I66" i="42"/>
  <c r="J66" i="42"/>
  <c r="K66" i="42"/>
  <c r="L66" i="42"/>
  <c r="M66" i="42"/>
  <c r="N66" i="42"/>
  <c r="O66" i="42"/>
  <c r="P66" i="42"/>
  <c r="Q66" i="42"/>
  <c r="C67" i="42"/>
  <c r="D67" i="42"/>
  <c r="E67" i="42"/>
  <c r="F67" i="42"/>
  <c r="G67" i="42"/>
  <c r="H67" i="42"/>
  <c r="I67" i="42"/>
  <c r="J67" i="42"/>
  <c r="K67" i="42"/>
  <c r="L67" i="42"/>
  <c r="M67" i="42"/>
  <c r="N67" i="42"/>
  <c r="O67" i="42"/>
  <c r="P67" i="42"/>
  <c r="Q67" i="42"/>
  <c r="C68" i="42"/>
  <c r="D68" i="42"/>
  <c r="E68" i="42"/>
  <c r="F68" i="42"/>
  <c r="G68" i="42"/>
  <c r="H68" i="42"/>
  <c r="I68" i="42"/>
  <c r="J68" i="42"/>
  <c r="K68" i="42"/>
  <c r="L68" i="42"/>
  <c r="M68" i="42"/>
  <c r="N68" i="42"/>
  <c r="O68" i="42"/>
  <c r="P68" i="42"/>
  <c r="Q68" i="42"/>
  <c r="C69" i="42"/>
  <c r="D69" i="42"/>
  <c r="E69" i="42"/>
  <c r="F69" i="42"/>
  <c r="G69" i="42"/>
  <c r="H69" i="42"/>
  <c r="I69" i="42"/>
  <c r="J69" i="42"/>
  <c r="K69" i="42"/>
  <c r="L69" i="42"/>
  <c r="M69" i="42"/>
  <c r="N69" i="42"/>
  <c r="O69" i="42"/>
  <c r="P69" i="42"/>
  <c r="Q69" i="42"/>
  <c r="C70" i="42"/>
  <c r="D70" i="42"/>
  <c r="E70" i="42"/>
  <c r="F70" i="42"/>
  <c r="G70" i="42"/>
  <c r="H70" i="42"/>
  <c r="I70" i="42"/>
  <c r="J70" i="42"/>
  <c r="K70" i="42"/>
  <c r="L70" i="42"/>
  <c r="M70" i="42"/>
  <c r="N70" i="42"/>
  <c r="O70" i="42"/>
  <c r="P70" i="42"/>
  <c r="Q70" i="42"/>
  <c r="V53" i="41"/>
  <c r="W53" i="41"/>
  <c r="X53" i="41"/>
  <c r="Y53" i="41"/>
  <c r="Z53" i="41"/>
  <c r="AA53" i="41"/>
  <c r="AB53" i="41"/>
  <c r="AC53" i="41"/>
  <c r="AD53" i="41"/>
  <c r="AE53" i="41"/>
  <c r="AF53" i="41"/>
  <c r="AG53" i="41"/>
  <c r="V54" i="41"/>
  <c r="W54" i="41"/>
  <c r="X54" i="41"/>
  <c r="Y54" i="41"/>
  <c r="Z54" i="41"/>
  <c r="AA54" i="41"/>
  <c r="AB54" i="41"/>
  <c r="AC54" i="41"/>
  <c r="AD54" i="41"/>
  <c r="AE54" i="41"/>
  <c r="AF54" i="41"/>
  <c r="AG54" i="41"/>
  <c r="V55" i="41"/>
  <c r="W55" i="41"/>
  <c r="X55" i="41"/>
  <c r="Y55" i="41"/>
  <c r="Z55" i="41"/>
  <c r="AA55" i="41"/>
  <c r="AB55" i="41"/>
  <c r="AC55" i="41"/>
  <c r="AD55" i="41"/>
  <c r="AE55" i="41"/>
  <c r="AF55" i="41"/>
  <c r="AG55" i="41"/>
  <c r="V56" i="41"/>
  <c r="W56" i="41"/>
  <c r="X56" i="41"/>
  <c r="Y56" i="41"/>
  <c r="Z56" i="41"/>
  <c r="AA56" i="41"/>
  <c r="AB56" i="41"/>
  <c r="AC56" i="41"/>
  <c r="AD56" i="41"/>
  <c r="AE56" i="41"/>
  <c r="AF56" i="41"/>
  <c r="AG56" i="41"/>
  <c r="V57" i="41"/>
  <c r="W57" i="41"/>
  <c r="X57" i="41"/>
  <c r="Y57" i="41"/>
  <c r="Z57" i="41"/>
  <c r="AA57" i="41"/>
  <c r="AB57" i="41"/>
  <c r="AC57" i="41"/>
  <c r="AD57" i="41"/>
  <c r="AE57" i="41"/>
  <c r="AF57" i="41"/>
  <c r="AG57" i="41"/>
  <c r="V58" i="41"/>
  <c r="W58" i="41"/>
  <c r="X58" i="41"/>
  <c r="Y58" i="41"/>
  <c r="Z58" i="41"/>
  <c r="AA58" i="41"/>
  <c r="AB58" i="41"/>
  <c r="AC58" i="41"/>
  <c r="AD58" i="41"/>
  <c r="AE58" i="41"/>
  <c r="AF58" i="41"/>
  <c r="AG58" i="41"/>
  <c r="V59" i="41"/>
  <c r="W59" i="41"/>
  <c r="X59" i="41"/>
  <c r="Y59" i="41"/>
  <c r="Z59" i="41"/>
  <c r="AA59" i="41"/>
  <c r="AB59" i="41"/>
  <c r="AC59" i="41"/>
  <c r="AD59" i="41"/>
  <c r="AE59" i="41"/>
  <c r="AF59" i="41"/>
  <c r="AG59" i="41"/>
  <c r="V60" i="41"/>
  <c r="W60" i="41"/>
  <c r="X60" i="41"/>
  <c r="Y60" i="41"/>
  <c r="Z60" i="41"/>
  <c r="AA60" i="41"/>
  <c r="AB60" i="41"/>
  <c r="AC60" i="41"/>
  <c r="AD60" i="41"/>
  <c r="AE60" i="41"/>
  <c r="AF60" i="41"/>
  <c r="AG60" i="41"/>
  <c r="V61" i="41"/>
  <c r="W61" i="41"/>
  <c r="X61" i="41"/>
  <c r="Y61" i="41"/>
  <c r="Z61" i="41"/>
  <c r="AA61" i="41"/>
  <c r="AB61" i="41"/>
  <c r="AC61" i="41"/>
  <c r="AD61" i="41"/>
  <c r="AE61" i="41"/>
  <c r="AF61" i="41"/>
  <c r="AG61" i="41"/>
  <c r="V62" i="41"/>
  <c r="W62" i="41"/>
  <c r="X62" i="41"/>
  <c r="Y62" i="41"/>
  <c r="Z62" i="41"/>
  <c r="AA62" i="41"/>
  <c r="AB62" i="41"/>
  <c r="AC62" i="41"/>
  <c r="AD62" i="41"/>
  <c r="AE62" i="41"/>
  <c r="AF62" i="41"/>
  <c r="AG62" i="41"/>
  <c r="V63" i="41"/>
  <c r="W63" i="41"/>
  <c r="X63" i="41"/>
  <c r="Y63" i="41"/>
  <c r="Z63" i="41"/>
  <c r="AA63" i="41"/>
  <c r="AB63" i="41"/>
  <c r="AC63" i="41"/>
  <c r="AD63" i="41"/>
  <c r="AE63" i="41"/>
  <c r="AF63" i="41"/>
  <c r="AG63" i="41"/>
  <c r="V64" i="41"/>
  <c r="W64" i="41"/>
  <c r="X64" i="41"/>
  <c r="Y64" i="41"/>
  <c r="Z64" i="41"/>
  <c r="AA64" i="41"/>
  <c r="AB64" i="41"/>
  <c r="AC64" i="41"/>
  <c r="AD64" i="41"/>
  <c r="AE64" i="41"/>
  <c r="AF64" i="41"/>
  <c r="AG64" i="41"/>
  <c r="V65" i="41"/>
  <c r="W65" i="41"/>
  <c r="X65" i="41"/>
  <c r="Y65" i="41"/>
  <c r="Z65" i="41"/>
  <c r="AA65" i="41"/>
  <c r="AB65" i="41"/>
  <c r="AC65" i="41"/>
  <c r="AD65" i="41"/>
  <c r="AE65" i="41"/>
  <c r="AF65" i="41"/>
  <c r="AG65" i="41"/>
  <c r="V66" i="41"/>
  <c r="W66" i="41"/>
  <c r="X66" i="41"/>
  <c r="Y66" i="41"/>
  <c r="Z66" i="41"/>
  <c r="AA66" i="41"/>
  <c r="AB66" i="41"/>
  <c r="AC66" i="41"/>
  <c r="AD66" i="41"/>
  <c r="AE66" i="41"/>
  <c r="AF66" i="41"/>
  <c r="AG66" i="41"/>
  <c r="V67" i="41"/>
  <c r="W67" i="41"/>
  <c r="X67" i="41"/>
  <c r="Y67" i="41"/>
  <c r="Z67" i="41"/>
  <c r="AA67" i="41"/>
  <c r="AB67" i="41"/>
  <c r="AC67" i="41"/>
  <c r="AD67" i="41"/>
  <c r="AE67" i="41"/>
  <c r="AF67" i="41"/>
  <c r="AG67" i="41"/>
  <c r="V68" i="41"/>
  <c r="W68" i="41"/>
  <c r="X68" i="41"/>
  <c r="Y68" i="41"/>
  <c r="Z68" i="41"/>
  <c r="AA68" i="41"/>
  <c r="AB68" i="41"/>
  <c r="AC68" i="41"/>
  <c r="AD68" i="41"/>
  <c r="AE68" i="41"/>
  <c r="AF68" i="41"/>
  <c r="AG68" i="41"/>
  <c r="V69" i="41"/>
  <c r="W69" i="41"/>
  <c r="X69" i="41"/>
  <c r="Y69" i="41"/>
  <c r="Z69" i="41"/>
  <c r="AA69" i="41"/>
  <c r="AB69" i="41"/>
  <c r="AC69" i="41"/>
  <c r="AD69" i="41"/>
  <c r="AE69" i="41"/>
  <c r="AF69" i="41"/>
  <c r="AG69" i="41"/>
  <c r="V70" i="41"/>
  <c r="W70" i="41"/>
  <c r="X70" i="41"/>
  <c r="Y70" i="41"/>
  <c r="Z70" i="41"/>
  <c r="AA70" i="41"/>
  <c r="AB70" i="41"/>
  <c r="AC70" i="41"/>
  <c r="AD70" i="41"/>
  <c r="AE70" i="41"/>
  <c r="AF70" i="41"/>
  <c r="AG70" i="41"/>
  <c r="U54" i="41"/>
  <c r="U55" i="41"/>
  <c r="U56" i="41"/>
  <c r="U57" i="41"/>
  <c r="U58" i="41"/>
  <c r="U59" i="41"/>
  <c r="U60" i="41"/>
  <c r="U61" i="41"/>
  <c r="U62" i="41"/>
  <c r="U63" i="41"/>
  <c r="U64" i="41"/>
  <c r="U65" i="41"/>
  <c r="U66" i="41"/>
  <c r="U67" i="41"/>
  <c r="U68" i="41"/>
  <c r="U69" i="41"/>
  <c r="U70" i="41"/>
  <c r="U53" i="41"/>
  <c r="U34" i="41"/>
  <c r="V34" i="41"/>
  <c r="W34" i="41"/>
  <c r="X34" i="41"/>
  <c r="Y34" i="41"/>
  <c r="Z34" i="41"/>
  <c r="AA34" i="41"/>
  <c r="AB34" i="41"/>
  <c r="AC34" i="41"/>
  <c r="AD34" i="41"/>
  <c r="AE34" i="41"/>
  <c r="AF34" i="41"/>
  <c r="AG34" i="41"/>
  <c r="U36" i="41"/>
  <c r="V36" i="41"/>
  <c r="W36" i="41"/>
  <c r="X36" i="41"/>
  <c r="Y36" i="41"/>
  <c r="Z36" i="41"/>
  <c r="AA36" i="41"/>
  <c r="AB36" i="41"/>
  <c r="AC36" i="41"/>
  <c r="AD36" i="41"/>
  <c r="AE36" i="41"/>
  <c r="AF36" i="41"/>
  <c r="AG36" i="41"/>
  <c r="U37" i="41"/>
  <c r="V37" i="41"/>
  <c r="W37" i="41"/>
  <c r="X37" i="41"/>
  <c r="Y37" i="41"/>
  <c r="Z37" i="41"/>
  <c r="AA37" i="41"/>
  <c r="AB37" i="41"/>
  <c r="AC37" i="41"/>
  <c r="AD37" i="41"/>
  <c r="AE37" i="41"/>
  <c r="AF37" i="41"/>
  <c r="AG37" i="41"/>
  <c r="U38" i="41"/>
  <c r="V38" i="41"/>
  <c r="W38" i="41"/>
  <c r="X38" i="41"/>
  <c r="Y38" i="41"/>
  <c r="Z38" i="41"/>
  <c r="AA38" i="41"/>
  <c r="AB38" i="41"/>
  <c r="AC38" i="41"/>
  <c r="AD38" i="41"/>
  <c r="AE38" i="41"/>
  <c r="AF38" i="41"/>
  <c r="AG38" i="41"/>
  <c r="U39" i="41"/>
  <c r="V39" i="41"/>
  <c r="W39" i="41"/>
  <c r="X39" i="41"/>
  <c r="Y39" i="41"/>
  <c r="Z39" i="41"/>
  <c r="AA39" i="41"/>
  <c r="AB39" i="41"/>
  <c r="AC39" i="41"/>
  <c r="AD39" i="41"/>
  <c r="AE39" i="41"/>
  <c r="AF39" i="41"/>
  <c r="AG39" i="41"/>
  <c r="U40" i="41"/>
  <c r="V40" i="41"/>
  <c r="W40" i="41"/>
  <c r="X40" i="41"/>
  <c r="Y40" i="41"/>
  <c r="Z40" i="41"/>
  <c r="AA40" i="41"/>
  <c r="AB40" i="41"/>
  <c r="AC40" i="41"/>
  <c r="AD40" i="41"/>
  <c r="AE40" i="41"/>
  <c r="AF40" i="41"/>
  <c r="AG40" i="41"/>
  <c r="U41" i="41"/>
  <c r="V41" i="41"/>
  <c r="W41" i="41"/>
  <c r="X41" i="41"/>
  <c r="Y41" i="41"/>
  <c r="Z41" i="41"/>
  <c r="AA41" i="41"/>
  <c r="AB41" i="41"/>
  <c r="AC41" i="41"/>
  <c r="AD41" i="41"/>
  <c r="AE41" i="41"/>
  <c r="AF41" i="41"/>
  <c r="AG41" i="41"/>
  <c r="U42" i="41"/>
  <c r="V42" i="41"/>
  <c r="W42" i="41"/>
  <c r="X42" i="41"/>
  <c r="Y42" i="41"/>
  <c r="Z42" i="41"/>
  <c r="AA42" i="41"/>
  <c r="AB42" i="41"/>
  <c r="AC42" i="41"/>
  <c r="AD42" i="41"/>
  <c r="AE42" i="41"/>
  <c r="AF42" i="41"/>
  <c r="AG42" i="41"/>
  <c r="U43" i="41"/>
  <c r="V43" i="41"/>
  <c r="W43" i="41"/>
  <c r="X43" i="41"/>
  <c r="Y43" i="41"/>
  <c r="Z43" i="41"/>
  <c r="AA43" i="41"/>
  <c r="AB43" i="41"/>
  <c r="AC43" i="41"/>
  <c r="AD43" i="41"/>
  <c r="AE43" i="41"/>
  <c r="AF43" i="41"/>
  <c r="AG43" i="41"/>
  <c r="U44" i="41"/>
  <c r="V44" i="41"/>
  <c r="W44" i="41"/>
  <c r="X44" i="41"/>
  <c r="Y44" i="41"/>
  <c r="Z44" i="41"/>
  <c r="AA44" i="41"/>
  <c r="AB44" i="41"/>
  <c r="AC44" i="41"/>
  <c r="AD44" i="41"/>
  <c r="AE44" i="41"/>
  <c r="AF44" i="41"/>
  <c r="AG44" i="41"/>
  <c r="U45" i="41"/>
  <c r="V45" i="41"/>
  <c r="W45" i="41"/>
  <c r="X45" i="41"/>
  <c r="Y45" i="41"/>
  <c r="Z45" i="41"/>
  <c r="AA45" i="41"/>
  <c r="AB45" i="41"/>
  <c r="AC45" i="41"/>
  <c r="AD45" i="41"/>
  <c r="AE45" i="41"/>
  <c r="AF45" i="41"/>
  <c r="AG45" i="41"/>
  <c r="U46" i="41"/>
  <c r="V46" i="41"/>
  <c r="W46" i="41"/>
  <c r="X46" i="41"/>
  <c r="Y46" i="41"/>
  <c r="Z46" i="41"/>
  <c r="AA46" i="41"/>
  <c r="AB46" i="41"/>
  <c r="AC46" i="41"/>
  <c r="AD46" i="41"/>
  <c r="AE46" i="41"/>
  <c r="AF46" i="41"/>
  <c r="AG46" i="41"/>
  <c r="U47" i="41"/>
  <c r="V47" i="41"/>
  <c r="W47" i="41"/>
  <c r="X47" i="41"/>
  <c r="Y47" i="41"/>
  <c r="Z47" i="41"/>
  <c r="AA47" i="41"/>
  <c r="AB47" i="41"/>
  <c r="AC47" i="41"/>
  <c r="AD47" i="41"/>
  <c r="AE47" i="41"/>
  <c r="AF47" i="41"/>
  <c r="AG47" i="41"/>
  <c r="U48" i="41"/>
  <c r="V48" i="41"/>
  <c r="W48" i="41"/>
  <c r="X48" i="41"/>
  <c r="Y48" i="41"/>
  <c r="Z48" i="41"/>
  <c r="AA48" i="41"/>
  <c r="AB48" i="41"/>
  <c r="AC48" i="41"/>
  <c r="AD48" i="41"/>
  <c r="AE48" i="41"/>
  <c r="AF48" i="41"/>
  <c r="AG48" i="41"/>
  <c r="U49" i="41"/>
  <c r="V49" i="41"/>
  <c r="W49" i="41"/>
  <c r="X49" i="41"/>
  <c r="Y49" i="41"/>
  <c r="Z49" i="41"/>
  <c r="AA49" i="41"/>
  <c r="AB49" i="41"/>
  <c r="AC49" i="41"/>
  <c r="AD49" i="41"/>
  <c r="AE49" i="41"/>
  <c r="AF49" i="41"/>
  <c r="AG49" i="41"/>
  <c r="U50" i="41"/>
  <c r="V50" i="41"/>
  <c r="W50" i="41"/>
  <c r="X50" i="41"/>
  <c r="Y50" i="41"/>
  <c r="Z50" i="41"/>
  <c r="AA50" i="41"/>
  <c r="AB50" i="41"/>
  <c r="AC50" i="41"/>
  <c r="AD50" i="41"/>
  <c r="AE50" i="41"/>
  <c r="AF50" i="41"/>
  <c r="AG50" i="41"/>
  <c r="U51" i="41"/>
  <c r="V51" i="41"/>
  <c r="W51" i="41"/>
  <c r="X51" i="41"/>
  <c r="Y51" i="41"/>
  <c r="Z51" i="41"/>
  <c r="AA51" i="41"/>
  <c r="AB51" i="41"/>
  <c r="AC51" i="41"/>
  <c r="AD51" i="41"/>
  <c r="AE51" i="41"/>
  <c r="AF51" i="41"/>
  <c r="AG51" i="41"/>
  <c r="U52" i="41"/>
  <c r="V52" i="41"/>
  <c r="W52" i="41"/>
  <c r="X52" i="41"/>
  <c r="Y52" i="41"/>
  <c r="Z52" i="41"/>
  <c r="AA52" i="41"/>
  <c r="AB52" i="41"/>
  <c r="AC52" i="41"/>
  <c r="AD52" i="41"/>
  <c r="AE52" i="41"/>
  <c r="AF52" i="41"/>
  <c r="AG52" i="41"/>
  <c r="V35" i="41"/>
  <c r="W35" i="41"/>
  <c r="X35" i="41"/>
  <c r="Y35" i="41"/>
  <c r="Z35" i="41"/>
  <c r="AA35" i="41"/>
  <c r="AB35" i="41"/>
  <c r="AC35" i="41"/>
  <c r="AD35" i="41"/>
  <c r="AE35" i="41"/>
  <c r="AF35" i="41"/>
  <c r="AG35" i="41"/>
  <c r="U35" i="41"/>
  <c r="AG33" i="41"/>
  <c r="AF33" i="41"/>
  <c r="AE33" i="41"/>
  <c r="AD33" i="41"/>
  <c r="AC33" i="41"/>
  <c r="AB33" i="41"/>
  <c r="AA33" i="41"/>
  <c r="Z33" i="41"/>
  <c r="Y33" i="41"/>
  <c r="X33" i="41"/>
  <c r="W33" i="41"/>
  <c r="V33" i="41"/>
  <c r="AG32" i="41"/>
  <c r="AF32" i="41"/>
  <c r="AE32" i="41"/>
  <c r="AD32" i="41"/>
  <c r="AC32" i="41"/>
  <c r="AB32" i="41"/>
  <c r="AA32" i="41"/>
  <c r="Z32" i="41"/>
  <c r="Y32" i="41"/>
  <c r="X32" i="41"/>
  <c r="W32" i="41"/>
  <c r="V32" i="41"/>
  <c r="AG31" i="41"/>
  <c r="AF31" i="41"/>
  <c r="AE31" i="41"/>
  <c r="AD31" i="41"/>
  <c r="AC31" i="41"/>
  <c r="AB31" i="41"/>
  <c r="AA31" i="41"/>
  <c r="Z31" i="41"/>
  <c r="Y31" i="41"/>
  <c r="X31" i="41"/>
  <c r="W31" i="41"/>
  <c r="V31" i="41"/>
  <c r="AG30" i="41"/>
  <c r="AF30" i="41"/>
  <c r="AE30" i="41"/>
  <c r="AD30" i="41"/>
  <c r="AC30" i="41"/>
  <c r="AB30" i="41"/>
  <c r="AA30" i="41"/>
  <c r="Z30" i="41"/>
  <c r="Y30" i="41"/>
  <c r="X30" i="41"/>
  <c r="W30" i="41"/>
  <c r="V30" i="41"/>
  <c r="AG29" i="41"/>
  <c r="AF29" i="41"/>
  <c r="AE29" i="41"/>
  <c r="AD29" i="41"/>
  <c r="AC29" i="41"/>
  <c r="AB29" i="41"/>
  <c r="AA29" i="41"/>
  <c r="Z29" i="41"/>
  <c r="Y29" i="41"/>
  <c r="X29" i="41"/>
  <c r="W29" i="41"/>
  <c r="V29" i="41"/>
  <c r="AG28" i="41"/>
  <c r="AF28" i="41"/>
  <c r="AE28" i="41"/>
  <c r="AD28" i="41"/>
  <c r="AC28" i="41"/>
  <c r="AB28" i="41"/>
  <c r="AA28" i="41"/>
  <c r="Z28" i="41"/>
  <c r="Y28" i="41"/>
  <c r="X28" i="41"/>
  <c r="W28" i="41"/>
  <c r="V28" i="41"/>
  <c r="AG27" i="41"/>
  <c r="AF27" i="41"/>
  <c r="AE27" i="41"/>
  <c r="AD27" i="41"/>
  <c r="AC27" i="41"/>
  <c r="AB27" i="41"/>
  <c r="AA27" i="41"/>
  <c r="Z27" i="41"/>
  <c r="Y27" i="41"/>
  <c r="X27" i="41"/>
  <c r="W27" i="41"/>
  <c r="V27" i="41"/>
  <c r="AG26" i="41"/>
  <c r="AF26" i="41"/>
  <c r="AE26" i="41"/>
  <c r="AD26" i="41"/>
  <c r="AC26" i="41"/>
  <c r="AB26" i="41"/>
  <c r="AA26" i="41"/>
  <c r="Z26" i="41"/>
  <c r="Y26" i="41"/>
  <c r="X26" i="41"/>
  <c r="W26" i="41"/>
  <c r="V26" i="41"/>
  <c r="AG25" i="41"/>
  <c r="AF25" i="41"/>
  <c r="AE25" i="41"/>
  <c r="AD25" i="41"/>
  <c r="AC25" i="41"/>
  <c r="AB25" i="41"/>
  <c r="AA25" i="41"/>
  <c r="Z25" i="41"/>
  <c r="Y25" i="41"/>
  <c r="X25" i="41"/>
  <c r="W25" i="41"/>
  <c r="V25" i="41"/>
  <c r="AG24" i="41"/>
  <c r="AF24" i="41"/>
  <c r="AE24" i="41"/>
  <c r="AD24" i="41"/>
  <c r="AC24" i="41"/>
  <c r="AB24" i="41"/>
  <c r="AA24" i="41"/>
  <c r="Z24" i="41"/>
  <c r="Y24" i="41"/>
  <c r="X24" i="41"/>
  <c r="W24" i="41"/>
  <c r="V24" i="41"/>
  <c r="AG23" i="41"/>
  <c r="AF23" i="41"/>
  <c r="AE23" i="41"/>
  <c r="AD23" i="41"/>
  <c r="AC23" i="41"/>
  <c r="AB23" i="41"/>
  <c r="AA23" i="41"/>
  <c r="Z23" i="41"/>
  <c r="Y23" i="41"/>
  <c r="X23" i="41"/>
  <c r="W23" i="41"/>
  <c r="V23" i="41"/>
  <c r="AG22" i="41"/>
  <c r="AF22" i="41"/>
  <c r="AE22" i="41"/>
  <c r="AD22" i="41"/>
  <c r="AC22" i="41"/>
  <c r="AB22" i="41"/>
  <c r="AA22" i="41"/>
  <c r="Z22" i="41"/>
  <c r="Y22" i="41"/>
  <c r="X22" i="41"/>
  <c r="W22" i="41"/>
  <c r="V22" i="41"/>
  <c r="AG21" i="41"/>
  <c r="AF21" i="41"/>
  <c r="AE21" i="41"/>
  <c r="AD21" i="41"/>
  <c r="AC21" i="41"/>
  <c r="AB21" i="41"/>
  <c r="AA21" i="41"/>
  <c r="Z21" i="41"/>
  <c r="Y21" i="41"/>
  <c r="X21" i="41"/>
  <c r="W21" i="41"/>
  <c r="V21" i="41"/>
  <c r="AG20" i="41"/>
  <c r="AF20" i="41"/>
  <c r="AE20" i="41"/>
  <c r="AD20" i="41"/>
  <c r="AC20" i="41"/>
  <c r="AB20" i="41"/>
  <c r="AA20" i="41"/>
  <c r="Z20" i="41"/>
  <c r="Y20" i="41"/>
  <c r="X20" i="41"/>
  <c r="W20" i="41"/>
  <c r="V20" i="41"/>
  <c r="AG19" i="41"/>
  <c r="AF19" i="41"/>
  <c r="AE19" i="41"/>
  <c r="AD19" i="41"/>
  <c r="AC19" i="41"/>
  <c r="AB19" i="41"/>
  <c r="AA19" i="41"/>
  <c r="Z19" i="41"/>
  <c r="Y19" i="41"/>
  <c r="X19" i="41"/>
  <c r="W19" i="41"/>
  <c r="V19" i="41"/>
  <c r="AG18" i="41"/>
  <c r="AF18" i="41"/>
  <c r="AE18" i="41"/>
  <c r="AD18" i="41"/>
  <c r="AC18" i="41"/>
  <c r="AB18" i="41"/>
  <c r="AA18" i="41"/>
  <c r="Z18" i="41"/>
  <c r="Y18" i="41"/>
  <c r="X18" i="41"/>
  <c r="W18" i="41"/>
  <c r="V18" i="41"/>
  <c r="AG17" i="41"/>
  <c r="AF17" i="41"/>
  <c r="AE17" i="41"/>
  <c r="AD17" i="41"/>
  <c r="AC17" i="41"/>
  <c r="AB17" i="41"/>
  <c r="AA17" i="41"/>
  <c r="Z17" i="41"/>
  <c r="Y17" i="41"/>
  <c r="X17" i="41"/>
  <c r="W17" i="41"/>
  <c r="V17" i="41"/>
  <c r="U18" i="41"/>
  <c r="U19" i="41"/>
  <c r="U20" i="41"/>
  <c r="U21" i="41"/>
  <c r="U22" i="41"/>
  <c r="U23" i="41"/>
  <c r="U24" i="41"/>
  <c r="U25" i="41"/>
  <c r="U26" i="41"/>
  <c r="U27" i="41"/>
  <c r="U28" i="41"/>
  <c r="U29" i="41"/>
  <c r="U30" i="41"/>
  <c r="U31" i="41"/>
  <c r="U32" i="41"/>
  <c r="U33" i="41"/>
  <c r="U17" i="41"/>
  <c r="Q33" i="41"/>
  <c r="P33" i="41"/>
  <c r="O33" i="41"/>
  <c r="N33" i="41"/>
  <c r="M33" i="41"/>
  <c r="L33" i="41"/>
  <c r="K33" i="41"/>
  <c r="J33" i="41"/>
  <c r="I33" i="41"/>
  <c r="H33" i="41"/>
  <c r="G33" i="41"/>
  <c r="F33" i="41"/>
  <c r="E33" i="41"/>
  <c r="D33" i="41"/>
  <c r="C33" i="41"/>
  <c r="Q32" i="41"/>
  <c r="P32" i="41"/>
  <c r="O32" i="41"/>
  <c r="N32" i="41"/>
  <c r="M32" i="41"/>
  <c r="L32" i="41"/>
  <c r="K32" i="41"/>
  <c r="J32" i="41"/>
  <c r="I32" i="41"/>
  <c r="H32" i="41"/>
  <c r="G32" i="41"/>
  <c r="F32" i="41"/>
  <c r="E32" i="41"/>
  <c r="D32" i="41"/>
  <c r="C32" i="41"/>
  <c r="Q31" i="41"/>
  <c r="P31" i="41"/>
  <c r="O31" i="41"/>
  <c r="N31" i="41"/>
  <c r="M31" i="41"/>
  <c r="L31" i="41"/>
  <c r="K31" i="41"/>
  <c r="J31" i="41"/>
  <c r="I31" i="41"/>
  <c r="H31" i="41"/>
  <c r="G31" i="41"/>
  <c r="F31" i="41"/>
  <c r="E31" i="41"/>
  <c r="D31" i="41"/>
  <c r="C31" i="41"/>
  <c r="Q30" i="41"/>
  <c r="P30" i="41"/>
  <c r="O30" i="41"/>
  <c r="N30" i="41"/>
  <c r="M30" i="41"/>
  <c r="L30" i="41"/>
  <c r="K30" i="41"/>
  <c r="J30" i="41"/>
  <c r="I30" i="41"/>
  <c r="H30" i="41"/>
  <c r="G30" i="41"/>
  <c r="F30" i="41"/>
  <c r="E30" i="41"/>
  <c r="D30" i="41"/>
  <c r="C30" i="41"/>
  <c r="Q29" i="41"/>
  <c r="P29" i="41"/>
  <c r="O29" i="41"/>
  <c r="N29" i="41"/>
  <c r="M29" i="41"/>
  <c r="L29" i="41"/>
  <c r="K29" i="41"/>
  <c r="J29" i="41"/>
  <c r="I29" i="41"/>
  <c r="H29" i="41"/>
  <c r="G29" i="41"/>
  <c r="F29" i="41"/>
  <c r="E29" i="41"/>
  <c r="D29" i="41"/>
  <c r="C29" i="41"/>
  <c r="Q28" i="41"/>
  <c r="P28" i="41"/>
  <c r="O28" i="41"/>
  <c r="N28" i="41"/>
  <c r="M28" i="41"/>
  <c r="L28" i="41"/>
  <c r="K28" i="41"/>
  <c r="J28" i="41"/>
  <c r="I28" i="41"/>
  <c r="H28" i="41"/>
  <c r="G28" i="41"/>
  <c r="F28" i="41"/>
  <c r="E28" i="41"/>
  <c r="D28" i="41"/>
  <c r="C28" i="41"/>
  <c r="Q27" i="41"/>
  <c r="P27" i="41"/>
  <c r="O27" i="41"/>
  <c r="N27" i="41"/>
  <c r="M27" i="41"/>
  <c r="L27" i="41"/>
  <c r="K27" i="41"/>
  <c r="J27" i="41"/>
  <c r="I27" i="41"/>
  <c r="H27" i="41"/>
  <c r="G27" i="41"/>
  <c r="F27" i="41"/>
  <c r="E27" i="41"/>
  <c r="D27" i="41"/>
  <c r="C27" i="41"/>
  <c r="Q26" i="41"/>
  <c r="P26" i="41"/>
  <c r="O26" i="41"/>
  <c r="N26" i="41"/>
  <c r="M26" i="41"/>
  <c r="L26" i="41"/>
  <c r="K26" i="41"/>
  <c r="J26" i="41"/>
  <c r="I26" i="41"/>
  <c r="H26" i="41"/>
  <c r="G26" i="41"/>
  <c r="F26" i="41"/>
  <c r="E26" i="41"/>
  <c r="D26" i="41"/>
  <c r="C26" i="41"/>
  <c r="Q25" i="41"/>
  <c r="P25" i="41"/>
  <c r="O25" i="41"/>
  <c r="N25" i="41"/>
  <c r="M25" i="41"/>
  <c r="L25" i="41"/>
  <c r="K25" i="41"/>
  <c r="J25" i="41"/>
  <c r="I25" i="41"/>
  <c r="H25" i="41"/>
  <c r="G25" i="41"/>
  <c r="F25" i="41"/>
  <c r="E25" i="41"/>
  <c r="D25" i="41"/>
  <c r="C25" i="41"/>
  <c r="Q24" i="41"/>
  <c r="P24" i="41"/>
  <c r="O24" i="41"/>
  <c r="N24" i="41"/>
  <c r="M24" i="41"/>
  <c r="L24" i="41"/>
  <c r="K24" i="41"/>
  <c r="J24" i="41"/>
  <c r="I24" i="41"/>
  <c r="H24" i="41"/>
  <c r="G24" i="41"/>
  <c r="F24" i="41"/>
  <c r="E24" i="41"/>
  <c r="D24" i="41"/>
  <c r="C24" i="41"/>
  <c r="Q23" i="41"/>
  <c r="P23" i="41"/>
  <c r="O23" i="41"/>
  <c r="N23" i="41"/>
  <c r="M23" i="41"/>
  <c r="L23" i="41"/>
  <c r="K23" i="41"/>
  <c r="J23" i="41"/>
  <c r="I23" i="41"/>
  <c r="H23" i="41"/>
  <c r="G23" i="41"/>
  <c r="F23" i="41"/>
  <c r="E23" i="41"/>
  <c r="D23" i="41"/>
  <c r="C23" i="41"/>
  <c r="Q22" i="41"/>
  <c r="P22" i="41"/>
  <c r="O22" i="41"/>
  <c r="N22" i="41"/>
  <c r="M22" i="41"/>
  <c r="L22" i="41"/>
  <c r="K22" i="41"/>
  <c r="J22" i="41"/>
  <c r="I22" i="41"/>
  <c r="H22" i="41"/>
  <c r="G22" i="41"/>
  <c r="F22" i="41"/>
  <c r="E22" i="41"/>
  <c r="D22" i="41"/>
  <c r="C22" i="41"/>
  <c r="Q21" i="41"/>
  <c r="P21" i="41"/>
  <c r="O21" i="41"/>
  <c r="N21" i="41"/>
  <c r="M21" i="41"/>
  <c r="L21" i="41"/>
  <c r="K21" i="41"/>
  <c r="J21" i="41"/>
  <c r="I21" i="41"/>
  <c r="H21" i="41"/>
  <c r="G21" i="41"/>
  <c r="F21" i="41"/>
  <c r="E21" i="41"/>
  <c r="D21" i="41"/>
  <c r="C21" i="41"/>
  <c r="Q20" i="41"/>
  <c r="P20" i="41"/>
  <c r="O20" i="41"/>
  <c r="N20" i="41"/>
  <c r="M20" i="41"/>
  <c r="L20" i="41"/>
  <c r="K20" i="41"/>
  <c r="J20" i="41"/>
  <c r="I20" i="41"/>
  <c r="H20" i="41"/>
  <c r="G20" i="41"/>
  <c r="F20" i="41"/>
  <c r="E20" i="41"/>
  <c r="D20" i="41"/>
  <c r="C20" i="41"/>
  <c r="Q19" i="41"/>
  <c r="P19" i="41"/>
  <c r="O19" i="41"/>
  <c r="N19" i="41"/>
  <c r="M19" i="41"/>
  <c r="L19" i="41"/>
  <c r="K19" i="41"/>
  <c r="J19" i="41"/>
  <c r="I19" i="41"/>
  <c r="H19" i="41"/>
  <c r="G19" i="41"/>
  <c r="F19" i="41"/>
  <c r="E19" i="41"/>
  <c r="D19" i="41"/>
  <c r="C19" i="41"/>
  <c r="Q18" i="41"/>
  <c r="P18" i="41"/>
  <c r="O18" i="41"/>
  <c r="N18" i="41"/>
  <c r="M18" i="41"/>
  <c r="L18" i="41"/>
  <c r="J18" i="41"/>
  <c r="I18" i="41"/>
  <c r="H18" i="41"/>
  <c r="G18" i="41"/>
  <c r="F18" i="41"/>
  <c r="E18" i="41"/>
  <c r="D18" i="41"/>
  <c r="C18" i="41"/>
  <c r="Q17" i="41"/>
  <c r="P17" i="41"/>
  <c r="O17" i="41"/>
  <c r="N17" i="41"/>
  <c r="M17" i="41"/>
  <c r="L17" i="41"/>
  <c r="J17" i="41"/>
  <c r="I17" i="41"/>
  <c r="H17" i="41"/>
  <c r="G17" i="41"/>
  <c r="F17" i="41"/>
  <c r="E17" i="41"/>
  <c r="D17" i="41"/>
  <c r="C17" i="41"/>
  <c r="D34" i="41"/>
  <c r="E34" i="41"/>
  <c r="F34" i="41"/>
  <c r="G34" i="41"/>
  <c r="H34" i="41"/>
  <c r="I34" i="41"/>
  <c r="J34" i="41"/>
  <c r="K34" i="41"/>
  <c r="L34" i="41"/>
  <c r="M34" i="41"/>
  <c r="N34" i="41"/>
  <c r="O34" i="41"/>
  <c r="P34" i="41"/>
  <c r="Q34" i="41"/>
  <c r="C34" i="41"/>
  <c r="C35" i="41"/>
  <c r="D35" i="41"/>
  <c r="E35" i="41"/>
  <c r="F35" i="41"/>
  <c r="G35" i="41"/>
  <c r="H35" i="41"/>
  <c r="I35" i="41"/>
  <c r="J35" i="41"/>
  <c r="L35" i="41"/>
  <c r="M35" i="41"/>
  <c r="N35" i="41"/>
  <c r="O35" i="41"/>
  <c r="P35" i="41"/>
  <c r="Q35" i="41"/>
  <c r="C36" i="41"/>
  <c r="D36" i="41"/>
  <c r="E36" i="41"/>
  <c r="F36" i="41"/>
  <c r="G36" i="41"/>
  <c r="H36" i="41"/>
  <c r="I36" i="41"/>
  <c r="J36" i="41"/>
  <c r="L36" i="41"/>
  <c r="M36" i="41"/>
  <c r="N36" i="41"/>
  <c r="O36" i="41"/>
  <c r="P36" i="41"/>
  <c r="Q36" i="41"/>
  <c r="C37" i="41"/>
  <c r="D37" i="41"/>
  <c r="E37" i="41"/>
  <c r="F37" i="41"/>
  <c r="G37" i="41"/>
  <c r="H37" i="41"/>
  <c r="I37" i="41"/>
  <c r="J37" i="41"/>
  <c r="K37" i="41"/>
  <c r="L37" i="41"/>
  <c r="M37" i="41"/>
  <c r="N37" i="41"/>
  <c r="O37" i="41"/>
  <c r="P37" i="41"/>
  <c r="Q37" i="41"/>
  <c r="C38" i="41"/>
  <c r="D38" i="41"/>
  <c r="E38" i="41"/>
  <c r="F38" i="41"/>
  <c r="G38" i="41"/>
  <c r="H38" i="41"/>
  <c r="I38" i="41"/>
  <c r="J38" i="41"/>
  <c r="K38" i="41"/>
  <c r="L38" i="41"/>
  <c r="M38" i="41"/>
  <c r="N38" i="41"/>
  <c r="O38" i="41"/>
  <c r="P38" i="41"/>
  <c r="Q38" i="41"/>
  <c r="C39" i="41"/>
  <c r="D39" i="41"/>
  <c r="E39" i="41"/>
  <c r="F39" i="41"/>
  <c r="G39" i="41"/>
  <c r="H39" i="41"/>
  <c r="I39" i="41"/>
  <c r="J39" i="41"/>
  <c r="K39" i="41"/>
  <c r="L39" i="41"/>
  <c r="M39" i="41"/>
  <c r="N39" i="41"/>
  <c r="O39" i="41"/>
  <c r="P39" i="41"/>
  <c r="Q39" i="41"/>
  <c r="C40" i="41"/>
  <c r="D40" i="41"/>
  <c r="E40" i="41"/>
  <c r="F40" i="41"/>
  <c r="G40" i="41"/>
  <c r="H40" i="41"/>
  <c r="I40" i="41"/>
  <c r="J40" i="41"/>
  <c r="K40" i="41"/>
  <c r="L40" i="41"/>
  <c r="M40" i="41"/>
  <c r="N40" i="41"/>
  <c r="O40" i="41"/>
  <c r="P40" i="41"/>
  <c r="Q40" i="41"/>
  <c r="C41" i="41"/>
  <c r="D41" i="41"/>
  <c r="E41" i="41"/>
  <c r="F41" i="41"/>
  <c r="G41" i="41"/>
  <c r="H41" i="41"/>
  <c r="I41" i="41"/>
  <c r="J41" i="41"/>
  <c r="K41" i="41"/>
  <c r="L41" i="41"/>
  <c r="M41" i="41"/>
  <c r="N41" i="41"/>
  <c r="O41" i="41"/>
  <c r="P41" i="41"/>
  <c r="Q41" i="41"/>
  <c r="C42" i="41"/>
  <c r="D42" i="41"/>
  <c r="E42" i="41"/>
  <c r="F42" i="41"/>
  <c r="G42" i="41"/>
  <c r="H42" i="41"/>
  <c r="I42" i="41"/>
  <c r="J42" i="41"/>
  <c r="K42" i="41"/>
  <c r="L42" i="41"/>
  <c r="M42" i="41"/>
  <c r="N42" i="41"/>
  <c r="O42" i="41"/>
  <c r="P42" i="41"/>
  <c r="Q42" i="41"/>
  <c r="C43" i="41"/>
  <c r="D43" i="41"/>
  <c r="E43" i="41"/>
  <c r="F43" i="41"/>
  <c r="G43" i="41"/>
  <c r="H43" i="41"/>
  <c r="I43" i="41"/>
  <c r="J43" i="41"/>
  <c r="K43" i="41"/>
  <c r="L43" i="41"/>
  <c r="M43" i="41"/>
  <c r="N43" i="41"/>
  <c r="O43" i="41"/>
  <c r="P43" i="41"/>
  <c r="Q43" i="41"/>
  <c r="C44" i="41"/>
  <c r="D44" i="41"/>
  <c r="E44" i="41"/>
  <c r="F44" i="41"/>
  <c r="G44" i="41"/>
  <c r="H44" i="41"/>
  <c r="I44" i="41"/>
  <c r="J44" i="41"/>
  <c r="K44" i="41"/>
  <c r="L44" i="41"/>
  <c r="M44" i="41"/>
  <c r="N44" i="41"/>
  <c r="O44" i="41"/>
  <c r="P44" i="41"/>
  <c r="Q44" i="41"/>
  <c r="C45" i="41"/>
  <c r="D45" i="41"/>
  <c r="E45" i="41"/>
  <c r="F45" i="41"/>
  <c r="G45" i="41"/>
  <c r="H45" i="41"/>
  <c r="I45" i="41"/>
  <c r="J45" i="41"/>
  <c r="K45" i="41"/>
  <c r="L45" i="41"/>
  <c r="M45" i="41"/>
  <c r="N45" i="41"/>
  <c r="O45" i="41"/>
  <c r="P45" i="41"/>
  <c r="Q45" i="41"/>
  <c r="C46" i="41"/>
  <c r="D46" i="41"/>
  <c r="E46" i="41"/>
  <c r="F46" i="41"/>
  <c r="G46" i="41"/>
  <c r="H46" i="41"/>
  <c r="I46" i="41"/>
  <c r="J46" i="41"/>
  <c r="K46" i="41"/>
  <c r="L46" i="41"/>
  <c r="M46" i="41"/>
  <c r="N46" i="41"/>
  <c r="O46" i="41"/>
  <c r="P46" i="41"/>
  <c r="Q46" i="41"/>
  <c r="C47" i="41"/>
  <c r="D47" i="41"/>
  <c r="E47" i="41"/>
  <c r="F47" i="41"/>
  <c r="G47" i="41"/>
  <c r="H47" i="41"/>
  <c r="I47" i="41"/>
  <c r="J47" i="41"/>
  <c r="K47" i="41"/>
  <c r="L47" i="41"/>
  <c r="M47" i="41"/>
  <c r="N47" i="41"/>
  <c r="O47" i="41"/>
  <c r="P47" i="41"/>
  <c r="Q47" i="41"/>
  <c r="C48" i="41"/>
  <c r="D48" i="41"/>
  <c r="E48" i="41"/>
  <c r="F48" i="41"/>
  <c r="G48" i="41"/>
  <c r="H48" i="41"/>
  <c r="I48" i="41"/>
  <c r="J48" i="41"/>
  <c r="K48" i="41"/>
  <c r="L48" i="41"/>
  <c r="M48" i="41"/>
  <c r="N48" i="41"/>
  <c r="O48" i="41"/>
  <c r="P48" i="41"/>
  <c r="Q48" i="41"/>
  <c r="C49" i="41"/>
  <c r="D49" i="41"/>
  <c r="E49" i="41"/>
  <c r="F49" i="41"/>
  <c r="G49" i="41"/>
  <c r="H49" i="41"/>
  <c r="I49" i="41"/>
  <c r="J49" i="41"/>
  <c r="K49" i="41"/>
  <c r="L49" i="41"/>
  <c r="M49" i="41"/>
  <c r="N49" i="41"/>
  <c r="O49" i="41"/>
  <c r="P49" i="41"/>
  <c r="Q49" i="41"/>
  <c r="C50" i="41"/>
  <c r="D50" i="41"/>
  <c r="E50" i="41"/>
  <c r="F50" i="41"/>
  <c r="G50" i="41"/>
  <c r="H50" i="41"/>
  <c r="I50" i="41"/>
  <c r="J50" i="41"/>
  <c r="K50" i="41"/>
  <c r="L50" i="41"/>
  <c r="M50" i="41"/>
  <c r="N50" i="41"/>
  <c r="O50" i="41"/>
  <c r="P50" i="41"/>
  <c r="Q50" i="41"/>
  <c r="C51" i="41"/>
  <c r="D51" i="41"/>
  <c r="E51" i="41"/>
  <c r="F51" i="41"/>
  <c r="G51" i="41"/>
  <c r="H51" i="41"/>
  <c r="I51" i="41"/>
  <c r="J51" i="41"/>
  <c r="K51" i="41"/>
  <c r="L51" i="41"/>
  <c r="M51" i="41"/>
  <c r="N51" i="41"/>
  <c r="O51" i="41"/>
  <c r="P51" i="41"/>
  <c r="Q51" i="41"/>
  <c r="C52" i="41"/>
  <c r="D52" i="41"/>
  <c r="E52" i="41"/>
  <c r="F52" i="41"/>
  <c r="G52" i="41"/>
  <c r="H52" i="41"/>
  <c r="I52" i="41"/>
  <c r="J52" i="41"/>
  <c r="K52" i="41"/>
  <c r="L52" i="41"/>
  <c r="M52" i="41"/>
  <c r="N52" i="41"/>
  <c r="O52" i="41"/>
  <c r="P52" i="41"/>
  <c r="Q52" i="41"/>
  <c r="C70" i="41"/>
  <c r="D70" i="41"/>
  <c r="E70" i="41"/>
  <c r="F70" i="41"/>
  <c r="G70" i="41"/>
  <c r="H70" i="41"/>
  <c r="I70" i="41"/>
  <c r="J70" i="41"/>
  <c r="K70" i="41"/>
  <c r="L70" i="41"/>
  <c r="M70" i="41"/>
  <c r="N70" i="41"/>
  <c r="O70" i="41"/>
  <c r="P70" i="41"/>
  <c r="Q70" i="41"/>
  <c r="M53" i="41"/>
  <c r="N53" i="41"/>
  <c r="O53" i="41"/>
  <c r="P53" i="41"/>
  <c r="Q53" i="41"/>
  <c r="M54" i="41"/>
  <c r="N54" i="41"/>
  <c r="O54" i="41"/>
  <c r="P54" i="41"/>
  <c r="Q54" i="41"/>
  <c r="M55" i="41"/>
  <c r="N55" i="41"/>
  <c r="O55" i="41"/>
  <c r="P55" i="41"/>
  <c r="Q55" i="41"/>
  <c r="M56" i="41"/>
  <c r="N56" i="41"/>
  <c r="O56" i="41"/>
  <c r="P56" i="41"/>
  <c r="Q56" i="41"/>
  <c r="M57" i="41"/>
  <c r="N57" i="41"/>
  <c r="O57" i="41"/>
  <c r="P57" i="41"/>
  <c r="Q57" i="41"/>
  <c r="M58" i="41"/>
  <c r="N58" i="41"/>
  <c r="O58" i="41"/>
  <c r="P58" i="41"/>
  <c r="Q58" i="41"/>
  <c r="M59" i="41"/>
  <c r="N59" i="41"/>
  <c r="O59" i="41"/>
  <c r="P59" i="41"/>
  <c r="Q59" i="41"/>
  <c r="M60" i="41"/>
  <c r="N60" i="41"/>
  <c r="O60" i="41"/>
  <c r="P60" i="41"/>
  <c r="Q60" i="41"/>
  <c r="M61" i="41"/>
  <c r="N61" i="41"/>
  <c r="O61" i="41"/>
  <c r="P61" i="41"/>
  <c r="Q61" i="41"/>
  <c r="M62" i="41"/>
  <c r="N62" i="41"/>
  <c r="O62" i="41"/>
  <c r="P62" i="41"/>
  <c r="Q62" i="41"/>
  <c r="M63" i="41"/>
  <c r="N63" i="41"/>
  <c r="O63" i="41"/>
  <c r="P63" i="41"/>
  <c r="Q63" i="41"/>
  <c r="M64" i="41"/>
  <c r="N64" i="41"/>
  <c r="O64" i="41"/>
  <c r="P64" i="41"/>
  <c r="Q64" i="41"/>
  <c r="M65" i="41"/>
  <c r="N65" i="41"/>
  <c r="O65" i="41"/>
  <c r="P65" i="41"/>
  <c r="Q65" i="41"/>
  <c r="M66" i="41"/>
  <c r="N66" i="41"/>
  <c r="O66" i="41"/>
  <c r="P66" i="41"/>
  <c r="Q66" i="41"/>
  <c r="M67" i="41"/>
  <c r="N67" i="41"/>
  <c r="O67" i="41"/>
  <c r="P67" i="41"/>
  <c r="Q67" i="41"/>
  <c r="M68" i="41"/>
  <c r="N68" i="41"/>
  <c r="O68" i="41"/>
  <c r="P68" i="41"/>
  <c r="Q68" i="41"/>
  <c r="M69" i="41"/>
  <c r="N69" i="41"/>
  <c r="O69" i="41"/>
  <c r="P69" i="41"/>
  <c r="Q69" i="41"/>
  <c r="L53" i="41"/>
  <c r="L54" i="41"/>
  <c r="L55" i="41"/>
  <c r="L56" i="41"/>
  <c r="L57" i="41"/>
  <c r="L58" i="41"/>
  <c r="L59" i="41"/>
  <c r="L60" i="41"/>
  <c r="L61" i="41"/>
  <c r="L62" i="41"/>
  <c r="L63" i="41"/>
  <c r="L64" i="41"/>
  <c r="L65" i="41"/>
  <c r="L66" i="41"/>
  <c r="L67" i="41"/>
  <c r="L68" i="41"/>
  <c r="L69" i="41"/>
  <c r="K69" i="41"/>
  <c r="J69" i="41"/>
  <c r="I69" i="41"/>
  <c r="H69" i="41"/>
  <c r="G69" i="41"/>
  <c r="F69" i="41"/>
  <c r="E69" i="41"/>
  <c r="K68" i="41"/>
  <c r="J68" i="41"/>
  <c r="I68" i="41"/>
  <c r="H68" i="41"/>
  <c r="G68" i="41"/>
  <c r="F68" i="41"/>
  <c r="E68" i="41"/>
  <c r="K67" i="41"/>
  <c r="J67" i="41"/>
  <c r="I67" i="41"/>
  <c r="H67" i="41"/>
  <c r="G67" i="41"/>
  <c r="F67" i="41"/>
  <c r="E67" i="41"/>
  <c r="K66" i="41"/>
  <c r="J66" i="41"/>
  <c r="I66" i="41"/>
  <c r="H66" i="41"/>
  <c r="G66" i="41"/>
  <c r="F66" i="41"/>
  <c r="E66" i="41"/>
  <c r="K65" i="41"/>
  <c r="J65" i="41"/>
  <c r="I65" i="41"/>
  <c r="H65" i="41"/>
  <c r="G65" i="41"/>
  <c r="F65" i="41"/>
  <c r="E65" i="41"/>
  <c r="K64" i="41"/>
  <c r="J64" i="41"/>
  <c r="I64" i="41"/>
  <c r="H64" i="41"/>
  <c r="G64" i="41"/>
  <c r="F64" i="41"/>
  <c r="E64" i="41"/>
  <c r="K63" i="41"/>
  <c r="J63" i="41"/>
  <c r="I63" i="41"/>
  <c r="H63" i="41"/>
  <c r="G63" i="41"/>
  <c r="F63" i="41"/>
  <c r="E63" i="41"/>
  <c r="K62" i="41"/>
  <c r="J62" i="41"/>
  <c r="I62" i="41"/>
  <c r="H62" i="41"/>
  <c r="G62" i="41"/>
  <c r="F62" i="41"/>
  <c r="E62" i="41"/>
  <c r="K61" i="41"/>
  <c r="J61" i="41"/>
  <c r="I61" i="41"/>
  <c r="H61" i="41"/>
  <c r="G61" i="41"/>
  <c r="F61" i="41"/>
  <c r="E61" i="41"/>
  <c r="K60" i="41"/>
  <c r="J60" i="41"/>
  <c r="I60" i="41"/>
  <c r="H60" i="41"/>
  <c r="G60" i="41"/>
  <c r="F60" i="41"/>
  <c r="E60" i="41"/>
  <c r="K59" i="41"/>
  <c r="J59" i="41"/>
  <c r="I59" i="41"/>
  <c r="H59" i="41"/>
  <c r="G59" i="41"/>
  <c r="F59" i="41"/>
  <c r="E59" i="41"/>
  <c r="K58" i="41"/>
  <c r="J58" i="41"/>
  <c r="I58" i="41"/>
  <c r="H58" i="41"/>
  <c r="G58" i="41"/>
  <c r="F58" i="41"/>
  <c r="E58" i="41"/>
  <c r="K57" i="41"/>
  <c r="J57" i="41"/>
  <c r="I57" i="41"/>
  <c r="H57" i="41"/>
  <c r="G57" i="41"/>
  <c r="F57" i="41"/>
  <c r="E57" i="41"/>
  <c r="K56" i="41"/>
  <c r="J56" i="41"/>
  <c r="I56" i="41"/>
  <c r="H56" i="41"/>
  <c r="G56" i="41"/>
  <c r="F56" i="41"/>
  <c r="E56" i="41"/>
  <c r="K55" i="41"/>
  <c r="J55" i="41"/>
  <c r="I55" i="41"/>
  <c r="H55" i="41"/>
  <c r="G55" i="41"/>
  <c r="F55" i="41"/>
  <c r="E55" i="41"/>
  <c r="J54" i="41"/>
  <c r="I54" i="41"/>
  <c r="H54" i="41"/>
  <c r="G54" i="41"/>
  <c r="F54" i="41"/>
  <c r="E54" i="41"/>
  <c r="J53" i="41"/>
  <c r="I53" i="41"/>
  <c r="H53" i="41"/>
  <c r="G53" i="41"/>
  <c r="F53" i="41"/>
  <c r="E53" i="41"/>
  <c r="D69" i="41"/>
  <c r="D68" i="41"/>
  <c r="D67" i="41"/>
  <c r="D66" i="41"/>
  <c r="D65" i="41"/>
  <c r="D64" i="41"/>
  <c r="D63" i="41"/>
  <c r="D62" i="41"/>
  <c r="D61" i="41"/>
  <c r="D60" i="41"/>
  <c r="D59" i="41"/>
  <c r="D58" i="41"/>
  <c r="D57" i="41"/>
  <c r="D56" i="41"/>
  <c r="D55" i="41"/>
  <c r="D54" i="41"/>
  <c r="D53" i="41"/>
  <c r="C53" i="41"/>
  <c r="C54" i="41"/>
  <c r="C55" i="41"/>
  <c r="C56" i="41"/>
  <c r="C57" i="41"/>
  <c r="C58" i="41"/>
  <c r="C59" i="41"/>
  <c r="C60" i="41"/>
  <c r="C61" i="41"/>
  <c r="C62" i="41"/>
  <c r="C63" i="41"/>
  <c r="C64" i="41"/>
  <c r="C65" i="41"/>
  <c r="C66" i="41"/>
  <c r="C67" i="41"/>
  <c r="C68" i="41"/>
  <c r="C69" i="41"/>
  <c r="D5" i="27"/>
  <c r="E5" i="27" l="1"/>
  <c r="C5" i="27"/>
  <c r="R34" i="42"/>
  <c r="S34" i="42" s="1"/>
  <c r="T34" i="42"/>
  <c r="AJ34" i="42"/>
  <c r="AH34" i="42"/>
  <c r="AI34" i="42" s="1"/>
  <c r="AH52" i="42"/>
  <c r="AI52" i="42" s="1"/>
  <c r="T70" i="42"/>
  <c r="AJ52" i="42"/>
  <c r="T52" i="42"/>
  <c r="R52" i="42"/>
  <c r="S52" i="42" s="1"/>
  <c r="AJ70" i="42"/>
  <c r="AH70" i="42"/>
  <c r="AI70" i="42" s="1"/>
  <c r="R70" i="42"/>
  <c r="S70" i="42" s="1"/>
  <c r="AJ34" i="41"/>
  <c r="AH34" i="41"/>
  <c r="AI34" i="41" s="1"/>
  <c r="T34" i="41"/>
  <c r="R34" i="41"/>
  <c r="S34" i="41" s="1"/>
  <c r="R52" i="41"/>
  <c r="S52" i="41" s="1"/>
  <c r="AH52" i="41"/>
  <c r="AI52" i="41" s="1"/>
  <c r="AJ52" i="41"/>
  <c r="T52" i="41"/>
  <c r="R70" i="41"/>
  <c r="S70" i="41" s="1"/>
  <c r="AJ70" i="41"/>
  <c r="AH70" i="41"/>
  <c r="AI70" i="41" s="1"/>
  <c r="T70" i="41"/>
  <c r="S69" i="36"/>
  <c r="S71" i="40" l="1"/>
  <c r="U71" i="40"/>
  <c r="AI71" i="40"/>
  <c r="AJ71" i="40" s="1"/>
  <c r="AK71" i="40"/>
  <c r="S71" i="39"/>
  <c r="T71" i="39" s="1"/>
  <c r="U71" i="39"/>
  <c r="AI71" i="39"/>
  <c r="AJ71" i="39" s="1"/>
  <c r="AK71" i="39"/>
  <c r="S71" i="38"/>
  <c r="U71" i="38"/>
  <c r="AI71" i="38"/>
  <c r="AJ71" i="38" s="1"/>
  <c r="AK71" i="38"/>
  <c r="S71" i="37"/>
  <c r="T71" i="37" s="1"/>
  <c r="U71" i="37"/>
  <c r="AI71" i="37"/>
  <c r="AJ71" i="37" s="1"/>
  <c r="AK71" i="37"/>
  <c r="S71" i="36"/>
  <c r="U71" i="36"/>
  <c r="AI71" i="36"/>
  <c r="AK71" i="36"/>
  <c r="S71" i="35"/>
  <c r="T71" i="35" s="1"/>
  <c r="U71" i="35"/>
  <c r="AI71" i="35"/>
  <c r="AJ71" i="35" s="1"/>
  <c r="AK71" i="35"/>
  <c r="T71" i="40" l="1"/>
  <c r="T71" i="38"/>
  <c r="AJ71" i="36"/>
  <c r="T71" i="36"/>
  <c r="S70" i="40" l="1"/>
  <c r="U70" i="40"/>
  <c r="AI70" i="40"/>
  <c r="AJ70" i="40" s="1"/>
  <c r="AK70" i="40"/>
  <c r="S70" i="39"/>
  <c r="U70" i="39"/>
  <c r="AI70" i="39"/>
  <c r="AJ70" i="39" s="1"/>
  <c r="AK70" i="39"/>
  <c r="S70" i="38"/>
  <c r="U70" i="38"/>
  <c r="AI70" i="38"/>
  <c r="AJ70" i="38" s="1"/>
  <c r="AK70" i="38"/>
  <c r="S70" i="37"/>
  <c r="T70" i="37" s="1"/>
  <c r="U70" i="37"/>
  <c r="AI70" i="37"/>
  <c r="AJ70" i="37" s="1"/>
  <c r="AK70" i="37"/>
  <c r="S70" i="36"/>
  <c r="U70" i="36"/>
  <c r="AI70" i="36"/>
  <c r="AK70" i="36"/>
  <c r="S70" i="35"/>
  <c r="T70" i="35" s="1"/>
  <c r="U70" i="35"/>
  <c r="AI70" i="35"/>
  <c r="AJ70" i="35" s="1"/>
  <c r="AK70" i="35"/>
  <c r="T70" i="40" l="1"/>
  <c r="T70" i="39"/>
  <c r="T70" i="38"/>
  <c r="AJ70" i="36"/>
  <c r="T70" i="36"/>
  <c r="T69" i="41"/>
  <c r="R69" i="42"/>
  <c r="S69" i="42" s="1"/>
  <c r="AJ69" i="42"/>
  <c r="AH69" i="42"/>
  <c r="AI69" i="42" s="1"/>
  <c r="T69" i="42"/>
  <c r="R51" i="42"/>
  <c r="S51" i="42" s="1"/>
  <c r="AJ51" i="42"/>
  <c r="AH51" i="42"/>
  <c r="AI51" i="42" s="1"/>
  <c r="T51" i="42"/>
  <c r="R33" i="42"/>
  <c r="S33" i="42" s="1"/>
  <c r="AJ33" i="42"/>
  <c r="AH33" i="42"/>
  <c r="AI33" i="42" s="1"/>
  <c r="T33" i="42"/>
  <c r="AJ69" i="41"/>
  <c r="AH69" i="41"/>
  <c r="AI69" i="41" s="1"/>
  <c r="R69" i="41"/>
  <c r="S69" i="41" s="1"/>
  <c r="R51" i="41"/>
  <c r="S51" i="41" s="1"/>
  <c r="AJ51" i="41"/>
  <c r="AH51" i="41"/>
  <c r="AI51" i="41" s="1"/>
  <c r="T51" i="41"/>
  <c r="AJ33" i="41"/>
  <c r="AH33" i="41"/>
  <c r="AI33" i="41" s="1"/>
  <c r="R33" i="41"/>
  <c r="S33" i="41" s="1"/>
  <c r="T33" i="41"/>
  <c r="S69" i="40"/>
  <c r="U69" i="40"/>
  <c r="AI69" i="40"/>
  <c r="AJ69" i="40" s="1"/>
  <c r="AK69" i="40"/>
  <c r="S69" i="39"/>
  <c r="U69" i="39"/>
  <c r="AI69" i="39"/>
  <c r="AJ69" i="39" s="1"/>
  <c r="AK69" i="39"/>
  <c r="S69" i="38"/>
  <c r="U69" i="38"/>
  <c r="AI69" i="38"/>
  <c r="AJ69" i="38" s="1"/>
  <c r="AK69" i="38"/>
  <c r="S69" i="37"/>
  <c r="T69" i="37" s="1"/>
  <c r="U69" i="37"/>
  <c r="AI69" i="37"/>
  <c r="AJ69" i="37" s="1"/>
  <c r="AK69" i="37"/>
  <c r="T69" i="36"/>
  <c r="U69" i="36"/>
  <c r="AI69" i="36"/>
  <c r="AK69" i="36"/>
  <c r="S69" i="35"/>
  <c r="T69" i="35" s="1"/>
  <c r="U69" i="35"/>
  <c r="AI69" i="35"/>
  <c r="AJ69" i="35" s="1"/>
  <c r="AK69" i="35"/>
  <c r="S68" i="40"/>
  <c r="U68" i="40"/>
  <c r="AI68" i="40"/>
  <c r="AJ68" i="40" s="1"/>
  <c r="AK68" i="40"/>
  <c r="S68" i="39"/>
  <c r="U68" i="39"/>
  <c r="AI68" i="39"/>
  <c r="AJ68" i="39" s="1"/>
  <c r="AK68" i="39"/>
  <c r="S68" i="38"/>
  <c r="U68" i="38"/>
  <c r="AI68" i="38"/>
  <c r="AJ68" i="38" s="1"/>
  <c r="AK68" i="38"/>
  <c r="S68" i="37"/>
  <c r="T68" i="37" s="1"/>
  <c r="U68" i="37"/>
  <c r="AI68" i="37"/>
  <c r="AJ68" i="37" s="1"/>
  <c r="AK68" i="37"/>
  <c r="S68" i="36"/>
  <c r="U68" i="36"/>
  <c r="AI68" i="36"/>
  <c r="AK68" i="36"/>
  <c r="S68" i="35"/>
  <c r="T68" i="35" s="1"/>
  <c r="U68" i="35"/>
  <c r="AI68" i="35"/>
  <c r="AK68" i="35"/>
  <c r="T69" i="40" l="1"/>
  <c r="T68" i="40"/>
  <c r="T69" i="39"/>
  <c r="T68" i="39"/>
  <c r="T68" i="38"/>
  <c r="AJ68" i="36"/>
  <c r="AJ69" i="36"/>
  <c r="T68" i="36"/>
  <c r="AJ68" i="35"/>
  <c r="T69" i="38"/>
  <c r="R68" i="41"/>
  <c r="T68" i="41"/>
  <c r="R32" i="41"/>
  <c r="S32" i="41" s="1"/>
  <c r="T32" i="41"/>
  <c r="AJ68" i="41"/>
  <c r="AJ50" i="41"/>
  <c r="AH32" i="41"/>
  <c r="AJ32" i="41"/>
  <c r="AH50" i="41"/>
  <c r="AI50" i="41" s="1"/>
  <c r="T50" i="41"/>
  <c r="R50" i="41"/>
  <c r="S50" i="41" s="1"/>
  <c r="AH68" i="41"/>
  <c r="AI68" i="41" s="1"/>
  <c r="R50" i="42"/>
  <c r="S50" i="42" s="1"/>
  <c r="T68" i="42"/>
  <c r="R32" i="42"/>
  <c r="S32" i="42" s="1"/>
  <c r="R68" i="42"/>
  <c r="S68" i="42" s="1"/>
  <c r="AJ68" i="42"/>
  <c r="AH68" i="42"/>
  <c r="AI68" i="42" s="1"/>
  <c r="AJ50" i="42"/>
  <c r="T50" i="42"/>
  <c r="AH50" i="42"/>
  <c r="AI50" i="42" s="1"/>
  <c r="AJ32" i="42"/>
  <c r="AH32" i="42"/>
  <c r="AI32" i="42" s="1"/>
  <c r="T32" i="42"/>
  <c r="S68" i="41" l="1"/>
  <c r="AI32" i="41"/>
  <c r="S67" i="40"/>
  <c r="U67" i="40"/>
  <c r="AI67" i="40"/>
  <c r="AJ67" i="40" s="1"/>
  <c r="AK67" i="40"/>
  <c r="S67" i="39"/>
  <c r="U67" i="39"/>
  <c r="AI67" i="39"/>
  <c r="AJ67" i="39" s="1"/>
  <c r="AK67" i="39"/>
  <c r="AK67" i="38"/>
  <c r="AI67" i="38"/>
  <c r="AJ67" i="38" s="1"/>
  <c r="U67" i="38"/>
  <c r="S67" i="38"/>
  <c r="S67" i="37"/>
  <c r="T67" i="37" s="1"/>
  <c r="U67" i="37"/>
  <c r="AI67" i="37"/>
  <c r="AJ67" i="37" s="1"/>
  <c r="AK67" i="37"/>
  <c r="S67" i="36"/>
  <c r="U67" i="36"/>
  <c r="AI67" i="36"/>
  <c r="AK67" i="36"/>
  <c r="AK67" i="35"/>
  <c r="AI67" i="35"/>
  <c r="U67" i="35"/>
  <c r="S67" i="35"/>
  <c r="T67" i="35" s="1"/>
  <c r="T67" i="40" l="1"/>
  <c r="T67" i="39"/>
  <c r="T67" i="38"/>
  <c r="AJ67" i="36"/>
  <c r="T67" i="36"/>
  <c r="AJ67" i="35"/>
  <c r="R67" i="42" l="1"/>
  <c r="S67" i="42" s="1"/>
  <c r="R67" i="41"/>
  <c r="T31" i="41"/>
  <c r="R49" i="42"/>
  <c r="S49" i="42" s="1"/>
  <c r="T67" i="42"/>
  <c r="AH67" i="42"/>
  <c r="AI67" i="42" s="1"/>
  <c r="AJ67" i="42"/>
  <c r="AJ49" i="42"/>
  <c r="AH49" i="42"/>
  <c r="AI49" i="42" s="1"/>
  <c r="T49" i="42"/>
  <c r="AJ31" i="42"/>
  <c r="AH31" i="42"/>
  <c r="AI31" i="42" s="1"/>
  <c r="R31" i="42"/>
  <c r="S31" i="42" s="1"/>
  <c r="T31" i="42"/>
  <c r="AJ31" i="41"/>
  <c r="AH31" i="41"/>
  <c r="AI31" i="41" s="1"/>
  <c r="R31" i="41"/>
  <c r="S31" i="41" s="1"/>
  <c r="T49" i="41"/>
  <c r="AJ67" i="41"/>
  <c r="AH67" i="41"/>
  <c r="AI67" i="41" s="1"/>
  <c r="T67" i="41"/>
  <c r="R49" i="41"/>
  <c r="S49" i="41" s="1"/>
  <c r="AJ49" i="41"/>
  <c r="AH49" i="41"/>
  <c r="AI49" i="41" s="1"/>
  <c r="S67" i="41" l="1"/>
  <c r="S66" i="40"/>
  <c r="U66" i="40"/>
  <c r="AI66" i="40"/>
  <c r="AJ66" i="40" s="1"/>
  <c r="AK66" i="40"/>
  <c r="S66" i="39"/>
  <c r="U66" i="39"/>
  <c r="AI66" i="39"/>
  <c r="AJ66" i="39" s="1"/>
  <c r="AK66" i="39"/>
  <c r="S66" i="38"/>
  <c r="U66" i="38"/>
  <c r="AI66" i="38"/>
  <c r="AJ66" i="38" s="1"/>
  <c r="AK66" i="38"/>
  <c r="S66" i="37"/>
  <c r="T66" i="37" s="1"/>
  <c r="U66" i="37"/>
  <c r="AI66" i="37"/>
  <c r="AJ66" i="37" s="1"/>
  <c r="AK66" i="37"/>
  <c r="S66" i="36"/>
  <c r="U66" i="36"/>
  <c r="AI66" i="36"/>
  <c r="AK66" i="36"/>
  <c r="S66" i="35"/>
  <c r="T66" i="35" s="1"/>
  <c r="U66" i="35"/>
  <c r="AI66" i="35"/>
  <c r="AJ66" i="35" s="1"/>
  <c r="AK66" i="35"/>
  <c r="T66" i="40" l="1"/>
  <c r="T66" i="39"/>
  <c r="T66" i="38"/>
  <c r="AJ66" i="36"/>
  <c r="T66" i="36"/>
  <c r="S65" i="40"/>
  <c r="U65" i="40"/>
  <c r="AI65" i="40"/>
  <c r="AJ65" i="40" s="1"/>
  <c r="AK65" i="40"/>
  <c r="S65" i="39"/>
  <c r="U65" i="39"/>
  <c r="AI65" i="39"/>
  <c r="AJ65" i="39" s="1"/>
  <c r="AK65" i="39"/>
  <c r="S65" i="38"/>
  <c r="U65" i="38"/>
  <c r="AI65" i="38"/>
  <c r="AJ65" i="38" s="1"/>
  <c r="AK65" i="38"/>
  <c r="S65" i="37"/>
  <c r="T65" i="37" s="1"/>
  <c r="U65" i="37"/>
  <c r="AI65" i="37"/>
  <c r="AJ65" i="37" s="1"/>
  <c r="AK65" i="37"/>
  <c r="S65" i="36"/>
  <c r="U65" i="36"/>
  <c r="AI65" i="36"/>
  <c r="AK65" i="36"/>
  <c r="S65" i="35"/>
  <c r="T65" i="35" s="1"/>
  <c r="U65" i="35"/>
  <c r="AI65" i="35"/>
  <c r="AJ65" i="35" s="1"/>
  <c r="AK65" i="35"/>
  <c r="T65" i="40" l="1"/>
  <c r="T65" i="39"/>
  <c r="T65" i="38"/>
  <c r="AJ65" i="36"/>
  <c r="T65" i="36"/>
  <c r="AK64" i="40" l="1"/>
  <c r="AI64" i="40"/>
  <c r="AJ64" i="40" s="1"/>
  <c r="S64" i="40"/>
  <c r="S64" i="39"/>
  <c r="AI64" i="38"/>
  <c r="AJ64" i="38" s="1"/>
  <c r="U64" i="38"/>
  <c r="U64" i="40"/>
  <c r="U64" i="39"/>
  <c r="AK64" i="39"/>
  <c r="AI64" i="39"/>
  <c r="AJ64" i="39" s="1"/>
  <c r="AK64" i="38"/>
  <c r="S64" i="38"/>
  <c r="S64" i="37"/>
  <c r="T64" i="37" s="1"/>
  <c r="AI64" i="37"/>
  <c r="AJ64" i="37" s="1"/>
  <c r="AK64" i="37"/>
  <c r="U64" i="37"/>
  <c r="S64" i="36"/>
  <c r="AI64" i="36"/>
  <c r="AK64" i="36"/>
  <c r="U64" i="36"/>
  <c r="U64" i="35"/>
  <c r="AK64" i="35"/>
  <c r="AI64" i="35"/>
  <c r="AJ64" i="35" s="1"/>
  <c r="S64" i="35"/>
  <c r="T64" i="35" s="1"/>
  <c r="T64" i="40" l="1"/>
  <c r="T64" i="39"/>
  <c r="T64" i="38"/>
  <c r="AJ64" i="36"/>
  <c r="T64" i="36"/>
  <c r="R66" i="42"/>
  <c r="S66" i="42" s="1"/>
  <c r="R66" i="41"/>
  <c r="S66" i="41" s="1"/>
  <c r="AH66" i="42"/>
  <c r="AI66" i="42" s="1"/>
  <c r="R30" i="42"/>
  <c r="S30" i="42" s="1"/>
  <c r="AJ30" i="42"/>
  <c r="AJ66" i="41"/>
  <c r="T48" i="41"/>
  <c r="T30" i="42"/>
  <c r="AH48" i="42"/>
  <c r="AI48" i="42" s="1"/>
  <c r="AJ66" i="42"/>
  <c r="T66" i="42"/>
  <c r="R48" i="42"/>
  <c r="S48" i="42" s="1"/>
  <c r="AJ30" i="41"/>
  <c r="R48" i="41"/>
  <c r="S48" i="41" s="1"/>
  <c r="T66" i="41"/>
  <c r="AH66" i="41"/>
  <c r="AI66" i="41" s="1"/>
  <c r="T48" i="42"/>
  <c r="AJ48" i="42"/>
  <c r="AH48" i="41"/>
  <c r="AI48" i="41" s="1"/>
  <c r="AJ48" i="41"/>
  <c r="AH30" i="42"/>
  <c r="AI30" i="42" s="1"/>
  <c r="R30" i="41"/>
  <c r="S30" i="41" s="1"/>
  <c r="T30" i="41"/>
  <c r="AH30" i="41"/>
  <c r="AI30" i="41" s="1"/>
  <c r="S63" i="40" l="1"/>
  <c r="U63" i="40"/>
  <c r="AI63" i="40"/>
  <c r="AJ63" i="40" s="1"/>
  <c r="AK63" i="40"/>
  <c r="S63" i="39"/>
  <c r="U63" i="39"/>
  <c r="AI63" i="39"/>
  <c r="AJ63" i="39" s="1"/>
  <c r="AK63" i="39"/>
  <c r="S63" i="38"/>
  <c r="U63" i="38"/>
  <c r="AI63" i="38"/>
  <c r="AJ63" i="38" s="1"/>
  <c r="AK63" i="38"/>
  <c r="T63" i="40" l="1"/>
  <c r="T63" i="39"/>
  <c r="T63" i="38"/>
  <c r="S63" i="37"/>
  <c r="T63" i="37" s="1"/>
  <c r="U63" i="37"/>
  <c r="AI63" i="37"/>
  <c r="AJ63" i="37" s="1"/>
  <c r="AK63" i="37"/>
  <c r="S63" i="36"/>
  <c r="U63" i="36"/>
  <c r="AI63" i="36"/>
  <c r="AK63" i="36"/>
  <c r="S63" i="35"/>
  <c r="T63" i="35" s="1"/>
  <c r="U63" i="35"/>
  <c r="AI63" i="35"/>
  <c r="AJ63" i="35" s="1"/>
  <c r="AK63" i="35"/>
  <c r="AK62" i="40"/>
  <c r="AI62" i="40"/>
  <c r="AJ62" i="40" s="1"/>
  <c r="U62" i="40"/>
  <c r="S62" i="40"/>
  <c r="AK61" i="40"/>
  <c r="AI61" i="40"/>
  <c r="AJ61" i="40" s="1"/>
  <c r="U61" i="40"/>
  <c r="S61" i="40"/>
  <c r="AK60" i="40"/>
  <c r="AI60" i="40"/>
  <c r="AJ60" i="40" s="1"/>
  <c r="U60" i="40"/>
  <c r="S60" i="40"/>
  <c r="AK59" i="40"/>
  <c r="AI59" i="40"/>
  <c r="AJ59" i="40" s="1"/>
  <c r="U59" i="40"/>
  <c r="S59" i="40"/>
  <c r="T59" i="40" s="1"/>
  <c r="AK58" i="40"/>
  <c r="AI58" i="40"/>
  <c r="AJ58" i="40" s="1"/>
  <c r="U58" i="40"/>
  <c r="S58" i="40"/>
  <c r="T58" i="40" s="1"/>
  <c r="AK57" i="40"/>
  <c r="AI57" i="40"/>
  <c r="AJ57" i="40" s="1"/>
  <c r="U57" i="40"/>
  <c r="S57" i="40"/>
  <c r="T57" i="40" s="1"/>
  <c r="AK56" i="40"/>
  <c r="AI56" i="40"/>
  <c r="AJ56" i="40" s="1"/>
  <c r="U56" i="40"/>
  <c r="S56" i="40"/>
  <c r="T56" i="40" s="1"/>
  <c r="AK55" i="40"/>
  <c r="AI55" i="40"/>
  <c r="AJ55" i="40" s="1"/>
  <c r="U55" i="40"/>
  <c r="S55" i="40"/>
  <c r="T55" i="40" s="1"/>
  <c r="AK54" i="40"/>
  <c r="AI54" i="40"/>
  <c r="AJ54" i="40" s="1"/>
  <c r="U54" i="40"/>
  <c r="S54" i="40"/>
  <c r="T54" i="40" s="1"/>
  <c r="AK53" i="40"/>
  <c r="AI53" i="40"/>
  <c r="AJ53" i="40" s="1"/>
  <c r="U53" i="40"/>
  <c r="S53" i="40"/>
  <c r="T53" i="40" s="1"/>
  <c r="AK52" i="40"/>
  <c r="AI52" i="40"/>
  <c r="AJ52" i="40" s="1"/>
  <c r="U52" i="40"/>
  <c r="S52" i="40"/>
  <c r="T52" i="40" s="1"/>
  <c r="AK51" i="40"/>
  <c r="AI51" i="40"/>
  <c r="AJ51" i="40" s="1"/>
  <c r="U51" i="40"/>
  <c r="S51" i="40"/>
  <c r="T51" i="40" s="1"/>
  <c r="AK50" i="40"/>
  <c r="AI50" i="40"/>
  <c r="AJ50" i="40" s="1"/>
  <c r="U50" i="40"/>
  <c r="S50" i="40"/>
  <c r="T50" i="40" s="1"/>
  <c r="AK49" i="40"/>
  <c r="AI49" i="40"/>
  <c r="AJ49" i="40" s="1"/>
  <c r="U49" i="40"/>
  <c r="S49" i="40"/>
  <c r="T49" i="40" s="1"/>
  <c r="AK48" i="40"/>
  <c r="AI48" i="40"/>
  <c r="AJ48" i="40" s="1"/>
  <c r="U48" i="40"/>
  <c r="S48" i="40"/>
  <c r="T48" i="40" s="1"/>
  <c r="AK47" i="40"/>
  <c r="AI47" i="40"/>
  <c r="AJ47" i="40" s="1"/>
  <c r="U47" i="40"/>
  <c r="S47" i="40"/>
  <c r="T47" i="40" s="1"/>
  <c r="AK46" i="40"/>
  <c r="AI46" i="40"/>
  <c r="AJ46" i="40" s="1"/>
  <c r="U46" i="40"/>
  <c r="S46" i="40"/>
  <c r="T46" i="40" s="1"/>
  <c r="AK45" i="40"/>
  <c r="AI45" i="40"/>
  <c r="AJ45" i="40" s="1"/>
  <c r="U45" i="40"/>
  <c r="S45" i="40"/>
  <c r="T45" i="40" s="1"/>
  <c r="AK44" i="40"/>
  <c r="AI44" i="40"/>
  <c r="AJ44" i="40" s="1"/>
  <c r="U44" i="40"/>
  <c r="S44" i="40"/>
  <c r="T44" i="40" s="1"/>
  <c r="AK43" i="40"/>
  <c r="AI43" i="40"/>
  <c r="AJ43" i="40" s="1"/>
  <c r="U43" i="40"/>
  <c r="S43" i="40"/>
  <c r="T43" i="40" s="1"/>
  <c r="AK42" i="40"/>
  <c r="AI42" i="40"/>
  <c r="AJ42" i="40" s="1"/>
  <c r="U42" i="40"/>
  <c r="S42" i="40"/>
  <c r="T42" i="40" s="1"/>
  <c r="AK41" i="40"/>
  <c r="AI41" i="40"/>
  <c r="AJ41" i="40" s="1"/>
  <c r="U41" i="40"/>
  <c r="S41" i="40"/>
  <c r="T41" i="40" s="1"/>
  <c r="AK40" i="40"/>
  <c r="AI40" i="40"/>
  <c r="AJ40" i="40" s="1"/>
  <c r="U40" i="40"/>
  <c r="S40" i="40"/>
  <c r="T40" i="40" s="1"/>
  <c r="AK39" i="40"/>
  <c r="AI39" i="40"/>
  <c r="AJ39" i="40" s="1"/>
  <c r="U39" i="40"/>
  <c r="S39" i="40"/>
  <c r="T39" i="40" s="1"/>
  <c r="AK38" i="40"/>
  <c r="AI38" i="40"/>
  <c r="AJ38" i="40" s="1"/>
  <c r="U38" i="40"/>
  <c r="S38" i="40"/>
  <c r="T38" i="40" s="1"/>
  <c r="AK37" i="40"/>
  <c r="AI37" i="40"/>
  <c r="AJ37" i="40" s="1"/>
  <c r="U37" i="40"/>
  <c r="S37" i="40"/>
  <c r="T37" i="40" s="1"/>
  <c r="AK36" i="40"/>
  <c r="AI36" i="40"/>
  <c r="AJ36" i="40" s="1"/>
  <c r="U36" i="40"/>
  <c r="S36" i="40"/>
  <c r="T36" i="40" s="1"/>
  <c r="AK33" i="40"/>
  <c r="AI33" i="40"/>
  <c r="AJ33" i="40" s="1"/>
  <c r="U33" i="40"/>
  <c r="S33" i="40"/>
  <c r="T33" i="40" s="1"/>
  <c r="AK32" i="40"/>
  <c r="AI32" i="40"/>
  <c r="AJ32" i="40" s="1"/>
  <c r="U32" i="40"/>
  <c r="S32" i="40"/>
  <c r="T32" i="40" s="1"/>
  <c r="AK31" i="40"/>
  <c r="AI31" i="40"/>
  <c r="AJ31" i="40" s="1"/>
  <c r="U31" i="40"/>
  <c r="S31" i="40"/>
  <c r="T31" i="40" s="1"/>
  <c r="AK30" i="40"/>
  <c r="AI30" i="40"/>
  <c r="AJ30" i="40" s="1"/>
  <c r="U30" i="40"/>
  <c r="S30" i="40"/>
  <c r="T30" i="40" s="1"/>
  <c r="AK29" i="40"/>
  <c r="AI29" i="40"/>
  <c r="AJ29" i="40" s="1"/>
  <c r="U29" i="40"/>
  <c r="S29" i="40"/>
  <c r="T29" i="40" s="1"/>
  <c r="U28" i="40"/>
  <c r="S28" i="40"/>
  <c r="T28" i="40" s="1"/>
  <c r="U27" i="40"/>
  <c r="S27" i="40"/>
  <c r="T27" i="40" s="1"/>
  <c r="U26" i="40"/>
  <c r="S26" i="40"/>
  <c r="T26" i="40" s="1"/>
  <c r="U25" i="40"/>
  <c r="S25" i="40"/>
  <c r="T25" i="40" s="1"/>
  <c r="U24" i="40"/>
  <c r="S24" i="40"/>
  <c r="T24" i="40" s="1"/>
  <c r="U23" i="40"/>
  <c r="S23" i="40"/>
  <c r="T23" i="40" s="1"/>
  <c r="U22" i="40"/>
  <c r="S22" i="40"/>
  <c r="T22" i="40" s="1"/>
  <c r="U21" i="40"/>
  <c r="S21" i="40"/>
  <c r="T21" i="40" s="1"/>
  <c r="U20" i="40"/>
  <c r="S20" i="40"/>
  <c r="T20" i="40" s="1"/>
  <c r="U19" i="40"/>
  <c r="S19" i="40"/>
  <c r="T19" i="40" s="1"/>
  <c r="U18" i="40"/>
  <c r="S18" i="40"/>
  <c r="T18" i="40" s="1"/>
  <c r="U17" i="40"/>
  <c r="S17" i="40"/>
  <c r="T17" i="40" s="1"/>
  <c r="U16" i="40"/>
  <c r="S16" i="40"/>
  <c r="T16" i="40" s="1"/>
  <c r="U15" i="40"/>
  <c r="S15" i="40"/>
  <c r="T15" i="40" s="1"/>
  <c r="AK62" i="39"/>
  <c r="AI62" i="39"/>
  <c r="AJ62" i="39" s="1"/>
  <c r="U62" i="39"/>
  <c r="S62" i="39"/>
  <c r="AK61" i="39"/>
  <c r="AI61" i="39"/>
  <c r="AJ61" i="39" s="1"/>
  <c r="U61" i="39"/>
  <c r="S61" i="39"/>
  <c r="AK60" i="39"/>
  <c r="AI60" i="39"/>
  <c r="AJ60" i="39" s="1"/>
  <c r="U60" i="39"/>
  <c r="S60" i="39"/>
  <c r="AK59" i="39"/>
  <c r="AI59" i="39"/>
  <c r="AJ59" i="39" s="1"/>
  <c r="U59" i="39"/>
  <c r="S59" i="39"/>
  <c r="T59" i="39" s="1"/>
  <c r="AK58" i="39"/>
  <c r="AI58" i="39"/>
  <c r="AJ58" i="39" s="1"/>
  <c r="U58" i="39"/>
  <c r="S58" i="39"/>
  <c r="T58" i="39" s="1"/>
  <c r="AK57" i="39"/>
  <c r="AI57" i="39"/>
  <c r="AJ57" i="39" s="1"/>
  <c r="U57" i="39"/>
  <c r="S57" i="39"/>
  <c r="T57" i="39" s="1"/>
  <c r="AK56" i="39"/>
  <c r="AI56" i="39"/>
  <c r="AJ56" i="39" s="1"/>
  <c r="U56" i="39"/>
  <c r="S56" i="39"/>
  <c r="T56" i="39" s="1"/>
  <c r="AK55" i="39"/>
  <c r="AI55" i="39"/>
  <c r="AJ55" i="39" s="1"/>
  <c r="U55" i="39"/>
  <c r="S55" i="39"/>
  <c r="T55" i="39" s="1"/>
  <c r="AK54" i="39"/>
  <c r="AI54" i="39"/>
  <c r="AJ54" i="39" s="1"/>
  <c r="U54" i="39"/>
  <c r="S54" i="39"/>
  <c r="T54" i="39" s="1"/>
  <c r="AK53" i="39"/>
  <c r="AI53" i="39"/>
  <c r="AJ53" i="39" s="1"/>
  <c r="U53" i="39"/>
  <c r="S53" i="39"/>
  <c r="T53" i="39" s="1"/>
  <c r="AK52" i="39"/>
  <c r="AI52" i="39"/>
  <c r="AJ52" i="39" s="1"/>
  <c r="U52" i="39"/>
  <c r="S52" i="39"/>
  <c r="T52" i="39" s="1"/>
  <c r="AK51" i="39"/>
  <c r="AI51" i="39"/>
  <c r="AJ51" i="39" s="1"/>
  <c r="U51" i="39"/>
  <c r="S51" i="39"/>
  <c r="T51" i="39" s="1"/>
  <c r="AK50" i="39"/>
  <c r="AI50" i="39"/>
  <c r="AJ50" i="39" s="1"/>
  <c r="U50" i="39"/>
  <c r="S50" i="39"/>
  <c r="T50" i="39" s="1"/>
  <c r="AK49" i="39"/>
  <c r="AI49" i="39"/>
  <c r="AJ49" i="39" s="1"/>
  <c r="U49" i="39"/>
  <c r="S49" i="39"/>
  <c r="T49" i="39" s="1"/>
  <c r="AK48" i="39"/>
  <c r="AI48" i="39"/>
  <c r="AJ48" i="39" s="1"/>
  <c r="U48" i="39"/>
  <c r="S48" i="39"/>
  <c r="T48" i="39" s="1"/>
  <c r="AK47" i="39"/>
  <c r="AI47" i="39"/>
  <c r="AJ47" i="39" s="1"/>
  <c r="U47" i="39"/>
  <c r="S47" i="39"/>
  <c r="T47" i="39" s="1"/>
  <c r="AK46" i="39"/>
  <c r="AI46" i="39"/>
  <c r="AJ46" i="39" s="1"/>
  <c r="U46" i="39"/>
  <c r="S46" i="39"/>
  <c r="T46" i="39" s="1"/>
  <c r="AK45" i="39"/>
  <c r="AI45" i="39"/>
  <c r="AJ45" i="39" s="1"/>
  <c r="U45" i="39"/>
  <c r="S45" i="39"/>
  <c r="T45" i="39" s="1"/>
  <c r="AK44" i="39"/>
  <c r="AI44" i="39"/>
  <c r="AJ44" i="39" s="1"/>
  <c r="U44" i="39"/>
  <c r="S44" i="39"/>
  <c r="T44" i="39" s="1"/>
  <c r="AK43" i="39"/>
  <c r="AI43" i="39"/>
  <c r="AJ43" i="39" s="1"/>
  <c r="U43" i="39"/>
  <c r="S43" i="39"/>
  <c r="T43" i="39" s="1"/>
  <c r="AK42" i="39"/>
  <c r="AI42" i="39"/>
  <c r="AJ42" i="39" s="1"/>
  <c r="U42" i="39"/>
  <c r="S42" i="39"/>
  <c r="T42" i="39" s="1"/>
  <c r="AK41" i="39"/>
  <c r="AI41" i="39"/>
  <c r="AJ41" i="39" s="1"/>
  <c r="U41" i="39"/>
  <c r="S41" i="39"/>
  <c r="T41" i="39" s="1"/>
  <c r="AK40" i="39"/>
  <c r="AI40" i="39"/>
  <c r="AJ40" i="39" s="1"/>
  <c r="U40" i="39"/>
  <c r="S40" i="39"/>
  <c r="T40" i="39" s="1"/>
  <c r="AK39" i="39"/>
  <c r="AI39" i="39"/>
  <c r="AJ39" i="39" s="1"/>
  <c r="U39" i="39"/>
  <c r="S39" i="39"/>
  <c r="T39" i="39" s="1"/>
  <c r="AK38" i="39"/>
  <c r="AI38" i="39"/>
  <c r="AJ38" i="39" s="1"/>
  <c r="U38" i="39"/>
  <c r="S38" i="39"/>
  <c r="T38" i="39" s="1"/>
  <c r="AK37" i="39"/>
  <c r="AI37" i="39"/>
  <c r="AJ37" i="39" s="1"/>
  <c r="U37" i="39"/>
  <c r="S37" i="39"/>
  <c r="T37" i="39" s="1"/>
  <c r="AK36" i="39"/>
  <c r="AI36" i="39"/>
  <c r="AJ36" i="39" s="1"/>
  <c r="U36" i="39"/>
  <c r="S36" i="39"/>
  <c r="T36" i="39" s="1"/>
  <c r="AK33" i="39"/>
  <c r="AI33" i="39"/>
  <c r="AJ33" i="39" s="1"/>
  <c r="U33" i="39"/>
  <c r="S33" i="39"/>
  <c r="T33" i="39" s="1"/>
  <c r="AK32" i="39"/>
  <c r="AI32" i="39"/>
  <c r="AJ32" i="39" s="1"/>
  <c r="U32" i="39"/>
  <c r="S32" i="39"/>
  <c r="T32" i="39" s="1"/>
  <c r="AK31" i="39"/>
  <c r="AI31" i="39"/>
  <c r="AJ31" i="39" s="1"/>
  <c r="U31" i="39"/>
  <c r="S31" i="39"/>
  <c r="T31" i="39" s="1"/>
  <c r="AK30" i="39"/>
  <c r="AI30" i="39"/>
  <c r="AJ30" i="39" s="1"/>
  <c r="U30" i="39"/>
  <c r="S30" i="39"/>
  <c r="T30" i="39" s="1"/>
  <c r="AK29" i="39"/>
  <c r="AI29" i="39"/>
  <c r="AJ29" i="39" s="1"/>
  <c r="U29" i="39"/>
  <c r="S29" i="39"/>
  <c r="T29" i="39" s="1"/>
  <c r="U28" i="39"/>
  <c r="S28" i="39"/>
  <c r="T28" i="39" s="1"/>
  <c r="U27" i="39"/>
  <c r="S27" i="39"/>
  <c r="T27" i="39" s="1"/>
  <c r="U26" i="39"/>
  <c r="S26" i="39"/>
  <c r="T26" i="39" s="1"/>
  <c r="U25" i="39"/>
  <c r="S25" i="39"/>
  <c r="T25" i="39" s="1"/>
  <c r="U24" i="39"/>
  <c r="S24" i="39"/>
  <c r="T24" i="39" s="1"/>
  <c r="U23" i="39"/>
  <c r="S23" i="39"/>
  <c r="T23" i="39" s="1"/>
  <c r="U22" i="39"/>
  <c r="S22" i="39"/>
  <c r="T22" i="39" s="1"/>
  <c r="U21" i="39"/>
  <c r="S21" i="39"/>
  <c r="T21" i="39" s="1"/>
  <c r="U20" i="39"/>
  <c r="S20" i="39"/>
  <c r="T20" i="39" s="1"/>
  <c r="U19" i="39"/>
  <c r="S19" i="39"/>
  <c r="T19" i="39" s="1"/>
  <c r="U18" i="39"/>
  <c r="S18" i="39"/>
  <c r="T18" i="39" s="1"/>
  <c r="U17" i="39"/>
  <c r="S17" i="39"/>
  <c r="T17" i="39" s="1"/>
  <c r="U16" i="39"/>
  <c r="S16" i="39"/>
  <c r="T16" i="39" s="1"/>
  <c r="U15" i="39"/>
  <c r="S15" i="39"/>
  <c r="T15" i="39" s="1"/>
  <c r="AK62" i="38"/>
  <c r="AI62" i="38"/>
  <c r="AJ62" i="38" s="1"/>
  <c r="U62" i="38"/>
  <c r="S62" i="38"/>
  <c r="AK61" i="38"/>
  <c r="AI61" i="38"/>
  <c r="AJ61" i="38" s="1"/>
  <c r="U61" i="38"/>
  <c r="S61" i="38"/>
  <c r="AK60" i="38"/>
  <c r="AI60" i="38"/>
  <c r="AJ60" i="38" s="1"/>
  <c r="U60" i="38"/>
  <c r="S60" i="38"/>
  <c r="AK59" i="38"/>
  <c r="AI59" i="38"/>
  <c r="AJ59" i="38" s="1"/>
  <c r="U59" i="38"/>
  <c r="S59" i="38"/>
  <c r="T59" i="38" s="1"/>
  <c r="AK58" i="38"/>
  <c r="AI58" i="38"/>
  <c r="AJ58" i="38" s="1"/>
  <c r="U58" i="38"/>
  <c r="S58" i="38"/>
  <c r="T58" i="38" s="1"/>
  <c r="AK57" i="38"/>
  <c r="AI57" i="38"/>
  <c r="AJ57" i="38" s="1"/>
  <c r="U57" i="38"/>
  <c r="S57" i="38"/>
  <c r="T57" i="38" s="1"/>
  <c r="AK56" i="38"/>
  <c r="AI56" i="38"/>
  <c r="AJ56" i="38" s="1"/>
  <c r="U56" i="38"/>
  <c r="S56" i="38"/>
  <c r="T56" i="38" s="1"/>
  <c r="AK55" i="38"/>
  <c r="AI55" i="38"/>
  <c r="AJ55" i="38" s="1"/>
  <c r="U55" i="38"/>
  <c r="S55" i="38"/>
  <c r="T55" i="38" s="1"/>
  <c r="AK54" i="38"/>
  <c r="AI54" i="38"/>
  <c r="AJ54" i="38" s="1"/>
  <c r="U54" i="38"/>
  <c r="S54" i="38"/>
  <c r="T54" i="38" s="1"/>
  <c r="AK53" i="38"/>
  <c r="AI53" i="38"/>
  <c r="AJ53" i="38" s="1"/>
  <c r="U53" i="38"/>
  <c r="S53" i="38"/>
  <c r="T53" i="38" s="1"/>
  <c r="AK52" i="38"/>
  <c r="AI52" i="38"/>
  <c r="AJ52" i="38" s="1"/>
  <c r="U52" i="38"/>
  <c r="S52" i="38"/>
  <c r="T52" i="38" s="1"/>
  <c r="AK51" i="38"/>
  <c r="AI51" i="38"/>
  <c r="AJ51" i="38" s="1"/>
  <c r="U51" i="38"/>
  <c r="S51" i="38"/>
  <c r="T51" i="38" s="1"/>
  <c r="AK50" i="38"/>
  <c r="AI50" i="38"/>
  <c r="AJ50" i="38" s="1"/>
  <c r="U50" i="38"/>
  <c r="S50" i="38"/>
  <c r="T50" i="38" s="1"/>
  <c r="AK49" i="38"/>
  <c r="AI49" i="38"/>
  <c r="AJ49" i="38" s="1"/>
  <c r="U49" i="38"/>
  <c r="S49" i="38"/>
  <c r="T49" i="38" s="1"/>
  <c r="AK48" i="38"/>
  <c r="AI48" i="38"/>
  <c r="AJ48" i="38" s="1"/>
  <c r="U48" i="38"/>
  <c r="S48" i="38"/>
  <c r="T48" i="38" s="1"/>
  <c r="AK47" i="38"/>
  <c r="AI47" i="38"/>
  <c r="AJ47" i="38" s="1"/>
  <c r="U47" i="38"/>
  <c r="S47" i="38"/>
  <c r="T47" i="38" s="1"/>
  <c r="AK46" i="38"/>
  <c r="AI46" i="38"/>
  <c r="AJ46" i="38" s="1"/>
  <c r="U46" i="38"/>
  <c r="S46" i="38"/>
  <c r="T46" i="38" s="1"/>
  <c r="AK45" i="38"/>
  <c r="AI45" i="38"/>
  <c r="AJ45" i="38" s="1"/>
  <c r="U45" i="38"/>
  <c r="S45" i="38"/>
  <c r="T45" i="38" s="1"/>
  <c r="AK44" i="38"/>
  <c r="AI44" i="38"/>
  <c r="AJ44" i="38" s="1"/>
  <c r="U44" i="38"/>
  <c r="S44" i="38"/>
  <c r="T44" i="38" s="1"/>
  <c r="AK43" i="38"/>
  <c r="AI43" i="38"/>
  <c r="AJ43" i="38" s="1"/>
  <c r="U43" i="38"/>
  <c r="S43" i="38"/>
  <c r="T43" i="38" s="1"/>
  <c r="AK42" i="38"/>
  <c r="AI42" i="38"/>
  <c r="AJ42" i="38" s="1"/>
  <c r="U42" i="38"/>
  <c r="S42" i="38"/>
  <c r="T42" i="38" s="1"/>
  <c r="AK41" i="38"/>
  <c r="AI41" i="38"/>
  <c r="AJ41" i="38" s="1"/>
  <c r="U41" i="38"/>
  <c r="S41" i="38"/>
  <c r="T41" i="38" s="1"/>
  <c r="AK40" i="38"/>
  <c r="AI40" i="38"/>
  <c r="AJ40" i="38" s="1"/>
  <c r="U40" i="38"/>
  <c r="S40" i="38"/>
  <c r="T40" i="38" s="1"/>
  <c r="AK39" i="38"/>
  <c r="AI39" i="38"/>
  <c r="AJ39" i="38" s="1"/>
  <c r="U39" i="38"/>
  <c r="S39" i="38"/>
  <c r="T39" i="38" s="1"/>
  <c r="AK38" i="38"/>
  <c r="AI38" i="38"/>
  <c r="AJ38" i="38" s="1"/>
  <c r="U38" i="38"/>
  <c r="S38" i="38"/>
  <c r="T38" i="38" s="1"/>
  <c r="AK37" i="38"/>
  <c r="AI37" i="38"/>
  <c r="AJ37" i="38" s="1"/>
  <c r="U37" i="38"/>
  <c r="S37" i="38"/>
  <c r="T37" i="38" s="1"/>
  <c r="AK36" i="38"/>
  <c r="AI36" i="38"/>
  <c r="AJ36" i="38" s="1"/>
  <c r="U36" i="38"/>
  <c r="S36" i="38"/>
  <c r="T36" i="38" s="1"/>
  <c r="AK33" i="38"/>
  <c r="AI33" i="38"/>
  <c r="AJ33" i="38" s="1"/>
  <c r="U33" i="38"/>
  <c r="S33" i="38"/>
  <c r="T33" i="38" s="1"/>
  <c r="AK32" i="38"/>
  <c r="AI32" i="38"/>
  <c r="AJ32" i="38" s="1"/>
  <c r="U32" i="38"/>
  <c r="S32" i="38"/>
  <c r="T32" i="38" s="1"/>
  <c r="AK31" i="38"/>
  <c r="AI31" i="38"/>
  <c r="AJ31" i="38" s="1"/>
  <c r="U31" i="38"/>
  <c r="S31" i="38"/>
  <c r="T31" i="38" s="1"/>
  <c r="AK30" i="38"/>
  <c r="AI30" i="38"/>
  <c r="AJ30" i="38" s="1"/>
  <c r="U30" i="38"/>
  <c r="S30" i="38"/>
  <c r="T30" i="38" s="1"/>
  <c r="AK29" i="38"/>
  <c r="AI29" i="38"/>
  <c r="AJ29" i="38" s="1"/>
  <c r="U29" i="38"/>
  <c r="S29" i="38"/>
  <c r="T29" i="38" s="1"/>
  <c r="U28" i="38"/>
  <c r="S28" i="38"/>
  <c r="T28" i="38" s="1"/>
  <c r="U27" i="38"/>
  <c r="S27" i="38"/>
  <c r="T27" i="38" s="1"/>
  <c r="U26" i="38"/>
  <c r="S26" i="38"/>
  <c r="T26" i="38" s="1"/>
  <c r="U25" i="38"/>
  <c r="S25" i="38"/>
  <c r="T25" i="38" s="1"/>
  <c r="U24" i="38"/>
  <c r="S24" i="38"/>
  <c r="T24" i="38" s="1"/>
  <c r="U23" i="38"/>
  <c r="S23" i="38"/>
  <c r="T23" i="38" s="1"/>
  <c r="U22" i="38"/>
  <c r="S22" i="38"/>
  <c r="T22" i="38" s="1"/>
  <c r="U21" i="38"/>
  <c r="S21" i="38"/>
  <c r="T21" i="38" s="1"/>
  <c r="U20" i="38"/>
  <c r="S20" i="38"/>
  <c r="T20" i="38" s="1"/>
  <c r="U19" i="38"/>
  <c r="S19" i="38"/>
  <c r="T19" i="38" s="1"/>
  <c r="U18" i="38"/>
  <c r="S18" i="38"/>
  <c r="T18" i="38" s="1"/>
  <c r="U17" i="38"/>
  <c r="S17" i="38"/>
  <c r="T17" i="38" s="1"/>
  <c r="U16" i="38"/>
  <c r="S16" i="38"/>
  <c r="T16" i="38" s="1"/>
  <c r="U15" i="38"/>
  <c r="S15" i="38"/>
  <c r="T15" i="38" s="1"/>
  <c r="AK62" i="37"/>
  <c r="AI62" i="37"/>
  <c r="AJ62" i="37" s="1"/>
  <c r="U62" i="37"/>
  <c r="S62" i="37"/>
  <c r="T62" i="37" s="1"/>
  <c r="AK61" i="37"/>
  <c r="AI61" i="37"/>
  <c r="AJ61" i="37" s="1"/>
  <c r="U61" i="37"/>
  <c r="S61" i="37"/>
  <c r="T61" i="37" s="1"/>
  <c r="AK60" i="37"/>
  <c r="AI60" i="37"/>
  <c r="AJ60" i="37" s="1"/>
  <c r="U60" i="37"/>
  <c r="S60" i="37"/>
  <c r="T60" i="37" s="1"/>
  <c r="AK59" i="37"/>
  <c r="AI59" i="37"/>
  <c r="AJ59" i="37" s="1"/>
  <c r="U59" i="37"/>
  <c r="S59" i="37"/>
  <c r="T59" i="37" s="1"/>
  <c r="AK58" i="37"/>
  <c r="AI58" i="37"/>
  <c r="AJ58" i="37" s="1"/>
  <c r="U58" i="37"/>
  <c r="S58" i="37"/>
  <c r="T58" i="37" s="1"/>
  <c r="AK57" i="37"/>
  <c r="AI57" i="37"/>
  <c r="AJ57" i="37" s="1"/>
  <c r="U57" i="37"/>
  <c r="S57" i="37"/>
  <c r="T57" i="37" s="1"/>
  <c r="AK56" i="37"/>
  <c r="AI56" i="37"/>
  <c r="AJ56" i="37" s="1"/>
  <c r="U56" i="37"/>
  <c r="S56" i="37"/>
  <c r="T56" i="37" s="1"/>
  <c r="AK55" i="37"/>
  <c r="AI55" i="37"/>
  <c r="AJ55" i="37" s="1"/>
  <c r="U55" i="37"/>
  <c r="S55" i="37"/>
  <c r="T55" i="37" s="1"/>
  <c r="AK54" i="37"/>
  <c r="AI54" i="37"/>
  <c r="AJ54" i="37" s="1"/>
  <c r="U54" i="37"/>
  <c r="S54" i="37"/>
  <c r="T54" i="37" s="1"/>
  <c r="AK53" i="37"/>
  <c r="AI53" i="37"/>
  <c r="AJ53" i="37" s="1"/>
  <c r="U53" i="37"/>
  <c r="S53" i="37"/>
  <c r="T53" i="37" s="1"/>
  <c r="AK52" i="37"/>
  <c r="AI52" i="37"/>
  <c r="AJ52" i="37" s="1"/>
  <c r="U52" i="37"/>
  <c r="S52" i="37"/>
  <c r="T52" i="37" s="1"/>
  <c r="AK51" i="37"/>
  <c r="AI51" i="37"/>
  <c r="AJ51" i="37" s="1"/>
  <c r="U51" i="37"/>
  <c r="S51" i="37"/>
  <c r="T51" i="37" s="1"/>
  <c r="AK50" i="37"/>
  <c r="AI50" i="37"/>
  <c r="AJ50" i="37" s="1"/>
  <c r="U50" i="37"/>
  <c r="S50" i="37"/>
  <c r="T50" i="37" s="1"/>
  <c r="AK49" i="37"/>
  <c r="AI49" i="37"/>
  <c r="AJ49" i="37" s="1"/>
  <c r="U49" i="37"/>
  <c r="S49" i="37"/>
  <c r="T49" i="37" s="1"/>
  <c r="AK48" i="37"/>
  <c r="AI48" i="37"/>
  <c r="AJ48" i="37" s="1"/>
  <c r="U48" i="37"/>
  <c r="S48" i="37"/>
  <c r="T48" i="37" s="1"/>
  <c r="AK47" i="37"/>
  <c r="AI47" i="37"/>
  <c r="AJ47" i="37" s="1"/>
  <c r="U47" i="37"/>
  <c r="S47" i="37"/>
  <c r="T47" i="37" s="1"/>
  <c r="AK46" i="37"/>
  <c r="AI46" i="37"/>
  <c r="AJ46" i="37" s="1"/>
  <c r="U46" i="37"/>
  <c r="S46" i="37"/>
  <c r="T46" i="37" s="1"/>
  <c r="AK45" i="37"/>
  <c r="AI45" i="37"/>
  <c r="AJ45" i="37" s="1"/>
  <c r="U45" i="37"/>
  <c r="S45" i="37"/>
  <c r="T45" i="37" s="1"/>
  <c r="AK44" i="37"/>
  <c r="AI44" i="37"/>
  <c r="AJ44" i="37" s="1"/>
  <c r="U44" i="37"/>
  <c r="S44" i="37"/>
  <c r="T44" i="37" s="1"/>
  <c r="AK43" i="37"/>
  <c r="AI43" i="37"/>
  <c r="AJ43" i="37" s="1"/>
  <c r="U43" i="37"/>
  <c r="S43" i="37"/>
  <c r="T43" i="37" s="1"/>
  <c r="AK42" i="37"/>
  <c r="AI42" i="37"/>
  <c r="AJ42" i="37" s="1"/>
  <c r="U42" i="37"/>
  <c r="S42" i="37"/>
  <c r="T42" i="37" s="1"/>
  <c r="AK41" i="37"/>
  <c r="AI41" i="37"/>
  <c r="AJ41" i="37" s="1"/>
  <c r="U41" i="37"/>
  <c r="S41" i="37"/>
  <c r="T41" i="37" s="1"/>
  <c r="AK40" i="37"/>
  <c r="AI40" i="37"/>
  <c r="AJ40" i="37" s="1"/>
  <c r="U40" i="37"/>
  <c r="S40" i="37"/>
  <c r="T40" i="37" s="1"/>
  <c r="AK39" i="37"/>
  <c r="AI39" i="37"/>
  <c r="AJ39" i="37" s="1"/>
  <c r="U39" i="37"/>
  <c r="S39" i="37"/>
  <c r="T39" i="37" s="1"/>
  <c r="AK38" i="37"/>
  <c r="AI38" i="37"/>
  <c r="AJ38" i="37" s="1"/>
  <c r="U38" i="37"/>
  <c r="S38" i="37"/>
  <c r="T38" i="37" s="1"/>
  <c r="AK37" i="37"/>
  <c r="AI37" i="37"/>
  <c r="AJ37" i="37" s="1"/>
  <c r="U37" i="37"/>
  <c r="S37" i="37"/>
  <c r="T37" i="37" s="1"/>
  <c r="AK36" i="37"/>
  <c r="AI36" i="37"/>
  <c r="AJ36" i="37" s="1"/>
  <c r="U36" i="37"/>
  <c r="S36" i="37"/>
  <c r="T36" i="37" s="1"/>
  <c r="AK33" i="37"/>
  <c r="AI33" i="37"/>
  <c r="AJ33" i="37" s="1"/>
  <c r="U33" i="37"/>
  <c r="S33" i="37"/>
  <c r="T33" i="37" s="1"/>
  <c r="AK32" i="37"/>
  <c r="AI32" i="37"/>
  <c r="AJ32" i="37" s="1"/>
  <c r="U32" i="37"/>
  <c r="S32" i="37"/>
  <c r="T32" i="37" s="1"/>
  <c r="AK31" i="37"/>
  <c r="AI31" i="37"/>
  <c r="AJ31" i="37" s="1"/>
  <c r="U31" i="37"/>
  <c r="S31" i="37"/>
  <c r="T31" i="37" s="1"/>
  <c r="AK30" i="37"/>
  <c r="AI30" i="37"/>
  <c r="AJ30" i="37" s="1"/>
  <c r="U30" i="37"/>
  <c r="S30" i="37"/>
  <c r="T30" i="37" s="1"/>
  <c r="AK29" i="37"/>
  <c r="AI29" i="37"/>
  <c r="AJ29" i="37" s="1"/>
  <c r="U29" i="37"/>
  <c r="S29" i="37"/>
  <c r="T29" i="37" s="1"/>
  <c r="U28" i="37"/>
  <c r="S28" i="37"/>
  <c r="T28" i="37" s="1"/>
  <c r="U27" i="37"/>
  <c r="S27" i="37"/>
  <c r="T27" i="37" s="1"/>
  <c r="U26" i="37"/>
  <c r="S26" i="37"/>
  <c r="T26" i="37" s="1"/>
  <c r="U25" i="37"/>
  <c r="S25" i="37"/>
  <c r="T25" i="37" s="1"/>
  <c r="U24" i="37"/>
  <c r="S24" i="37"/>
  <c r="T24" i="37" s="1"/>
  <c r="U23" i="37"/>
  <c r="S23" i="37"/>
  <c r="T23" i="37" s="1"/>
  <c r="U22" i="37"/>
  <c r="S22" i="37"/>
  <c r="T22" i="37" s="1"/>
  <c r="U21" i="37"/>
  <c r="S21" i="37"/>
  <c r="T21" i="37" s="1"/>
  <c r="U20" i="37"/>
  <c r="S20" i="37"/>
  <c r="T20" i="37" s="1"/>
  <c r="U19" i="37"/>
  <c r="S19" i="37"/>
  <c r="T19" i="37" s="1"/>
  <c r="U18" i="37"/>
  <c r="S18" i="37"/>
  <c r="T18" i="37" s="1"/>
  <c r="U17" i="37"/>
  <c r="S17" i="37"/>
  <c r="T17" i="37" s="1"/>
  <c r="U16" i="37"/>
  <c r="S16" i="37"/>
  <c r="T16" i="37" s="1"/>
  <c r="U15" i="37"/>
  <c r="S15" i="37"/>
  <c r="T15" i="37" s="1"/>
  <c r="AK62" i="36"/>
  <c r="AI62" i="36"/>
  <c r="U62" i="36"/>
  <c r="S62" i="36"/>
  <c r="AK61" i="36"/>
  <c r="AI61" i="36"/>
  <c r="U61" i="36"/>
  <c r="S61" i="36"/>
  <c r="AK60" i="36"/>
  <c r="AI60" i="36"/>
  <c r="U60" i="36"/>
  <c r="S60" i="36"/>
  <c r="AK59" i="36"/>
  <c r="AI59" i="36"/>
  <c r="AJ59" i="36" s="1"/>
  <c r="U59" i="36"/>
  <c r="S59" i="36"/>
  <c r="T59" i="36" s="1"/>
  <c r="AK58" i="36"/>
  <c r="AI58" i="36"/>
  <c r="AJ58" i="36" s="1"/>
  <c r="U58" i="36"/>
  <c r="S58" i="36"/>
  <c r="T58" i="36" s="1"/>
  <c r="AK57" i="36"/>
  <c r="AI57" i="36"/>
  <c r="AJ57" i="36" s="1"/>
  <c r="U57" i="36"/>
  <c r="S57" i="36"/>
  <c r="T57" i="36" s="1"/>
  <c r="AK56" i="36"/>
  <c r="AI56" i="36"/>
  <c r="AJ56" i="36" s="1"/>
  <c r="U56" i="36"/>
  <c r="S56" i="36"/>
  <c r="T56" i="36" s="1"/>
  <c r="AK55" i="36"/>
  <c r="AI55" i="36"/>
  <c r="AJ55" i="36" s="1"/>
  <c r="U55" i="36"/>
  <c r="S55" i="36"/>
  <c r="T55" i="36" s="1"/>
  <c r="AK54" i="36"/>
  <c r="AI54" i="36"/>
  <c r="AJ54" i="36" s="1"/>
  <c r="U54" i="36"/>
  <c r="S54" i="36"/>
  <c r="T54" i="36" s="1"/>
  <c r="AK53" i="36"/>
  <c r="AI53" i="36"/>
  <c r="AJ53" i="36" s="1"/>
  <c r="U53" i="36"/>
  <c r="S53" i="36"/>
  <c r="T53" i="36" s="1"/>
  <c r="AK52" i="36"/>
  <c r="AI52" i="36"/>
  <c r="AJ52" i="36" s="1"/>
  <c r="U52" i="36"/>
  <c r="S52" i="36"/>
  <c r="T52" i="36" s="1"/>
  <c r="AK51" i="36"/>
  <c r="AI51" i="36"/>
  <c r="AJ51" i="36" s="1"/>
  <c r="U51" i="36"/>
  <c r="S51" i="36"/>
  <c r="T51" i="36" s="1"/>
  <c r="AK50" i="36"/>
  <c r="AI50" i="36"/>
  <c r="AJ50" i="36" s="1"/>
  <c r="U50" i="36"/>
  <c r="S50" i="36"/>
  <c r="T50" i="36" s="1"/>
  <c r="AK49" i="36"/>
  <c r="AI49" i="36"/>
  <c r="AJ49" i="36" s="1"/>
  <c r="U49" i="36"/>
  <c r="S49" i="36"/>
  <c r="T49" i="36" s="1"/>
  <c r="AK48" i="36"/>
  <c r="AI48" i="36"/>
  <c r="AJ48" i="36" s="1"/>
  <c r="U48" i="36"/>
  <c r="S48" i="36"/>
  <c r="T48" i="36" s="1"/>
  <c r="AK47" i="36"/>
  <c r="AI47" i="36"/>
  <c r="AJ47" i="36" s="1"/>
  <c r="U47" i="36"/>
  <c r="S47" i="36"/>
  <c r="T47" i="36" s="1"/>
  <c r="AK46" i="36"/>
  <c r="AI46" i="36"/>
  <c r="AJ46" i="36" s="1"/>
  <c r="U46" i="36"/>
  <c r="S46" i="36"/>
  <c r="T46" i="36" s="1"/>
  <c r="AK45" i="36"/>
  <c r="AI45" i="36"/>
  <c r="AJ45" i="36" s="1"/>
  <c r="U45" i="36"/>
  <c r="S45" i="36"/>
  <c r="T45" i="36" s="1"/>
  <c r="AK44" i="36"/>
  <c r="AI44" i="36"/>
  <c r="AJ44" i="36" s="1"/>
  <c r="U44" i="36"/>
  <c r="S44" i="36"/>
  <c r="T44" i="36" s="1"/>
  <c r="AK43" i="36"/>
  <c r="AI43" i="36"/>
  <c r="AJ43" i="36" s="1"/>
  <c r="U43" i="36"/>
  <c r="S43" i="36"/>
  <c r="T43" i="36" s="1"/>
  <c r="AK42" i="36"/>
  <c r="AI42" i="36"/>
  <c r="AJ42" i="36" s="1"/>
  <c r="U42" i="36"/>
  <c r="S42" i="36"/>
  <c r="T42" i="36" s="1"/>
  <c r="AK41" i="36"/>
  <c r="AI41" i="36"/>
  <c r="AJ41" i="36" s="1"/>
  <c r="U41" i="36"/>
  <c r="S41" i="36"/>
  <c r="T41" i="36" s="1"/>
  <c r="AK40" i="36"/>
  <c r="AI40" i="36"/>
  <c r="AJ40" i="36" s="1"/>
  <c r="U40" i="36"/>
  <c r="S40" i="36"/>
  <c r="T40" i="36" s="1"/>
  <c r="AK39" i="36"/>
  <c r="AI39" i="36"/>
  <c r="AJ39" i="36" s="1"/>
  <c r="U39" i="36"/>
  <c r="S39" i="36"/>
  <c r="T39" i="36" s="1"/>
  <c r="AK38" i="36"/>
  <c r="AI38" i="36"/>
  <c r="AJ38" i="36" s="1"/>
  <c r="U38" i="36"/>
  <c r="S38" i="36"/>
  <c r="T38" i="36" s="1"/>
  <c r="AK37" i="36"/>
  <c r="AI37" i="36"/>
  <c r="AJ37" i="36" s="1"/>
  <c r="U37" i="36"/>
  <c r="S37" i="36"/>
  <c r="T37" i="36" s="1"/>
  <c r="AK36" i="36"/>
  <c r="AI36" i="36"/>
  <c r="AJ36" i="36" s="1"/>
  <c r="U36" i="36"/>
  <c r="S36" i="36"/>
  <c r="T36" i="36" s="1"/>
  <c r="AK33" i="36"/>
  <c r="AI33" i="36"/>
  <c r="AJ33" i="36" s="1"/>
  <c r="U33" i="36"/>
  <c r="S33" i="36"/>
  <c r="T33" i="36" s="1"/>
  <c r="AK32" i="36"/>
  <c r="AI32" i="36"/>
  <c r="AJ32" i="36" s="1"/>
  <c r="U32" i="36"/>
  <c r="S32" i="36"/>
  <c r="T32" i="36" s="1"/>
  <c r="AK31" i="36"/>
  <c r="AI31" i="36"/>
  <c r="AJ31" i="36" s="1"/>
  <c r="U31" i="36"/>
  <c r="S31" i="36"/>
  <c r="T31" i="36" s="1"/>
  <c r="AK30" i="36"/>
  <c r="AI30" i="36"/>
  <c r="AJ30" i="36" s="1"/>
  <c r="U30" i="36"/>
  <c r="S30" i="36"/>
  <c r="T30" i="36" s="1"/>
  <c r="AK29" i="36"/>
  <c r="AI29" i="36"/>
  <c r="AJ29" i="36" s="1"/>
  <c r="U29" i="36"/>
  <c r="S29" i="36"/>
  <c r="T29" i="36" s="1"/>
  <c r="U28" i="36"/>
  <c r="S28" i="36"/>
  <c r="T28" i="36" s="1"/>
  <c r="U27" i="36"/>
  <c r="S27" i="36"/>
  <c r="T27" i="36" s="1"/>
  <c r="U26" i="36"/>
  <c r="S26" i="36"/>
  <c r="T26" i="36" s="1"/>
  <c r="U25" i="36"/>
  <c r="S25" i="36"/>
  <c r="T25" i="36" s="1"/>
  <c r="U24" i="36"/>
  <c r="S24" i="36"/>
  <c r="T24" i="36" s="1"/>
  <c r="U23" i="36"/>
  <c r="S23" i="36"/>
  <c r="T23" i="36" s="1"/>
  <c r="U22" i="36"/>
  <c r="S22" i="36"/>
  <c r="T22" i="36" s="1"/>
  <c r="U21" i="36"/>
  <c r="S21" i="36"/>
  <c r="T21" i="36" s="1"/>
  <c r="U20" i="36"/>
  <c r="S20" i="36"/>
  <c r="T20" i="36" s="1"/>
  <c r="U19" i="36"/>
  <c r="S19" i="36"/>
  <c r="T19" i="36" s="1"/>
  <c r="U18" i="36"/>
  <c r="S18" i="36"/>
  <c r="T18" i="36" s="1"/>
  <c r="U17" i="36"/>
  <c r="S17" i="36"/>
  <c r="T17" i="36" s="1"/>
  <c r="U16" i="36"/>
  <c r="S16" i="36"/>
  <c r="T16" i="36" s="1"/>
  <c r="U15" i="36"/>
  <c r="S15" i="36"/>
  <c r="T15" i="36" s="1"/>
  <c r="AK62" i="35"/>
  <c r="AI62" i="35"/>
  <c r="AJ62" i="35" s="1"/>
  <c r="U62" i="35"/>
  <c r="S62" i="35"/>
  <c r="T62" i="35" s="1"/>
  <c r="AK61" i="35"/>
  <c r="AI61" i="35"/>
  <c r="AJ61" i="35" s="1"/>
  <c r="U61" i="35"/>
  <c r="S61" i="35"/>
  <c r="T61" i="35" s="1"/>
  <c r="AK60" i="35"/>
  <c r="AI60" i="35"/>
  <c r="AJ60" i="35" s="1"/>
  <c r="U60" i="35"/>
  <c r="S60" i="35"/>
  <c r="T60" i="35" s="1"/>
  <c r="AK59" i="35"/>
  <c r="AI59" i="35"/>
  <c r="AJ59" i="35" s="1"/>
  <c r="U59" i="35"/>
  <c r="S59" i="35"/>
  <c r="T59" i="35" s="1"/>
  <c r="AK58" i="35"/>
  <c r="AI58" i="35"/>
  <c r="AJ58" i="35" s="1"/>
  <c r="U58" i="35"/>
  <c r="S58" i="35"/>
  <c r="T58" i="35" s="1"/>
  <c r="AK57" i="35"/>
  <c r="AI57" i="35"/>
  <c r="AJ57" i="35" s="1"/>
  <c r="U57" i="35"/>
  <c r="S57" i="35"/>
  <c r="T57" i="35" s="1"/>
  <c r="AK56" i="35"/>
  <c r="AI56" i="35"/>
  <c r="AJ56" i="35" s="1"/>
  <c r="U56" i="35"/>
  <c r="S56" i="35"/>
  <c r="T56" i="35" s="1"/>
  <c r="AK55" i="35"/>
  <c r="AI55" i="35"/>
  <c r="AJ55" i="35" s="1"/>
  <c r="U55" i="35"/>
  <c r="S55" i="35"/>
  <c r="T55" i="35" s="1"/>
  <c r="AK54" i="35"/>
  <c r="AI54" i="35"/>
  <c r="AJ54" i="35" s="1"/>
  <c r="U54" i="35"/>
  <c r="S54" i="35"/>
  <c r="T54" i="35" s="1"/>
  <c r="AK53" i="35"/>
  <c r="AI53" i="35"/>
  <c r="AJ53" i="35" s="1"/>
  <c r="U53" i="35"/>
  <c r="S53" i="35"/>
  <c r="T53" i="35" s="1"/>
  <c r="AK52" i="35"/>
  <c r="AI52" i="35"/>
  <c r="AJ52" i="35" s="1"/>
  <c r="U52" i="35"/>
  <c r="S52" i="35"/>
  <c r="T52" i="35" s="1"/>
  <c r="AK51" i="35"/>
  <c r="AI51" i="35"/>
  <c r="AJ51" i="35" s="1"/>
  <c r="U51" i="35"/>
  <c r="S51" i="35"/>
  <c r="T51" i="35" s="1"/>
  <c r="AK50" i="35"/>
  <c r="AI50" i="35"/>
  <c r="AJ50" i="35" s="1"/>
  <c r="U50" i="35"/>
  <c r="S50" i="35"/>
  <c r="T50" i="35" s="1"/>
  <c r="AK49" i="35"/>
  <c r="AI49" i="35"/>
  <c r="AJ49" i="35" s="1"/>
  <c r="U49" i="35"/>
  <c r="S49" i="35"/>
  <c r="T49" i="35" s="1"/>
  <c r="AK48" i="35"/>
  <c r="AI48" i="35"/>
  <c r="AJ48" i="35" s="1"/>
  <c r="U48" i="35"/>
  <c r="S48" i="35"/>
  <c r="T48" i="35" s="1"/>
  <c r="AK47" i="35"/>
  <c r="AI47" i="35"/>
  <c r="AJ47" i="35" s="1"/>
  <c r="U47" i="35"/>
  <c r="S47" i="35"/>
  <c r="T47" i="35" s="1"/>
  <c r="AK46" i="35"/>
  <c r="AI46" i="35"/>
  <c r="AJ46" i="35" s="1"/>
  <c r="U46" i="35"/>
  <c r="S46" i="35"/>
  <c r="T46" i="35" s="1"/>
  <c r="AK45" i="35"/>
  <c r="AI45" i="35"/>
  <c r="AJ45" i="35" s="1"/>
  <c r="U45" i="35"/>
  <c r="S45" i="35"/>
  <c r="T45" i="35" s="1"/>
  <c r="AK44" i="35"/>
  <c r="AI44" i="35"/>
  <c r="AJ44" i="35" s="1"/>
  <c r="U44" i="35"/>
  <c r="S44" i="35"/>
  <c r="T44" i="35" s="1"/>
  <c r="AK43" i="35"/>
  <c r="AI43" i="35"/>
  <c r="AJ43" i="35" s="1"/>
  <c r="U43" i="35"/>
  <c r="S43" i="35"/>
  <c r="T43" i="35" s="1"/>
  <c r="AK42" i="35"/>
  <c r="AI42" i="35"/>
  <c r="AJ42" i="35" s="1"/>
  <c r="U42" i="35"/>
  <c r="S42" i="35"/>
  <c r="T42" i="35" s="1"/>
  <c r="AK41" i="35"/>
  <c r="AI41" i="35"/>
  <c r="AJ41" i="35" s="1"/>
  <c r="U41" i="35"/>
  <c r="S41" i="35"/>
  <c r="T41" i="35" s="1"/>
  <c r="AK40" i="35"/>
  <c r="AI40" i="35"/>
  <c r="AJ40" i="35" s="1"/>
  <c r="U40" i="35"/>
  <c r="S40" i="35"/>
  <c r="T40" i="35" s="1"/>
  <c r="AK39" i="35"/>
  <c r="AI39" i="35"/>
  <c r="AJ39" i="35" s="1"/>
  <c r="U39" i="35"/>
  <c r="S39" i="35"/>
  <c r="T39" i="35" s="1"/>
  <c r="AK38" i="35"/>
  <c r="AI38" i="35"/>
  <c r="AJ38" i="35" s="1"/>
  <c r="U38" i="35"/>
  <c r="S38" i="35"/>
  <c r="T38" i="35" s="1"/>
  <c r="AK37" i="35"/>
  <c r="AI37" i="35"/>
  <c r="AJ37" i="35" s="1"/>
  <c r="U37" i="35"/>
  <c r="S37" i="35"/>
  <c r="T37" i="35" s="1"/>
  <c r="AK36" i="35"/>
  <c r="AI36" i="35"/>
  <c r="AJ36" i="35" s="1"/>
  <c r="U36" i="35"/>
  <c r="S36" i="35"/>
  <c r="T36" i="35" s="1"/>
  <c r="AK33" i="35"/>
  <c r="AI33" i="35"/>
  <c r="AJ33" i="35" s="1"/>
  <c r="U33" i="35"/>
  <c r="S33" i="35"/>
  <c r="T33" i="35" s="1"/>
  <c r="AK32" i="35"/>
  <c r="AI32" i="35"/>
  <c r="AJ32" i="35" s="1"/>
  <c r="U32" i="35"/>
  <c r="S32" i="35"/>
  <c r="T32" i="35" s="1"/>
  <c r="AK31" i="35"/>
  <c r="AI31" i="35"/>
  <c r="AJ31" i="35" s="1"/>
  <c r="U31" i="35"/>
  <c r="S31" i="35"/>
  <c r="T31" i="35" s="1"/>
  <c r="AK30" i="35"/>
  <c r="AI30" i="35"/>
  <c r="AJ30" i="35" s="1"/>
  <c r="U30" i="35"/>
  <c r="S30" i="35"/>
  <c r="T30" i="35" s="1"/>
  <c r="AK29" i="35"/>
  <c r="AI29" i="35"/>
  <c r="AJ29" i="35" s="1"/>
  <c r="U29" i="35"/>
  <c r="S29" i="35"/>
  <c r="T29" i="35" s="1"/>
  <c r="U28" i="35"/>
  <c r="S28" i="35"/>
  <c r="T28" i="35" s="1"/>
  <c r="U27" i="35"/>
  <c r="S27" i="35"/>
  <c r="T27" i="35" s="1"/>
  <c r="U26" i="35"/>
  <c r="S26" i="35"/>
  <c r="T26" i="35" s="1"/>
  <c r="U25" i="35"/>
  <c r="S25" i="35"/>
  <c r="T25" i="35" s="1"/>
  <c r="U24" i="35"/>
  <c r="S24" i="35"/>
  <c r="T24" i="35" s="1"/>
  <c r="U23" i="35"/>
  <c r="S23" i="35"/>
  <c r="T23" i="35" s="1"/>
  <c r="U22" i="35"/>
  <c r="S22" i="35"/>
  <c r="T22" i="35" s="1"/>
  <c r="U21" i="35"/>
  <c r="S21" i="35"/>
  <c r="T21" i="35" s="1"/>
  <c r="U20" i="35"/>
  <c r="S20" i="35"/>
  <c r="T20" i="35" s="1"/>
  <c r="U19" i="35"/>
  <c r="S19" i="35"/>
  <c r="T19" i="35" s="1"/>
  <c r="U18" i="35"/>
  <c r="S18" i="35"/>
  <c r="T18" i="35" s="1"/>
  <c r="U17" i="35"/>
  <c r="S17" i="35"/>
  <c r="T17" i="35" s="1"/>
  <c r="U16" i="35"/>
  <c r="S16" i="35"/>
  <c r="T16" i="35" s="1"/>
  <c r="U15" i="35"/>
  <c r="S15" i="35"/>
  <c r="T15" i="35" s="1"/>
  <c r="T60" i="40" l="1"/>
  <c r="T62" i="40"/>
  <c r="T61" i="40"/>
  <c r="T62" i="39"/>
  <c r="T61" i="39"/>
  <c r="T60" i="39"/>
  <c r="T61" i="38"/>
  <c r="T60" i="38"/>
  <c r="T62" i="38"/>
  <c r="T60" i="36"/>
  <c r="AJ60" i="36"/>
  <c r="T63" i="36"/>
  <c r="T61" i="36"/>
  <c r="T62" i="36"/>
  <c r="AJ63" i="36"/>
  <c r="AJ62" i="36"/>
  <c r="AJ61" i="36"/>
  <c r="R61" i="42"/>
  <c r="S61" i="42" s="1"/>
  <c r="R47" i="42"/>
  <c r="S47" i="42" s="1"/>
  <c r="AH29" i="42"/>
  <c r="AI29" i="42" s="1"/>
  <c r="T64" i="42"/>
  <c r="R18" i="42"/>
  <c r="S18" i="42" s="1"/>
  <c r="AH21" i="42"/>
  <c r="AI21" i="42" s="1"/>
  <c r="R29" i="42"/>
  <c r="S29" i="42" s="1"/>
  <c r="R17" i="42"/>
  <c r="S17" i="42" s="1"/>
  <c r="R43" i="42"/>
  <c r="S43" i="42" s="1"/>
  <c r="AJ46" i="42"/>
  <c r="AH17" i="42"/>
  <c r="AI17" i="42" s="1"/>
  <c r="AH18" i="42"/>
  <c r="AI18" i="42" s="1"/>
  <c r="AJ20" i="42"/>
  <c r="AJ21" i="42"/>
  <c r="AH22" i="42"/>
  <c r="AI22" i="42" s="1"/>
  <c r="AJ23" i="42"/>
  <c r="AJ24" i="42"/>
  <c r="AJ25" i="42"/>
  <c r="T56" i="42"/>
  <c r="R57" i="42"/>
  <c r="S57" i="42" s="1"/>
  <c r="R65" i="42"/>
  <c r="S65" i="42" s="1"/>
  <c r="AH17" i="41"/>
  <c r="AI17" i="41" s="1"/>
  <c r="AJ27" i="41"/>
  <c r="AH53" i="42"/>
  <c r="AI53" i="42" s="1"/>
  <c r="AH39" i="42"/>
  <c r="AI39" i="42" s="1"/>
  <c r="AJ38" i="42"/>
  <c r="AJ42" i="42"/>
  <c r="R39" i="42"/>
  <c r="S39" i="42" s="1"/>
  <c r="R35" i="42"/>
  <c r="S35" i="42" s="1"/>
  <c r="AH25" i="42"/>
  <c r="AI25" i="42" s="1"/>
  <c r="AH20" i="42"/>
  <c r="AI20" i="42" s="1"/>
  <c r="R20" i="42"/>
  <c r="S20" i="42" s="1"/>
  <c r="T20" i="42"/>
  <c r="T22" i="42"/>
  <c r="AJ22" i="42"/>
  <c r="AJ27" i="42"/>
  <c r="T36" i="42"/>
  <c r="AJ36" i="42"/>
  <c r="R37" i="42"/>
  <c r="S37" i="42" s="1"/>
  <c r="AH37" i="42"/>
  <c r="AI37" i="42" s="1"/>
  <c r="T39" i="42"/>
  <c r="AJ39" i="42"/>
  <c r="AJ40" i="42"/>
  <c r="T40" i="42"/>
  <c r="AH41" i="42"/>
  <c r="AI41" i="42" s="1"/>
  <c r="R41" i="42"/>
  <c r="S41" i="42" s="1"/>
  <c r="T43" i="42"/>
  <c r="AJ43" i="42"/>
  <c r="AH43" i="42"/>
  <c r="AI43" i="42" s="1"/>
  <c r="T44" i="42"/>
  <c r="AJ44" i="42"/>
  <c r="R45" i="42"/>
  <c r="S45" i="42" s="1"/>
  <c r="AH45" i="42"/>
  <c r="AI45" i="42" s="1"/>
  <c r="AJ47" i="42"/>
  <c r="T47" i="42"/>
  <c r="AH47" i="42"/>
  <c r="AI47" i="42" s="1"/>
  <c r="R53" i="42"/>
  <c r="S53" i="42" s="1"/>
  <c r="AJ55" i="42"/>
  <c r="AJ59" i="42"/>
  <c r="AJ63" i="42"/>
  <c r="R21" i="42"/>
  <c r="S21" i="42" s="1"/>
  <c r="T21" i="42"/>
  <c r="R22" i="42"/>
  <c r="S22" i="42" s="1"/>
  <c r="AH28" i="42"/>
  <c r="AI28" i="42" s="1"/>
  <c r="R28" i="42"/>
  <c r="S28" i="42" s="1"/>
  <c r="T28" i="42"/>
  <c r="AH36" i="42"/>
  <c r="AI36" i="42" s="1"/>
  <c r="R36" i="42"/>
  <c r="S36" i="42" s="1"/>
  <c r="AH40" i="42"/>
  <c r="AI40" i="42" s="1"/>
  <c r="R40" i="42"/>
  <c r="S40" i="42" s="1"/>
  <c r="R44" i="42"/>
  <c r="S44" i="42" s="1"/>
  <c r="AH44" i="42"/>
  <c r="AI44" i="42" s="1"/>
  <c r="AJ19" i="42"/>
  <c r="R23" i="42"/>
  <c r="S23" i="42" s="1"/>
  <c r="AH23" i="42"/>
  <c r="AI23" i="42" s="1"/>
  <c r="R26" i="42"/>
  <c r="S26" i="42" s="1"/>
  <c r="AH26" i="42"/>
  <c r="AI26" i="42" s="1"/>
  <c r="AH35" i="42"/>
  <c r="AI35" i="42" s="1"/>
  <c r="AH38" i="42"/>
  <c r="AI38" i="42" s="1"/>
  <c r="R38" i="42"/>
  <c r="S38" i="42" s="1"/>
  <c r="T38" i="42"/>
  <c r="AH42" i="42"/>
  <c r="AI42" i="42" s="1"/>
  <c r="R42" i="42"/>
  <c r="S42" i="42" s="1"/>
  <c r="T42" i="42"/>
  <c r="AH46" i="42"/>
  <c r="AI46" i="42" s="1"/>
  <c r="R46" i="42"/>
  <c r="S46" i="42" s="1"/>
  <c r="T46" i="42"/>
  <c r="AH54" i="42"/>
  <c r="AI54" i="42" s="1"/>
  <c r="R54" i="42"/>
  <c r="S54" i="42" s="1"/>
  <c r="AH58" i="42"/>
  <c r="AI58" i="42" s="1"/>
  <c r="R58" i="42"/>
  <c r="S58" i="42" s="1"/>
  <c r="R62" i="42"/>
  <c r="S62" i="42" s="1"/>
  <c r="AH62" i="42"/>
  <c r="AI62" i="42" s="1"/>
  <c r="AH56" i="42"/>
  <c r="AI56" i="42" s="1"/>
  <c r="R56" i="42"/>
  <c r="S56" i="42" s="1"/>
  <c r="AH60" i="42"/>
  <c r="AI60" i="42" s="1"/>
  <c r="R60" i="42"/>
  <c r="S60" i="42" s="1"/>
  <c r="T60" i="42"/>
  <c r="R25" i="42"/>
  <c r="S25" i="42" s="1"/>
  <c r="AJ35" i="42"/>
  <c r="T35" i="42"/>
  <c r="AH19" i="42"/>
  <c r="AI19" i="42" s="1"/>
  <c r="R19" i="42"/>
  <c r="S19" i="42" s="1"/>
  <c r="AH64" i="42"/>
  <c r="AI64" i="42" s="1"/>
  <c r="R64" i="42"/>
  <c r="S64" i="42" s="1"/>
  <c r="T53" i="42"/>
  <c r="AJ53" i="42"/>
  <c r="AJ18" i="42"/>
  <c r="T18" i="42"/>
  <c r="AH24" i="42"/>
  <c r="AI24" i="42" s="1"/>
  <c r="R24" i="42"/>
  <c r="S24" i="42" s="1"/>
  <c r="T24" i="42"/>
  <c r="AJ26" i="42"/>
  <c r="T26" i="42"/>
  <c r="AH27" i="42"/>
  <c r="AI27" i="42" s="1"/>
  <c r="R27" i="42"/>
  <c r="S27" i="42" s="1"/>
  <c r="AJ29" i="42"/>
  <c r="T29" i="42"/>
  <c r="AJ37" i="42"/>
  <c r="AJ41" i="42"/>
  <c r="AJ45" i="42"/>
  <c r="AJ54" i="42"/>
  <c r="T54" i="42"/>
  <c r="AH55" i="42"/>
  <c r="AI55" i="42" s="1"/>
  <c r="R55" i="42"/>
  <c r="S55" i="42" s="1"/>
  <c r="T57" i="42"/>
  <c r="AJ57" i="42"/>
  <c r="AH57" i="42"/>
  <c r="AI57" i="42" s="1"/>
  <c r="T58" i="42"/>
  <c r="AJ58" i="42"/>
  <c r="AH59" i="42"/>
  <c r="AI59" i="42" s="1"/>
  <c r="R59" i="42"/>
  <c r="S59" i="42" s="1"/>
  <c r="T61" i="42"/>
  <c r="AJ61" i="42"/>
  <c r="AH61" i="42"/>
  <c r="AI61" i="42" s="1"/>
  <c r="T62" i="42"/>
  <c r="AJ62" i="42"/>
  <c r="AH63" i="42"/>
  <c r="AI63" i="42" s="1"/>
  <c r="R63" i="42"/>
  <c r="S63" i="42" s="1"/>
  <c r="AJ65" i="42"/>
  <c r="T65" i="42"/>
  <c r="AH65" i="42"/>
  <c r="AI65" i="42" s="1"/>
  <c r="AJ17" i="42"/>
  <c r="T17" i="42"/>
  <c r="T25" i="42"/>
  <c r="AJ28" i="42"/>
  <c r="AJ56" i="42"/>
  <c r="AJ60" i="42"/>
  <c r="AJ64" i="42"/>
  <c r="T19" i="42"/>
  <c r="T23" i="42"/>
  <c r="T27" i="42"/>
  <c r="T37" i="42"/>
  <c r="T41" i="42"/>
  <c r="T45" i="42"/>
  <c r="T55" i="42"/>
  <c r="T59" i="42"/>
  <c r="T63" i="42"/>
  <c r="AJ65" i="41"/>
  <c r="AJ53" i="41"/>
  <c r="R61" i="41"/>
  <c r="S61" i="41" s="1"/>
  <c r="AH23" i="41"/>
  <c r="AI23" i="41" s="1"/>
  <c r="T25" i="41"/>
  <c r="AH36" i="41"/>
  <c r="AI36" i="41" s="1"/>
  <c r="AJ39" i="41"/>
  <c r="AJ41" i="41"/>
  <c r="AH58" i="41"/>
  <c r="AI58" i="41" s="1"/>
  <c r="AJ55" i="41"/>
  <c r="AJ56" i="41"/>
  <c r="AJ57" i="41"/>
  <c r="AJ59" i="41"/>
  <c r="AJ60" i="41"/>
  <c r="AJ63" i="41"/>
  <c r="AJ64" i="41"/>
  <c r="AH65" i="41"/>
  <c r="AI65" i="41" s="1"/>
  <c r="AJ61" i="41"/>
  <c r="AH57" i="41"/>
  <c r="AI57" i="41" s="1"/>
  <c r="AH54" i="41"/>
  <c r="AI54" i="41" s="1"/>
  <c r="AH62" i="41"/>
  <c r="AI62" i="41" s="1"/>
  <c r="AH39" i="41"/>
  <c r="AI39" i="41" s="1"/>
  <c r="AJ40" i="41"/>
  <c r="AH41" i="41"/>
  <c r="AI41" i="41" s="1"/>
  <c r="AJ42" i="41"/>
  <c r="AJ43" i="41"/>
  <c r="AH44" i="41"/>
  <c r="AI44" i="41" s="1"/>
  <c r="AJ47" i="41"/>
  <c r="T44" i="41"/>
  <c r="AH37" i="41"/>
  <c r="AI37" i="41" s="1"/>
  <c r="AJ38" i="41"/>
  <c r="AJ46" i="41"/>
  <c r="AJ37" i="41"/>
  <c r="R45" i="41"/>
  <c r="S45" i="41" s="1"/>
  <c r="AJ45" i="41"/>
  <c r="AH35" i="41"/>
  <c r="AI35" i="41" s="1"/>
  <c r="AH19" i="41"/>
  <c r="AI19" i="41" s="1"/>
  <c r="AH21" i="41"/>
  <c r="AI21" i="41" s="1"/>
  <c r="AJ23" i="41"/>
  <c r="AJ24" i="41"/>
  <c r="AH27" i="41"/>
  <c r="AI27" i="41" s="1"/>
  <c r="AH29" i="41"/>
  <c r="AI29" i="41" s="1"/>
  <c r="AJ19" i="41"/>
  <c r="AJ29" i="41"/>
  <c r="AH20" i="41"/>
  <c r="AI20" i="41" s="1"/>
  <c r="AH25" i="41"/>
  <c r="AI25" i="41" s="1"/>
  <c r="AJ22" i="41"/>
  <c r="AJ20" i="41"/>
  <c r="AJ28" i="41"/>
  <c r="AJ18" i="41"/>
  <c r="AJ26" i="41"/>
  <c r="AH24" i="41"/>
  <c r="AI24" i="41" s="1"/>
  <c r="R20" i="41"/>
  <c r="S20" i="41" s="1"/>
  <c r="AH40" i="41"/>
  <c r="AI40" i="41" s="1"/>
  <c r="T55" i="41"/>
  <c r="AH60" i="41"/>
  <c r="AI60" i="41" s="1"/>
  <c r="AH64" i="41"/>
  <c r="AI64" i="41" s="1"/>
  <c r="AH56" i="41"/>
  <c r="AI56" i="41" s="1"/>
  <c r="R60" i="41"/>
  <c r="S60" i="41" s="1"/>
  <c r="R64" i="41"/>
  <c r="S64" i="41" s="1"/>
  <c r="AH46" i="41"/>
  <c r="AI46" i="41" s="1"/>
  <c r="R56" i="41"/>
  <c r="S56" i="41" s="1"/>
  <c r="AH38" i="41"/>
  <c r="AI38" i="41" s="1"/>
  <c r="AH42" i="41"/>
  <c r="AI42" i="41" s="1"/>
  <c r="AH61" i="41"/>
  <c r="AI61" i="41" s="1"/>
  <c r="AH28" i="41"/>
  <c r="AI28" i="41" s="1"/>
  <c r="AH45" i="41"/>
  <c r="AI45" i="41" s="1"/>
  <c r="R18" i="41"/>
  <c r="S18" i="41" s="1"/>
  <c r="AH18" i="41"/>
  <c r="AI18" i="41" s="1"/>
  <c r="T21" i="41"/>
  <c r="AJ21" i="41"/>
  <c r="R22" i="41"/>
  <c r="S22" i="41" s="1"/>
  <c r="AH22" i="41"/>
  <c r="AI22" i="41" s="1"/>
  <c r="AJ25" i="41"/>
  <c r="R26" i="41"/>
  <c r="S26" i="41" s="1"/>
  <c r="AH26" i="41"/>
  <c r="AI26" i="41" s="1"/>
  <c r="T29" i="41"/>
  <c r="T35" i="41"/>
  <c r="AJ35" i="41"/>
  <c r="T54" i="41"/>
  <c r="AJ54" i="41"/>
  <c r="R55" i="41"/>
  <c r="S55" i="41" s="1"/>
  <c r="AH55" i="41"/>
  <c r="AI55" i="41" s="1"/>
  <c r="T58" i="41"/>
  <c r="AJ58" i="41"/>
  <c r="R59" i="41"/>
  <c r="S59" i="41" s="1"/>
  <c r="AH59" i="41"/>
  <c r="AI59" i="41" s="1"/>
  <c r="T62" i="41"/>
  <c r="AJ62" i="41"/>
  <c r="R63" i="41"/>
  <c r="S63" i="41" s="1"/>
  <c r="AH63" i="41"/>
  <c r="AI63" i="41" s="1"/>
  <c r="T40" i="41"/>
  <c r="AJ44" i="41"/>
  <c r="R19" i="41"/>
  <c r="S19" i="41" s="1"/>
  <c r="T22" i="41"/>
  <c r="R23" i="41"/>
  <c r="S23" i="41" s="1"/>
  <c r="T26" i="41"/>
  <c r="R27" i="41"/>
  <c r="S27" i="41" s="1"/>
  <c r="T59" i="41"/>
  <c r="T63" i="41"/>
  <c r="T18" i="41"/>
  <c r="T37" i="41"/>
  <c r="R38" i="41"/>
  <c r="S38" i="41" s="1"/>
  <c r="T41" i="41"/>
  <c r="R42" i="41"/>
  <c r="S42" i="41" s="1"/>
  <c r="T45" i="41"/>
  <c r="R46" i="41"/>
  <c r="S46" i="41" s="1"/>
  <c r="R37" i="41"/>
  <c r="S37" i="41" s="1"/>
  <c r="R41" i="41"/>
  <c r="S41" i="41" s="1"/>
  <c r="T19" i="41"/>
  <c r="T23" i="41"/>
  <c r="R24" i="41"/>
  <c r="S24" i="41" s="1"/>
  <c r="T27" i="41"/>
  <c r="R28" i="41"/>
  <c r="S28" i="41" s="1"/>
  <c r="T56" i="41"/>
  <c r="R57" i="41"/>
  <c r="S57" i="41" s="1"/>
  <c r="T60" i="41"/>
  <c r="T64" i="41"/>
  <c r="R65" i="41"/>
  <c r="S65" i="41" s="1"/>
  <c r="T38" i="41"/>
  <c r="R39" i="41"/>
  <c r="S39" i="41" s="1"/>
  <c r="T42" i="41"/>
  <c r="R43" i="41"/>
  <c r="S43" i="41" s="1"/>
  <c r="AH43" i="41"/>
  <c r="AI43" i="41" s="1"/>
  <c r="T46" i="41"/>
  <c r="R47" i="41"/>
  <c r="S47" i="41" s="1"/>
  <c r="AH47" i="41"/>
  <c r="AI47" i="41" s="1"/>
  <c r="R53" i="41"/>
  <c r="S53" i="41" s="1"/>
  <c r="AH53" i="41"/>
  <c r="AI53" i="41" s="1"/>
  <c r="T17" i="41"/>
  <c r="AJ36" i="41"/>
  <c r="T20" i="41"/>
  <c r="R21" i="41"/>
  <c r="S21" i="41" s="1"/>
  <c r="T24" i="41"/>
  <c r="R25" i="41"/>
  <c r="S25" i="41" s="1"/>
  <c r="T28" i="41"/>
  <c r="R29" i="41"/>
  <c r="S29" i="41" s="1"/>
  <c r="R35" i="41"/>
  <c r="S35" i="41" s="1"/>
  <c r="R54" i="41"/>
  <c r="S54" i="41" s="1"/>
  <c r="T57" i="41"/>
  <c r="R58" i="41"/>
  <c r="S58" i="41" s="1"/>
  <c r="T61" i="41"/>
  <c r="R62" i="41"/>
  <c r="S62" i="41" s="1"/>
  <c r="T65" i="41"/>
  <c r="AJ17" i="41"/>
  <c r="T36" i="41"/>
  <c r="R17" i="41"/>
  <c r="S17" i="41" s="1"/>
  <c r="R36" i="41"/>
  <c r="S36" i="41" s="1"/>
  <c r="T39" i="41"/>
  <c r="R40" i="41"/>
  <c r="S40" i="41" s="1"/>
  <c r="T43" i="41"/>
  <c r="R44" i="41"/>
  <c r="S44" i="41" s="1"/>
  <c r="T47" i="41"/>
  <c r="T53" i="41"/>
</calcChain>
</file>

<file path=xl/sharedStrings.xml><?xml version="1.0" encoding="utf-8"?>
<sst xmlns="http://schemas.openxmlformats.org/spreadsheetml/2006/main" count="1284" uniqueCount="183">
  <si>
    <t>Austria</t>
  </si>
  <si>
    <t>Belgium</t>
  </si>
  <si>
    <t>Denmark</t>
  </si>
  <si>
    <t>Finland</t>
  </si>
  <si>
    <t>France</t>
  </si>
  <si>
    <t>Germany</t>
  </si>
  <si>
    <t>Greece</t>
  </si>
  <si>
    <t>Ireland</t>
  </si>
  <si>
    <t>Italy</t>
  </si>
  <si>
    <t>Luxembourg</t>
  </si>
  <si>
    <t>Netherlands</t>
  </si>
  <si>
    <t>Portugal</t>
  </si>
  <si>
    <t>Spain</t>
  </si>
  <si>
    <t>Sweden</t>
  </si>
  <si>
    <t>UK</t>
  </si>
  <si>
    <t>Price (excl tax)</t>
  </si>
  <si>
    <t>Price (inc tax)</t>
  </si>
  <si>
    <t>Cyprus</t>
  </si>
  <si>
    <t>Estonia</t>
  </si>
  <si>
    <t>Hungary</t>
  </si>
  <si>
    <t>Latvia</t>
  </si>
  <si>
    <t>Lithuania</t>
  </si>
  <si>
    <t>Malta</t>
  </si>
  <si>
    <t>Poland</t>
  </si>
  <si>
    <t>Slovakia</t>
  </si>
  <si>
    <t>Slovenia</t>
  </si>
  <si>
    <t>-</t>
  </si>
  <si>
    <t>Bulgaria</t>
  </si>
  <si>
    <t>Romania</t>
  </si>
  <si>
    <t>Tables 5.6.1 to 5.6.3</t>
  </si>
  <si>
    <t>Domestic Electricity</t>
  </si>
  <si>
    <t>Eurostat size band</t>
  </si>
  <si>
    <t>Annual consumption (kWh)</t>
  </si>
  <si>
    <t>Small</t>
  </si>
  <si>
    <t>Band DB</t>
  </si>
  <si>
    <t>1,000 – 2,499</t>
  </si>
  <si>
    <t>Medium</t>
  </si>
  <si>
    <t>Band DC</t>
  </si>
  <si>
    <t>2,500 – 4,999</t>
  </si>
  <si>
    <t>Large</t>
  </si>
  <si>
    <t>Band DD</t>
  </si>
  <si>
    <t>5,000 – 15,000</t>
  </si>
  <si>
    <t>Db</t>
  </si>
  <si>
    <t>Dc</t>
  </si>
  <si>
    <t>Dd</t>
  </si>
  <si>
    <t>Croatia</t>
  </si>
  <si>
    <t>Return to Contents Page</t>
  </si>
  <si>
    <t>Contents</t>
  </si>
  <si>
    <t>Tables</t>
  </si>
  <si>
    <t>Charts</t>
  </si>
  <si>
    <t>Further information</t>
  </si>
  <si>
    <t>Contacts</t>
  </si>
  <si>
    <t>Table 5.6.1: Domestic electricity prices in the EU for small consumers excluding tax</t>
  </si>
  <si>
    <t>Table 5.6.1: Domestic electricity prices in the EU for small consumers including tax</t>
  </si>
  <si>
    <t>Table 5.6.2: Domestic electricity prices in the EU for medium consumers excluding tax</t>
  </si>
  <si>
    <t>Table 5.6.2: Domestic electricity prices in the EU for medium consumers including tax</t>
  </si>
  <si>
    <t>Table 5.6.3: Domestic electricity prices in the EU for large consumers excluding tax</t>
  </si>
  <si>
    <t>Table 5.6.3: Domestic electricity prices in the EU for large consumers including tax</t>
  </si>
  <si>
    <t>Domestic electricity prices in the EU</t>
  </si>
  <si>
    <t>Methodology notes</t>
  </si>
  <si>
    <t>Methodology</t>
  </si>
  <si>
    <t>https://ec.europa.eu/eurostat/data/database</t>
  </si>
  <si>
    <t>Originally, Eurostat collected data based on observations at a single point in time (1st January and 1st July).</t>
  </si>
  <si>
    <t>The change to the methodology has created a discontinuity within the price series. The new methodology prices within the same tables, with a distinction between old and new data.</t>
  </si>
  <si>
    <t>Whilst prices using the old and new methodologies will not be comparable, the UK ranking and UK price relative to the EU median should be broadly comparable across the old and new data.</t>
  </si>
  <si>
    <t>These levies and charges include:</t>
  </si>
  <si>
    <t xml:space="preserve">Renewable Obligation support costs </t>
  </si>
  <si>
    <t xml:space="preserve">Contract for Difference support costs </t>
  </si>
  <si>
    <t xml:space="preserve">Capacity Market costs </t>
  </si>
  <si>
    <t xml:space="preserve">Feed in Tariffs </t>
  </si>
  <si>
    <t xml:space="preserve">CRC Energy Efficiency Scheme </t>
  </si>
  <si>
    <t xml:space="preserve">Carbon Price Support </t>
  </si>
  <si>
    <t xml:space="preserve">Climate Change Levy </t>
  </si>
  <si>
    <t>Additional Notes</t>
  </si>
  <si>
    <t>1998-2007 Methodology</t>
  </si>
  <si>
    <t>2007-2015 Methodology</t>
  </si>
  <si>
    <t>and one that only affects the excluding tax figures. The three series are labelled:</t>
  </si>
  <si>
    <r>
      <t>2015 Methodology</t>
    </r>
    <r>
      <rPr>
        <sz val="12"/>
        <rFont val="Arial"/>
        <family val="2"/>
      </rPr>
      <t xml:space="preserve"> (with all taxes and levies excluded)</t>
    </r>
  </si>
  <si>
    <r>
      <t>2015 Methodology</t>
    </r>
    <r>
      <rPr>
        <sz val="11"/>
        <rFont val="Arial"/>
        <family val="2"/>
      </rPr>
      <t xml:space="preserve"> (with all taxes and levies excluded)</t>
    </r>
  </si>
  <si>
    <r>
      <t xml:space="preserve">This removes other levies and charges as well as tax so there is a noticeable break in the series presented in the </t>
    </r>
    <r>
      <rPr>
        <b/>
        <sz val="11"/>
        <rFont val="Arial"/>
        <family val="2"/>
      </rPr>
      <t xml:space="preserve">Long term </t>
    </r>
    <r>
      <rPr>
        <sz val="11"/>
        <rFont val="Arial"/>
        <family val="2"/>
      </rPr>
      <t>tables.</t>
    </r>
  </si>
  <si>
    <t>About this data</t>
  </si>
  <si>
    <t>EU 14 plus UK Median (inc tax)</t>
  </si>
  <si>
    <t>Electricity metadata and methodologies are available here:</t>
  </si>
  <si>
    <t>Average domestic electricity prices in the EU14 plus UK for medium consumers</t>
  </si>
  <si>
    <t>Year</t>
  </si>
  <si>
    <t>Period</t>
  </si>
  <si>
    <t>1998-2007</t>
  </si>
  <si>
    <t>2007-2015</t>
  </si>
  <si>
    <t>Table 5.6.1 Domestic electricity prices in the EU for small consumers excluding taxes and levies</t>
  </si>
  <si>
    <t>Table 5.6.1 Domestic electricity prices in the EU for small consumers including all taxes and levies</t>
  </si>
  <si>
    <t>Table 5.6.2 Domestic electricity prices in the EU for medium consumers excluding taxes and levies</t>
  </si>
  <si>
    <t>Table 5.6.2 Domestic electricity prices in the EU for medium consumers including all taxes and levies</t>
  </si>
  <si>
    <t>Table 5.6.3 Domestic electricity prices in the EU for large consumers excluding taxes and levies</t>
  </si>
  <si>
    <t>Table 5.6.3 Domestic electricity prices in the EU for large consumers including all taxes and levies</t>
  </si>
  <si>
    <t>Prices are converted to sterling using the exchange rate at time of publication for each period.</t>
  </si>
  <si>
    <t>Note 3. The rank orders prices from lowest to highest with 1 being the lowest per kWh price and 15 or 28 being the highest.</t>
  </si>
  <si>
    <t>Medium consumers: consuming 2,500 - 4,999 kWh per annum for periods January - June and July - December each year</t>
  </si>
  <si>
    <t>Large consumers: consuming 5,000 - 15,000 kWh per annum for periods January - June and July - December each year</t>
  </si>
  <si>
    <t>Note 1. To preserve the time series the median is based on the current members of the EU and not the EU members at the time.</t>
  </si>
  <si>
    <t>Note 2. The rank orders prices from lowest to highest with 1 being the lowest per kWh price and 15 or 28 being the highest.</t>
  </si>
  <si>
    <t/>
  </si>
  <si>
    <t>Quarterly Energy Prices Publication (opens in a new window)</t>
  </si>
  <si>
    <t>International domestic energy prices website (opens in a new window)</t>
  </si>
  <si>
    <t>International statistics data sources and methodologies (opens in a new window)</t>
  </si>
  <si>
    <t>Digest of United Kingdom Energy Statistics (DUKES): glossary and acronyms (opens in a new window)</t>
  </si>
  <si>
    <t>Energy Prices Statistics Team</t>
  </si>
  <si>
    <t>Note 1. Eurostat publishes data on gas and electricity prices six months after the end of the reference period.</t>
  </si>
  <si>
    <t>Note 2. Prior to 2005, the Eurostat data was mainly for selected cities in the EU, but from 2005 onwards national prices are used.</t>
  </si>
  <si>
    <t xml:space="preserve">Note 3. The 'Including tax' tables include all taxes and levies. </t>
  </si>
  <si>
    <t>Note 4. However we no longer intend to estimate other countries data and have removed earlier estimations.</t>
  </si>
  <si>
    <t>Note 4. The most up to date data can be sourced from Eurostat's website, under Environment &amp; Energy, here:</t>
  </si>
  <si>
    <t>Annual consumption (MWh): Total</t>
  </si>
  <si>
    <t>Annual consumption (MWh): of which at night:</t>
  </si>
  <si>
    <t>Data is available back to 1998.</t>
  </si>
  <si>
    <t>Data in these tables shows prices of electricity for domestic consumers in the UK and EU.</t>
  </si>
  <si>
    <t>United Kingdom</t>
  </si>
  <si>
    <t>Press Office (media enquiries)</t>
  </si>
  <si>
    <t xml:space="preserve">Revisions policy and standards for official statistics (opens in a new window) </t>
  </si>
  <si>
    <t>Note 1. Median price is based upon the available data, including those cases where the Department have estimated the position of prices relative to the EU median.</t>
  </si>
  <si>
    <t xml:space="preserve">Note 2. Median price is based upon the available data, including those cases where the Department have estimated the position of prices relative to the EU median. </t>
  </si>
  <si>
    <t>Note 4. Previously where data were not available, the Department estimated a price in relation to the EU 14 plus UK median.</t>
  </si>
  <si>
    <t>https://ec.europa.eu/eurostat/cache/metadata/en/nrg_pc_204_sims.htm</t>
  </si>
  <si>
    <t>Average prices are calculated from a sample of energy company data.</t>
  </si>
  <si>
    <t>More up to date data for EU countries and data for other countries can be sourced from Eurostat's website, under Environment &amp; Energy, here:</t>
  </si>
  <si>
    <t>The price is derived by taking the sum total of the value of energy consumed (by size band) divided by the total volume of energy (by size band).</t>
  </si>
  <si>
    <t>energyprices.stats@energysecurity.gov.uk</t>
  </si>
  <si>
    <t xml:space="preserve">newsdesk@energysecurity.gov.uk </t>
  </si>
  <si>
    <t>incl &lt; excl</t>
  </si>
  <si>
    <t>Average domestic electricity prices in the EU27 plus UK (small, medium, large) including taxes and subsidies</t>
  </si>
  <si>
    <t>Tax Component / subsidy (if outlined)</t>
  </si>
  <si>
    <t>Annual Domestic Electricity Prices in the EU including taxes</t>
  </si>
  <si>
    <t>Annual Domestic Electricity Prices in the EU excluding taxes</t>
  </si>
  <si>
    <t>020 7215 1445</t>
  </si>
  <si>
    <t>020 7215 1000</t>
  </si>
  <si>
    <r>
      <t xml:space="preserve">Energy Prices </t>
    </r>
    <r>
      <rPr>
        <sz val="18"/>
        <rFont val="Arial"/>
        <family val="2"/>
      </rPr>
      <t>International comparisons</t>
    </r>
  </si>
  <si>
    <t>Data is presented by size band, with and without tax and for six-month periods ("semesters") each year (January - June and July - December).</t>
  </si>
  <si>
    <r>
      <t>Next update:</t>
    </r>
    <r>
      <rPr>
        <sz val="11"/>
        <rFont val="Arial"/>
        <family val="2"/>
      </rPr>
      <t xml:space="preserve"> 26/11/2026</t>
    </r>
  </si>
  <si>
    <t>Figures in this table exclude any charges relating to environmental or social policies as well as VAT.</t>
  </si>
  <si>
    <t>Annual average is presented as the unweighted average of semesters one and two for the year.</t>
  </si>
  <si>
    <t>Empty cells in the table represent periods where the country was not a member of the EU or data was not reported. Note Croatia data was collected from July 2007.</t>
  </si>
  <si>
    <t>In the table r indicates revised data. An r in the date column indicates all data in the row has been revised. An r in a cell indicates that just that cell has been revised.</t>
  </si>
  <si>
    <t>Freeze panes are turned on. To turn off freeze panes select the 'View' ribbon then 'Freeze Panes' then 'Unfreeze Panes' or use [Alt,W,F].</t>
  </si>
  <si>
    <t>Source: Derived from Eurostat statistics on natural gas and electricity prices</t>
  </si>
  <si>
    <t>In pence per kWh.</t>
  </si>
  <si>
    <t>Small consumers: consuming 1,000 - 2,499 kWh per annum for periods January - June and July - December each year.</t>
  </si>
  <si>
    <t>Medium consumers: consuming 2,500 - 4,999 kWh per annum for periods January - June and July - December each year.</t>
  </si>
  <si>
    <t>Large consumers: consuming 5,000 - 15,000 kWh per annum for periods January - June and July - December each year.</t>
  </si>
  <si>
    <t>Customer size</t>
  </si>
  <si>
    <t>Annual domestic electricity prices in the EU excluding taxes and levies</t>
  </si>
  <si>
    <t>Figures in this table include any charges relating to environmental or social policies as well as VAT.</t>
  </si>
  <si>
    <t>UK relative to EU 14 plus UK rank [Note 2]</t>
  </si>
  <si>
    <t>UK relative to EU 27 plus UK rank [Note 2]</t>
  </si>
  <si>
    <t>UK relative to EU 14 plus UK rank
[Note 2]</t>
  </si>
  <si>
    <t>UK relative to EU 27 plus UK rank
[Note 2]</t>
  </si>
  <si>
    <t>EU 14 plus UK median [Note 1]</t>
  </si>
  <si>
    <t>UK relative to EU 14 plus UK median (%)</t>
  </si>
  <si>
    <t>EU 27 plus UK median [Note 1]</t>
  </si>
  <si>
    <t>UK relative to EU 27 plus UK median (%)</t>
  </si>
  <si>
    <t>Note 1. Each household in the Netherlands receives an annual refund from the government, normally subtracted from the electricity bills. For small consumers, this results in an 'including tax' price that is lower than the 'excluding tax' price, as refunds are classified as 'tax'.</t>
  </si>
  <si>
    <t>Jul – Dec</t>
  </si>
  <si>
    <t>Jan – Jun</t>
  </si>
  <si>
    <t>Annual domestic electricity prices in the EU including all taxes and levies</t>
  </si>
  <si>
    <t>Figures in this table include any taxes or charges relating to environmental or social policies and VAT.</t>
  </si>
  <si>
    <t>UK data no longer forms part of the Eurostat dataset but is collected using the same methodology.</t>
  </si>
  <si>
    <t>In the long term trends tables, there are 2 methodology changes, one which affects both including and excluding tax figures</t>
  </si>
  <si>
    <r>
      <t xml:space="preserve">The </t>
    </r>
    <r>
      <rPr>
        <b/>
        <sz val="11"/>
        <rFont val="Arial"/>
        <family val="2"/>
      </rPr>
      <t>small</t>
    </r>
    <r>
      <rPr>
        <sz val="11"/>
        <rFont val="Arial"/>
        <family val="2"/>
      </rPr>
      <t xml:space="preserve">, </t>
    </r>
    <r>
      <rPr>
        <b/>
        <sz val="11"/>
        <rFont val="Arial"/>
        <family val="2"/>
      </rPr>
      <t>medium</t>
    </r>
    <r>
      <rPr>
        <sz val="11"/>
        <rFont val="Arial"/>
        <family val="2"/>
      </rPr>
      <t xml:space="preserve"> and </t>
    </r>
    <r>
      <rPr>
        <b/>
        <sz val="11"/>
        <rFont val="Arial"/>
        <family val="2"/>
      </rPr>
      <t>large</t>
    </r>
    <r>
      <rPr>
        <sz val="11"/>
        <rFont val="Arial"/>
        <family val="2"/>
      </rPr>
      <t xml:space="preserve"> tables at the front of this release only show the most recent continuously consistent time-series.</t>
    </r>
  </si>
  <si>
    <t xml:space="preserve">Each sizeband was represented by a single consumption figure. </t>
  </si>
  <si>
    <t>This was used for all data before January 2008.</t>
  </si>
  <si>
    <t>The sizebands for consumers prior to January 2008 are defined as follows:</t>
  </si>
  <si>
    <t>Eurostat changed the methodology used to compile these statistics (which the Department collects using the Price Transparency form).</t>
  </si>
  <si>
    <t>From 1st January 2008, data shows average prices over 6-month periods (January - June and July - December), and each sizeband covers a range of consumption.</t>
  </si>
  <si>
    <t>The sizebands for consumers from January 2008 onwards are defined as follows:</t>
  </si>
  <si>
    <r>
      <t xml:space="preserve">The main </t>
    </r>
    <r>
      <rPr>
        <b/>
        <sz val="11"/>
        <rFont val="Arial"/>
        <family val="2"/>
      </rPr>
      <t>small</t>
    </r>
    <r>
      <rPr>
        <sz val="11"/>
        <rFont val="Arial"/>
        <family val="2"/>
      </rPr>
      <t xml:space="preserve">, </t>
    </r>
    <r>
      <rPr>
        <b/>
        <sz val="11"/>
        <rFont val="Arial"/>
        <family val="2"/>
      </rPr>
      <t>medium</t>
    </r>
    <r>
      <rPr>
        <sz val="11"/>
        <rFont val="Arial"/>
        <family val="2"/>
      </rPr>
      <t xml:space="preserve"> and </t>
    </r>
    <r>
      <rPr>
        <b/>
        <sz val="11"/>
        <rFont val="Arial"/>
        <family val="2"/>
      </rPr>
      <t>large</t>
    </r>
    <r>
      <rPr>
        <sz val="11"/>
        <rFont val="Arial"/>
        <family val="2"/>
      </rPr>
      <t xml:space="preserve"> tables at the front of this release only show the most recent continuously consistent time-series.</t>
    </r>
  </si>
  <si>
    <r>
      <t>Data period:</t>
    </r>
    <r>
      <rPr>
        <sz val="11"/>
        <rFont val="Arial"/>
        <family val="2"/>
      </rPr>
      <t xml:space="preserve"> New prices data for Semester 2 2025 (July - December 2025) and historical revisions</t>
    </r>
  </si>
  <si>
    <t>Tax component as positive number</t>
  </si>
  <si>
    <t>price with subsidy applied</t>
  </si>
  <si>
    <t>Average</t>
  </si>
  <si>
    <t xml:space="preserve">Note 2. To preserve the time series the median is based on the current members of the EU and not the EU members at the time. The median for the current EU members plus the UK can be found in the long-term time series.  </t>
  </si>
  <si>
    <t>The EU data in these tables is derived from Eurostat’s statistics database.</t>
  </si>
  <si>
    <t>Since January 2015 onwards, the Excluding Tax data is presented based on last Eurostats methodology review.</t>
  </si>
  <si>
    <t>Czechia</t>
  </si>
  <si>
    <r>
      <t>Publication date:</t>
    </r>
    <r>
      <rPr>
        <sz val="11"/>
        <rFont val="Arial"/>
        <family val="2"/>
      </rPr>
      <t xml:space="preserve"> 29/09/2026</t>
    </r>
  </si>
  <si>
    <t>Please note this table was initially published at 9:30 on 28/05/2026. On 29/09/2026 the EU14 chart was updated to show the median including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</si>
</sst>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0.0;\-0.0"/>
    <numFmt numFmtId="165" formatCode="0.0%"/>
    <numFmt numFmtId="166" formatCode="\-"/>
    <numFmt numFmtId="167" formatCode="dd\-mmm\-yyyy"/>
    <numFmt numFmtId="168" formatCode="_-[$€-2]* #,##0.00_-;\-[$€-2]* #,##0.00_-;_-[$€-2]* &quot;-&quot;??_-"/>
    <numFmt numFmtId="169" formatCode="0\ \r"/>
    <numFmt numFmtId="170" formatCode="0.00\ \r"/>
    <numFmt numFmtId="171" formatCode="0.00_ ;\-0.00\ "/>
  </numFmts>
  <fonts count="30" x14ac:knownFonts="1">
    <font>
      <sz val="10"/>
      <name val="Arial"/>
    </font>
    <font>
      <sz val="10"/>
      <name val="Arial"/>
      <family val="2"/>
    </font>
    <font>
      <b/>
      <sz val="12"/>
      <name val="Arial"/>
      <family val="2"/>
    </font>
    <font>
      <sz val="10"/>
      <name val="Arial"/>
      <family val="2"/>
    </font>
    <font>
      <u/>
      <sz val="10"/>
      <color indexed="12"/>
      <name val="Arial"/>
      <family val="2"/>
    </font>
    <font>
      <b/>
      <sz val="10"/>
      <name val="Arial"/>
      <family val="2"/>
    </font>
    <font>
      <sz val="11"/>
      <name val="Arial"/>
      <family val="2"/>
    </font>
    <font>
      <b/>
      <sz val="11"/>
      <name val="Arial"/>
      <family val="2"/>
    </font>
    <font>
      <b/>
      <sz val="14"/>
      <name val="Arial"/>
      <family val="2"/>
    </font>
    <font>
      <sz val="12"/>
      <name val="Arial"/>
      <family val="2"/>
    </font>
    <font>
      <sz val="12"/>
      <name val="MS Sans Serif"/>
      <family val="2"/>
    </font>
    <font>
      <u/>
      <sz val="12"/>
      <color indexed="12"/>
      <name val="Arial"/>
      <family val="2"/>
    </font>
    <font>
      <sz val="11"/>
      <name val="Arial"/>
      <family val="2"/>
    </font>
    <font>
      <sz val="10"/>
      <name val="Arial"/>
      <family val="2"/>
    </font>
    <font>
      <sz val="10"/>
      <color theme="1"/>
      <name val="Arial"/>
      <family val="2"/>
    </font>
    <font>
      <b/>
      <sz val="10"/>
      <color theme="0"/>
      <name val="Arial"/>
      <family val="2"/>
    </font>
    <font>
      <b/>
      <sz val="11"/>
      <color theme="0"/>
      <name val="Arial"/>
      <family val="2"/>
    </font>
    <font>
      <u/>
      <sz val="10"/>
      <color indexed="12"/>
      <name val="MS Sans Serif"/>
      <family val="2"/>
    </font>
    <font>
      <u/>
      <sz val="9"/>
      <color indexed="12"/>
      <name val="Arial"/>
      <family val="2"/>
    </font>
    <font>
      <sz val="11"/>
      <color rgb="FF000000"/>
      <name val="Arial"/>
      <family val="2"/>
    </font>
    <font>
      <sz val="8"/>
      <name val="Arial"/>
      <family val="2"/>
    </font>
    <font>
      <sz val="12"/>
      <color theme="3"/>
      <name val="Arial"/>
      <family val="2"/>
    </font>
    <font>
      <b/>
      <sz val="11"/>
      <color theme="3"/>
      <name val="Arial"/>
      <family val="2"/>
    </font>
    <font>
      <sz val="11"/>
      <color theme="4"/>
      <name val="Arial"/>
      <family val="2"/>
    </font>
    <font>
      <b/>
      <sz val="10"/>
      <color theme="1"/>
      <name val="Arial"/>
      <family val="2"/>
    </font>
    <font>
      <b/>
      <sz val="18"/>
      <name val="Arial"/>
      <family val="2"/>
    </font>
    <font>
      <sz val="18"/>
      <name val="Arial"/>
      <family val="2"/>
    </font>
    <font>
      <sz val="11"/>
      <color theme="3"/>
      <name val="Arial"/>
      <family val="2"/>
    </font>
    <font>
      <sz val="12"/>
      <color theme="4" tint="-0.499984740745262"/>
      <name val="Arial"/>
      <family val="2"/>
    </font>
    <font>
      <b/>
      <sz val="11"/>
      <color rgb="FFFF000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00"/>
        <bgColor indexed="64"/>
      </patternFill>
    </fill>
    <fill>
      <patternFill patternType="solid">
        <fgColor theme="0" tint="-0.249977111117893"/>
        <bgColor indexed="64"/>
      </patternFill>
    </fill>
  </fills>
  <borders count="10">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ck">
        <color theme="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4">
    <xf numFmtId="0" fontId="0" fillId="0" borderId="0"/>
    <xf numFmtId="43" fontId="3" fillId="0" borderId="0" applyFont="0" applyFill="0" applyBorder="0" applyAlignment="0" applyProtection="0"/>
    <xf numFmtId="168" fontId="3"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168" fontId="3" fillId="0" borderId="0"/>
    <xf numFmtId="168" fontId="3" fillId="0" borderId="0"/>
    <xf numFmtId="0" fontId="6" fillId="0" borderId="0"/>
    <xf numFmtId="0" fontId="6" fillId="0" borderId="0"/>
    <xf numFmtId="0" fontId="6" fillId="0" borderId="0"/>
    <xf numFmtId="0" fontId="14" fillId="0" borderId="0"/>
    <xf numFmtId="0" fontId="6" fillId="0" borderId="0"/>
    <xf numFmtId="0" fontId="14" fillId="0" borderId="0"/>
    <xf numFmtId="168" fontId="13" fillId="0" borderId="0"/>
    <xf numFmtId="168" fontId="3" fillId="0" borderId="0"/>
    <xf numFmtId="0" fontId="12" fillId="0" borderId="0"/>
    <xf numFmtId="0" fontId="1" fillId="0" borderId="0"/>
    <xf numFmtId="0" fontId="1" fillId="0" borderId="0"/>
    <xf numFmtId="9" fontId="1" fillId="0" borderId="0" applyFont="0" applyFill="0" applyBorder="0" applyAlignment="0" applyProtection="0"/>
    <xf numFmtId="9" fontId="3" fillId="0" borderId="0" applyFont="0" applyFill="0" applyBorder="0" applyAlignment="0" applyProtection="0"/>
    <xf numFmtId="0" fontId="17" fillId="0" borderId="0" applyNumberFormat="0" applyFill="0" applyBorder="0" applyAlignment="0" applyProtection="0">
      <alignment vertical="top"/>
      <protection locked="0"/>
    </xf>
    <xf numFmtId="0" fontId="1" fillId="0" borderId="0"/>
    <xf numFmtId="0" fontId="18" fillId="0" borderId="0" applyNumberFormat="0" applyFill="0" applyBorder="0" applyAlignment="0" applyProtection="0">
      <alignment vertical="top"/>
      <protection locked="0"/>
    </xf>
    <xf numFmtId="0" fontId="2" fillId="0" borderId="6" applyNumberFormat="0" applyFill="0" applyAlignment="0" applyProtection="0"/>
  </cellStyleXfs>
  <cellXfs count="129">
    <xf numFmtId="0" fontId="0" fillId="0" borderId="0" xfId="0"/>
    <xf numFmtId="2" fontId="0" fillId="0" borderId="0" xfId="0" applyNumberFormat="1"/>
    <xf numFmtId="0" fontId="3" fillId="0" borderId="0" xfId="0" applyFont="1"/>
    <xf numFmtId="2" fontId="3" fillId="0" borderId="0" xfId="0" applyNumberFormat="1" applyFont="1"/>
    <xf numFmtId="0" fontId="5" fillId="0" borderId="0" xfId="0" applyFont="1"/>
    <xf numFmtId="0" fontId="3" fillId="0" borderId="0" xfId="17" applyFont="1"/>
    <xf numFmtId="2" fontId="3" fillId="0" borderId="0" xfId="17" applyNumberFormat="1" applyFont="1"/>
    <xf numFmtId="0" fontId="0" fillId="3" borderId="0" xfId="0" applyFill="1"/>
    <xf numFmtId="0" fontId="0" fillId="4" borderId="0" xfId="0" applyFill="1"/>
    <xf numFmtId="166" fontId="3" fillId="0" borderId="0" xfId="0" applyNumberFormat="1" applyFont="1" applyAlignment="1">
      <alignment horizontal="right"/>
    </xf>
    <xf numFmtId="9" fontId="0" fillId="0" borderId="0" xfId="18" applyFont="1"/>
    <xf numFmtId="0" fontId="15" fillId="4" borderId="0" xfId="0" applyFont="1" applyFill="1"/>
    <xf numFmtId="0" fontId="16" fillId="4" borderId="0" xfId="0" applyFont="1" applyFill="1"/>
    <xf numFmtId="165" fontId="0" fillId="0" borderId="0" xfId="18" applyNumberFormat="1" applyFont="1"/>
    <xf numFmtId="0" fontId="7" fillId="3" borderId="0" xfId="0" applyFont="1" applyFill="1"/>
    <xf numFmtId="2" fontId="3" fillId="0" borderId="0" xfId="17" applyNumberFormat="1" applyFont="1" applyAlignment="1">
      <alignment horizontal="left"/>
    </xf>
    <xf numFmtId="0" fontId="0" fillId="0" borderId="0" xfId="0" applyAlignment="1">
      <alignment vertical="center"/>
    </xf>
    <xf numFmtId="0" fontId="1" fillId="0" borderId="0" xfId="16" applyAlignment="1">
      <alignment vertical="center"/>
    </xf>
    <xf numFmtId="0" fontId="1" fillId="0" borderId="0" xfId="21"/>
    <xf numFmtId="0" fontId="6" fillId="0" borderId="0" xfId="21" applyFont="1"/>
    <xf numFmtId="0" fontId="19" fillId="0" borderId="0" xfId="21" applyFont="1"/>
    <xf numFmtId="0" fontId="2" fillId="0" borderId="0" xfId="21" applyFont="1"/>
    <xf numFmtId="0" fontId="19" fillId="0" borderId="0" xfId="21" applyFont="1" applyAlignment="1">
      <alignment vertical="center"/>
    </xf>
    <xf numFmtId="0" fontId="1" fillId="0" borderId="0" xfId="21" applyAlignment="1">
      <alignment vertical="center"/>
    </xf>
    <xf numFmtId="0" fontId="6" fillId="0" borderId="0" xfId="21" applyFont="1" applyAlignment="1">
      <alignment vertical="center"/>
    </xf>
    <xf numFmtId="0" fontId="1" fillId="0" borderId="0" xfId="21" applyAlignment="1">
      <alignment horizontal="center" vertical="center"/>
    </xf>
    <xf numFmtId="0" fontId="22" fillId="0" borderId="0" xfId="3" applyFont="1" applyAlignment="1" applyProtection="1"/>
    <xf numFmtId="0" fontId="2" fillId="0" borderId="0" xfId="21" applyFont="1" applyAlignment="1">
      <alignment vertical="center"/>
    </xf>
    <xf numFmtId="0" fontId="23" fillId="0" borderId="0" xfId="22" applyFont="1" applyFill="1" applyAlignment="1" applyProtection="1"/>
    <xf numFmtId="0" fontId="23" fillId="0" borderId="0" xfId="22" applyFont="1" applyFill="1" applyAlignment="1" applyProtection="1">
      <alignment vertical="center"/>
    </xf>
    <xf numFmtId="17" fontId="1" fillId="0" borderId="0" xfId="0" applyNumberFormat="1" applyFont="1" applyAlignment="1">
      <alignment horizontal="right" vertical="center"/>
    </xf>
    <xf numFmtId="2" fontId="1" fillId="0" borderId="0" xfId="0" applyNumberFormat="1" applyFont="1" applyAlignment="1">
      <alignment horizontal="right" vertical="center"/>
    </xf>
    <xf numFmtId="2" fontId="1" fillId="0" borderId="0" xfId="18" applyNumberFormat="1" applyFont="1" applyFill="1" applyBorder="1" applyAlignment="1">
      <alignment horizontal="right" vertical="center"/>
    </xf>
    <xf numFmtId="164" fontId="1" fillId="0" borderId="0" xfId="18" applyNumberFormat="1" applyFont="1" applyFill="1" applyBorder="1" applyAlignment="1">
      <alignment horizontal="right" vertical="center"/>
    </xf>
    <xf numFmtId="1" fontId="1" fillId="0" borderId="0" xfId="18" applyNumberFormat="1" applyFont="1" applyFill="1" applyBorder="1" applyAlignment="1">
      <alignment horizontal="right" vertical="center"/>
    </xf>
    <xf numFmtId="3" fontId="1" fillId="0" borderId="0" xfId="18" applyNumberFormat="1" applyFont="1" applyFill="1" applyBorder="1" applyAlignment="1">
      <alignment horizontal="right" vertical="center"/>
    </xf>
    <xf numFmtId="164" fontId="1" fillId="0" borderId="0" xfId="0" applyNumberFormat="1" applyFont="1" applyAlignment="1">
      <alignment horizontal="right" vertical="center"/>
    </xf>
    <xf numFmtId="2" fontId="0" fillId="0" borderId="0" xfId="0" applyNumberFormat="1" applyAlignment="1">
      <alignment horizontal="right" vertical="center"/>
    </xf>
    <xf numFmtId="0" fontId="1" fillId="0" borderId="0" xfId="0" quotePrefix="1" applyFont="1" applyAlignment="1">
      <alignment horizontal="right" vertical="center"/>
    </xf>
    <xf numFmtId="0" fontId="9" fillId="0" borderId="0" xfId="0" applyFont="1"/>
    <xf numFmtId="0" fontId="9" fillId="2" borderId="0" xfId="16" applyFont="1" applyFill="1" applyAlignment="1">
      <alignment horizontal="left" vertical="center"/>
    </xf>
    <xf numFmtId="0" fontId="9" fillId="3" borderId="0" xfId="0" applyFont="1" applyFill="1" applyAlignment="1">
      <alignment horizontal="left"/>
    </xf>
    <xf numFmtId="0" fontId="5" fillId="0" borderId="0" xfId="0" applyFont="1" applyAlignment="1">
      <alignment wrapText="1"/>
    </xf>
    <xf numFmtId="0" fontId="2" fillId="0" borderId="0" xfId="23" applyBorder="1"/>
    <xf numFmtId="0" fontId="2" fillId="3" borderId="0" xfId="23" applyFill="1" applyBorder="1"/>
    <xf numFmtId="0" fontId="5" fillId="0" borderId="0" xfId="3" applyFont="1" applyFill="1" applyBorder="1" applyAlignment="1" applyProtection="1">
      <alignment wrapText="1"/>
    </xf>
    <xf numFmtId="0" fontId="5" fillId="0" borderId="0" xfId="16" applyFont="1" applyAlignment="1">
      <alignment wrapText="1"/>
    </xf>
    <xf numFmtId="2" fontId="1" fillId="0" borderId="0" xfId="0" applyNumberFormat="1" applyFont="1" applyAlignment="1">
      <alignment horizontal="right"/>
    </xf>
    <xf numFmtId="2" fontId="1" fillId="0" borderId="0" xfId="18" applyNumberFormat="1" applyFont="1" applyFill="1" applyBorder="1" applyAlignment="1">
      <alignment horizontal="right"/>
    </xf>
    <xf numFmtId="164" fontId="1" fillId="0" borderId="0" xfId="18" applyNumberFormat="1" applyFont="1" applyFill="1" applyBorder="1" applyAlignment="1">
      <alignment horizontal="right"/>
    </xf>
    <xf numFmtId="1" fontId="1" fillId="0" borderId="0" xfId="18" applyNumberFormat="1" applyFont="1" applyFill="1" applyBorder="1" applyAlignment="1">
      <alignment horizontal="right"/>
    </xf>
    <xf numFmtId="0" fontId="9" fillId="0" borderId="0" xfId="0" applyFont="1" applyAlignment="1">
      <alignment vertical="center"/>
    </xf>
    <xf numFmtId="0" fontId="11" fillId="0" borderId="0" xfId="3" applyFont="1" applyFill="1" applyAlignment="1" applyProtection="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8" fillId="0" borderId="0" xfId="21" quotePrefix="1" applyFont="1" applyAlignment="1">
      <alignment horizontal="left"/>
    </xf>
    <xf numFmtId="0" fontId="2" fillId="0" borderId="0" xfId="21" quotePrefix="1" applyFont="1" applyAlignment="1">
      <alignment horizontal="left"/>
    </xf>
    <xf numFmtId="0" fontId="2" fillId="0" borderId="0" xfId="21" applyFont="1" applyAlignment="1">
      <alignment horizontal="left"/>
    </xf>
    <xf numFmtId="0" fontId="7" fillId="0" borderId="0" xfId="4" applyFont="1" applyAlignment="1">
      <alignment vertical="center"/>
    </xf>
    <xf numFmtId="0" fontId="7" fillId="0" borderId="1" xfId="4" applyFont="1" applyBorder="1" applyAlignment="1">
      <alignment vertical="center"/>
    </xf>
    <xf numFmtId="0" fontId="7" fillId="0" borderId="3" xfId="4" applyFont="1" applyBorder="1" applyAlignment="1">
      <alignment vertical="top"/>
    </xf>
    <xf numFmtId="0" fontId="7" fillId="0" borderId="2" xfId="4" applyFont="1" applyBorder="1" applyAlignment="1">
      <alignment vertical="top"/>
    </xf>
    <xf numFmtId="3" fontId="3" fillId="0" borderId="0" xfId="4" applyNumberFormat="1" applyAlignment="1">
      <alignment vertical="top"/>
    </xf>
    <xf numFmtId="0" fontId="25" fillId="0" borderId="0" xfId="0" applyFont="1" applyAlignment="1">
      <alignment vertical="center"/>
    </xf>
    <xf numFmtId="0" fontId="9" fillId="3" borderId="0" xfId="0" applyFont="1" applyFill="1" applyAlignment="1">
      <alignment vertical="center"/>
    </xf>
    <xf numFmtId="0" fontId="0" fillId="3" borderId="0" xfId="0" applyFill="1" applyAlignment="1">
      <alignment vertical="center"/>
    </xf>
    <xf numFmtId="167" fontId="9" fillId="3" borderId="0" xfId="0" applyNumberFormat="1" applyFont="1" applyFill="1" applyAlignment="1">
      <alignment horizontal="left" vertical="center"/>
    </xf>
    <xf numFmtId="0" fontId="9" fillId="3" borderId="0" xfId="0" applyFont="1" applyFill="1" applyAlignment="1">
      <alignment horizontal="left" vertical="center"/>
    </xf>
    <xf numFmtId="167" fontId="9" fillId="0" borderId="0" xfId="0" applyNumberFormat="1" applyFont="1" applyAlignment="1">
      <alignment horizontal="left" vertical="center"/>
    </xf>
    <xf numFmtId="0" fontId="27" fillId="0" borderId="0" xfId="3" applyFont="1" applyFill="1" applyAlignment="1" applyProtection="1">
      <alignment horizontal="left" vertical="center"/>
    </xf>
    <xf numFmtId="0" fontId="27" fillId="0" borderId="0" xfId="3" applyFont="1" applyFill="1" applyAlignment="1" applyProtection="1">
      <alignment vertical="center"/>
    </xf>
    <xf numFmtId="2" fontId="1" fillId="0" borderId="0" xfId="18" applyNumberFormat="1" applyFont="1" applyFill="1" applyAlignment="1">
      <alignment horizontal="right"/>
    </xf>
    <xf numFmtId="164" fontId="1" fillId="0" borderId="0" xfId="18" applyNumberFormat="1" applyFont="1" applyFill="1" applyAlignment="1">
      <alignment horizontal="right"/>
    </xf>
    <xf numFmtId="1" fontId="1" fillId="0" borderId="0" xfId="18" applyNumberFormat="1" applyFont="1" applyFill="1" applyAlignment="1">
      <alignment horizontal="right"/>
    </xf>
    <xf numFmtId="0" fontId="1" fillId="0" borderId="0" xfId="0" applyFont="1" applyAlignment="1">
      <alignment horizontal="right" vertical="center"/>
    </xf>
    <xf numFmtId="0" fontId="3" fillId="5" borderId="0" xfId="17" applyFont="1" applyFill="1"/>
    <xf numFmtId="2" fontId="3" fillId="5" borderId="0" xfId="0" applyNumberFormat="1" applyFont="1" applyFill="1"/>
    <xf numFmtId="0" fontId="1" fillId="6" borderId="0" xfId="0" applyFont="1" applyFill="1"/>
    <xf numFmtId="1" fontId="1" fillId="0" borderId="0" xfId="0" applyNumberFormat="1" applyFont="1" applyAlignment="1">
      <alignment horizontal="right" vertical="center"/>
    </xf>
    <xf numFmtId="3" fontId="1" fillId="0" borderId="0" xfId="0" applyNumberFormat="1" applyFont="1" applyAlignment="1">
      <alignment horizontal="right" vertical="center"/>
    </xf>
    <xf numFmtId="164" fontId="1" fillId="0" borderId="0" xfId="0" applyNumberFormat="1" applyFont="1" applyAlignment="1">
      <alignment horizontal="right"/>
    </xf>
    <xf numFmtId="1" fontId="1" fillId="0" borderId="0" xfId="0" applyNumberFormat="1" applyFont="1" applyAlignment="1">
      <alignment horizontal="right"/>
    </xf>
    <xf numFmtId="1" fontId="1" fillId="0" borderId="0" xfId="0" applyNumberFormat="1" applyFont="1" applyAlignment="1">
      <alignment horizontal="right" wrapText="1"/>
    </xf>
    <xf numFmtId="0" fontId="3" fillId="7" borderId="0" xfId="0" applyFont="1" applyFill="1"/>
    <xf numFmtId="0" fontId="5" fillId="7" borderId="0" xfId="0" applyFont="1" applyFill="1"/>
    <xf numFmtId="2" fontId="3" fillId="7" borderId="0" xfId="0" applyNumberFormat="1" applyFont="1" applyFill="1"/>
    <xf numFmtId="0" fontId="6" fillId="3" borderId="0" xfId="0" applyFont="1" applyFill="1" applyAlignment="1">
      <alignment horizontal="left"/>
    </xf>
    <xf numFmtId="0" fontId="27" fillId="0" borderId="0" xfId="3" applyFont="1" applyFill="1" applyAlignment="1" applyProtection="1">
      <alignment horizontal="left"/>
    </xf>
    <xf numFmtId="0" fontId="27" fillId="0" borderId="0" xfId="3" applyFont="1" applyFill="1" applyAlignment="1" applyProtection="1"/>
    <xf numFmtId="0" fontId="27" fillId="0" borderId="0" xfId="20" applyFont="1" applyAlignment="1" applyProtection="1">
      <alignment horizontal="left"/>
    </xf>
    <xf numFmtId="0" fontId="2" fillId="0" borderId="0" xfId="0" applyFont="1"/>
    <xf numFmtId="0" fontId="10" fillId="0" borderId="0" xfId="0" applyFont="1"/>
    <xf numFmtId="0" fontId="11" fillId="0" borderId="0" xfId="3" applyFont="1" applyFill="1" applyAlignment="1" applyProtection="1">
      <alignment horizontal="left"/>
    </xf>
    <xf numFmtId="0" fontId="28" fillId="0" borderId="0" xfId="3" applyFont="1" applyFill="1" applyAlignment="1" applyProtection="1">
      <alignment horizontal="left"/>
    </xf>
    <xf numFmtId="0" fontId="21" fillId="0" borderId="0" xfId="20" applyFont="1" applyFill="1" applyAlignment="1" applyProtection="1">
      <alignment horizontal="left"/>
    </xf>
    <xf numFmtId="0" fontId="9" fillId="0" borderId="0" xfId="0" applyFont="1" applyAlignment="1">
      <alignment horizontal="left"/>
    </xf>
    <xf numFmtId="0" fontId="11" fillId="0" borderId="0" xfId="20" applyFont="1" applyFill="1" applyAlignment="1" applyProtection="1">
      <alignment horizontal="left"/>
    </xf>
    <xf numFmtId="0" fontId="9" fillId="2" borderId="0" xfId="16" applyFont="1" applyFill="1" applyAlignment="1">
      <alignment horizontal="left"/>
    </xf>
    <xf numFmtId="0" fontId="5" fillId="0" borderId="0" xfId="0" applyFont="1" applyAlignment="1">
      <alignment horizontal="right" wrapText="1"/>
    </xf>
    <xf numFmtId="0" fontId="24" fillId="0" borderId="0" xfId="0" applyFont="1" applyAlignment="1">
      <alignment horizontal="right" wrapText="1"/>
    </xf>
    <xf numFmtId="0" fontId="24" fillId="0" borderId="0" xfId="16" applyFont="1" applyAlignment="1">
      <alignment horizontal="right" wrapText="1"/>
    </xf>
    <xf numFmtId="49" fontId="24" fillId="0" borderId="0" xfId="16" applyNumberFormat="1" applyFont="1" applyAlignment="1">
      <alignment horizontal="right" wrapText="1"/>
    </xf>
    <xf numFmtId="0" fontId="1" fillId="0" borderId="0" xfId="0" applyFont="1"/>
    <xf numFmtId="0" fontId="7" fillId="0" borderId="0" xfId="21" quotePrefix="1" applyFont="1" applyAlignment="1">
      <alignment horizontal="left" indent="2"/>
    </xf>
    <xf numFmtId="0" fontId="7" fillId="0" borderId="0" xfId="21" applyFont="1" applyAlignment="1">
      <alignment horizontal="left" indent="2"/>
    </xf>
    <xf numFmtId="0" fontId="6" fillId="0" borderId="0" xfId="21" applyFont="1" applyAlignment="1">
      <alignment horizontal="left"/>
    </xf>
    <xf numFmtId="0" fontId="6" fillId="0" borderId="0" xfId="21" applyFont="1" applyAlignment="1">
      <alignment horizontal="left" indent="2"/>
    </xf>
    <xf numFmtId="0" fontId="6" fillId="0" borderId="5" xfId="4" applyFont="1" applyBorder="1" applyAlignment="1">
      <alignment vertical="top"/>
    </xf>
    <xf numFmtId="0" fontId="6" fillId="0" borderId="4" xfId="4" applyFont="1" applyBorder="1" applyAlignment="1">
      <alignment vertical="top"/>
    </xf>
    <xf numFmtId="3" fontId="6" fillId="0" borderId="4" xfId="4" applyNumberFormat="1" applyFont="1" applyBorder="1" applyAlignment="1">
      <alignment vertical="top"/>
    </xf>
    <xf numFmtId="3" fontId="6" fillId="0" borderId="4" xfId="4" applyNumberFormat="1" applyFont="1" applyBorder="1" applyAlignment="1">
      <alignment horizontal="right" vertical="center"/>
    </xf>
    <xf numFmtId="0" fontId="6" fillId="0" borderId="0" xfId="4" applyFont="1" applyAlignment="1">
      <alignment vertical="top"/>
    </xf>
    <xf numFmtId="0" fontId="6" fillId="0" borderId="1" xfId="4" applyFont="1" applyBorder="1" applyAlignment="1">
      <alignment vertical="top"/>
    </xf>
    <xf numFmtId="3" fontId="6" fillId="0" borderId="1" xfId="4" applyNumberFormat="1" applyFont="1" applyBorder="1" applyAlignment="1">
      <alignment vertical="top"/>
    </xf>
    <xf numFmtId="0" fontId="6" fillId="0" borderId="0" xfId="4" applyFont="1" applyAlignment="1">
      <alignment vertical="top" wrapText="1"/>
    </xf>
    <xf numFmtId="0" fontId="7" fillId="0" borderId="9" xfId="4" applyFont="1" applyBorder="1" applyAlignment="1">
      <alignment vertical="top"/>
    </xf>
    <xf numFmtId="0" fontId="6" fillId="0" borderId="7" xfId="4" applyFont="1" applyBorder="1" applyAlignment="1">
      <alignment vertical="top"/>
    </xf>
    <xf numFmtId="0" fontId="6" fillId="0" borderId="8" xfId="4" applyFont="1" applyBorder="1" applyAlignment="1">
      <alignment vertical="top"/>
    </xf>
    <xf numFmtId="169" fontId="0" fillId="0" borderId="0" xfId="0" applyNumberFormat="1"/>
    <xf numFmtId="170" fontId="1" fillId="0" borderId="0" xfId="0" applyNumberFormat="1" applyFont="1" applyAlignment="1">
      <alignment horizontal="right" vertical="center"/>
    </xf>
    <xf numFmtId="2" fontId="3" fillId="8" borderId="0" xfId="0" applyNumberFormat="1" applyFont="1" applyFill="1"/>
    <xf numFmtId="171" fontId="0" fillId="0" borderId="0" xfId="0" applyNumberFormat="1"/>
    <xf numFmtId="1" fontId="0" fillId="0" borderId="0" xfId="0" applyNumberFormat="1"/>
    <xf numFmtId="0" fontId="8" fillId="3" borderId="0" xfId="0" applyFont="1" applyFill="1"/>
    <xf numFmtId="0" fontId="7" fillId="0" borderId="0" xfId="0" applyFont="1"/>
    <xf numFmtId="0" fontId="29" fillId="3" borderId="0" xfId="0" applyFont="1" applyFill="1"/>
    <xf numFmtId="0" fontId="2" fillId="3" borderId="0" xfId="0" applyFont="1" applyFill="1"/>
    <xf numFmtId="0" fontId="6" fillId="0" borderId="0" xfId="0" applyFont="1"/>
    <xf numFmtId="0" fontId="6" fillId="3" borderId="0" xfId="0" applyFont="1" applyFill="1"/>
  </cellXfs>
  <cellStyles count="24">
    <cellStyle name="Comma 2" xfId="1" xr:uid="{00000000-0005-0000-0000-000001000000}"/>
    <cellStyle name="Euro" xfId="2" xr:uid="{00000000-0005-0000-0000-000002000000}"/>
    <cellStyle name="Heading 1" xfId="23" builtinId="16" customBuiltin="1"/>
    <cellStyle name="Hyperlink" xfId="3" builtinId="8"/>
    <cellStyle name="Hyperlink 2" xfId="20" xr:uid="{17134CCC-4AD5-454B-BCBB-26DAC54D0744}"/>
    <cellStyle name="Hyperlink 3" xfId="22" xr:uid="{9A6EA738-E93E-4614-A467-CE1A45998A63}"/>
    <cellStyle name="Normal" xfId="0" builtinId="0"/>
    <cellStyle name="Normal 2" xfId="4" xr:uid="{00000000-0005-0000-0000-000005000000}"/>
    <cellStyle name="Normal 2 2" xfId="5" xr:uid="{00000000-0005-0000-0000-000006000000}"/>
    <cellStyle name="Normal 2 2 2" xfId="21" xr:uid="{F1936547-A4F7-4A46-B68C-0C88DD79F37D}"/>
    <cellStyle name="Normal 2 3" xfId="6" xr:uid="{00000000-0005-0000-0000-000007000000}"/>
    <cellStyle name="Normal 3" xfId="7" xr:uid="{00000000-0005-0000-0000-000008000000}"/>
    <cellStyle name="Normal 3 2" xfId="8" xr:uid="{00000000-0005-0000-0000-000009000000}"/>
    <cellStyle name="Normal 4" xfId="9" xr:uid="{00000000-0005-0000-0000-00000A000000}"/>
    <cellStyle name="Normal 5" xfId="10" xr:uid="{00000000-0005-0000-0000-00000B000000}"/>
    <cellStyle name="Normal 6" xfId="11" xr:uid="{00000000-0005-0000-0000-00000C000000}"/>
    <cellStyle name="Normal 7" xfId="12" xr:uid="{00000000-0005-0000-0000-00000D000000}"/>
    <cellStyle name="Normal 8" xfId="13" xr:uid="{00000000-0005-0000-0000-00000E000000}"/>
    <cellStyle name="Normal 8 2" xfId="14" xr:uid="{00000000-0005-0000-0000-00000F000000}"/>
    <cellStyle name="Normal 9" xfId="15" xr:uid="{00000000-0005-0000-0000-000010000000}"/>
    <cellStyle name="Normal_table_541" xfId="16" xr:uid="{00000000-0005-0000-0000-000011000000}"/>
    <cellStyle name="Normal_table_561" xfId="17" xr:uid="{00000000-0005-0000-0000-000012000000}"/>
    <cellStyle name="Per cent" xfId="18" builtinId="5"/>
    <cellStyle name="Percent 2" xfId="19" xr:uid="{00000000-0005-0000-0000-000014000000}"/>
  </cellStyles>
  <dxfs count="327">
    <dxf>
      <font>
        <color rgb="FFFF0000"/>
      </font>
    </dxf>
    <dxf>
      <font>
        <color rgb="FFC00000"/>
      </font>
      <fill>
        <patternFill>
          <bgColor theme="5" tint="0.39994506668294322"/>
        </patternFill>
      </fill>
    </dxf>
    <dxf>
      <font>
        <color rgb="FFC00000"/>
      </font>
      <fill>
        <patternFill>
          <bgColor theme="5" tint="0.39994506668294322"/>
        </patternFill>
      </fill>
    </dxf>
    <dxf>
      <font>
        <color rgb="FFC00000"/>
      </font>
      <fill>
        <patternFill>
          <bgColor theme="5" tint="0.39994506668294322"/>
        </patternFill>
      </fill>
    </dxf>
    <dxf>
      <font>
        <color rgb="FFFF0000"/>
      </font>
    </dxf>
    <dxf>
      <font>
        <color rgb="FFFF0000"/>
      </font>
    </dxf>
    <dxf>
      <fill>
        <patternFill>
          <bgColor rgb="FFFFC000"/>
        </patternFill>
      </fill>
    </dxf>
    <dxf>
      <font>
        <color rgb="FFFF0000"/>
      </font>
    </dxf>
    <dxf>
      <fill>
        <patternFill>
          <bgColor rgb="FFFFFF00"/>
        </patternFill>
      </fill>
    </dxf>
    <dxf>
      <font>
        <strike val="0"/>
        <outline val="0"/>
        <shadow val="0"/>
        <u val="none"/>
        <vertAlign val="baseline"/>
        <sz val="11"/>
        <color auto="1"/>
        <name val="Arial"/>
        <family val="2"/>
        <scheme val="none"/>
      </font>
      <alignment horizontal="general" vertical="top" textRotation="0" wrapText="0" indent="0" justifyLastLine="0" shrinkToFit="0" readingOrder="0"/>
      <border diagonalUp="0" diagonalDown="0">
        <left style="medium">
          <color indexed="64"/>
        </left>
        <right style="medium">
          <color indexed="64"/>
        </right>
        <top/>
        <bottom/>
        <vertical/>
        <horizontal/>
      </border>
    </dxf>
    <dxf>
      <font>
        <strike val="0"/>
        <outline val="0"/>
        <shadow val="0"/>
        <u val="none"/>
        <vertAlign val="baseline"/>
        <sz val="11"/>
        <color auto="1"/>
        <name val="Arial"/>
        <family val="2"/>
        <scheme val="none"/>
      </font>
      <alignment horizontal="general"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11"/>
        <color auto="1"/>
        <name val="Arial"/>
        <family val="2"/>
        <scheme val="none"/>
      </font>
      <alignment horizontal="general" vertical="top" textRotation="0" wrapText="1" indent="0" justifyLastLine="0" shrinkToFit="0" readingOrder="0"/>
    </dxf>
    <dxf>
      <border outline="0">
        <left style="medium">
          <color indexed="64"/>
        </left>
        <right style="thin">
          <color indexed="64"/>
        </right>
        <top style="medium">
          <color indexed="64"/>
        </top>
        <bottom style="medium">
          <color indexed="64"/>
        </bottom>
      </border>
    </dxf>
    <dxf>
      <font>
        <strike val="0"/>
        <outline val="0"/>
        <shadow val="0"/>
        <u val="none"/>
        <vertAlign val="baseline"/>
        <sz val="11"/>
        <color auto="1"/>
        <name val="Arial"/>
        <family val="2"/>
        <scheme val="none"/>
      </font>
    </dxf>
    <dxf>
      <border outline="0">
        <bottom style="medium">
          <color indexed="64"/>
        </bottom>
      </border>
    </dxf>
    <dxf>
      <font>
        <b/>
        <i val="0"/>
        <strike val="0"/>
        <condense val="0"/>
        <extend val="0"/>
        <outline val="0"/>
        <shadow val="0"/>
        <u val="none"/>
        <vertAlign val="baseline"/>
        <sz val="11"/>
        <color auto="1"/>
        <name val="Arial"/>
        <family val="2"/>
        <scheme val="none"/>
      </font>
      <alignment horizontal="general" vertical="top" textRotation="0" wrapText="0" indent="0" justifyLastLine="0" shrinkToFit="0" readingOrder="0"/>
    </dxf>
    <dxf>
      <font>
        <strike val="0"/>
        <outline val="0"/>
        <shadow val="0"/>
        <u val="none"/>
        <vertAlign val="baseline"/>
        <sz val="11"/>
        <color auto="1"/>
        <name val="Arial"/>
        <family val="2"/>
        <scheme val="none"/>
      </font>
      <numFmt numFmtId="3" formatCode="#,##0"/>
      <alignment horizontal="general"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11"/>
        <color auto="1"/>
        <name val="Arial"/>
        <family val="2"/>
        <scheme val="none"/>
      </font>
      <numFmt numFmtId="3" formatCode="#,##0"/>
      <alignment horizontal="general" vertical="top" textRotation="0" wrapText="0" indent="0" justifyLastLine="0" shrinkToFit="0" readingOrder="0"/>
      <border diagonalUp="0" diagonalDown="0" outline="0">
        <left style="medium">
          <color indexed="64"/>
        </left>
        <right/>
        <top/>
        <bottom/>
      </border>
    </dxf>
    <dxf>
      <font>
        <strike val="0"/>
        <outline val="0"/>
        <shadow val="0"/>
        <u val="none"/>
        <vertAlign val="baseline"/>
        <sz val="11"/>
        <color auto="1"/>
        <name val="Arial"/>
        <family val="2"/>
        <scheme val="none"/>
      </font>
    </dxf>
    <dxf>
      <font>
        <strike val="0"/>
        <outline val="0"/>
        <shadow val="0"/>
        <u val="none"/>
        <vertAlign val="baseline"/>
        <sz val="11"/>
        <color auto="1"/>
        <name val="Arial"/>
        <family val="2"/>
        <scheme val="none"/>
      </font>
      <alignment horizontal="general" vertical="top"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dxf>
    <dxf>
      <font>
        <strike val="0"/>
        <outline val="0"/>
        <shadow val="0"/>
        <u val="none"/>
        <vertAlign val="baseline"/>
        <sz val="11"/>
        <color auto="1"/>
        <name val="Arial"/>
        <family val="2"/>
        <scheme val="none"/>
      </font>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s>
  <tableStyles count="1" defaultTableStyle="TableStyleMedium9" defaultPivotStyle="PivotStyleLight16">
    <tableStyle name="Invisible" pivot="0" table="0" count="0" xr9:uid="{43778FF3-3A05-4E0B-9EE1-41182BF5F057}"/>
  </tableStyles>
  <colors>
    <mruColors>
      <color rgb="FFFC5A3A"/>
      <color rgb="FFFFFFCC"/>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722376543209887E-2"/>
          <c:y val="1.8189228629409217E-2"/>
          <c:w val="0.81096633025766873"/>
          <c:h val="0.79232249127847321"/>
        </c:manualLayout>
      </c:layout>
      <c:barChart>
        <c:barDir val="col"/>
        <c:grouping val="clustered"/>
        <c:varyColors val="0"/>
        <c:ser>
          <c:idx val="0"/>
          <c:order val="0"/>
          <c:tx>
            <c:strRef>
              <c:f>chart_data!$K$4</c:f>
              <c:strCache>
                <c:ptCount val="1"/>
                <c:pt idx="0">
                  <c:v>Small</c:v>
                </c:pt>
              </c:strCache>
            </c:strRef>
          </c:tx>
          <c:spPr>
            <a:solidFill>
              <a:srgbClr val="FC5A3A"/>
            </a:solidFill>
            <a:ln>
              <a:noFill/>
            </a:ln>
          </c:spPr>
          <c:invertIfNegative val="0"/>
          <c:dPt>
            <c:idx val="7"/>
            <c:invertIfNegative val="0"/>
            <c:bubble3D val="0"/>
            <c:extLst>
              <c:ext xmlns:c16="http://schemas.microsoft.com/office/drawing/2014/chart" uri="{C3380CC4-5D6E-409C-BE32-E72D297353CC}">
                <c16:uniqueId val="{00000000-CE5B-422B-B170-4E3A2930CA3A}"/>
              </c:ext>
            </c:extLst>
          </c:dPt>
          <c:dPt>
            <c:idx val="15"/>
            <c:invertIfNegative val="0"/>
            <c:bubble3D val="0"/>
            <c:extLst>
              <c:ext xmlns:c16="http://schemas.microsoft.com/office/drawing/2014/chart" uri="{C3380CC4-5D6E-409C-BE32-E72D297353CC}">
                <c16:uniqueId val="{00000001-CE5B-422B-B170-4E3A2930CA3A}"/>
              </c:ext>
            </c:extLst>
          </c:dPt>
          <c:dPt>
            <c:idx val="16"/>
            <c:invertIfNegative val="0"/>
            <c:bubble3D val="0"/>
            <c:extLst>
              <c:ext xmlns:c16="http://schemas.microsoft.com/office/drawing/2014/chart" uri="{C3380CC4-5D6E-409C-BE32-E72D297353CC}">
                <c16:uniqueId val="{00000002-CE5B-422B-B170-4E3A2930CA3A}"/>
              </c:ext>
            </c:extLst>
          </c:dPt>
          <c:dPt>
            <c:idx val="17"/>
            <c:invertIfNegative val="0"/>
            <c:bubble3D val="0"/>
            <c:extLst>
              <c:ext xmlns:c16="http://schemas.microsoft.com/office/drawing/2014/chart" uri="{C3380CC4-5D6E-409C-BE32-E72D297353CC}">
                <c16:uniqueId val="{00000003-CE5B-422B-B170-4E3A2930CA3A}"/>
              </c:ext>
            </c:extLst>
          </c:dPt>
          <c:dPt>
            <c:idx val="18"/>
            <c:invertIfNegative val="0"/>
            <c:bubble3D val="0"/>
            <c:extLst>
              <c:ext xmlns:c16="http://schemas.microsoft.com/office/drawing/2014/chart" uri="{C3380CC4-5D6E-409C-BE32-E72D297353CC}">
                <c16:uniqueId val="{00000004-CE5B-422B-B170-4E3A2930CA3A}"/>
              </c:ext>
            </c:extLst>
          </c:dPt>
          <c:dPt>
            <c:idx val="23"/>
            <c:invertIfNegative val="0"/>
            <c:bubble3D val="0"/>
            <c:extLst>
              <c:ext xmlns:c16="http://schemas.microsoft.com/office/drawing/2014/chart" uri="{C3380CC4-5D6E-409C-BE32-E72D297353CC}">
                <c16:uniqueId val="{00000005-CE5B-422B-B170-4E3A2930CA3A}"/>
              </c:ext>
            </c:extLst>
          </c:dPt>
          <c:dPt>
            <c:idx val="24"/>
            <c:invertIfNegative val="0"/>
            <c:bubble3D val="0"/>
            <c:extLst>
              <c:ext xmlns:c16="http://schemas.microsoft.com/office/drawing/2014/chart" uri="{C3380CC4-5D6E-409C-BE32-E72D297353CC}">
                <c16:uniqueId val="{00000006-CE5B-422B-B170-4E3A2930CA3A}"/>
              </c:ext>
            </c:extLst>
          </c:dPt>
          <c:dPt>
            <c:idx val="25"/>
            <c:invertIfNegative val="0"/>
            <c:bubble3D val="0"/>
            <c:extLst>
              <c:ext xmlns:c16="http://schemas.microsoft.com/office/drawing/2014/chart" uri="{C3380CC4-5D6E-409C-BE32-E72D297353CC}">
                <c16:uniqueId val="{00000007-CE5B-422B-B170-4E3A2930CA3A}"/>
              </c:ext>
            </c:extLst>
          </c:dPt>
          <c:cat>
            <c:strRef>
              <c:f>chart_data!$J$5:$J$32</c:f>
              <c:strCache>
                <c:ptCount val="28"/>
                <c:pt idx="0">
                  <c:v>Ireland</c:v>
                </c:pt>
                <c:pt idx="1">
                  <c:v>Germany</c:v>
                </c:pt>
                <c:pt idx="2">
                  <c:v>Belgium</c:v>
                </c:pt>
                <c:pt idx="3">
                  <c:v>United Kingdom</c:v>
                </c:pt>
                <c:pt idx="4">
                  <c:v>Austria</c:v>
                </c:pt>
                <c:pt idx="5">
                  <c:v>Czechia</c:v>
                </c:pt>
                <c:pt idx="6">
                  <c:v>Denmark</c:v>
                </c:pt>
                <c:pt idx="7">
                  <c:v>Italy</c:v>
                </c:pt>
                <c:pt idx="8">
                  <c:v>Romania</c:v>
                </c:pt>
                <c:pt idx="9">
                  <c:v>Cyprus</c:v>
                </c:pt>
                <c:pt idx="10">
                  <c:v>Spain</c:v>
                </c:pt>
                <c:pt idx="11">
                  <c:v>Poland</c:v>
                </c:pt>
                <c:pt idx="12">
                  <c:v>Luxembourg</c:v>
                </c:pt>
                <c:pt idx="13">
                  <c:v>Sweden</c:v>
                </c:pt>
                <c:pt idx="14">
                  <c:v>France</c:v>
                </c:pt>
                <c:pt idx="15">
                  <c:v>Netherlands</c:v>
                </c:pt>
                <c:pt idx="16">
                  <c:v>Portugal</c:v>
                </c:pt>
                <c:pt idx="17">
                  <c:v>Greece</c:v>
                </c:pt>
                <c:pt idx="18">
                  <c:v>Latvia</c:v>
                </c:pt>
                <c:pt idx="19">
                  <c:v>Finland</c:v>
                </c:pt>
                <c:pt idx="20">
                  <c:v>Estonia</c:v>
                </c:pt>
                <c:pt idx="21">
                  <c:v>Slovenia</c:v>
                </c:pt>
                <c:pt idx="22">
                  <c:v>Lithuania</c:v>
                </c:pt>
                <c:pt idx="23">
                  <c:v>Slovakia</c:v>
                </c:pt>
                <c:pt idx="24">
                  <c:v>Croatia</c:v>
                </c:pt>
                <c:pt idx="25">
                  <c:v>Malta</c:v>
                </c:pt>
                <c:pt idx="26">
                  <c:v>Bulgaria</c:v>
                </c:pt>
                <c:pt idx="27">
                  <c:v>Hungary</c:v>
                </c:pt>
              </c:strCache>
            </c:strRef>
          </c:cat>
          <c:val>
            <c:numRef>
              <c:f>chart_data!$K$5:$K$32</c:f>
              <c:numCache>
                <c:formatCode>0.00</c:formatCode>
                <c:ptCount val="28"/>
                <c:pt idx="0">
                  <c:v>44.219237749546281</c:v>
                </c:pt>
                <c:pt idx="1">
                  <c:v>38.182214156079858</c:v>
                </c:pt>
                <c:pt idx="2">
                  <c:v>33.155716878402899</c:v>
                </c:pt>
                <c:pt idx="3">
                  <c:v>34.446421931173653</c:v>
                </c:pt>
                <c:pt idx="4">
                  <c:v>31.962250453720507</c:v>
                </c:pt>
                <c:pt idx="5">
                  <c:v>34.157531760435575</c:v>
                </c:pt>
                <c:pt idx="6">
                  <c:v>31.169509981851178</c:v>
                </c:pt>
                <c:pt idx="7">
                  <c:v>28.991651542649727</c:v>
                </c:pt>
                <c:pt idx="8">
                  <c:v>26.082032667876586</c:v>
                </c:pt>
                <c:pt idx="9">
                  <c:v>26.090744101633391</c:v>
                </c:pt>
                <c:pt idx="10">
                  <c:v>28.686751361161523</c:v>
                </c:pt>
                <c:pt idx="11">
                  <c:v>25.507078039927407</c:v>
                </c:pt>
                <c:pt idx="12">
                  <c:v>27.319056261343011</c:v>
                </c:pt>
                <c:pt idx="13">
                  <c:v>26.778947368421051</c:v>
                </c:pt>
                <c:pt idx="14">
                  <c:v>26.517604355716877</c:v>
                </c:pt>
                <c:pt idx="15">
                  <c:v>20.463157894736842</c:v>
                </c:pt>
                <c:pt idx="16">
                  <c:v>24.156805807622504</c:v>
                </c:pt>
                <c:pt idx="17">
                  <c:v>23.398911070780397</c:v>
                </c:pt>
                <c:pt idx="18">
                  <c:v>24.409437386569873</c:v>
                </c:pt>
                <c:pt idx="19">
                  <c:v>26.221415607985481</c:v>
                </c:pt>
                <c:pt idx="20">
                  <c:v>22.161887477313975</c:v>
                </c:pt>
                <c:pt idx="21">
                  <c:v>21.081669691470054</c:v>
                </c:pt>
                <c:pt idx="22">
                  <c:v>19.713974591651542</c:v>
                </c:pt>
                <c:pt idx="23">
                  <c:v>18.111070780399274</c:v>
                </c:pt>
                <c:pt idx="24">
                  <c:v>15.454083484573502</c:v>
                </c:pt>
                <c:pt idx="25">
                  <c:v>12.483484573502723</c:v>
                </c:pt>
                <c:pt idx="26">
                  <c:v>11.80399274047187</c:v>
                </c:pt>
                <c:pt idx="27">
                  <c:v>7.9622504537205065</c:v>
                </c:pt>
              </c:numCache>
            </c:numRef>
          </c:val>
          <c:extLst>
            <c:ext xmlns:c16="http://schemas.microsoft.com/office/drawing/2014/chart" uri="{C3380CC4-5D6E-409C-BE32-E72D297353CC}">
              <c16:uniqueId val="{00000008-CE5B-422B-B170-4E3A2930CA3A}"/>
            </c:ext>
          </c:extLst>
        </c:ser>
        <c:ser>
          <c:idx val="1"/>
          <c:order val="1"/>
          <c:tx>
            <c:strRef>
              <c:f>chart_data!$L$4</c:f>
              <c:strCache>
                <c:ptCount val="1"/>
                <c:pt idx="0">
                  <c:v>Medium</c:v>
                </c:pt>
              </c:strCache>
            </c:strRef>
          </c:tx>
          <c:spPr>
            <a:solidFill>
              <a:srgbClr val="8A001E"/>
            </a:solidFill>
            <a:ln>
              <a:noFill/>
            </a:ln>
          </c:spPr>
          <c:invertIfNegative val="0"/>
          <c:dPt>
            <c:idx val="7"/>
            <c:invertIfNegative val="0"/>
            <c:bubble3D val="0"/>
            <c:extLst>
              <c:ext xmlns:c16="http://schemas.microsoft.com/office/drawing/2014/chart" uri="{C3380CC4-5D6E-409C-BE32-E72D297353CC}">
                <c16:uniqueId val="{00000009-CE5B-422B-B170-4E3A2930CA3A}"/>
              </c:ext>
            </c:extLst>
          </c:dPt>
          <c:dPt>
            <c:idx val="15"/>
            <c:invertIfNegative val="0"/>
            <c:bubble3D val="0"/>
            <c:extLst>
              <c:ext xmlns:c16="http://schemas.microsoft.com/office/drawing/2014/chart" uri="{C3380CC4-5D6E-409C-BE32-E72D297353CC}">
                <c16:uniqueId val="{0000000A-CE5B-422B-B170-4E3A2930CA3A}"/>
              </c:ext>
            </c:extLst>
          </c:dPt>
          <c:dPt>
            <c:idx val="16"/>
            <c:invertIfNegative val="0"/>
            <c:bubble3D val="0"/>
            <c:extLst>
              <c:ext xmlns:c16="http://schemas.microsoft.com/office/drawing/2014/chart" uri="{C3380CC4-5D6E-409C-BE32-E72D297353CC}">
                <c16:uniqueId val="{0000000B-CE5B-422B-B170-4E3A2930CA3A}"/>
              </c:ext>
            </c:extLst>
          </c:dPt>
          <c:dPt>
            <c:idx val="17"/>
            <c:invertIfNegative val="0"/>
            <c:bubble3D val="0"/>
            <c:extLst>
              <c:ext xmlns:c16="http://schemas.microsoft.com/office/drawing/2014/chart" uri="{C3380CC4-5D6E-409C-BE32-E72D297353CC}">
                <c16:uniqueId val="{0000000C-CE5B-422B-B170-4E3A2930CA3A}"/>
              </c:ext>
            </c:extLst>
          </c:dPt>
          <c:dPt>
            <c:idx val="18"/>
            <c:invertIfNegative val="0"/>
            <c:bubble3D val="0"/>
            <c:extLst>
              <c:ext xmlns:c16="http://schemas.microsoft.com/office/drawing/2014/chart" uri="{C3380CC4-5D6E-409C-BE32-E72D297353CC}">
                <c16:uniqueId val="{0000000D-CE5B-422B-B170-4E3A2930CA3A}"/>
              </c:ext>
            </c:extLst>
          </c:dPt>
          <c:dPt>
            <c:idx val="23"/>
            <c:invertIfNegative val="0"/>
            <c:bubble3D val="0"/>
            <c:extLst>
              <c:ext xmlns:c16="http://schemas.microsoft.com/office/drawing/2014/chart" uri="{C3380CC4-5D6E-409C-BE32-E72D297353CC}">
                <c16:uniqueId val="{0000000E-CE5B-422B-B170-4E3A2930CA3A}"/>
              </c:ext>
            </c:extLst>
          </c:dPt>
          <c:dPt>
            <c:idx val="24"/>
            <c:invertIfNegative val="0"/>
            <c:bubble3D val="0"/>
            <c:extLst>
              <c:ext xmlns:c16="http://schemas.microsoft.com/office/drawing/2014/chart" uri="{C3380CC4-5D6E-409C-BE32-E72D297353CC}">
                <c16:uniqueId val="{0000000F-CE5B-422B-B170-4E3A2930CA3A}"/>
              </c:ext>
            </c:extLst>
          </c:dPt>
          <c:dPt>
            <c:idx val="25"/>
            <c:invertIfNegative val="0"/>
            <c:bubble3D val="0"/>
            <c:extLst>
              <c:ext xmlns:c16="http://schemas.microsoft.com/office/drawing/2014/chart" uri="{C3380CC4-5D6E-409C-BE32-E72D297353CC}">
                <c16:uniqueId val="{00000010-CE5B-422B-B170-4E3A2930CA3A}"/>
              </c:ext>
            </c:extLst>
          </c:dPt>
          <c:cat>
            <c:strRef>
              <c:f>chart_data!$J$5:$J$32</c:f>
              <c:strCache>
                <c:ptCount val="28"/>
                <c:pt idx="0">
                  <c:v>Ireland</c:v>
                </c:pt>
                <c:pt idx="1">
                  <c:v>Germany</c:v>
                </c:pt>
                <c:pt idx="2">
                  <c:v>Belgium</c:v>
                </c:pt>
                <c:pt idx="3">
                  <c:v>United Kingdom</c:v>
                </c:pt>
                <c:pt idx="4">
                  <c:v>Austria</c:v>
                </c:pt>
                <c:pt idx="5">
                  <c:v>Czechia</c:v>
                </c:pt>
                <c:pt idx="6">
                  <c:v>Denmark</c:v>
                </c:pt>
                <c:pt idx="7">
                  <c:v>Italy</c:v>
                </c:pt>
                <c:pt idx="8">
                  <c:v>Romania</c:v>
                </c:pt>
                <c:pt idx="9">
                  <c:v>Cyprus</c:v>
                </c:pt>
                <c:pt idx="10">
                  <c:v>Spain</c:v>
                </c:pt>
                <c:pt idx="11">
                  <c:v>Poland</c:v>
                </c:pt>
                <c:pt idx="12">
                  <c:v>Luxembourg</c:v>
                </c:pt>
                <c:pt idx="13">
                  <c:v>Sweden</c:v>
                </c:pt>
                <c:pt idx="14">
                  <c:v>France</c:v>
                </c:pt>
                <c:pt idx="15">
                  <c:v>Netherlands</c:v>
                </c:pt>
                <c:pt idx="16">
                  <c:v>Portugal</c:v>
                </c:pt>
                <c:pt idx="17">
                  <c:v>Greece</c:v>
                </c:pt>
                <c:pt idx="18">
                  <c:v>Latvia</c:v>
                </c:pt>
                <c:pt idx="19">
                  <c:v>Finland</c:v>
                </c:pt>
                <c:pt idx="20">
                  <c:v>Estonia</c:v>
                </c:pt>
                <c:pt idx="21">
                  <c:v>Slovenia</c:v>
                </c:pt>
                <c:pt idx="22">
                  <c:v>Lithuania</c:v>
                </c:pt>
                <c:pt idx="23">
                  <c:v>Slovakia</c:v>
                </c:pt>
                <c:pt idx="24">
                  <c:v>Croatia</c:v>
                </c:pt>
                <c:pt idx="25">
                  <c:v>Malta</c:v>
                </c:pt>
                <c:pt idx="26">
                  <c:v>Bulgaria</c:v>
                </c:pt>
                <c:pt idx="27">
                  <c:v>Hungary</c:v>
                </c:pt>
              </c:strCache>
            </c:strRef>
          </c:cat>
          <c:val>
            <c:numRef>
              <c:f>chart_data!$L$5:$L$32</c:f>
              <c:numCache>
                <c:formatCode>0.00</c:formatCode>
                <c:ptCount val="28"/>
                <c:pt idx="0">
                  <c:v>35.211615245009078</c:v>
                </c:pt>
                <c:pt idx="1">
                  <c:v>33.704537205081671</c:v>
                </c:pt>
                <c:pt idx="2">
                  <c:v>30.481306715063518</c:v>
                </c:pt>
                <c:pt idx="3">
                  <c:v>29.777265345213376</c:v>
                </c:pt>
                <c:pt idx="4">
                  <c:v>28.503811252268601</c:v>
                </c:pt>
                <c:pt idx="5">
                  <c:v>28.02468239564428</c:v>
                </c:pt>
                <c:pt idx="6">
                  <c:v>28.852268602540832</c:v>
                </c:pt>
                <c:pt idx="7">
                  <c:v>25.838112522686025</c:v>
                </c:pt>
                <c:pt idx="8">
                  <c:v>25.2021778584392</c:v>
                </c:pt>
                <c:pt idx="9">
                  <c:v>24.165517241379309</c:v>
                </c:pt>
                <c:pt idx="10">
                  <c:v>23.250816696914704</c:v>
                </c:pt>
                <c:pt idx="11">
                  <c:v>23.599274047186931</c:v>
                </c:pt>
                <c:pt idx="12">
                  <c:v>23.215970961887479</c:v>
                </c:pt>
                <c:pt idx="13">
                  <c:v>23.616696914700544</c:v>
                </c:pt>
                <c:pt idx="14">
                  <c:v>22.309981851179671</c:v>
                </c:pt>
                <c:pt idx="15">
                  <c:v>22.283847549909257</c:v>
                </c:pt>
                <c:pt idx="16">
                  <c:v>21.203629764065333</c:v>
                </c:pt>
                <c:pt idx="17">
                  <c:v>20.715789473684211</c:v>
                </c:pt>
                <c:pt idx="18">
                  <c:v>21.360435571687837</c:v>
                </c:pt>
                <c:pt idx="19">
                  <c:v>19.63557168784029</c:v>
                </c:pt>
                <c:pt idx="20">
                  <c:v>20.062431941923776</c:v>
                </c:pt>
                <c:pt idx="21">
                  <c:v>18.476950998185117</c:v>
                </c:pt>
                <c:pt idx="22">
                  <c:v>17.030852994555353</c:v>
                </c:pt>
                <c:pt idx="23">
                  <c:v>16.142286751361159</c:v>
                </c:pt>
                <c:pt idx="24">
                  <c:v>14.443557168784031</c:v>
                </c:pt>
                <c:pt idx="25">
                  <c:v>11.168058076225046</c:v>
                </c:pt>
                <c:pt idx="26">
                  <c:v>11.80399274047187</c:v>
                </c:pt>
                <c:pt idx="27">
                  <c:v>9.4257713248638844</c:v>
                </c:pt>
              </c:numCache>
            </c:numRef>
          </c:val>
          <c:extLst>
            <c:ext xmlns:c16="http://schemas.microsoft.com/office/drawing/2014/chart" uri="{C3380CC4-5D6E-409C-BE32-E72D297353CC}">
              <c16:uniqueId val="{00000011-CE5B-422B-B170-4E3A2930CA3A}"/>
            </c:ext>
          </c:extLst>
        </c:ser>
        <c:ser>
          <c:idx val="2"/>
          <c:order val="2"/>
          <c:tx>
            <c:strRef>
              <c:f>chart_data!$M$4</c:f>
              <c:strCache>
                <c:ptCount val="1"/>
                <c:pt idx="0">
                  <c:v>Large</c:v>
                </c:pt>
              </c:strCache>
            </c:strRef>
          </c:tx>
          <c:spPr>
            <a:solidFill>
              <a:srgbClr val="F79646"/>
            </a:solidFill>
            <a:ln>
              <a:noFill/>
            </a:ln>
          </c:spPr>
          <c:invertIfNegative val="0"/>
          <c:dPt>
            <c:idx val="7"/>
            <c:invertIfNegative val="0"/>
            <c:bubble3D val="0"/>
            <c:extLst>
              <c:ext xmlns:c16="http://schemas.microsoft.com/office/drawing/2014/chart" uri="{C3380CC4-5D6E-409C-BE32-E72D297353CC}">
                <c16:uniqueId val="{00000012-CE5B-422B-B170-4E3A2930CA3A}"/>
              </c:ext>
            </c:extLst>
          </c:dPt>
          <c:dPt>
            <c:idx val="15"/>
            <c:invertIfNegative val="0"/>
            <c:bubble3D val="0"/>
            <c:extLst>
              <c:ext xmlns:c16="http://schemas.microsoft.com/office/drawing/2014/chart" uri="{C3380CC4-5D6E-409C-BE32-E72D297353CC}">
                <c16:uniqueId val="{00000013-CE5B-422B-B170-4E3A2930CA3A}"/>
              </c:ext>
            </c:extLst>
          </c:dPt>
          <c:dPt>
            <c:idx val="16"/>
            <c:invertIfNegative val="0"/>
            <c:bubble3D val="0"/>
            <c:extLst>
              <c:ext xmlns:c16="http://schemas.microsoft.com/office/drawing/2014/chart" uri="{C3380CC4-5D6E-409C-BE32-E72D297353CC}">
                <c16:uniqueId val="{00000014-CE5B-422B-B170-4E3A2930CA3A}"/>
              </c:ext>
            </c:extLst>
          </c:dPt>
          <c:dPt>
            <c:idx val="17"/>
            <c:invertIfNegative val="0"/>
            <c:bubble3D val="0"/>
            <c:extLst>
              <c:ext xmlns:c16="http://schemas.microsoft.com/office/drawing/2014/chart" uri="{C3380CC4-5D6E-409C-BE32-E72D297353CC}">
                <c16:uniqueId val="{00000015-CE5B-422B-B170-4E3A2930CA3A}"/>
              </c:ext>
            </c:extLst>
          </c:dPt>
          <c:dPt>
            <c:idx val="18"/>
            <c:invertIfNegative val="0"/>
            <c:bubble3D val="0"/>
            <c:extLst>
              <c:ext xmlns:c16="http://schemas.microsoft.com/office/drawing/2014/chart" uri="{C3380CC4-5D6E-409C-BE32-E72D297353CC}">
                <c16:uniqueId val="{00000016-CE5B-422B-B170-4E3A2930CA3A}"/>
              </c:ext>
            </c:extLst>
          </c:dPt>
          <c:dPt>
            <c:idx val="23"/>
            <c:invertIfNegative val="0"/>
            <c:bubble3D val="0"/>
            <c:extLst>
              <c:ext xmlns:c16="http://schemas.microsoft.com/office/drawing/2014/chart" uri="{C3380CC4-5D6E-409C-BE32-E72D297353CC}">
                <c16:uniqueId val="{00000017-CE5B-422B-B170-4E3A2930CA3A}"/>
              </c:ext>
            </c:extLst>
          </c:dPt>
          <c:dPt>
            <c:idx val="24"/>
            <c:invertIfNegative val="0"/>
            <c:bubble3D val="0"/>
            <c:extLst>
              <c:ext xmlns:c16="http://schemas.microsoft.com/office/drawing/2014/chart" uri="{C3380CC4-5D6E-409C-BE32-E72D297353CC}">
                <c16:uniqueId val="{00000018-CE5B-422B-B170-4E3A2930CA3A}"/>
              </c:ext>
            </c:extLst>
          </c:dPt>
          <c:dPt>
            <c:idx val="25"/>
            <c:invertIfNegative val="0"/>
            <c:bubble3D val="0"/>
            <c:extLst>
              <c:ext xmlns:c16="http://schemas.microsoft.com/office/drawing/2014/chart" uri="{C3380CC4-5D6E-409C-BE32-E72D297353CC}">
                <c16:uniqueId val="{00000019-CE5B-422B-B170-4E3A2930CA3A}"/>
              </c:ext>
            </c:extLst>
          </c:dPt>
          <c:cat>
            <c:strRef>
              <c:f>chart_data!$J$5:$J$32</c:f>
              <c:strCache>
                <c:ptCount val="28"/>
                <c:pt idx="0">
                  <c:v>Ireland</c:v>
                </c:pt>
                <c:pt idx="1">
                  <c:v>Germany</c:v>
                </c:pt>
                <c:pt idx="2">
                  <c:v>Belgium</c:v>
                </c:pt>
                <c:pt idx="3">
                  <c:v>United Kingdom</c:v>
                </c:pt>
                <c:pt idx="4">
                  <c:v>Austria</c:v>
                </c:pt>
                <c:pt idx="5">
                  <c:v>Czechia</c:v>
                </c:pt>
                <c:pt idx="6">
                  <c:v>Denmark</c:v>
                </c:pt>
                <c:pt idx="7">
                  <c:v>Italy</c:v>
                </c:pt>
                <c:pt idx="8">
                  <c:v>Romania</c:v>
                </c:pt>
                <c:pt idx="9">
                  <c:v>Cyprus</c:v>
                </c:pt>
                <c:pt idx="10">
                  <c:v>Spain</c:v>
                </c:pt>
                <c:pt idx="11">
                  <c:v>Poland</c:v>
                </c:pt>
                <c:pt idx="12">
                  <c:v>Luxembourg</c:v>
                </c:pt>
                <c:pt idx="13">
                  <c:v>Sweden</c:v>
                </c:pt>
                <c:pt idx="14">
                  <c:v>France</c:v>
                </c:pt>
                <c:pt idx="15">
                  <c:v>Netherlands</c:v>
                </c:pt>
                <c:pt idx="16">
                  <c:v>Portugal</c:v>
                </c:pt>
                <c:pt idx="17">
                  <c:v>Greece</c:v>
                </c:pt>
                <c:pt idx="18">
                  <c:v>Latvia</c:v>
                </c:pt>
                <c:pt idx="19">
                  <c:v>Finland</c:v>
                </c:pt>
                <c:pt idx="20">
                  <c:v>Estonia</c:v>
                </c:pt>
                <c:pt idx="21">
                  <c:v>Slovenia</c:v>
                </c:pt>
                <c:pt idx="22">
                  <c:v>Lithuania</c:v>
                </c:pt>
                <c:pt idx="23">
                  <c:v>Slovakia</c:v>
                </c:pt>
                <c:pt idx="24">
                  <c:v>Croatia</c:v>
                </c:pt>
                <c:pt idx="25">
                  <c:v>Malta</c:v>
                </c:pt>
                <c:pt idx="26">
                  <c:v>Bulgaria</c:v>
                </c:pt>
                <c:pt idx="27">
                  <c:v>Hungary</c:v>
                </c:pt>
              </c:strCache>
            </c:strRef>
          </c:cat>
          <c:val>
            <c:numRef>
              <c:f>chart_data!$M$5:$M$32</c:f>
              <c:numCache>
                <c:formatCode>0.00</c:formatCode>
                <c:ptCount val="28"/>
                <c:pt idx="0">
                  <c:v>29.949909255898366</c:v>
                </c:pt>
                <c:pt idx="1">
                  <c:v>30.28094373865699</c:v>
                </c:pt>
                <c:pt idx="2">
                  <c:v>28.521234119782214</c:v>
                </c:pt>
                <c:pt idx="3">
                  <c:v>26.934571384397099</c:v>
                </c:pt>
                <c:pt idx="4">
                  <c:v>26.465335753176046</c:v>
                </c:pt>
                <c:pt idx="5">
                  <c:v>22.841379310344827</c:v>
                </c:pt>
                <c:pt idx="6">
                  <c:v>21.22976406533575</c:v>
                </c:pt>
                <c:pt idx="7">
                  <c:v>25.428675136116151</c:v>
                </c:pt>
                <c:pt idx="8">
                  <c:v>23.433756805807622</c:v>
                </c:pt>
                <c:pt idx="9">
                  <c:v>23.329219600725949</c:v>
                </c:pt>
                <c:pt idx="10">
                  <c:v>20.558983666061703</c:v>
                </c:pt>
                <c:pt idx="11">
                  <c:v>21.952813067150633</c:v>
                </c:pt>
                <c:pt idx="12">
                  <c:v>20.315063520871142</c:v>
                </c:pt>
                <c:pt idx="13">
                  <c:v>18.929945553539017</c:v>
                </c:pt>
                <c:pt idx="14">
                  <c:v>19.905626134301272</c:v>
                </c:pt>
                <c:pt idx="15">
                  <c:v>23.250816696914704</c:v>
                </c:pt>
                <c:pt idx="16">
                  <c:v>20.053720508166968</c:v>
                </c:pt>
                <c:pt idx="17">
                  <c:v>20.73321234119782</c:v>
                </c:pt>
                <c:pt idx="18">
                  <c:v>18.5989110707804</c:v>
                </c:pt>
                <c:pt idx="19">
                  <c:v>15.741560798548093</c:v>
                </c:pt>
                <c:pt idx="20">
                  <c:v>17.867150635208713</c:v>
                </c:pt>
                <c:pt idx="21">
                  <c:v>17.065698729582575</c:v>
                </c:pt>
                <c:pt idx="22">
                  <c:v>14.051542649727766</c:v>
                </c:pt>
                <c:pt idx="23">
                  <c:v>14.635208711433759</c:v>
                </c:pt>
                <c:pt idx="24">
                  <c:v>14.330308529945555</c:v>
                </c:pt>
                <c:pt idx="25">
                  <c:v>12.335390199637024</c:v>
                </c:pt>
                <c:pt idx="26">
                  <c:v>11.795281306715061</c:v>
                </c:pt>
                <c:pt idx="27">
                  <c:v>11.542649727767696</c:v>
                </c:pt>
              </c:numCache>
            </c:numRef>
          </c:val>
          <c:extLst>
            <c:ext xmlns:c16="http://schemas.microsoft.com/office/drawing/2014/chart" uri="{C3380CC4-5D6E-409C-BE32-E72D297353CC}">
              <c16:uniqueId val="{0000001A-CE5B-422B-B170-4E3A2930CA3A}"/>
            </c:ext>
          </c:extLst>
        </c:ser>
        <c:dLbls>
          <c:showLegendKey val="0"/>
          <c:showVal val="0"/>
          <c:showCatName val="0"/>
          <c:showSerName val="0"/>
          <c:showPercent val="0"/>
          <c:showBubbleSize val="0"/>
        </c:dLbls>
        <c:gapWidth val="110"/>
        <c:axId val="919574864"/>
        <c:axId val="1"/>
      </c:barChart>
      <c:catAx>
        <c:axId val="919574864"/>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45"/>
        </c:scaling>
        <c:delete val="0"/>
        <c:axPos val="l"/>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2.2038126127534308E-3"/>
              <c:y val="0.28856914186175153"/>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919574864"/>
        <c:crosses val="autoZero"/>
        <c:crossBetween val="between"/>
      </c:valAx>
      <c:spPr>
        <a:noFill/>
        <a:ln w="25400">
          <a:noFill/>
        </a:ln>
      </c:spPr>
    </c:plotArea>
    <c:legend>
      <c:legendPos val="r"/>
      <c:layout>
        <c:manualLayout>
          <c:xMode val="edge"/>
          <c:yMode val="edge"/>
          <c:x val="0.89067701465546489"/>
          <c:y val="0.22622078866647694"/>
          <c:w val="9.2804100479995877E-2"/>
          <c:h val="0.31165978131657307"/>
        </c:manualLayout>
      </c:layout>
      <c:overlay val="0"/>
      <c:spPr>
        <a:solidFill>
          <a:srgbClr val="FFFFFF"/>
        </a:solidFill>
        <a:ln w="25400">
          <a:noFill/>
        </a:ln>
      </c:spPr>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60585243191057"/>
          <c:y val="2.4014582914628907E-2"/>
          <c:w val="0.84772814455885326"/>
          <c:h val="0.86285176767676763"/>
        </c:manualLayout>
      </c:layout>
      <c:barChart>
        <c:barDir val="bar"/>
        <c:grouping val="stacked"/>
        <c:varyColors val="0"/>
        <c:ser>
          <c:idx val="0"/>
          <c:order val="0"/>
          <c:tx>
            <c:strRef>
              <c:f>chart_data!$B$3</c:f>
              <c:strCache>
                <c:ptCount val="1"/>
                <c:pt idx="0">
                  <c:v>Price (excl tax)</c:v>
                </c:pt>
              </c:strCache>
            </c:strRef>
          </c:tx>
          <c:spPr>
            <a:solidFill>
              <a:srgbClr val="8A001E"/>
            </a:solidFill>
            <a:ln>
              <a:noFill/>
            </a:ln>
          </c:spPr>
          <c:invertIfNegative val="0"/>
          <c:dPt>
            <c:idx val="2"/>
            <c:invertIfNegative val="0"/>
            <c:bubble3D val="0"/>
            <c:extLst>
              <c:ext xmlns:c16="http://schemas.microsoft.com/office/drawing/2014/chart" uri="{C3380CC4-5D6E-409C-BE32-E72D297353CC}">
                <c16:uniqueId val="{00000000-1186-4731-AF9E-61CFA8818E16}"/>
              </c:ext>
            </c:extLst>
          </c:dPt>
          <c:dPt>
            <c:idx val="3"/>
            <c:invertIfNegative val="0"/>
            <c:bubble3D val="0"/>
            <c:extLst>
              <c:ext xmlns:c16="http://schemas.microsoft.com/office/drawing/2014/chart" uri="{C3380CC4-5D6E-409C-BE32-E72D297353CC}">
                <c16:uniqueId val="{00000001-1186-4731-AF9E-61CFA8818E16}"/>
              </c:ext>
            </c:extLst>
          </c:dPt>
          <c:dPt>
            <c:idx val="4"/>
            <c:invertIfNegative val="0"/>
            <c:bubble3D val="0"/>
            <c:extLst>
              <c:ext xmlns:c16="http://schemas.microsoft.com/office/drawing/2014/chart" uri="{C3380CC4-5D6E-409C-BE32-E72D297353CC}">
                <c16:uniqueId val="{00000002-1186-4731-AF9E-61CFA8818E16}"/>
              </c:ext>
            </c:extLst>
          </c:dPt>
          <c:dPt>
            <c:idx val="8"/>
            <c:invertIfNegative val="0"/>
            <c:bubble3D val="0"/>
            <c:extLst>
              <c:ext xmlns:c16="http://schemas.microsoft.com/office/drawing/2014/chart" uri="{C3380CC4-5D6E-409C-BE32-E72D297353CC}">
                <c16:uniqueId val="{00000003-1186-4731-AF9E-61CFA8818E16}"/>
              </c:ext>
            </c:extLst>
          </c:dPt>
          <c:dPt>
            <c:idx val="9"/>
            <c:invertIfNegative val="0"/>
            <c:bubble3D val="0"/>
            <c:extLst>
              <c:ext xmlns:c16="http://schemas.microsoft.com/office/drawing/2014/chart" uri="{C3380CC4-5D6E-409C-BE32-E72D297353CC}">
                <c16:uniqueId val="{00000004-1186-4731-AF9E-61CFA8818E16}"/>
              </c:ext>
            </c:extLst>
          </c:dPt>
          <c:dPt>
            <c:idx val="10"/>
            <c:invertIfNegative val="0"/>
            <c:bubble3D val="0"/>
            <c:extLst>
              <c:ext xmlns:c16="http://schemas.microsoft.com/office/drawing/2014/chart" uri="{C3380CC4-5D6E-409C-BE32-E72D297353CC}">
                <c16:uniqueId val="{00000005-1186-4731-AF9E-61CFA8818E16}"/>
              </c:ext>
            </c:extLst>
          </c:dPt>
          <c:dPt>
            <c:idx val="11"/>
            <c:invertIfNegative val="0"/>
            <c:bubble3D val="0"/>
            <c:extLst>
              <c:ext xmlns:c16="http://schemas.microsoft.com/office/drawing/2014/chart" uri="{C3380CC4-5D6E-409C-BE32-E72D297353CC}">
                <c16:uniqueId val="{00000006-1186-4731-AF9E-61CFA8818E16}"/>
              </c:ext>
            </c:extLst>
          </c:dPt>
          <c:dPt>
            <c:idx val="13"/>
            <c:invertIfNegative val="0"/>
            <c:bubble3D val="0"/>
            <c:extLst>
              <c:ext xmlns:c16="http://schemas.microsoft.com/office/drawing/2014/chart" uri="{C3380CC4-5D6E-409C-BE32-E72D297353CC}">
                <c16:uniqueId val="{00000007-1186-4731-AF9E-61CFA8818E16}"/>
              </c:ext>
            </c:extLst>
          </c:dPt>
          <c:dLbls>
            <c:dLbl>
              <c:idx val="3"/>
              <c:tx>
                <c:rich>
                  <a:bodyPr vertOverflow="overflow" horzOverflow="overflow" wrap="none" lIns="36000" tIns="0" rIns="0" bIns="0" anchor="ctr">
                    <a:spAutoFit/>
                  </a:bodyPr>
                  <a:lstStyle/>
                  <a:p>
                    <a:pPr>
                      <a:defRPr sz="1050" b="1" i="0" u="none" strike="noStrike" baseline="0">
                        <a:solidFill>
                          <a:srgbClr val="FFFFFF"/>
                        </a:solidFill>
                        <a:latin typeface="Arial"/>
                        <a:ea typeface="Arial"/>
                        <a:cs typeface="Arial"/>
                      </a:defRPr>
                    </a:pPr>
                    <a:r>
                      <a:rPr lang="en-US" b="1"/>
                      <a:t>UK</a:t>
                    </a:r>
                  </a:p>
                </c:rich>
              </c:tx>
              <c:spPr>
                <a:noFill/>
                <a:ln w="25400">
                  <a:noFill/>
                </a:ln>
              </c:sp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showDataLabelsRange val="0"/>
                </c:ext>
                <c:ext xmlns:c16="http://schemas.microsoft.com/office/drawing/2014/chart" uri="{C3380CC4-5D6E-409C-BE32-E72D297353CC}">
                  <c16:uniqueId val="{00000001-1186-4731-AF9E-61CFA8818E16}"/>
                </c:ext>
              </c:extLst>
            </c:dLbl>
            <c:dLbl>
              <c:idx val="7"/>
              <c:spPr>
                <a:noFill/>
                <a:ln>
                  <a:noFill/>
                </a:ln>
              </c:spPr>
              <c:txPr>
                <a:bodyPr vertOverflow="overflow" horzOverflow="overflow" wrap="none" lIns="36000" tIns="0" rIns="0" bIns="0">
                  <a:spAutoFit/>
                </a:bodyPr>
                <a:lstStyle/>
                <a:p>
                  <a:pPr>
                    <a:defRPr sz="1050" b="0"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8-1186-4731-AF9E-61CFA8818E16}"/>
                </c:ext>
              </c:extLst>
            </c:dLbl>
            <c:dLbl>
              <c:idx val="8"/>
              <c:spPr>
                <a:noFill/>
                <a:ln>
                  <a:noFill/>
                </a:ln>
              </c:spPr>
              <c:txPr>
                <a:bodyPr vertOverflow="overflow" horzOverflow="overflow" wrap="none" lIns="36000" tIns="0" rIns="0" bIns="0">
                  <a:spAutoFit/>
                </a:bodyPr>
                <a:lstStyle/>
                <a:p>
                  <a:pPr algn="ctr" rtl="0">
                    <a:defRPr sz="1050" b="0"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1186-4731-AF9E-61CFA8818E16}"/>
                </c:ext>
              </c:extLst>
            </c:dLbl>
            <c:dLbl>
              <c:idx val="9"/>
              <c:spPr>
                <a:noFill/>
                <a:ln>
                  <a:noFill/>
                </a:ln>
              </c:spPr>
              <c:txPr>
                <a:bodyPr vertOverflow="overflow" horzOverflow="overflow" wrap="none" lIns="36000" tIns="0" rIns="0" bIns="0">
                  <a:spAutoFit/>
                </a:bodyPr>
                <a:lstStyle/>
                <a:p>
                  <a:pPr>
                    <a:defRPr sz="1050" b="0"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4-1186-4731-AF9E-61CFA8818E16}"/>
                </c:ext>
              </c:extLst>
            </c:dLbl>
            <c:dLbl>
              <c:idx val="10"/>
              <c:spPr>
                <a:noFill/>
                <a:ln w="25400">
                  <a:noFill/>
                </a:ln>
              </c:spPr>
              <c:txPr>
                <a:bodyPr vertOverflow="overflow" horzOverflow="overflow" wrap="none" lIns="36000" tIns="0" rIns="0" bIns="0">
                  <a:spAutoFit/>
                </a:bodyPr>
                <a:lstStyle/>
                <a:p>
                  <a:pPr>
                    <a:defRPr sz="1050" b="0"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5-1186-4731-AF9E-61CFA8818E16}"/>
                </c:ext>
              </c:extLst>
            </c:dLbl>
            <c:spPr>
              <a:noFill/>
              <a:ln w="25400">
                <a:noFill/>
              </a:ln>
            </c:spPr>
            <c:txPr>
              <a:bodyPr vertOverflow="overflow" horzOverflow="overflow" wrap="none" lIns="36000" tIns="0" rIns="0" bIns="0" anchor="ctr">
                <a:spAutoFit/>
              </a:bodyPr>
              <a:lstStyle/>
              <a:p>
                <a:pPr>
                  <a:defRPr sz="1050" b="0"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chart_data!$A$4:$A$18</c:f>
              <c:strCache>
                <c:ptCount val="15"/>
                <c:pt idx="0">
                  <c:v>Ireland</c:v>
                </c:pt>
                <c:pt idx="1">
                  <c:v>Germany</c:v>
                </c:pt>
                <c:pt idx="2">
                  <c:v>Belgium</c:v>
                </c:pt>
                <c:pt idx="3">
                  <c:v>United Kingdom</c:v>
                </c:pt>
                <c:pt idx="4">
                  <c:v>Denmark</c:v>
                </c:pt>
                <c:pt idx="5">
                  <c:v>Austria</c:v>
                </c:pt>
                <c:pt idx="6">
                  <c:v>Italy</c:v>
                </c:pt>
                <c:pt idx="7">
                  <c:v>Sweden</c:v>
                </c:pt>
                <c:pt idx="8">
                  <c:v>Spain</c:v>
                </c:pt>
                <c:pt idx="9">
                  <c:v>Luxembourg</c:v>
                </c:pt>
                <c:pt idx="10">
                  <c:v>France</c:v>
                </c:pt>
                <c:pt idx="11">
                  <c:v>Netherlands</c:v>
                </c:pt>
                <c:pt idx="12">
                  <c:v>Portugal</c:v>
                </c:pt>
                <c:pt idx="13">
                  <c:v>Greece</c:v>
                </c:pt>
                <c:pt idx="14">
                  <c:v>Finland</c:v>
                </c:pt>
              </c:strCache>
            </c:strRef>
          </c:cat>
          <c:val>
            <c:numRef>
              <c:f>chart_data!$C$4:$C$18</c:f>
              <c:numCache>
                <c:formatCode>0.00</c:formatCode>
                <c:ptCount val="15"/>
                <c:pt idx="0">
                  <c:v>31.430852994555352</c:v>
                </c:pt>
                <c:pt idx="1">
                  <c:v>22.867513611615244</c:v>
                </c:pt>
                <c:pt idx="2">
                  <c:v>23.642831215970958</c:v>
                </c:pt>
                <c:pt idx="3">
                  <c:v>20.496292751762521</c:v>
                </c:pt>
                <c:pt idx="4">
                  <c:v>14.678765880217787</c:v>
                </c:pt>
                <c:pt idx="5">
                  <c:v>22.118330308529945</c:v>
                </c:pt>
                <c:pt idx="6">
                  <c:v>19.078039927404721</c:v>
                </c:pt>
                <c:pt idx="7">
                  <c:v>15.427949183303086</c:v>
                </c:pt>
                <c:pt idx="8">
                  <c:v>16.029038112522688</c:v>
                </c:pt>
                <c:pt idx="9">
                  <c:v>23.215970961887479</c:v>
                </c:pt>
                <c:pt idx="10">
                  <c:v>15.549909255898363</c:v>
                </c:pt>
                <c:pt idx="11">
                  <c:v>22.283847549909257</c:v>
                </c:pt>
                <c:pt idx="12">
                  <c:v>14.156079854809436</c:v>
                </c:pt>
                <c:pt idx="13">
                  <c:v>16.996007259528128</c:v>
                </c:pt>
                <c:pt idx="14">
                  <c:v>13.676950998185117</c:v>
                </c:pt>
              </c:numCache>
            </c:numRef>
          </c:val>
          <c:extLst>
            <c:ext xmlns:c16="http://schemas.microsoft.com/office/drawing/2014/chart" uri="{C3380CC4-5D6E-409C-BE32-E72D297353CC}">
              <c16:uniqueId val="{00000009-1186-4731-AF9E-61CFA8818E16}"/>
            </c:ext>
          </c:extLst>
        </c:ser>
        <c:ser>
          <c:idx val="1"/>
          <c:order val="1"/>
          <c:tx>
            <c:strRef>
              <c:f>chart_data!$D$3</c:f>
              <c:strCache>
                <c:ptCount val="1"/>
                <c:pt idx="0">
                  <c:v>Tax Component / subsidy (if outlined)</c:v>
                </c:pt>
              </c:strCache>
            </c:strRef>
          </c:tx>
          <c:spPr>
            <a:solidFill>
              <a:srgbClr val="FC5A3A"/>
            </a:solidFill>
            <a:ln>
              <a:noFill/>
            </a:ln>
          </c:spPr>
          <c:invertIfNegative val="0"/>
          <c:dPt>
            <c:idx val="1"/>
            <c:invertIfNegative val="0"/>
            <c:bubble3D val="0"/>
            <c:spPr>
              <a:solidFill>
                <a:srgbClr val="FC5A3A"/>
              </a:solidFill>
              <a:ln w="22225">
                <a:noFill/>
              </a:ln>
            </c:spPr>
            <c:extLst>
              <c:ext xmlns:c16="http://schemas.microsoft.com/office/drawing/2014/chart" uri="{C3380CC4-5D6E-409C-BE32-E72D297353CC}">
                <c16:uniqueId val="{0000000B-1186-4731-AF9E-61CFA8818E16}"/>
              </c:ext>
            </c:extLst>
          </c:dPt>
          <c:dPt>
            <c:idx val="2"/>
            <c:invertIfNegative val="0"/>
            <c:bubble3D val="0"/>
            <c:spPr>
              <a:solidFill>
                <a:srgbClr val="FC5A3A"/>
              </a:solidFill>
              <a:ln w="22225">
                <a:noFill/>
              </a:ln>
            </c:spPr>
            <c:extLst>
              <c:ext xmlns:c16="http://schemas.microsoft.com/office/drawing/2014/chart" uri="{C3380CC4-5D6E-409C-BE32-E72D297353CC}">
                <c16:uniqueId val="{0000000D-1186-4731-AF9E-61CFA8818E16}"/>
              </c:ext>
            </c:extLst>
          </c:dPt>
          <c:dPt>
            <c:idx val="3"/>
            <c:invertIfNegative val="0"/>
            <c:bubble3D val="0"/>
            <c:spPr>
              <a:solidFill>
                <a:srgbClr val="FC5A3A"/>
              </a:solidFill>
            </c:spPr>
            <c:extLst>
              <c:ext xmlns:c16="http://schemas.microsoft.com/office/drawing/2014/chart" uri="{C3380CC4-5D6E-409C-BE32-E72D297353CC}">
                <c16:uniqueId val="{0000000F-1186-4731-AF9E-61CFA8818E16}"/>
              </c:ext>
            </c:extLst>
          </c:dPt>
          <c:dPt>
            <c:idx val="4"/>
            <c:invertIfNegative val="0"/>
            <c:bubble3D val="0"/>
            <c:extLst>
              <c:ext xmlns:c16="http://schemas.microsoft.com/office/drawing/2014/chart" uri="{C3380CC4-5D6E-409C-BE32-E72D297353CC}">
                <c16:uniqueId val="{00000010-1186-4731-AF9E-61CFA8818E16}"/>
              </c:ext>
            </c:extLst>
          </c:dPt>
          <c:dPt>
            <c:idx val="5"/>
            <c:invertIfNegative val="0"/>
            <c:bubble3D val="0"/>
            <c:spPr>
              <a:solidFill>
                <a:srgbClr val="FC5A3A"/>
              </a:solidFill>
              <a:ln w="15875">
                <a:noFill/>
              </a:ln>
            </c:spPr>
            <c:extLst>
              <c:ext xmlns:c16="http://schemas.microsoft.com/office/drawing/2014/chart" uri="{C3380CC4-5D6E-409C-BE32-E72D297353CC}">
                <c16:uniqueId val="{00000012-1186-4731-AF9E-61CFA8818E16}"/>
              </c:ext>
            </c:extLst>
          </c:dPt>
          <c:dPt>
            <c:idx val="6"/>
            <c:invertIfNegative val="0"/>
            <c:bubble3D val="0"/>
            <c:spPr>
              <a:solidFill>
                <a:srgbClr val="FC5A3A"/>
              </a:solidFill>
              <a:ln w="22225">
                <a:noFill/>
              </a:ln>
            </c:spPr>
            <c:extLst>
              <c:ext xmlns:c16="http://schemas.microsoft.com/office/drawing/2014/chart" uri="{C3380CC4-5D6E-409C-BE32-E72D297353CC}">
                <c16:uniqueId val="{00000014-1186-4731-AF9E-61CFA8818E16}"/>
              </c:ext>
            </c:extLst>
          </c:dPt>
          <c:dPt>
            <c:idx val="7"/>
            <c:invertIfNegative val="0"/>
            <c:bubble3D val="0"/>
            <c:spPr>
              <a:solidFill>
                <a:srgbClr val="FC5A3A"/>
              </a:solidFill>
            </c:spPr>
            <c:extLst>
              <c:ext xmlns:c16="http://schemas.microsoft.com/office/drawing/2014/chart" uri="{C3380CC4-5D6E-409C-BE32-E72D297353CC}">
                <c16:uniqueId val="{00000016-1186-4731-AF9E-61CFA8818E16}"/>
              </c:ext>
            </c:extLst>
          </c:dPt>
          <c:dPt>
            <c:idx val="8"/>
            <c:invertIfNegative val="0"/>
            <c:bubble3D val="0"/>
            <c:spPr>
              <a:solidFill>
                <a:srgbClr val="FC5A3A"/>
              </a:solidFill>
              <a:ln w="22225">
                <a:noFill/>
              </a:ln>
            </c:spPr>
            <c:extLst>
              <c:ext xmlns:c16="http://schemas.microsoft.com/office/drawing/2014/chart" uri="{C3380CC4-5D6E-409C-BE32-E72D297353CC}">
                <c16:uniqueId val="{00000018-1186-4731-AF9E-61CFA8818E16}"/>
              </c:ext>
            </c:extLst>
          </c:dPt>
          <c:dPt>
            <c:idx val="9"/>
            <c:invertIfNegative val="0"/>
            <c:bubble3D val="0"/>
            <c:spPr>
              <a:noFill/>
              <a:ln w="22225">
                <a:solidFill>
                  <a:srgbClr val="FC5A3A"/>
                </a:solidFill>
              </a:ln>
            </c:spPr>
            <c:extLst>
              <c:ext xmlns:c16="http://schemas.microsoft.com/office/drawing/2014/chart" uri="{C3380CC4-5D6E-409C-BE32-E72D297353CC}">
                <c16:uniqueId val="{0000001A-1186-4731-AF9E-61CFA8818E16}"/>
              </c:ext>
            </c:extLst>
          </c:dPt>
          <c:dPt>
            <c:idx val="10"/>
            <c:invertIfNegative val="0"/>
            <c:bubble3D val="0"/>
            <c:extLst>
              <c:ext xmlns:c16="http://schemas.microsoft.com/office/drawing/2014/chart" uri="{C3380CC4-5D6E-409C-BE32-E72D297353CC}">
                <c16:uniqueId val="{0000001B-1186-4731-AF9E-61CFA8818E16}"/>
              </c:ext>
            </c:extLst>
          </c:dPt>
          <c:dPt>
            <c:idx val="11"/>
            <c:invertIfNegative val="0"/>
            <c:bubble3D val="0"/>
            <c:spPr>
              <a:noFill/>
              <a:ln w="22225">
                <a:solidFill>
                  <a:srgbClr val="FC5A3A"/>
                </a:solidFill>
              </a:ln>
            </c:spPr>
            <c:extLst>
              <c:ext xmlns:c16="http://schemas.microsoft.com/office/drawing/2014/chart" uri="{C3380CC4-5D6E-409C-BE32-E72D297353CC}">
                <c16:uniqueId val="{0000001D-1186-4731-AF9E-61CFA8818E16}"/>
              </c:ext>
            </c:extLst>
          </c:dPt>
          <c:dPt>
            <c:idx val="12"/>
            <c:invertIfNegative val="0"/>
            <c:bubble3D val="0"/>
            <c:spPr>
              <a:solidFill>
                <a:srgbClr val="FC5A3A"/>
              </a:solidFill>
              <a:ln w="15875">
                <a:noFill/>
              </a:ln>
            </c:spPr>
            <c:extLst>
              <c:ext xmlns:c16="http://schemas.microsoft.com/office/drawing/2014/chart" uri="{C3380CC4-5D6E-409C-BE32-E72D297353CC}">
                <c16:uniqueId val="{0000001F-1186-4731-AF9E-61CFA8818E16}"/>
              </c:ext>
            </c:extLst>
          </c:dPt>
          <c:cat>
            <c:strRef>
              <c:f>chart_data!$A$4:$A$18</c:f>
              <c:strCache>
                <c:ptCount val="15"/>
                <c:pt idx="0">
                  <c:v>Ireland</c:v>
                </c:pt>
                <c:pt idx="1">
                  <c:v>Germany</c:v>
                </c:pt>
                <c:pt idx="2">
                  <c:v>Belgium</c:v>
                </c:pt>
                <c:pt idx="3">
                  <c:v>United Kingdom</c:v>
                </c:pt>
                <c:pt idx="4">
                  <c:v>Denmark</c:v>
                </c:pt>
                <c:pt idx="5">
                  <c:v>Austria</c:v>
                </c:pt>
                <c:pt idx="6">
                  <c:v>Italy</c:v>
                </c:pt>
                <c:pt idx="7">
                  <c:v>Sweden</c:v>
                </c:pt>
                <c:pt idx="8">
                  <c:v>Spain</c:v>
                </c:pt>
                <c:pt idx="9">
                  <c:v>Luxembourg</c:v>
                </c:pt>
                <c:pt idx="10">
                  <c:v>France</c:v>
                </c:pt>
                <c:pt idx="11">
                  <c:v>Netherlands</c:v>
                </c:pt>
                <c:pt idx="12">
                  <c:v>Portugal</c:v>
                </c:pt>
                <c:pt idx="13">
                  <c:v>Greece</c:v>
                </c:pt>
                <c:pt idx="14">
                  <c:v>Finland</c:v>
                </c:pt>
              </c:strCache>
            </c:strRef>
          </c:cat>
          <c:val>
            <c:numRef>
              <c:f>chart_data!$E$4:$E$18</c:f>
              <c:numCache>
                <c:formatCode>0.00</c:formatCode>
                <c:ptCount val="15"/>
                <c:pt idx="0">
                  <c:v>3.7807622504537264</c:v>
                </c:pt>
                <c:pt idx="1">
                  <c:v>10.837023593466427</c:v>
                </c:pt>
                <c:pt idx="2">
                  <c:v>6.83847549909256</c:v>
                </c:pt>
                <c:pt idx="3">
                  <c:v>9.2809725934508549</c:v>
                </c:pt>
                <c:pt idx="4">
                  <c:v>14.173502722323045</c:v>
                </c:pt>
                <c:pt idx="5">
                  <c:v>6.3854809437386564</c:v>
                </c:pt>
                <c:pt idx="6">
                  <c:v>6.7600725952813043</c:v>
                </c:pt>
                <c:pt idx="7">
                  <c:v>8.1887477313974575</c:v>
                </c:pt>
                <c:pt idx="8">
                  <c:v>7.2217785843920161</c:v>
                </c:pt>
                <c:pt idx="9">
                  <c:v>1.472232304900178</c:v>
                </c:pt>
                <c:pt idx="10">
                  <c:v>6.7600725952813079</c:v>
                </c:pt>
                <c:pt idx="11">
                  <c:v>1.167332123411974</c:v>
                </c:pt>
                <c:pt idx="12">
                  <c:v>7.0475499092558973</c:v>
                </c:pt>
                <c:pt idx="13">
                  <c:v>3.7197822141560835</c:v>
                </c:pt>
                <c:pt idx="14">
                  <c:v>5.9586206896551737</c:v>
                </c:pt>
              </c:numCache>
            </c:numRef>
          </c:val>
          <c:extLst>
            <c:ext xmlns:c16="http://schemas.microsoft.com/office/drawing/2014/chart" uri="{C3380CC4-5D6E-409C-BE32-E72D297353CC}">
              <c16:uniqueId val="{00000020-1186-4731-AF9E-61CFA8818E16}"/>
            </c:ext>
          </c:extLst>
        </c:ser>
        <c:dLbls>
          <c:showLegendKey val="0"/>
          <c:showVal val="0"/>
          <c:showCatName val="0"/>
          <c:showSerName val="0"/>
          <c:showPercent val="0"/>
          <c:showBubbleSize val="0"/>
        </c:dLbls>
        <c:gapWidth val="15"/>
        <c:overlap val="100"/>
        <c:axId val="819578400"/>
        <c:axId val="1"/>
      </c:barChart>
      <c:scatterChart>
        <c:scatterStyle val="lineMarker"/>
        <c:varyColors val="0"/>
        <c:ser>
          <c:idx val="2"/>
          <c:order val="2"/>
          <c:tx>
            <c:strRef>
              <c:f>chart_data!$D$22</c:f>
              <c:strCache>
                <c:ptCount val="1"/>
                <c:pt idx="0">
                  <c:v>EU 14 plus UK Median (inc tax)</c:v>
                </c:pt>
              </c:strCache>
            </c:strRef>
          </c:tx>
          <c:spPr>
            <a:ln w="38100">
              <a:solidFill>
                <a:sysClr val="windowText" lastClr="000000"/>
              </a:solidFill>
            </a:ln>
          </c:spPr>
          <c:marker>
            <c:symbol val="none"/>
          </c:marker>
          <c:xVal>
            <c:numRef>
              <c:f>chart_data!$E$22:$F$22</c:f>
              <c:numCache>
                <c:formatCode>0.00</c:formatCode>
                <c:ptCount val="2"/>
                <c:pt idx="0">
                  <c:v>23.616696914700544</c:v>
                </c:pt>
                <c:pt idx="1">
                  <c:v>23.616696914700544</c:v>
                </c:pt>
              </c:numCache>
            </c:numRef>
          </c:xVal>
          <c:yVal>
            <c:numRef>
              <c:f>chart_data!$E$23:$F$23</c:f>
              <c:numCache>
                <c:formatCode>General</c:formatCode>
                <c:ptCount val="2"/>
                <c:pt idx="0">
                  <c:v>0</c:v>
                </c:pt>
                <c:pt idx="1">
                  <c:v>1</c:v>
                </c:pt>
              </c:numCache>
            </c:numRef>
          </c:yVal>
          <c:smooth val="0"/>
          <c:extLst>
            <c:ext xmlns:c16="http://schemas.microsoft.com/office/drawing/2014/chart" uri="{C3380CC4-5D6E-409C-BE32-E72D297353CC}">
              <c16:uniqueId val="{00000021-1186-4731-AF9E-61CFA8818E16}"/>
            </c:ext>
          </c:extLst>
        </c:ser>
        <c:dLbls>
          <c:showLegendKey val="0"/>
          <c:showVal val="0"/>
          <c:showCatName val="0"/>
          <c:showSerName val="0"/>
          <c:showPercent val="0"/>
          <c:showBubbleSize val="0"/>
        </c:dLbls>
        <c:axId val="3"/>
        <c:axId val="4"/>
      </c:scatterChart>
      <c:catAx>
        <c:axId val="819578400"/>
        <c:scaling>
          <c:orientation val="minMax"/>
        </c:scaling>
        <c:delete val="0"/>
        <c:axPos val="l"/>
        <c:numFmt formatCode="General" sourceLinked="1"/>
        <c:majorTickMark val="out"/>
        <c:minorTickMark val="none"/>
        <c:tickLblPos val="nextTo"/>
        <c:spPr>
          <a:ln w="28575">
            <a:solidFill>
              <a:srgbClr val="000000"/>
            </a:solidFill>
            <a:prstDash val="solid"/>
          </a:ln>
        </c:spPr>
        <c:txPr>
          <a:bodyPr rot="-5400000" vert="horz"/>
          <a:lstStyle/>
          <a:p>
            <a:pPr>
              <a:defRPr sz="800" b="0" i="0" u="none" strike="noStrike" baseline="0">
                <a:solidFill>
                  <a:srgbClr val="FFFFFF"/>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b"/>
        <c:minorGridlines>
          <c:spPr>
            <a:ln w="6350">
              <a:solidFill>
                <a:sysClr val="window" lastClr="FFFFFF">
                  <a:lumMod val="85000"/>
                </a:sysClr>
              </a:solidFill>
              <a:prstDash val="dash"/>
            </a:ln>
          </c:spPr>
        </c:minorGridlines>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0.41868885707468384"/>
              <c:y val="0.94982715575187249"/>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819578400"/>
        <c:crosses val="autoZero"/>
        <c:crossBetween val="between"/>
      </c:valAx>
      <c:valAx>
        <c:axId val="3"/>
        <c:scaling>
          <c:orientation val="minMax"/>
        </c:scaling>
        <c:delete val="1"/>
        <c:axPos val="b"/>
        <c:numFmt formatCode="0.00" sourceLinked="1"/>
        <c:majorTickMark val="out"/>
        <c:minorTickMark val="none"/>
        <c:tickLblPos val="nextTo"/>
        <c:crossAx val="4"/>
        <c:crosses val="autoZero"/>
        <c:crossBetween val="midCat"/>
      </c:valAx>
      <c:valAx>
        <c:axId val="4"/>
        <c:scaling>
          <c:orientation val="minMax"/>
          <c:max val="1"/>
        </c:scaling>
        <c:delete val="1"/>
        <c:axPos val="r"/>
        <c:numFmt formatCode="General" sourceLinked="1"/>
        <c:majorTickMark val="out"/>
        <c:minorTickMark val="none"/>
        <c:tickLblPos val="nextTo"/>
        <c:crossAx val="3"/>
        <c:crosses val="max"/>
        <c:crossBetween val="midCat"/>
      </c:valAx>
      <c:spPr>
        <a:noFill/>
        <a:ln w="6350">
          <a:noFill/>
          <a:prstDash val="dash"/>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007540992859764"/>
          <c:y val="2.0963500843859048E-2"/>
          <c:w val="0.84772814455885326"/>
          <c:h val="0.86285176767676763"/>
        </c:manualLayout>
      </c:layout>
      <c:barChart>
        <c:barDir val="bar"/>
        <c:grouping val="stacked"/>
        <c:varyColors val="0"/>
        <c:ser>
          <c:idx val="0"/>
          <c:order val="0"/>
          <c:tx>
            <c:strRef>
              <c:f>chart_data!$B$3</c:f>
              <c:strCache>
                <c:ptCount val="1"/>
                <c:pt idx="0">
                  <c:v>Price (excl tax)</c:v>
                </c:pt>
              </c:strCache>
            </c:strRef>
          </c:tx>
          <c:spPr>
            <a:solidFill>
              <a:srgbClr val="8A001E"/>
            </a:solidFill>
            <a:ln>
              <a:noFill/>
            </a:ln>
          </c:spPr>
          <c:invertIfNegative val="0"/>
          <c:dPt>
            <c:idx val="2"/>
            <c:invertIfNegative val="0"/>
            <c:bubble3D val="0"/>
            <c:extLst>
              <c:ext xmlns:c16="http://schemas.microsoft.com/office/drawing/2014/chart" uri="{C3380CC4-5D6E-409C-BE32-E72D297353CC}">
                <c16:uniqueId val="{00000000-821F-4462-B8B1-C69189DF8B6E}"/>
              </c:ext>
            </c:extLst>
          </c:dPt>
          <c:dPt>
            <c:idx val="3"/>
            <c:invertIfNegative val="0"/>
            <c:bubble3D val="0"/>
            <c:extLst>
              <c:ext xmlns:c16="http://schemas.microsoft.com/office/drawing/2014/chart" uri="{C3380CC4-5D6E-409C-BE32-E72D297353CC}">
                <c16:uniqueId val="{00000001-821F-4462-B8B1-C69189DF8B6E}"/>
              </c:ext>
            </c:extLst>
          </c:dPt>
          <c:dPt>
            <c:idx val="4"/>
            <c:invertIfNegative val="0"/>
            <c:bubble3D val="0"/>
            <c:extLst>
              <c:ext xmlns:c16="http://schemas.microsoft.com/office/drawing/2014/chart" uri="{C3380CC4-5D6E-409C-BE32-E72D297353CC}">
                <c16:uniqueId val="{00000002-821F-4462-B8B1-C69189DF8B6E}"/>
              </c:ext>
            </c:extLst>
          </c:dPt>
          <c:dPt>
            <c:idx val="8"/>
            <c:invertIfNegative val="0"/>
            <c:bubble3D val="0"/>
            <c:extLst>
              <c:ext xmlns:c16="http://schemas.microsoft.com/office/drawing/2014/chart" uri="{C3380CC4-5D6E-409C-BE32-E72D297353CC}">
                <c16:uniqueId val="{00000003-821F-4462-B8B1-C69189DF8B6E}"/>
              </c:ext>
            </c:extLst>
          </c:dPt>
          <c:dPt>
            <c:idx val="9"/>
            <c:invertIfNegative val="0"/>
            <c:bubble3D val="0"/>
            <c:extLst>
              <c:ext xmlns:c16="http://schemas.microsoft.com/office/drawing/2014/chart" uri="{C3380CC4-5D6E-409C-BE32-E72D297353CC}">
                <c16:uniqueId val="{00000004-821F-4462-B8B1-C69189DF8B6E}"/>
              </c:ext>
            </c:extLst>
          </c:dPt>
          <c:dPt>
            <c:idx val="10"/>
            <c:invertIfNegative val="0"/>
            <c:bubble3D val="0"/>
            <c:extLst>
              <c:ext xmlns:c16="http://schemas.microsoft.com/office/drawing/2014/chart" uri="{C3380CC4-5D6E-409C-BE32-E72D297353CC}">
                <c16:uniqueId val="{00000005-821F-4462-B8B1-C69189DF8B6E}"/>
              </c:ext>
            </c:extLst>
          </c:dPt>
          <c:dPt>
            <c:idx val="11"/>
            <c:invertIfNegative val="0"/>
            <c:bubble3D val="0"/>
            <c:extLst>
              <c:ext xmlns:c16="http://schemas.microsoft.com/office/drawing/2014/chart" uri="{C3380CC4-5D6E-409C-BE32-E72D297353CC}">
                <c16:uniqueId val="{00000006-821F-4462-B8B1-C69189DF8B6E}"/>
              </c:ext>
            </c:extLst>
          </c:dPt>
          <c:dPt>
            <c:idx val="13"/>
            <c:invertIfNegative val="0"/>
            <c:bubble3D val="0"/>
            <c:extLst>
              <c:ext xmlns:c16="http://schemas.microsoft.com/office/drawing/2014/chart" uri="{C3380CC4-5D6E-409C-BE32-E72D297353CC}">
                <c16:uniqueId val="{00000007-821F-4462-B8B1-C69189DF8B6E}"/>
              </c:ext>
            </c:extLst>
          </c:dPt>
          <c:dLbls>
            <c:dLbl>
              <c:idx val="2"/>
              <c:dLblPos val="inBase"/>
              <c:showLegendKey val="0"/>
              <c:showVal val="0"/>
              <c:showCatName val="1"/>
              <c:showSerName val="0"/>
              <c:showPercent val="0"/>
              <c:showBubbleSize val="0"/>
              <c:extLst>
                <c:ext xmlns:c15="http://schemas.microsoft.com/office/drawing/2012/chart" uri="{CE6537A1-D6FC-4f65-9D91-7224C49458BB}">
                  <c15:layout>
                    <c:manualLayout>
                      <c:w val="0.25447075686252607"/>
                      <c:h val="8.2837528604118998E-2"/>
                    </c:manualLayout>
                  </c15:layout>
                </c:ext>
                <c:ext xmlns:c16="http://schemas.microsoft.com/office/drawing/2014/chart" uri="{C3380CC4-5D6E-409C-BE32-E72D297353CC}">
                  <c16:uniqueId val="{00000000-821F-4462-B8B1-C69189DF8B6E}"/>
                </c:ext>
              </c:extLst>
            </c:dLbl>
            <c:dLbl>
              <c:idx val="7"/>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8-821F-4462-B8B1-C69189DF8B6E}"/>
                </c:ext>
              </c:extLst>
            </c:dLbl>
            <c:dLbl>
              <c:idx val="8"/>
              <c:spPr/>
              <c:txPr>
                <a:bodyPr/>
                <a:lstStyle/>
                <a:p>
                  <a:pPr algn="ctr" rtl="0">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3-821F-4462-B8B1-C69189DF8B6E}"/>
                </c:ext>
              </c:extLst>
            </c:dLbl>
            <c:dLbl>
              <c:idx val="9"/>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4-821F-4462-B8B1-C69189DF8B6E}"/>
                </c:ext>
              </c:extLst>
            </c:dLbl>
            <c:dLbl>
              <c:idx val="10"/>
              <c:spPr>
                <a:noFill/>
                <a:ln w="25400">
                  <a:noFill/>
                </a:ln>
              </c:spPr>
              <c:txPr>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extLst>
                <c:ext xmlns:c16="http://schemas.microsoft.com/office/drawing/2014/chart" uri="{C3380CC4-5D6E-409C-BE32-E72D297353CC}">
                  <c16:uniqueId val="{00000005-821F-4462-B8B1-C69189DF8B6E}"/>
                </c:ext>
              </c:extLst>
            </c:dLbl>
            <c:spPr>
              <a:noFill/>
              <a:ln w="25400">
                <a:noFill/>
              </a:ln>
            </c:spPr>
            <c:txPr>
              <a:bodyPr wrap="square" lIns="38100" tIns="19050" rIns="38100" bIns="19050" anchor="ctr">
                <a:spAutoFit/>
              </a:bodyPr>
              <a:lstStyle/>
              <a:p>
                <a:pPr>
                  <a:defRPr sz="1050" b="1" i="0" u="none" strike="noStrike" baseline="0">
                    <a:solidFill>
                      <a:srgbClr val="FFFFFF"/>
                    </a:solidFill>
                    <a:latin typeface="Arial"/>
                    <a:ea typeface="Arial"/>
                    <a:cs typeface="Arial"/>
                  </a:defRPr>
                </a:pPr>
                <a:endParaRPr lang="en-US"/>
              </a:p>
            </c:txPr>
            <c:dLblPos val="inBase"/>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strRef>
              <c:f>chart_data!$A$4:$A$18</c:f>
              <c:strCache>
                <c:ptCount val="15"/>
                <c:pt idx="0">
                  <c:v>Ireland</c:v>
                </c:pt>
                <c:pt idx="1">
                  <c:v>Germany</c:v>
                </c:pt>
                <c:pt idx="2">
                  <c:v>Belgium</c:v>
                </c:pt>
                <c:pt idx="3">
                  <c:v>United Kingdom</c:v>
                </c:pt>
                <c:pt idx="4">
                  <c:v>Denmark</c:v>
                </c:pt>
                <c:pt idx="5">
                  <c:v>Austria</c:v>
                </c:pt>
                <c:pt idx="6">
                  <c:v>Italy</c:v>
                </c:pt>
                <c:pt idx="7">
                  <c:v>Sweden</c:v>
                </c:pt>
                <c:pt idx="8">
                  <c:v>Spain</c:v>
                </c:pt>
                <c:pt idx="9">
                  <c:v>Luxembourg</c:v>
                </c:pt>
                <c:pt idx="10">
                  <c:v>France</c:v>
                </c:pt>
                <c:pt idx="11">
                  <c:v>Netherlands</c:v>
                </c:pt>
                <c:pt idx="12">
                  <c:v>Portugal</c:v>
                </c:pt>
                <c:pt idx="13">
                  <c:v>Greece</c:v>
                </c:pt>
                <c:pt idx="14">
                  <c:v>Finland</c:v>
                </c:pt>
              </c:strCache>
            </c:strRef>
          </c:cat>
          <c:val>
            <c:numRef>
              <c:f>chart_data!$B$4:$B$18</c:f>
              <c:numCache>
                <c:formatCode>0.00</c:formatCode>
                <c:ptCount val="15"/>
                <c:pt idx="0">
                  <c:v>31.430852994555352</c:v>
                </c:pt>
                <c:pt idx="1">
                  <c:v>22.867513611615244</c:v>
                </c:pt>
                <c:pt idx="2">
                  <c:v>23.642831215970958</c:v>
                </c:pt>
                <c:pt idx="3">
                  <c:v>20.496292751762521</c:v>
                </c:pt>
                <c:pt idx="4">
                  <c:v>14.678765880217787</c:v>
                </c:pt>
                <c:pt idx="5">
                  <c:v>22.118330308529945</c:v>
                </c:pt>
                <c:pt idx="6">
                  <c:v>19.078039927404721</c:v>
                </c:pt>
                <c:pt idx="7">
                  <c:v>15.427949183303086</c:v>
                </c:pt>
                <c:pt idx="8">
                  <c:v>16.029038112522688</c:v>
                </c:pt>
                <c:pt idx="9">
                  <c:v>24.688203266787657</c:v>
                </c:pt>
                <c:pt idx="10">
                  <c:v>15.549909255898363</c:v>
                </c:pt>
                <c:pt idx="11">
                  <c:v>23.451179673321231</c:v>
                </c:pt>
                <c:pt idx="12">
                  <c:v>14.156079854809436</c:v>
                </c:pt>
                <c:pt idx="13">
                  <c:v>16.996007259528128</c:v>
                </c:pt>
                <c:pt idx="14">
                  <c:v>13.676950998185117</c:v>
                </c:pt>
              </c:numCache>
            </c:numRef>
          </c:val>
          <c:extLst>
            <c:ext xmlns:c16="http://schemas.microsoft.com/office/drawing/2014/chart" uri="{C3380CC4-5D6E-409C-BE32-E72D297353CC}">
              <c16:uniqueId val="{00000009-821F-4462-B8B1-C69189DF8B6E}"/>
            </c:ext>
          </c:extLst>
        </c:ser>
        <c:ser>
          <c:idx val="1"/>
          <c:order val="1"/>
          <c:tx>
            <c:strRef>
              <c:f>chart_data!$D$3</c:f>
              <c:strCache>
                <c:ptCount val="1"/>
                <c:pt idx="0">
                  <c:v>Tax Component / subsidy (if outlined)</c:v>
                </c:pt>
              </c:strCache>
            </c:strRef>
          </c:tx>
          <c:spPr>
            <a:solidFill>
              <a:srgbClr val="FC5A3A"/>
            </a:solidFill>
            <a:ln>
              <a:noFill/>
            </a:ln>
          </c:spPr>
          <c:invertIfNegative val="0"/>
          <c:dPt>
            <c:idx val="1"/>
            <c:invertIfNegative val="0"/>
            <c:bubble3D val="0"/>
            <c:spPr>
              <a:solidFill>
                <a:srgbClr val="FC5A3A"/>
              </a:solidFill>
              <a:ln w="22225">
                <a:noFill/>
              </a:ln>
            </c:spPr>
            <c:extLst>
              <c:ext xmlns:c16="http://schemas.microsoft.com/office/drawing/2014/chart" uri="{C3380CC4-5D6E-409C-BE32-E72D297353CC}">
                <c16:uniqueId val="{0000000E-674F-4FF3-97BA-7BB2868CFF6F}"/>
              </c:ext>
            </c:extLst>
          </c:dPt>
          <c:dPt>
            <c:idx val="2"/>
            <c:invertIfNegative val="0"/>
            <c:bubble3D val="0"/>
            <c:spPr>
              <a:solidFill>
                <a:srgbClr val="FC5A3A"/>
              </a:solidFill>
              <a:ln w="22225">
                <a:noFill/>
              </a:ln>
            </c:spPr>
            <c:extLst>
              <c:ext xmlns:c16="http://schemas.microsoft.com/office/drawing/2014/chart" uri="{C3380CC4-5D6E-409C-BE32-E72D297353CC}">
                <c16:uniqueId val="{0000000A-821F-4462-B8B1-C69189DF8B6E}"/>
              </c:ext>
            </c:extLst>
          </c:dPt>
          <c:dPt>
            <c:idx val="3"/>
            <c:invertIfNegative val="0"/>
            <c:bubble3D val="0"/>
            <c:spPr>
              <a:solidFill>
                <a:srgbClr val="FC5A3A"/>
              </a:solidFill>
              <a:ln w="15875">
                <a:noFill/>
              </a:ln>
            </c:spPr>
            <c:extLst>
              <c:ext xmlns:c16="http://schemas.microsoft.com/office/drawing/2014/chart" uri="{C3380CC4-5D6E-409C-BE32-E72D297353CC}">
                <c16:uniqueId val="{0000000B-821F-4462-B8B1-C69189DF8B6E}"/>
              </c:ext>
            </c:extLst>
          </c:dPt>
          <c:dPt>
            <c:idx val="4"/>
            <c:invertIfNegative val="0"/>
            <c:bubble3D val="0"/>
            <c:extLst>
              <c:ext xmlns:c16="http://schemas.microsoft.com/office/drawing/2014/chart" uri="{C3380CC4-5D6E-409C-BE32-E72D297353CC}">
                <c16:uniqueId val="{0000000C-821F-4462-B8B1-C69189DF8B6E}"/>
              </c:ext>
            </c:extLst>
          </c:dPt>
          <c:dPt>
            <c:idx val="5"/>
            <c:invertIfNegative val="0"/>
            <c:bubble3D val="0"/>
            <c:spPr>
              <a:solidFill>
                <a:srgbClr val="FC5A3A"/>
              </a:solidFill>
              <a:ln w="15875">
                <a:noFill/>
              </a:ln>
            </c:spPr>
            <c:extLst>
              <c:ext xmlns:c16="http://schemas.microsoft.com/office/drawing/2014/chart" uri="{C3380CC4-5D6E-409C-BE32-E72D297353CC}">
                <c16:uniqueId val="{00000019-E4DC-46B8-BB8B-C80612243BC3}"/>
              </c:ext>
            </c:extLst>
          </c:dPt>
          <c:dPt>
            <c:idx val="6"/>
            <c:invertIfNegative val="0"/>
            <c:bubble3D val="0"/>
            <c:spPr>
              <a:solidFill>
                <a:srgbClr val="FC5A3A"/>
              </a:solidFill>
              <a:ln w="22225">
                <a:noFill/>
              </a:ln>
            </c:spPr>
            <c:extLst>
              <c:ext xmlns:c16="http://schemas.microsoft.com/office/drawing/2014/chart" uri="{C3380CC4-5D6E-409C-BE32-E72D297353CC}">
                <c16:uniqueId val="{0000000F-674F-4FF3-97BA-7BB2868CFF6F}"/>
              </c:ext>
            </c:extLst>
          </c:dPt>
          <c:dPt>
            <c:idx val="7"/>
            <c:invertIfNegative val="0"/>
            <c:bubble3D val="0"/>
            <c:spPr>
              <a:solidFill>
                <a:srgbClr val="FC5A3A"/>
              </a:solidFill>
              <a:ln w="15875">
                <a:noFill/>
              </a:ln>
            </c:spPr>
            <c:extLst>
              <c:ext xmlns:c16="http://schemas.microsoft.com/office/drawing/2014/chart" uri="{C3380CC4-5D6E-409C-BE32-E72D297353CC}">
                <c16:uniqueId val="{00000010-674F-4FF3-97BA-7BB2868CFF6F}"/>
              </c:ext>
            </c:extLst>
          </c:dPt>
          <c:dPt>
            <c:idx val="8"/>
            <c:invertIfNegative val="0"/>
            <c:bubble3D val="0"/>
            <c:spPr>
              <a:solidFill>
                <a:srgbClr val="FC5A3A"/>
              </a:solidFill>
              <a:ln w="22225">
                <a:noFill/>
              </a:ln>
            </c:spPr>
            <c:extLst>
              <c:ext xmlns:c16="http://schemas.microsoft.com/office/drawing/2014/chart" uri="{C3380CC4-5D6E-409C-BE32-E72D297353CC}">
                <c16:uniqueId val="{00000011-674F-4FF3-97BA-7BB2868CFF6F}"/>
              </c:ext>
            </c:extLst>
          </c:dPt>
          <c:dPt>
            <c:idx val="9"/>
            <c:invertIfNegative val="0"/>
            <c:bubble3D val="0"/>
            <c:spPr>
              <a:solidFill>
                <a:srgbClr val="FC5A3A"/>
              </a:solidFill>
              <a:ln w="15875">
                <a:noFill/>
              </a:ln>
            </c:spPr>
            <c:extLst>
              <c:ext xmlns:c16="http://schemas.microsoft.com/office/drawing/2014/chart" uri="{C3380CC4-5D6E-409C-BE32-E72D297353CC}">
                <c16:uniqueId val="{0000000D-821F-4462-B8B1-C69189DF8B6E}"/>
              </c:ext>
            </c:extLst>
          </c:dPt>
          <c:dPt>
            <c:idx val="10"/>
            <c:invertIfNegative val="0"/>
            <c:bubble3D val="0"/>
            <c:extLst>
              <c:ext xmlns:c16="http://schemas.microsoft.com/office/drawing/2014/chart" uri="{C3380CC4-5D6E-409C-BE32-E72D297353CC}">
                <c16:uniqueId val="{0000000E-821F-4462-B8B1-C69189DF8B6E}"/>
              </c:ext>
            </c:extLst>
          </c:dPt>
          <c:dPt>
            <c:idx val="11"/>
            <c:invertIfNegative val="0"/>
            <c:bubble3D val="0"/>
            <c:spPr>
              <a:noFill/>
              <a:ln w="22225">
                <a:solidFill>
                  <a:srgbClr val="4F81BD"/>
                </a:solidFill>
              </a:ln>
            </c:spPr>
            <c:extLst>
              <c:ext xmlns:c16="http://schemas.microsoft.com/office/drawing/2014/chart" uri="{C3380CC4-5D6E-409C-BE32-E72D297353CC}">
                <c16:uniqueId val="{0000000F-821F-4462-B8B1-C69189DF8B6E}"/>
              </c:ext>
            </c:extLst>
          </c:dPt>
          <c:dPt>
            <c:idx val="12"/>
            <c:invertIfNegative val="0"/>
            <c:bubble3D val="0"/>
            <c:spPr>
              <a:solidFill>
                <a:srgbClr val="FC5A3A"/>
              </a:solidFill>
              <a:ln w="15875">
                <a:noFill/>
              </a:ln>
            </c:spPr>
            <c:extLst>
              <c:ext xmlns:c16="http://schemas.microsoft.com/office/drawing/2014/chart" uri="{C3380CC4-5D6E-409C-BE32-E72D297353CC}">
                <c16:uniqueId val="{0000001A-E4DC-46B8-BB8B-C80612243BC3}"/>
              </c:ext>
            </c:extLst>
          </c:dPt>
          <c:cat>
            <c:strRef>
              <c:f>chart_data!$A$4:$A$18</c:f>
              <c:strCache>
                <c:ptCount val="15"/>
                <c:pt idx="0">
                  <c:v>Ireland</c:v>
                </c:pt>
                <c:pt idx="1">
                  <c:v>Germany</c:v>
                </c:pt>
                <c:pt idx="2">
                  <c:v>Belgium</c:v>
                </c:pt>
                <c:pt idx="3">
                  <c:v>United Kingdom</c:v>
                </c:pt>
                <c:pt idx="4">
                  <c:v>Denmark</c:v>
                </c:pt>
                <c:pt idx="5">
                  <c:v>Austria</c:v>
                </c:pt>
                <c:pt idx="6">
                  <c:v>Italy</c:v>
                </c:pt>
                <c:pt idx="7">
                  <c:v>Sweden</c:v>
                </c:pt>
                <c:pt idx="8">
                  <c:v>Spain</c:v>
                </c:pt>
                <c:pt idx="9">
                  <c:v>Luxembourg</c:v>
                </c:pt>
                <c:pt idx="10">
                  <c:v>France</c:v>
                </c:pt>
                <c:pt idx="11">
                  <c:v>Netherlands</c:v>
                </c:pt>
                <c:pt idx="12">
                  <c:v>Portugal</c:v>
                </c:pt>
                <c:pt idx="13">
                  <c:v>Greece</c:v>
                </c:pt>
                <c:pt idx="14">
                  <c:v>Finland</c:v>
                </c:pt>
              </c:strCache>
            </c:strRef>
          </c:cat>
          <c:val>
            <c:numRef>
              <c:f>chart_data!$F$4:$F$18</c:f>
              <c:numCache>
                <c:formatCode>0.00</c:formatCode>
                <c:ptCount val="15"/>
                <c:pt idx="0">
                  <c:v>35.211615245009078</c:v>
                </c:pt>
                <c:pt idx="1">
                  <c:v>33.704537205081671</c:v>
                </c:pt>
                <c:pt idx="2">
                  <c:v>30.481306715063518</c:v>
                </c:pt>
                <c:pt idx="3">
                  <c:v>29.777265345213376</c:v>
                </c:pt>
                <c:pt idx="4">
                  <c:v>28.852268602540832</c:v>
                </c:pt>
                <c:pt idx="5">
                  <c:v>28.503811252268601</c:v>
                </c:pt>
                <c:pt idx="6">
                  <c:v>25.838112522686025</c:v>
                </c:pt>
                <c:pt idx="7">
                  <c:v>23.616696914700544</c:v>
                </c:pt>
                <c:pt idx="8">
                  <c:v>23.250816696914704</c:v>
                </c:pt>
                <c:pt idx="9">
                  <c:v>23.215970961887479</c:v>
                </c:pt>
                <c:pt idx="10">
                  <c:v>22.309981851179671</c:v>
                </c:pt>
                <c:pt idx="11">
                  <c:v>22.283847549909257</c:v>
                </c:pt>
                <c:pt idx="12">
                  <c:v>21.203629764065333</c:v>
                </c:pt>
                <c:pt idx="13">
                  <c:v>20.715789473684211</c:v>
                </c:pt>
                <c:pt idx="14">
                  <c:v>19.63557168784029</c:v>
                </c:pt>
              </c:numCache>
            </c:numRef>
          </c:val>
          <c:extLst>
            <c:ext xmlns:c16="http://schemas.microsoft.com/office/drawing/2014/chart" uri="{C3380CC4-5D6E-409C-BE32-E72D297353CC}">
              <c16:uniqueId val="{00000010-821F-4462-B8B1-C69189DF8B6E}"/>
            </c:ext>
          </c:extLst>
        </c:ser>
        <c:dLbls>
          <c:showLegendKey val="0"/>
          <c:showVal val="0"/>
          <c:showCatName val="0"/>
          <c:showSerName val="0"/>
          <c:showPercent val="0"/>
          <c:showBubbleSize val="0"/>
        </c:dLbls>
        <c:gapWidth val="15"/>
        <c:overlap val="100"/>
        <c:axId val="819578400"/>
        <c:axId val="1"/>
      </c:barChart>
      <c:scatterChart>
        <c:scatterStyle val="lineMarker"/>
        <c:varyColors val="0"/>
        <c:ser>
          <c:idx val="2"/>
          <c:order val="2"/>
          <c:tx>
            <c:strRef>
              <c:f>chart_data!$D$22</c:f>
              <c:strCache>
                <c:ptCount val="1"/>
                <c:pt idx="0">
                  <c:v>EU 14 plus UK Median (inc tax)</c:v>
                </c:pt>
              </c:strCache>
            </c:strRef>
          </c:tx>
          <c:spPr>
            <a:ln w="38100">
              <a:solidFill>
                <a:sysClr val="windowText" lastClr="000000"/>
              </a:solidFill>
            </a:ln>
          </c:spPr>
          <c:marker>
            <c:symbol val="none"/>
          </c:marker>
          <c:xVal>
            <c:numRef>
              <c:f>chart_data!$E$22:$F$22</c:f>
              <c:numCache>
                <c:formatCode>0.00</c:formatCode>
                <c:ptCount val="2"/>
                <c:pt idx="0">
                  <c:v>23.616696914700544</c:v>
                </c:pt>
                <c:pt idx="1">
                  <c:v>23.616696914700544</c:v>
                </c:pt>
              </c:numCache>
            </c:numRef>
          </c:xVal>
          <c:yVal>
            <c:numRef>
              <c:f>chart_data!$E$23:$F$23</c:f>
              <c:numCache>
                <c:formatCode>General</c:formatCode>
                <c:ptCount val="2"/>
                <c:pt idx="0">
                  <c:v>0</c:v>
                </c:pt>
                <c:pt idx="1">
                  <c:v>1</c:v>
                </c:pt>
              </c:numCache>
            </c:numRef>
          </c:yVal>
          <c:smooth val="0"/>
          <c:extLst>
            <c:ext xmlns:c16="http://schemas.microsoft.com/office/drawing/2014/chart" uri="{C3380CC4-5D6E-409C-BE32-E72D297353CC}">
              <c16:uniqueId val="{00000011-821F-4462-B8B1-C69189DF8B6E}"/>
            </c:ext>
          </c:extLst>
        </c:ser>
        <c:dLbls>
          <c:showLegendKey val="0"/>
          <c:showVal val="0"/>
          <c:showCatName val="0"/>
          <c:showSerName val="0"/>
          <c:showPercent val="0"/>
          <c:showBubbleSize val="0"/>
        </c:dLbls>
        <c:axId val="3"/>
        <c:axId val="4"/>
      </c:scatterChart>
      <c:catAx>
        <c:axId val="819578400"/>
        <c:scaling>
          <c:orientation val="minMax"/>
        </c:scaling>
        <c:delete val="0"/>
        <c:axPos val="l"/>
        <c:numFmt formatCode="General" sourceLinked="1"/>
        <c:majorTickMark val="out"/>
        <c:minorTickMark val="none"/>
        <c:tickLblPos val="nextTo"/>
        <c:spPr>
          <a:ln w="28575">
            <a:solidFill>
              <a:srgbClr val="000000"/>
            </a:solidFill>
            <a:prstDash val="solid"/>
          </a:ln>
        </c:spPr>
        <c:txPr>
          <a:bodyPr rot="-5400000" vert="horz"/>
          <a:lstStyle/>
          <a:p>
            <a:pPr>
              <a:defRPr sz="800" b="0" i="0" u="none" strike="noStrike" baseline="0">
                <a:solidFill>
                  <a:srgbClr val="FFFFFF"/>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0.41868885707468384"/>
              <c:y val="0.94982715575187249"/>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819578400"/>
        <c:crosses val="autoZero"/>
        <c:crossBetween val="between"/>
      </c:valAx>
      <c:valAx>
        <c:axId val="3"/>
        <c:scaling>
          <c:orientation val="minMax"/>
        </c:scaling>
        <c:delete val="1"/>
        <c:axPos val="b"/>
        <c:numFmt formatCode="0.00" sourceLinked="1"/>
        <c:majorTickMark val="out"/>
        <c:minorTickMark val="none"/>
        <c:tickLblPos val="nextTo"/>
        <c:crossAx val="4"/>
        <c:crosses val="autoZero"/>
        <c:crossBetween val="midCat"/>
      </c:valAx>
      <c:valAx>
        <c:axId val="4"/>
        <c:scaling>
          <c:orientation val="minMax"/>
          <c:max val="1"/>
        </c:scaling>
        <c:delete val="1"/>
        <c:axPos val="r"/>
        <c:numFmt formatCode="General" sourceLinked="1"/>
        <c:majorTickMark val="out"/>
        <c:minorTickMark val="none"/>
        <c:tickLblPos val="nextTo"/>
        <c:crossAx val="3"/>
        <c:crosses val="max"/>
        <c:crossBetween val="midCat"/>
      </c:valAx>
      <c:spPr>
        <a:noFill/>
        <a:ln w="25400">
          <a:noFill/>
        </a:ln>
      </c:spPr>
    </c:plotArea>
    <c:legend>
      <c:legendPos val="r"/>
      <c:layout>
        <c:manualLayout>
          <c:xMode val="edge"/>
          <c:yMode val="edge"/>
          <c:x val="0.64071820054751216"/>
          <c:y val="2.790680913169607E-3"/>
          <c:w val="0.35442039915465107"/>
          <c:h val="0.32985335576478109"/>
        </c:manualLayout>
      </c:layout>
      <c:overlay val="0"/>
      <c:spPr>
        <a:noFill/>
        <a:ln w="25400">
          <a:noFill/>
        </a:ln>
      </c:spPr>
      <c:txPr>
        <a:bodyPr/>
        <a:lstStyle/>
        <a:p>
          <a:pPr>
            <a:defRPr sz="6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722376543209887E-2"/>
          <c:y val="1.8189228629409217E-2"/>
          <c:w val="0.81627777777777777"/>
          <c:h val="0.79232249127847321"/>
        </c:manualLayout>
      </c:layout>
      <c:barChart>
        <c:barDir val="col"/>
        <c:grouping val="clustered"/>
        <c:varyColors val="0"/>
        <c:ser>
          <c:idx val="0"/>
          <c:order val="0"/>
          <c:tx>
            <c:strRef>
              <c:f>chart_data!$K$4</c:f>
              <c:strCache>
                <c:ptCount val="1"/>
                <c:pt idx="0">
                  <c:v>Small</c:v>
                </c:pt>
              </c:strCache>
            </c:strRef>
          </c:tx>
          <c:spPr>
            <a:solidFill>
              <a:srgbClr val="FC5A3A"/>
            </a:solidFill>
            <a:ln>
              <a:noFill/>
            </a:ln>
          </c:spPr>
          <c:invertIfNegative val="0"/>
          <c:dPt>
            <c:idx val="7"/>
            <c:invertIfNegative val="0"/>
            <c:bubble3D val="0"/>
            <c:extLst>
              <c:ext xmlns:c16="http://schemas.microsoft.com/office/drawing/2014/chart" uri="{C3380CC4-5D6E-409C-BE32-E72D297353CC}">
                <c16:uniqueId val="{00000000-DA3A-4894-85C4-CA92B9F3DCC4}"/>
              </c:ext>
            </c:extLst>
          </c:dPt>
          <c:dPt>
            <c:idx val="15"/>
            <c:invertIfNegative val="0"/>
            <c:bubble3D val="0"/>
            <c:extLst>
              <c:ext xmlns:c16="http://schemas.microsoft.com/office/drawing/2014/chart" uri="{C3380CC4-5D6E-409C-BE32-E72D297353CC}">
                <c16:uniqueId val="{00000001-DA3A-4894-85C4-CA92B9F3DCC4}"/>
              </c:ext>
            </c:extLst>
          </c:dPt>
          <c:dPt>
            <c:idx val="16"/>
            <c:invertIfNegative val="0"/>
            <c:bubble3D val="0"/>
            <c:extLst>
              <c:ext xmlns:c16="http://schemas.microsoft.com/office/drawing/2014/chart" uri="{C3380CC4-5D6E-409C-BE32-E72D297353CC}">
                <c16:uniqueId val="{00000002-DA3A-4894-85C4-CA92B9F3DCC4}"/>
              </c:ext>
            </c:extLst>
          </c:dPt>
          <c:dPt>
            <c:idx val="17"/>
            <c:invertIfNegative val="0"/>
            <c:bubble3D val="0"/>
            <c:extLst>
              <c:ext xmlns:c16="http://schemas.microsoft.com/office/drawing/2014/chart" uri="{C3380CC4-5D6E-409C-BE32-E72D297353CC}">
                <c16:uniqueId val="{00000003-DA3A-4894-85C4-CA92B9F3DCC4}"/>
              </c:ext>
            </c:extLst>
          </c:dPt>
          <c:dPt>
            <c:idx val="18"/>
            <c:invertIfNegative val="0"/>
            <c:bubble3D val="0"/>
            <c:extLst>
              <c:ext xmlns:c16="http://schemas.microsoft.com/office/drawing/2014/chart" uri="{C3380CC4-5D6E-409C-BE32-E72D297353CC}">
                <c16:uniqueId val="{00000004-DA3A-4894-85C4-CA92B9F3DCC4}"/>
              </c:ext>
            </c:extLst>
          </c:dPt>
          <c:dPt>
            <c:idx val="23"/>
            <c:invertIfNegative val="0"/>
            <c:bubble3D val="0"/>
            <c:extLst>
              <c:ext xmlns:c16="http://schemas.microsoft.com/office/drawing/2014/chart" uri="{C3380CC4-5D6E-409C-BE32-E72D297353CC}">
                <c16:uniqueId val="{00000005-DA3A-4894-85C4-CA92B9F3DCC4}"/>
              </c:ext>
            </c:extLst>
          </c:dPt>
          <c:dPt>
            <c:idx val="24"/>
            <c:invertIfNegative val="0"/>
            <c:bubble3D val="0"/>
            <c:extLst>
              <c:ext xmlns:c16="http://schemas.microsoft.com/office/drawing/2014/chart" uri="{C3380CC4-5D6E-409C-BE32-E72D297353CC}">
                <c16:uniqueId val="{00000006-DA3A-4894-85C4-CA92B9F3DCC4}"/>
              </c:ext>
            </c:extLst>
          </c:dPt>
          <c:dPt>
            <c:idx val="25"/>
            <c:invertIfNegative val="0"/>
            <c:bubble3D val="0"/>
            <c:extLst>
              <c:ext xmlns:c16="http://schemas.microsoft.com/office/drawing/2014/chart" uri="{C3380CC4-5D6E-409C-BE32-E72D297353CC}">
                <c16:uniqueId val="{00000007-DA3A-4894-85C4-CA92B9F3DCC4}"/>
              </c:ext>
            </c:extLst>
          </c:dPt>
          <c:cat>
            <c:strRef>
              <c:f>chart_data!$J$5:$J$32</c:f>
              <c:strCache>
                <c:ptCount val="28"/>
                <c:pt idx="0">
                  <c:v>Ireland</c:v>
                </c:pt>
                <c:pt idx="1">
                  <c:v>Germany</c:v>
                </c:pt>
                <c:pt idx="2">
                  <c:v>Belgium</c:v>
                </c:pt>
                <c:pt idx="3">
                  <c:v>United Kingdom</c:v>
                </c:pt>
                <c:pt idx="4">
                  <c:v>Austria</c:v>
                </c:pt>
                <c:pt idx="5">
                  <c:v>Czechia</c:v>
                </c:pt>
                <c:pt idx="6">
                  <c:v>Denmark</c:v>
                </c:pt>
                <c:pt idx="7">
                  <c:v>Italy</c:v>
                </c:pt>
                <c:pt idx="8">
                  <c:v>Romania</c:v>
                </c:pt>
                <c:pt idx="9">
                  <c:v>Cyprus</c:v>
                </c:pt>
                <c:pt idx="10">
                  <c:v>Spain</c:v>
                </c:pt>
                <c:pt idx="11">
                  <c:v>Poland</c:v>
                </c:pt>
                <c:pt idx="12">
                  <c:v>Luxembourg</c:v>
                </c:pt>
                <c:pt idx="13">
                  <c:v>Sweden</c:v>
                </c:pt>
                <c:pt idx="14">
                  <c:v>France</c:v>
                </c:pt>
                <c:pt idx="15">
                  <c:v>Netherlands</c:v>
                </c:pt>
                <c:pt idx="16">
                  <c:v>Portugal</c:v>
                </c:pt>
                <c:pt idx="17">
                  <c:v>Greece</c:v>
                </c:pt>
                <c:pt idx="18">
                  <c:v>Latvia</c:v>
                </c:pt>
                <c:pt idx="19">
                  <c:v>Finland</c:v>
                </c:pt>
                <c:pt idx="20">
                  <c:v>Estonia</c:v>
                </c:pt>
                <c:pt idx="21">
                  <c:v>Slovenia</c:v>
                </c:pt>
                <c:pt idx="22">
                  <c:v>Lithuania</c:v>
                </c:pt>
                <c:pt idx="23">
                  <c:v>Slovakia</c:v>
                </c:pt>
                <c:pt idx="24">
                  <c:v>Croatia</c:v>
                </c:pt>
                <c:pt idx="25">
                  <c:v>Malta</c:v>
                </c:pt>
                <c:pt idx="26">
                  <c:v>Bulgaria</c:v>
                </c:pt>
                <c:pt idx="27">
                  <c:v>Hungary</c:v>
                </c:pt>
              </c:strCache>
            </c:strRef>
          </c:cat>
          <c:val>
            <c:numRef>
              <c:f>chart_data!$K$5:$K$32</c:f>
              <c:numCache>
                <c:formatCode>0.00</c:formatCode>
                <c:ptCount val="28"/>
                <c:pt idx="0">
                  <c:v>44.219237749546281</c:v>
                </c:pt>
                <c:pt idx="1">
                  <c:v>38.182214156079858</c:v>
                </c:pt>
                <c:pt idx="2">
                  <c:v>33.155716878402899</c:v>
                </c:pt>
                <c:pt idx="3">
                  <c:v>34.446421931173653</c:v>
                </c:pt>
                <c:pt idx="4">
                  <c:v>31.962250453720507</c:v>
                </c:pt>
                <c:pt idx="5">
                  <c:v>34.157531760435575</c:v>
                </c:pt>
                <c:pt idx="6">
                  <c:v>31.169509981851178</c:v>
                </c:pt>
                <c:pt idx="7">
                  <c:v>28.991651542649727</c:v>
                </c:pt>
                <c:pt idx="8">
                  <c:v>26.082032667876586</c:v>
                </c:pt>
                <c:pt idx="9">
                  <c:v>26.090744101633391</c:v>
                </c:pt>
                <c:pt idx="10">
                  <c:v>28.686751361161523</c:v>
                </c:pt>
                <c:pt idx="11">
                  <c:v>25.507078039927407</c:v>
                </c:pt>
                <c:pt idx="12">
                  <c:v>27.319056261343011</c:v>
                </c:pt>
                <c:pt idx="13">
                  <c:v>26.778947368421051</c:v>
                </c:pt>
                <c:pt idx="14">
                  <c:v>26.517604355716877</c:v>
                </c:pt>
                <c:pt idx="15">
                  <c:v>20.463157894736842</c:v>
                </c:pt>
                <c:pt idx="16">
                  <c:v>24.156805807622504</c:v>
                </c:pt>
                <c:pt idx="17">
                  <c:v>23.398911070780397</c:v>
                </c:pt>
                <c:pt idx="18">
                  <c:v>24.409437386569873</c:v>
                </c:pt>
                <c:pt idx="19">
                  <c:v>26.221415607985481</c:v>
                </c:pt>
                <c:pt idx="20">
                  <c:v>22.161887477313975</c:v>
                </c:pt>
                <c:pt idx="21">
                  <c:v>21.081669691470054</c:v>
                </c:pt>
                <c:pt idx="22">
                  <c:v>19.713974591651542</c:v>
                </c:pt>
                <c:pt idx="23">
                  <c:v>18.111070780399274</c:v>
                </c:pt>
                <c:pt idx="24">
                  <c:v>15.454083484573502</c:v>
                </c:pt>
                <c:pt idx="25">
                  <c:v>12.483484573502723</c:v>
                </c:pt>
                <c:pt idx="26">
                  <c:v>11.80399274047187</c:v>
                </c:pt>
                <c:pt idx="27">
                  <c:v>7.9622504537205065</c:v>
                </c:pt>
              </c:numCache>
            </c:numRef>
          </c:val>
          <c:extLst>
            <c:ext xmlns:c16="http://schemas.microsoft.com/office/drawing/2014/chart" uri="{C3380CC4-5D6E-409C-BE32-E72D297353CC}">
              <c16:uniqueId val="{00000008-DA3A-4894-85C4-CA92B9F3DCC4}"/>
            </c:ext>
          </c:extLst>
        </c:ser>
        <c:ser>
          <c:idx val="1"/>
          <c:order val="1"/>
          <c:tx>
            <c:strRef>
              <c:f>chart_data!$L$4</c:f>
              <c:strCache>
                <c:ptCount val="1"/>
                <c:pt idx="0">
                  <c:v>Medium</c:v>
                </c:pt>
              </c:strCache>
            </c:strRef>
          </c:tx>
          <c:spPr>
            <a:solidFill>
              <a:srgbClr val="8A001E"/>
            </a:solidFill>
            <a:ln>
              <a:noFill/>
            </a:ln>
          </c:spPr>
          <c:invertIfNegative val="0"/>
          <c:dPt>
            <c:idx val="7"/>
            <c:invertIfNegative val="0"/>
            <c:bubble3D val="0"/>
            <c:extLst>
              <c:ext xmlns:c16="http://schemas.microsoft.com/office/drawing/2014/chart" uri="{C3380CC4-5D6E-409C-BE32-E72D297353CC}">
                <c16:uniqueId val="{00000009-DA3A-4894-85C4-CA92B9F3DCC4}"/>
              </c:ext>
            </c:extLst>
          </c:dPt>
          <c:dPt>
            <c:idx val="15"/>
            <c:invertIfNegative val="0"/>
            <c:bubble3D val="0"/>
            <c:extLst>
              <c:ext xmlns:c16="http://schemas.microsoft.com/office/drawing/2014/chart" uri="{C3380CC4-5D6E-409C-BE32-E72D297353CC}">
                <c16:uniqueId val="{0000000A-DA3A-4894-85C4-CA92B9F3DCC4}"/>
              </c:ext>
            </c:extLst>
          </c:dPt>
          <c:dPt>
            <c:idx val="16"/>
            <c:invertIfNegative val="0"/>
            <c:bubble3D val="0"/>
            <c:extLst>
              <c:ext xmlns:c16="http://schemas.microsoft.com/office/drawing/2014/chart" uri="{C3380CC4-5D6E-409C-BE32-E72D297353CC}">
                <c16:uniqueId val="{0000000B-DA3A-4894-85C4-CA92B9F3DCC4}"/>
              </c:ext>
            </c:extLst>
          </c:dPt>
          <c:dPt>
            <c:idx val="17"/>
            <c:invertIfNegative val="0"/>
            <c:bubble3D val="0"/>
            <c:extLst>
              <c:ext xmlns:c16="http://schemas.microsoft.com/office/drawing/2014/chart" uri="{C3380CC4-5D6E-409C-BE32-E72D297353CC}">
                <c16:uniqueId val="{0000000C-DA3A-4894-85C4-CA92B9F3DCC4}"/>
              </c:ext>
            </c:extLst>
          </c:dPt>
          <c:dPt>
            <c:idx val="18"/>
            <c:invertIfNegative val="0"/>
            <c:bubble3D val="0"/>
            <c:extLst>
              <c:ext xmlns:c16="http://schemas.microsoft.com/office/drawing/2014/chart" uri="{C3380CC4-5D6E-409C-BE32-E72D297353CC}">
                <c16:uniqueId val="{0000000D-DA3A-4894-85C4-CA92B9F3DCC4}"/>
              </c:ext>
            </c:extLst>
          </c:dPt>
          <c:dPt>
            <c:idx val="23"/>
            <c:invertIfNegative val="0"/>
            <c:bubble3D val="0"/>
            <c:extLst>
              <c:ext xmlns:c16="http://schemas.microsoft.com/office/drawing/2014/chart" uri="{C3380CC4-5D6E-409C-BE32-E72D297353CC}">
                <c16:uniqueId val="{0000000E-DA3A-4894-85C4-CA92B9F3DCC4}"/>
              </c:ext>
            </c:extLst>
          </c:dPt>
          <c:dPt>
            <c:idx val="24"/>
            <c:invertIfNegative val="0"/>
            <c:bubble3D val="0"/>
            <c:extLst>
              <c:ext xmlns:c16="http://schemas.microsoft.com/office/drawing/2014/chart" uri="{C3380CC4-5D6E-409C-BE32-E72D297353CC}">
                <c16:uniqueId val="{0000000F-DA3A-4894-85C4-CA92B9F3DCC4}"/>
              </c:ext>
            </c:extLst>
          </c:dPt>
          <c:dPt>
            <c:idx val="25"/>
            <c:invertIfNegative val="0"/>
            <c:bubble3D val="0"/>
            <c:extLst>
              <c:ext xmlns:c16="http://schemas.microsoft.com/office/drawing/2014/chart" uri="{C3380CC4-5D6E-409C-BE32-E72D297353CC}">
                <c16:uniqueId val="{00000010-DA3A-4894-85C4-CA92B9F3DCC4}"/>
              </c:ext>
            </c:extLst>
          </c:dPt>
          <c:cat>
            <c:strRef>
              <c:f>chart_data!$J$5:$J$32</c:f>
              <c:strCache>
                <c:ptCount val="28"/>
                <c:pt idx="0">
                  <c:v>Ireland</c:v>
                </c:pt>
                <c:pt idx="1">
                  <c:v>Germany</c:v>
                </c:pt>
                <c:pt idx="2">
                  <c:v>Belgium</c:v>
                </c:pt>
                <c:pt idx="3">
                  <c:v>United Kingdom</c:v>
                </c:pt>
                <c:pt idx="4">
                  <c:v>Austria</c:v>
                </c:pt>
                <c:pt idx="5">
                  <c:v>Czechia</c:v>
                </c:pt>
                <c:pt idx="6">
                  <c:v>Denmark</c:v>
                </c:pt>
                <c:pt idx="7">
                  <c:v>Italy</c:v>
                </c:pt>
                <c:pt idx="8">
                  <c:v>Romania</c:v>
                </c:pt>
                <c:pt idx="9">
                  <c:v>Cyprus</c:v>
                </c:pt>
                <c:pt idx="10">
                  <c:v>Spain</c:v>
                </c:pt>
                <c:pt idx="11">
                  <c:v>Poland</c:v>
                </c:pt>
                <c:pt idx="12">
                  <c:v>Luxembourg</c:v>
                </c:pt>
                <c:pt idx="13">
                  <c:v>Sweden</c:v>
                </c:pt>
                <c:pt idx="14">
                  <c:v>France</c:v>
                </c:pt>
                <c:pt idx="15">
                  <c:v>Netherlands</c:v>
                </c:pt>
                <c:pt idx="16">
                  <c:v>Portugal</c:v>
                </c:pt>
                <c:pt idx="17">
                  <c:v>Greece</c:v>
                </c:pt>
                <c:pt idx="18">
                  <c:v>Latvia</c:v>
                </c:pt>
                <c:pt idx="19">
                  <c:v>Finland</c:v>
                </c:pt>
                <c:pt idx="20">
                  <c:v>Estonia</c:v>
                </c:pt>
                <c:pt idx="21">
                  <c:v>Slovenia</c:v>
                </c:pt>
                <c:pt idx="22">
                  <c:v>Lithuania</c:v>
                </c:pt>
                <c:pt idx="23">
                  <c:v>Slovakia</c:v>
                </c:pt>
                <c:pt idx="24">
                  <c:v>Croatia</c:v>
                </c:pt>
                <c:pt idx="25">
                  <c:v>Malta</c:v>
                </c:pt>
                <c:pt idx="26">
                  <c:v>Bulgaria</c:v>
                </c:pt>
                <c:pt idx="27">
                  <c:v>Hungary</c:v>
                </c:pt>
              </c:strCache>
            </c:strRef>
          </c:cat>
          <c:val>
            <c:numRef>
              <c:f>chart_data!$L$5:$L$32</c:f>
              <c:numCache>
                <c:formatCode>0.00</c:formatCode>
                <c:ptCount val="28"/>
                <c:pt idx="0">
                  <c:v>35.211615245009078</c:v>
                </c:pt>
                <c:pt idx="1">
                  <c:v>33.704537205081671</c:v>
                </c:pt>
                <c:pt idx="2">
                  <c:v>30.481306715063518</c:v>
                </c:pt>
                <c:pt idx="3">
                  <c:v>29.777265345213376</c:v>
                </c:pt>
                <c:pt idx="4">
                  <c:v>28.503811252268601</c:v>
                </c:pt>
                <c:pt idx="5">
                  <c:v>28.02468239564428</c:v>
                </c:pt>
                <c:pt idx="6">
                  <c:v>28.852268602540832</c:v>
                </c:pt>
                <c:pt idx="7">
                  <c:v>25.838112522686025</c:v>
                </c:pt>
                <c:pt idx="8">
                  <c:v>25.2021778584392</c:v>
                </c:pt>
                <c:pt idx="9">
                  <c:v>24.165517241379309</c:v>
                </c:pt>
                <c:pt idx="10">
                  <c:v>23.250816696914704</c:v>
                </c:pt>
                <c:pt idx="11">
                  <c:v>23.599274047186931</c:v>
                </c:pt>
                <c:pt idx="12">
                  <c:v>23.215970961887479</c:v>
                </c:pt>
                <c:pt idx="13">
                  <c:v>23.616696914700544</c:v>
                </c:pt>
                <c:pt idx="14">
                  <c:v>22.309981851179671</c:v>
                </c:pt>
                <c:pt idx="15">
                  <c:v>22.283847549909257</c:v>
                </c:pt>
                <c:pt idx="16">
                  <c:v>21.203629764065333</c:v>
                </c:pt>
                <c:pt idx="17">
                  <c:v>20.715789473684211</c:v>
                </c:pt>
                <c:pt idx="18">
                  <c:v>21.360435571687837</c:v>
                </c:pt>
                <c:pt idx="19">
                  <c:v>19.63557168784029</c:v>
                </c:pt>
                <c:pt idx="20">
                  <c:v>20.062431941923776</c:v>
                </c:pt>
                <c:pt idx="21">
                  <c:v>18.476950998185117</c:v>
                </c:pt>
                <c:pt idx="22">
                  <c:v>17.030852994555353</c:v>
                </c:pt>
                <c:pt idx="23">
                  <c:v>16.142286751361159</c:v>
                </c:pt>
                <c:pt idx="24">
                  <c:v>14.443557168784031</c:v>
                </c:pt>
                <c:pt idx="25">
                  <c:v>11.168058076225046</c:v>
                </c:pt>
                <c:pt idx="26">
                  <c:v>11.80399274047187</c:v>
                </c:pt>
                <c:pt idx="27">
                  <c:v>9.4257713248638844</c:v>
                </c:pt>
              </c:numCache>
            </c:numRef>
          </c:val>
          <c:extLst>
            <c:ext xmlns:c16="http://schemas.microsoft.com/office/drawing/2014/chart" uri="{C3380CC4-5D6E-409C-BE32-E72D297353CC}">
              <c16:uniqueId val="{00000011-DA3A-4894-85C4-CA92B9F3DCC4}"/>
            </c:ext>
          </c:extLst>
        </c:ser>
        <c:ser>
          <c:idx val="2"/>
          <c:order val="2"/>
          <c:tx>
            <c:strRef>
              <c:f>chart_data!$M$4</c:f>
              <c:strCache>
                <c:ptCount val="1"/>
                <c:pt idx="0">
                  <c:v>Large</c:v>
                </c:pt>
              </c:strCache>
            </c:strRef>
          </c:tx>
          <c:spPr>
            <a:solidFill>
              <a:srgbClr val="F79646"/>
            </a:solidFill>
            <a:ln>
              <a:noFill/>
            </a:ln>
          </c:spPr>
          <c:invertIfNegative val="0"/>
          <c:dPt>
            <c:idx val="7"/>
            <c:invertIfNegative val="0"/>
            <c:bubble3D val="0"/>
            <c:extLst>
              <c:ext xmlns:c16="http://schemas.microsoft.com/office/drawing/2014/chart" uri="{C3380CC4-5D6E-409C-BE32-E72D297353CC}">
                <c16:uniqueId val="{00000012-DA3A-4894-85C4-CA92B9F3DCC4}"/>
              </c:ext>
            </c:extLst>
          </c:dPt>
          <c:dPt>
            <c:idx val="15"/>
            <c:invertIfNegative val="0"/>
            <c:bubble3D val="0"/>
            <c:extLst>
              <c:ext xmlns:c16="http://schemas.microsoft.com/office/drawing/2014/chart" uri="{C3380CC4-5D6E-409C-BE32-E72D297353CC}">
                <c16:uniqueId val="{00000013-DA3A-4894-85C4-CA92B9F3DCC4}"/>
              </c:ext>
            </c:extLst>
          </c:dPt>
          <c:dPt>
            <c:idx val="16"/>
            <c:invertIfNegative val="0"/>
            <c:bubble3D val="0"/>
            <c:extLst>
              <c:ext xmlns:c16="http://schemas.microsoft.com/office/drawing/2014/chart" uri="{C3380CC4-5D6E-409C-BE32-E72D297353CC}">
                <c16:uniqueId val="{00000014-DA3A-4894-85C4-CA92B9F3DCC4}"/>
              </c:ext>
            </c:extLst>
          </c:dPt>
          <c:dPt>
            <c:idx val="17"/>
            <c:invertIfNegative val="0"/>
            <c:bubble3D val="0"/>
            <c:extLst>
              <c:ext xmlns:c16="http://schemas.microsoft.com/office/drawing/2014/chart" uri="{C3380CC4-5D6E-409C-BE32-E72D297353CC}">
                <c16:uniqueId val="{00000015-DA3A-4894-85C4-CA92B9F3DCC4}"/>
              </c:ext>
            </c:extLst>
          </c:dPt>
          <c:dPt>
            <c:idx val="18"/>
            <c:invertIfNegative val="0"/>
            <c:bubble3D val="0"/>
            <c:extLst>
              <c:ext xmlns:c16="http://schemas.microsoft.com/office/drawing/2014/chart" uri="{C3380CC4-5D6E-409C-BE32-E72D297353CC}">
                <c16:uniqueId val="{00000016-DA3A-4894-85C4-CA92B9F3DCC4}"/>
              </c:ext>
            </c:extLst>
          </c:dPt>
          <c:dPt>
            <c:idx val="23"/>
            <c:invertIfNegative val="0"/>
            <c:bubble3D val="0"/>
            <c:extLst>
              <c:ext xmlns:c16="http://schemas.microsoft.com/office/drawing/2014/chart" uri="{C3380CC4-5D6E-409C-BE32-E72D297353CC}">
                <c16:uniqueId val="{00000017-DA3A-4894-85C4-CA92B9F3DCC4}"/>
              </c:ext>
            </c:extLst>
          </c:dPt>
          <c:dPt>
            <c:idx val="24"/>
            <c:invertIfNegative val="0"/>
            <c:bubble3D val="0"/>
            <c:extLst>
              <c:ext xmlns:c16="http://schemas.microsoft.com/office/drawing/2014/chart" uri="{C3380CC4-5D6E-409C-BE32-E72D297353CC}">
                <c16:uniqueId val="{00000018-DA3A-4894-85C4-CA92B9F3DCC4}"/>
              </c:ext>
            </c:extLst>
          </c:dPt>
          <c:dPt>
            <c:idx val="25"/>
            <c:invertIfNegative val="0"/>
            <c:bubble3D val="0"/>
            <c:extLst>
              <c:ext xmlns:c16="http://schemas.microsoft.com/office/drawing/2014/chart" uri="{C3380CC4-5D6E-409C-BE32-E72D297353CC}">
                <c16:uniqueId val="{00000019-DA3A-4894-85C4-CA92B9F3DCC4}"/>
              </c:ext>
            </c:extLst>
          </c:dPt>
          <c:cat>
            <c:strRef>
              <c:f>chart_data!$J$5:$J$32</c:f>
              <c:strCache>
                <c:ptCount val="28"/>
                <c:pt idx="0">
                  <c:v>Ireland</c:v>
                </c:pt>
                <c:pt idx="1">
                  <c:v>Germany</c:v>
                </c:pt>
                <c:pt idx="2">
                  <c:v>Belgium</c:v>
                </c:pt>
                <c:pt idx="3">
                  <c:v>United Kingdom</c:v>
                </c:pt>
                <c:pt idx="4">
                  <c:v>Austria</c:v>
                </c:pt>
                <c:pt idx="5">
                  <c:v>Czechia</c:v>
                </c:pt>
                <c:pt idx="6">
                  <c:v>Denmark</c:v>
                </c:pt>
                <c:pt idx="7">
                  <c:v>Italy</c:v>
                </c:pt>
                <c:pt idx="8">
                  <c:v>Romania</c:v>
                </c:pt>
                <c:pt idx="9">
                  <c:v>Cyprus</c:v>
                </c:pt>
                <c:pt idx="10">
                  <c:v>Spain</c:v>
                </c:pt>
                <c:pt idx="11">
                  <c:v>Poland</c:v>
                </c:pt>
                <c:pt idx="12">
                  <c:v>Luxembourg</c:v>
                </c:pt>
                <c:pt idx="13">
                  <c:v>Sweden</c:v>
                </c:pt>
                <c:pt idx="14">
                  <c:v>France</c:v>
                </c:pt>
                <c:pt idx="15">
                  <c:v>Netherlands</c:v>
                </c:pt>
                <c:pt idx="16">
                  <c:v>Portugal</c:v>
                </c:pt>
                <c:pt idx="17">
                  <c:v>Greece</c:v>
                </c:pt>
                <c:pt idx="18">
                  <c:v>Latvia</c:v>
                </c:pt>
                <c:pt idx="19">
                  <c:v>Finland</c:v>
                </c:pt>
                <c:pt idx="20">
                  <c:v>Estonia</c:v>
                </c:pt>
                <c:pt idx="21">
                  <c:v>Slovenia</c:v>
                </c:pt>
                <c:pt idx="22">
                  <c:v>Lithuania</c:v>
                </c:pt>
                <c:pt idx="23">
                  <c:v>Slovakia</c:v>
                </c:pt>
                <c:pt idx="24">
                  <c:v>Croatia</c:v>
                </c:pt>
                <c:pt idx="25">
                  <c:v>Malta</c:v>
                </c:pt>
                <c:pt idx="26">
                  <c:v>Bulgaria</c:v>
                </c:pt>
                <c:pt idx="27">
                  <c:v>Hungary</c:v>
                </c:pt>
              </c:strCache>
            </c:strRef>
          </c:cat>
          <c:val>
            <c:numRef>
              <c:f>chart_data!$M$5:$M$32</c:f>
              <c:numCache>
                <c:formatCode>0.00</c:formatCode>
                <c:ptCount val="28"/>
                <c:pt idx="0">
                  <c:v>29.949909255898366</c:v>
                </c:pt>
                <c:pt idx="1">
                  <c:v>30.28094373865699</c:v>
                </c:pt>
                <c:pt idx="2">
                  <c:v>28.521234119782214</c:v>
                </c:pt>
                <c:pt idx="3">
                  <c:v>26.934571384397099</c:v>
                </c:pt>
                <c:pt idx="4">
                  <c:v>26.465335753176046</c:v>
                </c:pt>
                <c:pt idx="5">
                  <c:v>22.841379310344827</c:v>
                </c:pt>
                <c:pt idx="6">
                  <c:v>21.22976406533575</c:v>
                </c:pt>
                <c:pt idx="7">
                  <c:v>25.428675136116151</c:v>
                </c:pt>
                <c:pt idx="8">
                  <c:v>23.433756805807622</c:v>
                </c:pt>
                <c:pt idx="9">
                  <c:v>23.329219600725949</c:v>
                </c:pt>
                <c:pt idx="10">
                  <c:v>20.558983666061703</c:v>
                </c:pt>
                <c:pt idx="11">
                  <c:v>21.952813067150633</c:v>
                </c:pt>
                <c:pt idx="12">
                  <c:v>20.315063520871142</c:v>
                </c:pt>
                <c:pt idx="13">
                  <c:v>18.929945553539017</c:v>
                </c:pt>
                <c:pt idx="14">
                  <c:v>19.905626134301272</c:v>
                </c:pt>
                <c:pt idx="15">
                  <c:v>23.250816696914704</c:v>
                </c:pt>
                <c:pt idx="16">
                  <c:v>20.053720508166968</c:v>
                </c:pt>
                <c:pt idx="17">
                  <c:v>20.73321234119782</c:v>
                </c:pt>
                <c:pt idx="18">
                  <c:v>18.5989110707804</c:v>
                </c:pt>
                <c:pt idx="19">
                  <c:v>15.741560798548093</c:v>
                </c:pt>
                <c:pt idx="20">
                  <c:v>17.867150635208713</c:v>
                </c:pt>
                <c:pt idx="21">
                  <c:v>17.065698729582575</c:v>
                </c:pt>
                <c:pt idx="22">
                  <c:v>14.051542649727766</c:v>
                </c:pt>
                <c:pt idx="23">
                  <c:v>14.635208711433759</c:v>
                </c:pt>
                <c:pt idx="24">
                  <c:v>14.330308529945555</c:v>
                </c:pt>
                <c:pt idx="25">
                  <c:v>12.335390199637024</c:v>
                </c:pt>
                <c:pt idx="26">
                  <c:v>11.795281306715061</c:v>
                </c:pt>
                <c:pt idx="27">
                  <c:v>11.542649727767696</c:v>
                </c:pt>
              </c:numCache>
            </c:numRef>
          </c:val>
          <c:extLst>
            <c:ext xmlns:c16="http://schemas.microsoft.com/office/drawing/2014/chart" uri="{C3380CC4-5D6E-409C-BE32-E72D297353CC}">
              <c16:uniqueId val="{0000001A-DA3A-4894-85C4-CA92B9F3DCC4}"/>
            </c:ext>
          </c:extLst>
        </c:ser>
        <c:dLbls>
          <c:showLegendKey val="0"/>
          <c:showVal val="0"/>
          <c:showCatName val="0"/>
          <c:showSerName val="0"/>
          <c:showPercent val="0"/>
          <c:showBubbleSize val="0"/>
        </c:dLbls>
        <c:gapWidth val="110"/>
        <c:axId val="797455800"/>
        <c:axId val="1"/>
      </c:barChart>
      <c:catAx>
        <c:axId val="797455800"/>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2.2040034219177437E-3"/>
              <c:y val="0.28856914186175153"/>
            </c:manualLayout>
          </c:layout>
          <c:overlay val="0"/>
          <c:spPr>
            <a:noFill/>
            <a:ln w="25400">
              <a:noFill/>
            </a:ln>
          </c:spPr>
        </c:title>
        <c:numFmt formatCode="0" sourceLinked="0"/>
        <c:majorTickMark val="out"/>
        <c:minorTickMark val="none"/>
        <c:tickLblPos val="nextTo"/>
        <c:spPr>
          <a:ln w="285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797455800"/>
        <c:crosses val="autoZero"/>
        <c:crossBetween val="between"/>
      </c:valAx>
      <c:spPr>
        <a:noFill/>
        <a:ln w="25400">
          <a:noFill/>
        </a:ln>
      </c:spPr>
    </c:plotArea>
    <c:legend>
      <c:legendPos val="r"/>
      <c:layout>
        <c:manualLayout>
          <c:xMode val="edge"/>
          <c:yMode val="edge"/>
          <c:x val="0.89029620108896856"/>
          <c:y val="0.24379259206948906"/>
          <c:w val="0.10021102750428779"/>
          <c:h val="0.33182856066758476"/>
        </c:manualLayout>
      </c:layout>
      <c:overlay val="0"/>
      <c:spPr>
        <a:solidFill>
          <a:srgbClr val="FFFFFF"/>
        </a:solidFill>
        <a:ln w="25400">
          <a:noFill/>
        </a:ln>
      </c:spPr>
      <c:txPr>
        <a:bodyPr/>
        <a:lstStyle/>
        <a:p>
          <a:pPr>
            <a:defRPr sz="5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322" r="0.75000000000000322" t="1" header="0.5" footer="0.5"/>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11</xdr:col>
      <xdr:colOff>0</xdr:colOff>
      <xdr:row>0</xdr:row>
      <xdr:rowOff>0</xdr:rowOff>
    </xdr:from>
    <xdr:to>
      <xdr:col>15</xdr:col>
      <xdr:colOff>485339</xdr:colOff>
      <xdr:row>2</xdr:row>
      <xdr:rowOff>95250</xdr:rowOff>
    </xdr:to>
    <xdr:grpSp>
      <xdr:nvGrpSpPr>
        <xdr:cNvPr id="3" name="Group 2">
          <a:extLst>
            <a:ext uri="{FF2B5EF4-FFF2-40B4-BE49-F238E27FC236}">
              <a16:creationId xmlns:a16="http://schemas.microsoft.com/office/drawing/2014/main" id="{191C3E52-90C2-422D-968D-31C0FD90371D}"/>
            </a:ext>
          </a:extLst>
        </xdr:cNvPr>
        <xdr:cNvGrpSpPr/>
      </xdr:nvGrpSpPr>
      <xdr:grpSpPr>
        <a:xfrm>
          <a:off x="7334250" y="0"/>
          <a:ext cx="2926914" cy="781050"/>
          <a:chOff x="6991350" y="20908"/>
          <a:chExt cx="2790389" cy="857250"/>
        </a:xfrm>
      </xdr:grpSpPr>
      <xdr:pic>
        <xdr:nvPicPr>
          <xdr:cNvPr id="5" name="Graphic 35" descr="Accredited Official Statistics logo">
            <a:extLst>
              <a:ext uri="{FF2B5EF4-FFF2-40B4-BE49-F238E27FC236}">
                <a16:creationId xmlns:a16="http://schemas.microsoft.com/office/drawing/2014/main" id="{DCD2F938-DD2C-8B31-2D50-52EFA69072DB}"/>
              </a:ext>
              <a:ext uri="{C183D7F6-B498-43B3-948B-1728B52AA6E4}">
                <adec:decorative xmlns:adec="http://schemas.microsoft.com/office/drawing/2017/decorative" val="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t="3561" b="3561"/>
          <a:stretch>
            <a:fillRect/>
          </a:stretch>
        </xdr:blipFill>
        <xdr:spPr>
          <a:xfrm>
            <a:off x="8940801" y="20908"/>
            <a:ext cx="840938" cy="857250"/>
          </a:xfrm>
          <a:prstGeom prst="rect">
            <a:avLst/>
          </a:prstGeom>
        </xdr:spPr>
      </xdr:pic>
      <xdr:pic>
        <xdr:nvPicPr>
          <xdr:cNvPr id="7" name="Picture 6">
            <a:extLst>
              <a:ext uri="{FF2B5EF4-FFF2-40B4-BE49-F238E27FC236}">
                <a16:creationId xmlns:a16="http://schemas.microsoft.com/office/drawing/2014/main" id="{BBB55606-3DF8-7D06-B781-40085DEB7D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6991350" y="57150"/>
            <a:ext cx="1982681" cy="793802"/>
          </a:xfrm>
          <a:prstGeom prst="rect">
            <a:avLst/>
          </a:prstGeom>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2</xdr:row>
      <xdr:rowOff>0</xdr:rowOff>
    </xdr:from>
    <xdr:to>
      <xdr:col>27</xdr:col>
      <xdr:colOff>76200</xdr:colOff>
      <xdr:row>30</xdr:row>
      <xdr:rowOff>142875</xdr:rowOff>
    </xdr:to>
    <xdr:graphicFrame macro="">
      <xdr:nvGraphicFramePr>
        <xdr:cNvPr id="5" name="Chart 36">
          <a:extLst>
            <a:ext uri="{FF2B5EF4-FFF2-40B4-BE49-F238E27FC236}">
              <a16:creationId xmlns:a16="http://schemas.microsoft.com/office/drawing/2014/main" id="{12683D47-A459-447D-A662-EC2BB7A9D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0</xdr:rowOff>
    </xdr:from>
    <xdr:to>
      <xdr:col>7</xdr:col>
      <xdr:colOff>488757</xdr:colOff>
      <xdr:row>27</xdr:row>
      <xdr:rowOff>140804</xdr:rowOff>
    </xdr:to>
    <xdr:grpSp>
      <xdr:nvGrpSpPr>
        <xdr:cNvPr id="4" name="Group 3">
          <a:extLst>
            <a:ext uri="{FF2B5EF4-FFF2-40B4-BE49-F238E27FC236}">
              <a16:creationId xmlns:a16="http://schemas.microsoft.com/office/drawing/2014/main" id="{186F89BB-3B8E-B9E6-7C8A-5C6E35D13F3E}"/>
            </a:ext>
          </a:extLst>
        </xdr:cNvPr>
        <xdr:cNvGrpSpPr/>
      </xdr:nvGrpSpPr>
      <xdr:grpSpPr>
        <a:xfrm>
          <a:off x="0" y="457200"/>
          <a:ext cx="4752782" cy="4258779"/>
          <a:chOff x="0" y="457200"/>
          <a:chExt cx="4555932" cy="4255604"/>
        </a:xfrm>
      </xdr:grpSpPr>
      <xdr:graphicFrame macro="">
        <xdr:nvGraphicFramePr>
          <xdr:cNvPr id="2" name="Chart 37">
            <a:extLst>
              <a:ext uri="{FF2B5EF4-FFF2-40B4-BE49-F238E27FC236}">
                <a16:creationId xmlns:a16="http://schemas.microsoft.com/office/drawing/2014/main" id="{25367421-7571-4794-911A-F8979F59AAB6}"/>
              </a:ext>
            </a:extLst>
          </xdr:cNvPr>
          <xdr:cNvGraphicFramePr>
            <a:graphicFrameLocks/>
          </xdr:cNvGraphicFramePr>
        </xdr:nvGraphicFramePr>
        <xdr:xfrm>
          <a:off x="0" y="457200"/>
          <a:ext cx="4555932" cy="4255604"/>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3" name="TextBox 2">
            <a:extLst>
              <a:ext uri="{FF2B5EF4-FFF2-40B4-BE49-F238E27FC236}">
                <a16:creationId xmlns:a16="http://schemas.microsoft.com/office/drawing/2014/main" id="{5B150B1E-9D0E-441F-A768-B5BAC88D5681}"/>
              </a:ext>
            </a:extLst>
          </xdr:cNvPr>
          <xdr:cNvSpPr txBox="1"/>
        </xdr:nvSpPr>
        <xdr:spPr>
          <a:xfrm>
            <a:off x="3105151" y="657554"/>
            <a:ext cx="1419224" cy="13098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rgbClr val="8A001E"/>
                </a:solidFill>
              </a:rPr>
              <a:t>■ </a:t>
            </a:r>
            <a:r>
              <a:rPr lang="en-GB" sz="1000"/>
              <a:t>Price excl. tax</a:t>
            </a:r>
            <a:endParaRPr lang="en-GB" sz="1000" baseline="0"/>
          </a:p>
          <a:p>
            <a:pPr marL="0" marR="0" lvl="0" indent="0" defTabSz="914400" eaLnBrk="1" fontAlgn="auto" latinLnBrk="0" hangingPunct="1">
              <a:lnSpc>
                <a:spcPct val="100000"/>
              </a:lnSpc>
              <a:spcBef>
                <a:spcPts val="0"/>
              </a:spcBef>
              <a:spcAft>
                <a:spcPts val="0"/>
              </a:spcAft>
              <a:buClrTx/>
              <a:buSzTx/>
              <a:buFontTx/>
              <a:buNone/>
              <a:tabLst/>
              <a:defRPr/>
            </a:pPr>
            <a:r>
              <a:rPr lang="en-GB" sz="1000">
                <a:solidFill>
                  <a:srgbClr val="FC5A3A"/>
                </a:solidFill>
                <a:effectLst/>
                <a:latin typeface="+mn-lt"/>
                <a:ea typeface="+mn-ea"/>
                <a:cs typeface="+mn-cs"/>
              </a:rPr>
              <a:t>■ </a:t>
            </a:r>
            <a:r>
              <a:rPr lang="en-GB" sz="1000">
                <a:solidFill>
                  <a:schemeClr val="dk1"/>
                </a:solidFill>
                <a:effectLst/>
                <a:latin typeface="+mn-lt"/>
                <a:ea typeface="+mn-ea"/>
                <a:cs typeface="+mn-cs"/>
              </a:rPr>
              <a:t>Tax</a:t>
            </a:r>
            <a:r>
              <a:rPr lang="en-GB" sz="1000" baseline="0">
                <a:solidFill>
                  <a:schemeClr val="dk1"/>
                </a:solidFill>
                <a:effectLst/>
                <a:latin typeface="+mn-lt"/>
                <a:ea typeface="+mn-ea"/>
                <a:cs typeface="+mn-cs"/>
              </a:rPr>
              <a:t> component</a:t>
            </a:r>
          </a:p>
          <a:p>
            <a:pPr marL="0" marR="0" lvl="0" indent="0" defTabSz="914400" eaLnBrk="1" fontAlgn="auto" latinLnBrk="0" hangingPunct="1">
              <a:lnSpc>
                <a:spcPct val="100000"/>
              </a:lnSpc>
              <a:spcBef>
                <a:spcPts val="0"/>
              </a:spcBef>
              <a:spcAft>
                <a:spcPts val="0"/>
              </a:spcAft>
              <a:buClrTx/>
              <a:buSzTx/>
              <a:buFontTx/>
              <a:buNone/>
              <a:tabLst/>
              <a:defRPr/>
            </a:pPr>
            <a:r>
              <a:rPr lang="en-GB" sz="1000" baseline="0">
                <a:solidFill>
                  <a:schemeClr val="bg1"/>
                </a:solidFill>
                <a:effectLst/>
                <a:latin typeface="+mn-lt"/>
                <a:ea typeface="+mn-ea"/>
                <a:cs typeface="+mn-cs"/>
              </a:rPr>
              <a:t>_  </a:t>
            </a:r>
            <a:r>
              <a:rPr lang="en-GB" sz="1000" baseline="0">
                <a:solidFill>
                  <a:schemeClr val="dk1"/>
                </a:solidFill>
                <a:effectLst/>
                <a:latin typeface="+mn-lt"/>
                <a:ea typeface="+mn-ea"/>
                <a:cs typeface="+mn-cs"/>
              </a:rPr>
              <a:t>(subsidy if outlined)</a:t>
            </a:r>
          </a:p>
          <a:p>
            <a:pPr marL="0" marR="0" lvl="0" indent="0" defTabSz="914400" eaLnBrk="1" fontAlgn="auto" latinLnBrk="0" hangingPunct="1">
              <a:lnSpc>
                <a:spcPct val="100000"/>
              </a:lnSpc>
              <a:spcBef>
                <a:spcPts val="0"/>
              </a:spcBef>
              <a:spcAft>
                <a:spcPts val="0"/>
              </a:spcAft>
              <a:buClrTx/>
              <a:buSzTx/>
              <a:buFontTx/>
              <a:buNone/>
              <a:tabLst/>
              <a:defRPr/>
            </a:pPr>
            <a:r>
              <a:rPr lang="en-GB" sz="1000">
                <a:solidFill>
                  <a:schemeClr val="dk1"/>
                </a:solidFill>
                <a:effectLst/>
                <a:latin typeface="+mn-lt"/>
                <a:ea typeface="+mn-ea"/>
                <a:cs typeface="+mn-cs"/>
              </a:rPr>
              <a:t>■ EU14+UK median</a:t>
            </a:r>
            <a:endParaRPr lang="en-GB" sz="10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000">
              <a:effectLst/>
            </a:endParaRP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0.92577</cdr:x>
      <cdr:y>0.56426</cdr:y>
    </cdr:from>
    <cdr:to>
      <cdr:x>0.9512</cdr:x>
      <cdr:y>0.65332</cdr:y>
    </cdr:to>
    <cdr:sp macro="" textlink="">
      <cdr:nvSpPr>
        <cdr:cNvPr id="2" name="Freeform 75">
          <a:extLst xmlns:a="http://schemas.openxmlformats.org/drawingml/2006/main">
            <a:ext uri="{FF2B5EF4-FFF2-40B4-BE49-F238E27FC236}">
              <a16:creationId xmlns:a16="http://schemas.microsoft.com/office/drawing/2014/main" id="{EC009185-4211-4B88-8761-9E3AF4133FBD}"/>
            </a:ext>
          </a:extLst>
        </cdr:cNvPr>
        <cdr:cNvSpPr/>
      </cdr:nvSpPr>
      <cdr:spPr bwMode="auto">
        <a:xfrm xmlns:a="http://schemas.openxmlformats.org/drawingml/2006/main">
          <a:off x="9214801" y="2676543"/>
          <a:ext cx="253050" cy="422452"/>
        </a:xfrm>
        <a:custGeom xmlns:a="http://schemas.openxmlformats.org/drawingml/2006/main">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xmlns:a="http://schemas.openxmlformats.org/drawingml/2006/main">
          <a:srgbClr val="8A001E"/>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drawings/drawing4.xml><?xml version="1.0" encoding="utf-8"?>
<c:userShapes xmlns:c="http://schemas.openxmlformats.org/drawingml/2006/chart">
  <cdr:relSizeAnchor xmlns:cdr="http://schemas.openxmlformats.org/drawingml/2006/chartDrawing">
    <cdr:from>
      <cdr:x>0.89133</cdr:x>
      <cdr:y>0.60954</cdr:y>
    </cdr:from>
    <cdr:to>
      <cdr:x>0.94689</cdr:x>
      <cdr:y>0.70941</cdr:y>
    </cdr:to>
    <cdr:sp macro="" textlink="">
      <cdr:nvSpPr>
        <cdr:cNvPr id="2" name="Freeform 75">
          <a:extLst xmlns:a="http://schemas.openxmlformats.org/drawingml/2006/main">
            <a:ext uri="{FF2B5EF4-FFF2-40B4-BE49-F238E27FC236}">
              <a16:creationId xmlns:a16="http://schemas.microsoft.com/office/drawing/2014/main" id="{228AF921-E141-7E29-22CC-DF0FF2B6B56D}"/>
            </a:ext>
          </a:extLst>
        </cdr:cNvPr>
        <cdr:cNvSpPr/>
      </cdr:nvSpPr>
      <cdr:spPr bwMode="auto">
        <a:xfrm xmlns:a="http://schemas.openxmlformats.org/drawingml/2006/main">
          <a:off x="4060825" y="2593975"/>
          <a:ext cx="253121" cy="424996"/>
        </a:xfrm>
        <a:custGeom xmlns:a="http://schemas.openxmlformats.org/drawingml/2006/main">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xmlns:a="http://schemas.openxmlformats.org/drawingml/2006/main">
          <a:srgbClr val="8A001E"/>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GB"/>
        </a:p>
      </cdr:txBody>
    </cdr:sp>
  </cdr:relSizeAnchor>
</c:userShapes>
</file>

<file path=xl/drawings/drawing5.xml><?xml version="1.0" encoding="utf-8"?>
<xdr:wsDr xmlns:xdr="http://schemas.openxmlformats.org/drawingml/2006/spreadsheetDrawing" xmlns:a="http://schemas.openxmlformats.org/drawingml/2006/main">
  <xdr:twoCellAnchor>
    <xdr:from>
      <xdr:col>2</xdr:col>
      <xdr:colOff>885825</xdr:colOff>
      <xdr:row>24</xdr:row>
      <xdr:rowOff>0</xdr:rowOff>
    </xdr:from>
    <xdr:to>
      <xdr:col>4</xdr:col>
      <xdr:colOff>962025</xdr:colOff>
      <xdr:row>49</xdr:row>
      <xdr:rowOff>114300</xdr:rowOff>
    </xdr:to>
    <xdr:graphicFrame macro="">
      <xdr:nvGraphicFramePr>
        <xdr:cNvPr id="2" name="Chart 37">
          <a:extLst>
            <a:ext uri="{FF2B5EF4-FFF2-40B4-BE49-F238E27FC236}">
              <a16:creationId xmlns:a16="http://schemas.microsoft.com/office/drawing/2014/main" id="{53DCCFD1-7BA3-4796-ABF0-C79FE2E91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3</xdr:row>
      <xdr:rowOff>0</xdr:rowOff>
    </xdr:from>
    <xdr:to>
      <xdr:col>22</xdr:col>
      <xdr:colOff>0</xdr:colOff>
      <xdr:row>24</xdr:row>
      <xdr:rowOff>90895</xdr:rowOff>
    </xdr:to>
    <xdr:graphicFrame macro="">
      <xdr:nvGraphicFramePr>
        <xdr:cNvPr id="3" name="Chart 36">
          <a:extLst>
            <a:ext uri="{FF2B5EF4-FFF2-40B4-BE49-F238E27FC236}">
              <a16:creationId xmlns:a16="http://schemas.microsoft.com/office/drawing/2014/main" id="{871FDC4A-1D0A-4019-B3EE-A2BFC88862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0.80956</cdr:x>
      <cdr:y>0.49362</cdr:y>
    </cdr:from>
    <cdr:to>
      <cdr:x>0.844</cdr:x>
      <cdr:y>0.57923</cdr:y>
    </cdr:to>
    <cdr:sp macro="" textlink="">
      <cdr:nvSpPr>
        <cdr:cNvPr id="3" name="Freeform 80">
          <a:extLst xmlns:a="http://schemas.openxmlformats.org/drawingml/2006/main">
            <a:ext uri="{FF2B5EF4-FFF2-40B4-BE49-F238E27FC236}">
              <a16:creationId xmlns:a16="http://schemas.microsoft.com/office/drawing/2014/main" id="{BE15AF32-D13C-47AB-B9C6-45E9CEC40F48}"/>
            </a:ext>
          </a:extLst>
        </cdr:cNvPr>
        <cdr:cNvSpPr/>
      </cdr:nvSpPr>
      <cdr:spPr bwMode="auto">
        <a:xfrm xmlns:a="http://schemas.openxmlformats.org/drawingml/2006/main">
          <a:off x="3795485" y="2010228"/>
          <a:ext cx="160206" cy="349568"/>
        </a:xfrm>
        <a:custGeom xmlns:a="http://schemas.openxmlformats.org/drawingml/2006/main">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xmlns:a="http://schemas.openxmlformats.org/drawingml/2006/main">
          <a:srgbClr val="8A001E"/>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drawings/drawing7.xml><?xml version="1.0" encoding="utf-8"?>
<c:userShapes xmlns:c="http://schemas.openxmlformats.org/drawingml/2006/chart">
  <cdr:relSizeAnchor xmlns:cdr="http://schemas.openxmlformats.org/drawingml/2006/chartDrawing">
    <cdr:from>
      <cdr:x>0.93001</cdr:x>
      <cdr:y>0.58354</cdr:y>
    </cdr:from>
    <cdr:to>
      <cdr:x>0.95883</cdr:x>
      <cdr:y>0.67162</cdr:y>
    </cdr:to>
    <cdr:sp macro="" textlink="">
      <cdr:nvSpPr>
        <cdr:cNvPr id="2" name="Freeform 75">
          <a:extLst xmlns:a="http://schemas.openxmlformats.org/drawingml/2006/main">
            <a:ext uri="{FF2B5EF4-FFF2-40B4-BE49-F238E27FC236}">
              <a16:creationId xmlns:a16="http://schemas.microsoft.com/office/drawing/2014/main" id="{EC009185-4211-4B88-8761-9E3AF4133FBD}"/>
            </a:ext>
          </a:extLst>
        </cdr:cNvPr>
        <cdr:cNvSpPr/>
      </cdr:nvSpPr>
      <cdr:spPr bwMode="auto">
        <a:xfrm xmlns:a="http://schemas.openxmlformats.org/drawingml/2006/main">
          <a:off x="6712858" y="2010228"/>
          <a:ext cx="206176" cy="303172"/>
        </a:xfrm>
        <a:custGeom xmlns:a="http://schemas.openxmlformats.org/drawingml/2006/main">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xmlns:a="http://schemas.openxmlformats.org/drawingml/2006/main">
          <a:srgbClr val="8A001E"/>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0E7109C-D86F-4F96-A847-659DC3F4E996}" name="Annual_Domestic_Electricity_Prices_in_pence_per_kWh_in_the_EU_excluding_taxes_and_levies_and_VAT" displayName="Annual_Domestic_Electricity_Prices_in_pence_per_kWh_in_the_EU_excluding_taxes_and_levies_and_VAT" ref="A16:AJ70" totalsRowShown="0" headerRowDxfId="326" dataDxfId="325" headerRowCellStyle="Normal_table_541">
  <autoFilter ref="A16:AJ70" xr:uid="{C0E7109C-D86F-4F96-A847-659DC3F4E99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 xr3:uid="{681FF62F-6AC0-48FD-87F8-6A9DF6BC7023}" name="Customer size" dataDxfId="324" dataCellStyle="Normal_table_541"/>
    <tableColumn id="2" xr3:uid="{99955A81-192F-46D0-997F-580BA1C93977}" name="Year" dataDxfId="323"/>
    <tableColumn id="3" xr3:uid="{6C8D6484-4768-4FCA-B535-1FEA011C1F9D}" name="Austria" dataDxfId="322"/>
    <tableColumn id="4" xr3:uid="{C98B0A33-57AE-4277-9254-225B30D9F713}" name="Belgium" dataDxfId="321"/>
    <tableColumn id="5" xr3:uid="{CC43D4C8-8D62-499E-95C6-52DD2B174C9D}" name="Denmark" dataDxfId="320"/>
    <tableColumn id="6" xr3:uid="{85E0EEE2-48A3-446E-8A2F-857E20419749}" name="Finland" dataDxfId="319"/>
    <tableColumn id="7" xr3:uid="{8E4B74A5-6E9C-4157-ACA8-81862E748904}" name="France" dataDxfId="318"/>
    <tableColumn id="8" xr3:uid="{33C08340-8748-42A9-B5F9-75569602D497}" name="Germany" dataDxfId="317"/>
    <tableColumn id="9" xr3:uid="{8401957E-0B0E-499A-95C3-428D9C9A814E}" name="Greece" dataDxfId="316"/>
    <tableColumn id="10" xr3:uid="{57D437FB-7038-49F5-B8CA-456CE34CBFD3}" name="Ireland" dataDxfId="315"/>
    <tableColumn id="11" xr3:uid="{3279AE89-9DB2-4607-A9DC-5DC923F29F0D}" name="Italy" dataDxfId="314"/>
    <tableColumn id="12" xr3:uid="{AB0C6DB6-A5E2-4375-84C6-08AC5F3D5E9D}" name="Luxembourg" dataDxfId="313"/>
    <tableColumn id="13" xr3:uid="{9D41C5A7-A1F6-4F67-AA57-C0303EFFF6C0}" name="Netherlands" dataDxfId="312"/>
    <tableColumn id="14" xr3:uid="{501F61EA-D6C7-4ABA-B46B-1FE0C56F2EFD}" name="Portugal" dataDxfId="311"/>
    <tableColumn id="15" xr3:uid="{045E352C-03B2-4081-A414-E81341285B77}" name="Spain" dataDxfId="310"/>
    <tableColumn id="16" xr3:uid="{AFC50462-E47B-4906-AAB5-343CCD243859}" name="Sweden" dataDxfId="309"/>
    <tableColumn id="17" xr3:uid="{1B604874-45A9-4C92-A195-D799AFD6EBAC}" name="UK" dataDxfId="308"/>
    <tableColumn id="18" xr3:uid="{111DF2EE-641B-4801-82A8-97126626D8BF}" name="EU 14 plus UK median [Note 1]" dataDxfId="307">
      <calculatedColumnFormula>MEDIAN(C17:Q17)</calculatedColumnFormula>
    </tableColumn>
    <tableColumn id="19" xr3:uid="{8546921E-4AAA-406E-A890-5A7EA98D106A}" name="UK relative to EU 14 plus UK median (%)" dataDxfId="306">
      <calculatedColumnFormula>(Q17-R17)/R17*100</calculatedColumnFormula>
    </tableColumn>
    <tableColumn id="20" xr3:uid="{52937611-C7A1-47AA-8C12-1382DC38588A}" name="UK relative to EU 14 plus UK rank [Note 2]" dataDxfId="305">
      <calculatedColumnFormula>RANK(Q17,(C17:Q17),1)</calculatedColumnFormula>
    </tableColumn>
    <tableColumn id="21" xr3:uid="{8EFA4FB5-49AD-4691-8E49-7C0BFC462CDF}" name="Bulgaria" dataDxfId="304"/>
    <tableColumn id="22" xr3:uid="{8257DD8F-77D7-4F2A-A49C-5EB6CBD40849}" name="Croatia" dataDxfId="303"/>
    <tableColumn id="23" xr3:uid="{A91722A7-3DE5-4EB5-BEB3-07DCC438A863}" name="Cyprus" dataDxfId="302"/>
    <tableColumn id="24" xr3:uid="{CB3F9340-537E-473C-828A-7E24E9AFA11E}" name="Czechia" dataDxfId="301"/>
    <tableColumn id="25" xr3:uid="{889999A9-18A8-469B-881A-442240D34EE9}" name="Estonia" dataDxfId="300"/>
    <tableColumn id="26" xr3:uid="{F633C4F9-567C-421B-8475-D358DADDAC70}" name="Hungary" dataDxfId="299"/>
    <tableColumn id="27" xr3:uid="{BD09EE37-28FE-4C74-9C2F-C2BCB9749AC2}" name="Latvia" dataDxfId="298"/>
    <tableColumn id="28" xr3:uid="{0A85FF1D-0984-48FF-A935-20DE82A1B76D}" name="Lithuania" dataDxfId="297"/>
    <tableColumn id="29" xr3:uid="{26485921-774E-4DF1-885F-019FF56EB72C}" name="Malta" dataDxfId="296"/>
    <tableColumn id="30" xr3:uid="{36AE0028-1440-40B3-AECA-2B2EF9E948EF}" name="Poland" dataDxfId="295"/>
    <tableColumn id="31" xr3:uid="{A7C8F26B-3DA6-481D-9E02-688DB4C85C96}" name="Romania" dataDxfId="294"/>
    <tableColumn id="32" xr3:uid="{FD8A8EE5-D3EE-4F50-9C1C-0B33E9EFFA32}" name="Slovakia" dataDxfId="293"/>
    <tableColumn id="33" xr3:uid="{A45733E6-1C67-4833-B819-E0E123D1CF6E}" name="Slovenia" dataDxfId="292"/>
    <tableColumn id="34" xr3:uid="{8B993C0E-EB68-4D07-AA71-02CAB6D4FE74}" name="EU 27 plus UK median [Note 1]" dataDxfId="291">
      <calculatedColumnFormula>MEDIAN(C17:Q17,U17:AG17)</calculatedColumnFormula>
    </tableColumn>
    <tableColumn id="35" xr3:uid="{54DF0AD6-E740-4DC2-98F7-EE8F883DFA01}" name="UK relative to EU 27 plus UK median (%)" dataDxfId="290">
      <calculatedColumnFormula>(Q17-AH17)/AH17*100</calculatedColumnFormula>
    </tableColumn>
    <tableColumn id="36" xr3:uid="{FF61792C-9B21-46BE-900B-90D8EABFB154}" name="UK relative to EU 27 plus UK rank [Note 2]" dataDxfId="289">
      <calculatedColumnFormula>RANK(Q17,(C17:Q17,U17:AG17),1)</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379CDDA-A7CE-4EF4-8793-8101C689394E}" name="Annual_Domestic_Electricity_Prices_in_pence_per_kWh_in_the_EU_including_taxes" displayName="Annual_Domestic_Electricity_Prices_in_pence_per_kWh_in_the_EU_including_taxes" ref="A16:AJ70" totalsRowShown="0" headerRowDxfId="288" dataDxfId="287" headerRowCellStyle="Normal_table_541">
  <autoFilter ref="A16:AJ70" xr:uid="{E379CDDA-A7CE-4EF4-8793-8101C68939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 xr3:uid="{3AE1262B-BBC0-4ED2-A0AF-A863F4066AA2}" name="Customer size" dataDxfId="286" dataCellStyle="Normal_table_541"/>
    <tableColumn id="2" xr3:uid="{7CE298DD-2396-4A3A-9C57-0238C4F5F35F}" name="Year" dataDxfId="285"/>
    <tableColumn id="3" xr3:uid="{D328E160-3CB3-4306-A491-FCA4A0ACF66E}" name="Austria" dataDxfId="284"/>
    <tableColumn id="4" xr3:uid="{7231F6EF-200F-4096-B402-9F684A951CC9}" name="Belgium" dataDxfId="283"/>
    <tableColumn id="5" xr3:uid="{B1E707F6-C863-4FC4-9345-05F3A613FB03}" name="Denmark" dataDxfId="282"/>
    <tableColumn id="6" xr3:uid="{73764D00-DC36-4906-8A84-13EEA797E807}" name="Finland" dataDxfId="281"/>
    <tableColumn id="7" xr3:uid="{37527D24-47D9-44A1-BC13-C720B31CD17F}" name="France" dataDxfId="280"/>
    <tableColumn id="8" xr3:uid="{1ECC4282-07D0-4211-B85D-C45AB059B77C}" name="Germany" dataDxfId="279"/>
    <tableColumn id="9" xr3:uid="{6AECF75B-0A99-4D6F-AC49-2B43A022C3C8}" name="Greece" dataDxfId="278"/>
    <tableColumn id="10" xr3:uid="{A166399E-0CA7-4524-999A-84E25216C223}" name="Ireland" dataDxfId="277"/>
    <tableColumn id="11" xr3:uid="{09D15AEE-C20D-4988-AE07-AA9ED1392E29}" name="Italy" dataDxfId="276"/>
    <tableColumn id="12" xr3:uid="{BD193530-8232-40FE-8D7E-895FE63F8BA1}" name="Luxembourg" dataDxfId="275"/>
    <tableColumn id="13" xr3:uid="{542DCF34-F658-44CE-99C2-E2FE951876CA}" name="Netherlands" dataDxfId="274"/>
    <tableColumn id="14" xr3:uid="{348953AE-D5E8-4F31-A940-AAC923C1A851}" name="Portugal" dataDxfId="273"/>
    <tableColumn id="15" xr3:uid="{CEDBD3AA-9D1A-4E4A-9D38-387E16C42C1F}" name="Spain" dataDxfId="272"/>
    <tableColumn id="16" xr3:uid="{B7860624-6DB5-451F-83CB-9F1AF02A57C1}" name="Sweden" dataDxfId="271"/>
    <tableColumn id="17" xr3:uid="{64BECAB9-5CAA-409E-989B-71FF96700075}" name="UK" dataDxfId="270"/>
    <tableColumn id="18" xr3:uid="{4CAA614B-6194-42A2-9267-D792A80CE8BA}" name="EU 14 plus UK median [Note 1]" dataDxfId="269">
      <calculatedColumnFormula>MEDIAN(C17:Q17)</calculatedColumnFormula>
    </tableColumn>
    <tableColumn id="19" xr3:uid="{FA9F075D-2001-4AF8-B587-A7AE767D8697}" name="UK relative to EU 14 plus UK median (%)" dataDxfId="268">
      <calculatedColumnFormula>(Q17-R17)/R17*100</calculatedColumnFormula>
    </tableColumn>
    <tableColumn id="20" xr3:uid="{8BD8917A-E9BD-46F0-BAA1-342EF6C8B1A2}" name="UK relative to EU 14 plus UK rank [Note 2]" dataDxfId="267">
      <calculatedColumnFormula>RANK(Q17,(C17:Q17),1)</calculatedColumnFormula>
    </tableColumn>
    <tableColumn id="21" xr3:uid="{AF00A009-9869-4860-8F24-D6CD5518CF0B}" name="Bulgaria" dataDxfId="266"/>
    <tableColumn id="22" xr3:uid="{F5B397D9-4E4B-48FB-8597-9B7980B69EAF}" name="Croatia" dataDxfId="265"/>
    <tableColumn id="23" xr3:uid="{BDFA6F83-BB25-4A44-ADDD-609F94FFDCCF}" name="Cyprus" dataDxfId="264"/>
    <tableColumn id="24" xr3:uid="{D42E37D5-C79D-41F3-B677-4C5DE9B65CDD}" name="Czechia" dataDxfId="263"/>
    <tableColumn id="25" xr3:uid="{8A863880-F5DE-492C-A31A-2CB6111885A0}" name="Estonia" dataDxfId="262"/>
    <tableColumn id="26" xr3:uid="{B75DACDD-20C3-4524-835D-66B9E0CA7F92}" name="Hungary" dataDxfId="261"/>
    <tableColumn id="27" xr3:uid="{10E76784-2AFD-45CF-802A-0BDC14942878}" name="Latvia" dataDxfId="260"/>
    <tableColumn id="28" xr3:uid="{5A65D1E8-1F4B-4F7E-8B64-F2A34B0B2A2D}" name="Lithuania" dataDxfId="259"/>
    <tableColumn id="29" xr3:uid="{1DAB6FE8-62F8-4180-8102-E10F80EDBC91}" name="Malta" dataDxfId="258"/>
    <tableColumn id="30" xr3:uid="{672D73AB-5727-483D-AE87-CE8C65FF0215}" name="Poland" dataDxfId="257"/>
    <tableColumn id="31" xr3:uid="{1441FD3E-1621-4477-A203-C685685B94D2}" name="Romania" dataDxfId="256"/>
    <tableColumn id="32" xr3:uid="{0C98E74C-6D06-4F70-859D-AC6690A46AEA}" name="Slovakia" dataDxfId="255"/>
    <tableColumn id="33" xr3:uid="{8BE7451C-ACF3-4B20-A80D-92FFAEB73746}" name="Slovenia" dataDxfId="254"/>
    <tableColumn id="34" xr3:uid="{037B7ABB-6122-4689-A688-F86396718C17}" name="EU 27 plus UK median [Note 1]" dataDxfId="253">
      <calculatedColumnFormula>MEDIAN(C17:Q17,U17:AG17)</calculatedColumnFormula>
    </tableColumn>
    <tableColumn id="35" xr3:uid="{158E4E60-92CF-4D3F-B508-AFA8FFC0217B}" name="UK relative to EU 27 plus UK median (%)" dataDxfId="252">
      <calculatedColumnFormula>(Q17-AH17)/AH17*100</calculatedColumnFormula>
    </tableColumn>
    <tableColumn id="36" xr3:uid="{AFCE9D17-29B3-4D67-A6BD-E095F74CE7B3}" name="UK relative to EU 27 plus UK rank [Note 2]" dataDxfId="251">
      <calculatedColumnFormula>RANK(Q17,(C17:Q17,U17:AG17),1)</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EA417A-DDD7-4586-9016-B0922FB1DCE0}" name="Domestic_electricity_prices_in_the_EU_for_small_consumers_excluding_taxes_and_levies" displayName="Domestic_electricity_prices_in_the_EU_for_small_consumers_excluding_taxes_and_levies" ref="A14:AK72" totalsRowShown="0" headerRowDxfId="250" dataDxfId="249">
  <autoFilter ref="A14:AK72" xr:uid="{E5EA417A-DDD7-4586-9016-B0922FB1DC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7BC1585D-A015-4E71-8752-909831066CB9}" name="Year"/>
    <tableColumn id="2" xr3:uid="{D1F453E7-3D7E-4989-B6A2-5F0222033B17}" name="Period" dataDxfId="248"/>
    <tableColumn id="3" xr3:uid="{628A94CE-C313-42E3-A326-B58C6E9EFDF8}" name="Methodology" dataDxfId="247"/>
    <tableColumn id="4" xr3:uid="{DA41FAA2-39C6-46A4-977A-8D2C49FF091D}" name="Austria" dataDxfId="246"/>
    <tableColumn id="5" xr3:uid="{4EB97842-2651-4BB3-8CA2-ECC7D1ECE26F}" name="Belgium" dataDxfId="245"/>
    <tableColumn id="6" xr3:uid="{A8539849-CA79-4C35-8DA7-C55F94156ED9}" name="Denmark" dataDxfId="244"/>
    <tableColumn id="7" xr3:uid="{0DA62C81-E498-4C86-BF8A-4B2AEFD2887E}" name="Finland" dataDxfId="243"/>
    <tableColumn id="8" xr3:uid="{79CCFBE3-A5F7-4822-A817-02718DA1B103}" name="France" dataDxfId="242"/>
    <tableColumn id="9" xr3:uid="{E8202831-0885-4D92-970E-14BE590A548B}" name="Germany" dataDxfId="241"/>
    <tableColumn id="10" xr3:uid="{F8DC64A4-13B2-4CC3-BFA0-FC4E2A89DBB0}" name="Greece" dataDxfId="240"/>
    <tableColumn id="11" xr3:uid="{022A3C89-59AE-49CC-8744-468EDAB829AC}" name="Ireland" dataDxfId="239"/>
    <tableColumn id="12" xr3:uid="{F1A5529C-D30C-4390-920E-BBF32149ACFA}" name="Italy" dataDxfId="238"/>
    <tableColumn id="13" xr3:uid="{10139F00-F226-4594-8669-A2986D711270}" name="Luxembourg" dataDxfId="237"/>
    <tableColumn id="14" xr3:uid="{EB23B81C-7F1E-4740-B606-CC14B93E606B}" name="Netherlands" dataDxfId="236"/>
    <tableColumn id="15" xr3:uid="{97B00E0D-7028-4023-B462-2E0FF5A8B1AE}" name="Portugal" dataDxfId="235"/>
    <tableColumn id="16" xr3:uid="{1A428BB2-EA92-4A33-A4CD-A7800DF94B32}" name="Spain" dataDxfId="234"/>
    <tableColumn id="17" xr3:uid="{4E6EA05A-93C4-4150-A456-ACF4833862BD}" name="Sweden" dataDxfId="233"/>
    <tableColumn id="18" xr3:uid="{A2B023CD-4CE9-419F-8644-4776278C28A4}" name="United Kingdom" dataDxfId="232"/>
    <tableColumn id="19" xr3:uid="{AFFB0B40-3140-4C2D-9E6F-5EF5319887F0}" name="EU 14 plus UK median [Note 1]" dataDxfId="231">
      <calculatedColumnFormula>MEDIAN(D15:R15)</calculatedColumnFormula>
    </tableColumn>
    <tableColumn id="20" xr3:uid="{7BF5D2FF-FBC5-45CE-8F9F-7958E9CBF92A}" name="UK relative to EU 14 plus UK median (%)" dataDxfId="230">
      <calculatedColumnFormula>(R15-S15)/S15*100</calculatedColumnFormula>
    </tableColumn>
    <tableColumn id="21" xr3:uid="{4A3B1808-2E66-4717-955C-0978FCD8333D}" name="UK relative to EU 14 plus UK rank_x000a_[Note 2]" dataDxfId="229">
      <calculatedColumnFormula>RANK(R15,D15:R15,1)</calculatedColumnFormula>
    </tableColumn>
    <tableColumn id="22" xr3:uid="{AE0C2AEA-80D7-4252-96DC-2736FB756D6A}" name="Bulgaria" dataDxfId="228"/>
    <tableColumn id="23" xr3:uid="{7381F654-995B-4D98-A731-F14CB1804E8A}" name="Croatia" dataDxfId="227"/>
    <tableColumn id="24" xr3:uid="{AC5EC719-FED7-495A-B7BB-DDA10382929D}" name="Cyprus" dataDxfId="226"/>
    <tableColumn id="25" xr3:uid="{921B579C-7580-4D55-8A1F-CABA9471DB52}" name="Czechia" dataDxfId="225"/>
    <tableColumn id="26" xr3:uid="{0527A058-505F-4B6C-B443-389F13474032}" name="Estonia" dataDxfId="224"/>
    <tableColumn id="27" xr3:uid="{1C17ACC0-5AD4-43C8-A5BC-2A5EB17FD511}" name="Hungary" dataDxfId="223"/>
    <tableColumn id="28" xr3:uid="{A1DAE828-081B-4109-A531-E810ED50A317}" name="Latvia" dataDxfId="222"/>
    <tableColumn id="29" xr3:uid="{C08CC6FC-A182-4DC5-82F1-A685852DC42F}" name="Lithuania" dataDxfId="221"/>
    <tableColumn id="30" xr3:uid="{1A342B4E-6743-4DB2-BFE1-E21855F54662}" name="Malta" dataDxfId="220"/>
    <tableColumn id="31" xr3:uid="{9194819F-476D-4A35-942C-91E654BE6614}" name="Poland" dataDxfId="219"/>
    <tableColumn id="32" xr3:uid="{E035CCE3-3EBF-4759-ABB7-9D81FFCF1CD4}" name="Romania" dataDxfId="218"/>
    <tableColumn id="33" xr3:uid="{DA018891-362A-4CA8-A6D7-B9EC0207C11A}" name="Slovakia" dataDxfId="217"/>
    <tableColumn id="34" xr3:uid="{32FFC260-393F-4C85-875E-93E1A42649FA}" name="Slovenia" dataDxfId="216"/>
    <tableColumn id="35" xr3:uid="{6779960A-5AB6-47A6-8EA1-C539F7893CB0}" name="EU 27 plus UK median [Note 1]" dataDxfId="215">
      <calculatedColumnFormula>MEDIAN(D15:R15,V15:AH15)</calculatedColumnFormula>
    </tableColumn>
    <tableColumn id="36" xr3:uid="{D6C4D027-E925-4255-812F-E19600F601B2}" name="UK relative to EU 27 plus UK median (%)" dataDxfId="214">
      <calculatedColumnFormula>(R15-AI15)/AI15*100</calculatedColumnFormula>
    </tableColumn>
    <tableColumn id="37" xr3:uid="{CCA5280C-EA46-4F70-ACE7-2C065F9C919E}" name="UK relative to EU 27 plus UK rank_x000a_[Note 2]" dataDxfId="213">
      <calculatedColumnFormula>RANK(R15,(D15:R15,V15:AH15),1)</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0342B5-3744-4487-AC43-3027969863AC}" name="Domestic_electricity_prices_in_the_EU_for_small_consumers_including_all_taxes_and_levies" displayName="Domestic_electricity_prices_in_the_EU_for_small_consumers_including_all_taxes_and_levies" ref="A14:AK72" totalsRowShown="0" headerRowDxfId="212" dataDxfId="211">
  <autoFilter ref="A14:AK72" xr:uid="{DA0342B5-3744-4487-AC43-3027969863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96F17C18-F8DB-466E-B05A-80CC5922616B}" name="Year"/>
    <tableColumn id="2" xr3:uid="{DF52E451-6094-4BB1-BBC6-DA1904027028}" name="Period" dataDxfId="210"/>
    <tableColumn id="3" xr3:uid="{A22F4AB7-69A6-4B84-93FD-CF016C214FDD}" name="Methodology" dataDxfId="209"/>
    <tableColumn id="4" xr3:uid="{D7B0B994-0E9B-46DB-8B1C-ED6D0B767D56}" name="Austria" dataDxfId="208"/>
    <tableColumn id="5" xr3:uid="{FA40D0BB-17C0-4F60-A30F-F98D67B647AD}" name="Belgium" dataDxfId="207"/>
    <tableColumn id="6" xr3:uid="{A448A98E-A0EF-43BF-A062-4AEE93EC7844}" name="Denmark" dataDxfId="206"/>
    <tableColumn id="7" xr3:uid="{F3685567-4F34-4CEB-B0A0-20701122F937}" name="Finland" dataDxfId="205"/>
    <tableColumn id="8" xr3:uid="{A5C27B94-CF0E-412B-BA1C-1C074F282234}" name="France" dataDxfId="204"/>
    <tableColumn id="9" xr3:uid="{D5A1FB57-62EC-42AB-A668-41338044504E}" name="Germany" dataDxfId="203"/>
    <tableColumn id="10" xr3:uid="{A6FED5BA-148E-4CAA-B639-6E0A3A904BFB}" name="Greece" dataDxfId="202"/>
    <tableColumn id="11" xr3:uid="{4E238A1E-59AB-42C3-9A4D-9790CDADCF0C}" name="Ireland" dataDxfId="201"/>
    <tableColumn id="12" xr3:uid="{5D265475-20D8-4E4F-BF69-C53299F4850E}" name="Italy" dataDxfId="200"/>
    <tableColumn id="13" xr3:uid="{935C8705-D3D9-41C1-A458-6C2E83440BB7}" name="Luxembourg" dataDxfId="199"/>
    <tableColumn id="14" xr3:uid="{5300CA52-2197-47BE-93CE-E117C4117FF7}" name="Netherlands" dataDxfId="198"/>
    <tableColumn id="15" xr3:uid="{07E0C801-649E-4A24-9D00-4B244BF9832F}" name="Portugal" dataDxfId="197"/>
    <tableColumn id="16" xr3:uid="{D9498429-FF08-4BA1-A071-21C079F80E3D}" name="Spain" dataDxfId="196"/>
    <tableColumn id="17" xr3:uid="{99997D07-41B6-46C1-87AF-203E9AFFC32D}" name="Sweden" dataDxfId="195"/>
    <tableColumn id="18" xr3:uid="{06AC4291-4350-407E-AE53-55A009D6B5CC}" name="United Kingdom" dataDxfId="194"/>
    <tableColumn id="19" xr3:uid="{D47A58A9-2202-4E78-8978-CF79493DFEED}" name="EU 14 plus UK median [Note 1]" dataDxfId="193">
      <calculatedColumnFormula>MEDIAN(D15:R15)</calculatedColumnFormula>
    </tableColumn>
    <tableColumn id="20" xr3:uid="{95D475DB-F03A-4459-811E-D722CD7742FF}" name="UK relative to EU 14 plus UK median (%)" dataDxfId="192">
      <calculatedColumnFormula>(R15-S15)/S15*100</calculatedColumnFormula>
    </tableColumn>
    <tableColumn id="21" xr3:uid="{AACE07DC-D692-4BC0-B47B-3AD6C08ABDF5}" name="UK relative to EU 14 plus UK rank_x000a_[Note 2]" dataDxfId="191">
      <calculatedColumnFormula>RANK(R15,D15:R15,1)</calculatedColumnFormula>
    </tableColumn>
    <tableColumn id="22" xr3:uid="{B2B7DF4E-DC66-4F03-96A4-872792288DE6}" name="Bulgaria" dataDxfId="190"/>
    <tableColumn id="23" xr3:uid="{47689381-668A-4C1E-AE0F-3F2E0197A9EE}" name="Croatia" dataDxfId="189"/>
    <tableColumn id="24" xr3:uid="{4EF5C3A1-7521-44D2-9F0A-65414A937467}" name="Cyprus" dataDxfId="188"/>
    <tableColumn id="25" xr3:uid="{EF6530D1-220A-4C14-B0E6-40A2EF504581}" name="Czechia" dataDxfId="187"/>
    <tableColumn id="26" xr3:uid="{CB50F319-07A3-43C2-986D-570700A56994}" name="Estonia" dataDxfId="186"/>
    <tableColumn id="27" xr3:uid="{DA8EB37F-8862-420D-87C4-9BABBA712C29}" name="Hungary" dataDxfId="185"/>
    <tableColumn id="28" xr3:uid="{7338B2D4-0D99-4EA0-B2FD-30AA7D7C3E73}" name="Latvia" dataDxfId="184"/>
    <tableColumn id="29" xr3:uid="{538B00EE-29C9-44EE-B42F-99D3051B9386}" name="Lithuania" dataDxfId="183"/>
    <tableColumn id="30" xr3:uid="{696937FE-E0A0-47FE-8CF8-CD6AC7BB1E95}" name="Malta" dataDxfId="182"/>
    <tableColumn id="31" xr3:uid="{094ABE80-2294-4AD3-BB23-FBE69CA5BAB1}" name="Poland" dataDxfId="181"/>
    <tableColumn id="32" xr3:uid="{F78F6B4F-2544-4F7F-91E1-638975F8807D}" name="Romania" dataDxfId="180"/>
    <tableColumn id="33" xr3:uid="{4935B876-8474-4E49-99D8-4C15A2E75D2D}" name="Slovakia" dataDxfId="179"/>
    <tableColumn id="34" xr3:uid="{7A2A56E2-F0F2-44A1-B6DB-49749B08E2F6}" name="Slovenia" dataDxfId="178"/>
    <tableColumn id="35" xr3:uid="{FCC48BA1-0927-4E3C-9362-CB359CEAA96F}" name="EU 27 plus UK median [Note 1]" dataDxfId="177">
      <calculatedColumnFormula>MEDIAN(D15:R15,V15:AH15)</calculatedColumnFormula>
    </tableColumn>
    <tableColumn id="36" xr3:uid="{38ADEEF9-BFC7-45DC-8E9E-84A4F898D2DD}" name="UK relative to EU 27 plus UK median (%)" dataDxfId="176">
      <calculatedColumnFormula>(R15-AI15)/AI15*100</calculatedColumnFormula>
    </tableColumn>
    <tableColumn id="37" xr3:uid="{328570CC-58D5-4DEF-AA53-CB4BE7C417B9}" name="UK relative to EU 27 plus UK rank_x000a_[Note 2]" dataDxfId="175">
      <calculatedColumnFormula>RANK(R15,(D15:R15,V15:AH15),1)</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F704BB6-3056-4E89-BE11-8AA38C7BE76B}" name="Domestic_electricity_prices_in_the_EU_for_medium_consumers_excluding_taxes_and_levies" displayName="Domestic_electricity_prices_in_the_EU_for_medium_consumers_excluding_taxes_and_levies" ref="A14:AK72" totalsRowShown="0" headerRowDxfId="174" dataDxfId="173">
  <autoFilter ref="A14:AK72" xr:uid="{3F704BB6-3056-4E89-BE11-8AA38C7BE76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9F378AAD-F927-43B1-95E8-2453CF8AECF2}" name="Year"/>
    <tableColumn id="2" xr3:uid="{BB58BDC4-5C59-4AAC-9DBF-1D111F9592A1}" name="Period" dataDxfId="172"/>
    <tableColumn id="3" xr3:uid="{C7844CED-9640-4FB2-9FE6-D140B64EC8F1}" name="Methodology" dataDxfId="171"/>
    <tableColumn id="4" xr3:uid="{9B923CE1-DA1C-4958-A173-D2845A2AFA28}" name="Austria" dataDxfId="170"/>
    <tableColumn id="5" xr3:uid="{C8762041-09D4-4783-AF87-CC0CF9DCFA0C}" name="Belgium" dataDxfId="169"/>
    <tableColumn id="6" xr3:uid="{8C4F38E6-BD98-4F01-844E-56C53C337C0A}" name="Denmark" dataDxfId="168"/>
    <tableColumn id="7" xr3:uid="{E33CE9DA-AA75-4617-836F-5D83E5F5166E}" name="Finland" dataDxfId="167"/>
    <tableColumn id="8" xr3:uid="{A3C55521-4509-4399-B32D-47DFCE86CEB7}" name="France" dataDxfId="166"/>
    <tableColumn id="9" xr3:uid="{F7804827-C905-4D17-A332-E18659000A7A}" name="Germany" dataDxfId="165"/>
    <tableColumn id="10" xr3:uid="{F0580347-7458-4393-859F-9BE12C7C0E7E}" name="Greece" dataDxfId="164"/>
    <tableColumn id="11" xr3:uid="{86FE503B-418C-4425-A4E4-E1E4914206F9}" name="Ireland" dataDxfId="163"/>
    <tableColumn id="12" xr3:uid="{01736481-8DA4-4E42-91DC-3FD26258F934}" name="Italy" dataDxfId="162"/>
    <tableColumn id="13" xr3:uid="{249A8E75-A683-4806-B049-5B2740C02288}" name="Luxembourg" dataDxfId="161"/>
    <tableColumn id="14" xr3:uid="{75AC3737-6F99-4C8C-8287-67C5A9B41DDE}" name="Netherlands" dataDxfId="160"/>
    <tableColumn id="15" xr3:uid="{9DDE81AC-04F2-442E-B982-C1B40B5FDBFE}" name="Portugal" dataDxfId="159"/>
    <tableColumn id="16" xr3:uid="{2877083B-3500-4D7D-BC0B-F7DBF6082324}" name="Spain" dataDxfId="158"/>
    <tableColumn id="17" xr3:uid="{0A9413F7-777F-4D4E-8023-3612F2426643}" name="Sweden" dataDxfId="157"/>
    <tableColumn id="18" xr3:uid="{4EB4414F-0387-47DF-B2E5-B16293DF3067}" name="United Kingdom" dataDxfId="156"/>
    <tableColumn id="19" xr3:uid="{B85A4840-986C-4175-9D00-11D8C988BA40}" name="EU 14 plus UK median [Note 1]" dataDxfId="155">
      <calculatedColumnFormula>MEDIAN(D15:R15)</calculatedColumnFormula>
    </tableColumn>
    <tableColumn id="20" xr3:uid="{B2F44A4A-238B-4D64-ACD0-81C96F7B0366}" name="UK relative to EU 14 plus UK median (%)" dataDxfId="154">
      <calculatedColumnFormula>(R15-S15)/S15*100</calculatedColumnFormula>
    </tableColumn>
    <tableColumn id="21" xr3:uid="{27561888-9E89-4D2A-9B20-D006D08246BE}" name="UK relative to EU 14 plus UK rank_x000a_[Note 2]" dataDxfId="153">
      <calculatedColumnFormula>RANK(R15,D15:R15,1)</calculatedColumnFormula>
    </tableColumn>
    <tableColumn id="22" xr3:uid="{32BB084E-CB74-457B-AB7E-25E7C7B49257}" name="Bulgaria" dataDxfId="152"/>
    <tableColumn id="23" xr3:uid="{4333ACEF-2DA5-44FE-AFE8-85443EFF2875}" name="Croatia" dataDxfId="151"/>
    <tableColumn id="24" xr3:uid="{D182C767-0DBC-40B5-AEB7-7C6F564A64C9}" name="Cyprus" dataDxfId="150"/>
    <tableColumn id="25" xr3:uid="{D05D2FC5-7637-4A88-9408-DE964F8AA28F}" name="Czechia" dataDxfId="149"/>
    <tableColumn id="26" xr3:uid="{6DB01490-040C-48AC-A976-9DAE57C65EFE}" name="Estonia" dataDxfId="148"/>
    <tableColumn id="27" xr3:uid="{F36A88D8-ADD9-471C-8A42-370A3760274C}" name="Hungary" dataDxfId="147"/>
    <tableColumn id="28" xr3:uid="{6419988D-433D-485B-B4D4-A11A79C91D64}" name="Latvia" dataDxfId="146"/>
    <tableColumn id="29" xr3:uid="{9E0EF9FD-C044-451B-A884-A1F59B9A614E}" name="Lithuania" dataDxfId="145"/>
    <tableColumn id="30" xr3:uid="{ED3DB087-D96D-4E0B-ADD4-DE4C8E805BA9}" name="Malta" dataDxfId="144"/>
    <tableColumn id="31" xr3:uid="{82464688-43E4-4069-8B87-21029B6A7759}" name="Poland" dataDxfId="143"/>
    <tableColumn id="32" xr3:uid="{8B6742ED-3162-4670-ADF6-FAE7AA04D5FC}" name="Romania" dataDxfId="142"/>
    <tableColumn id="33" xr3:uid="{B4EADB6C-808C-41BA-A0A1-9F09E75881DE}" name="Slovakia" dataDxfId="141"/>
    <tableColumn id="34" xr3:uid="{D6B9C8C3-7900-4D7E-8D81-1A9A0E2441F1}" name="Slovenia" dataDxfId="140"/>
    <tableColumn id="35" xr3:uid="{E5F5D921-D9C6-43F3-9D80-46BA11D7F1D5}" name="EU 27 plus UK median [Note 1]" dataDxfId="139">
      <calculatedColumnFormula>MEDIAN(D15:R15,V15:AH15)</calculatedColumnFormula>
    </tableColumn>
    <tableColumn id="36" xr3:uid="{B78F18B9-1D7B-4EA4-AF47-05754A2FD864}" name="UK relative to EU 27 plus UK median (%)" dataDxfId="138">
      <calculatedColumnFormula>(R15-AI15)/AI15*100</calculatedColumnFormula>
    </tableColumn>
    <tableColumn id="37" xr3:uid="{F844C20B-03A1-4624-AAE2-0293E68220D7}" name="UK relative to EU 27 plus UK rank_x000a_[Note 2]" dataDxfId="137">
      <calculatedColumnFormula>RANK(R15,(D15:R15,V15:AH15),1)</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86C75E-5424-4D27-937A-A36EA6EB729B}" name="Domestic_electricity_prices_in_the_EU_for_medium_consumers_including_all_taxes_and_levies" displayName="Domestic_electricity_prices_in_the_EU_for_medium_consumers_including_all_taxes_and_levies" ref="A14:AK72" totalsRowShown="0" headerRowDxfId="136" dataDxfId="135">
  <autoFilter ref="A14:AK72" xr:uid="{AA86C75E-5424-4D27-937A-A36EA6EB729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95ECF061-547A-4999-B672-A44423C68CD3}" name="Year"/>
    <tableColumn id="2" xr3:uid="{975F7E14-3AA2-4EA2-808D-54CB8784F9C1}" name="Period" dataDxfId="134"/>
    <tableColumn id="3" xr3:uid="{6FD36277-2338-4D88-9E68-5397734CDB52}" name="Methodology" dataDxfId="133"/>
    <tableColumn id="4" xr3:uid="{6622E051-6308-439F-9225-2FCF8381AB13}" name="Austria" dataDxfId="132"/>
    <tableColumn id="5" xr3:uid="{3F20FCF1-64A7-4DEF-B74F-2B2F1C700713}" name="Belgium" dataDxfId="131"/>
    <tableColumn id="6" xr3:uid="{F9A9A7C9-A4E4-4C9C-88DD-4D7F68FB6253}" name="Denmark" dataDxfId="130"/>
    <tableColumn id="7" xr3:uid="{8F094EA3-491D-42D6-86E0-7007BB81FDD2}" name="Finland" dataDxfId="129"/>
    <tableColumn id="8" xr3:uid="{4A14F096-78E8-4551-9512-7C726C0570C8}" name="France" dataDxfId="128"/>
    <tableColumn id="9" xr3:uid="{5E09BF22-7BF7-4FAC-99C4-816E2F862BC0}" name="Germany" dataDxfId="127"/>
    <tableColumn id="10" xr3:uid="{A46F1B14-32E5-4249-B56E-A4B8D898F499}" name="Greece" dataDxfId="126"/>
    <tableColumn id="11" xr3:uid="{7F042F7B-01E9-4DF3-9835-537E3FB9E299}" name="Ireland" dataDxfId="125"/>
    <tableColumn id="12" xr3:uid="{8EF82698-B739-4623-BA44-9BD061A5F88F}" name="Italy" dataDxfId="124"/>
    <tableColumn id="13" xr3:uid="{27719A6D-59D7-4B15-A267-2E88F3D41FA9}" name="Luxembourg" dataDxfId="123"/>
    <tableColumn id="14" xr3:uid="{C805B8BE-56FD-41D5-857D-8F46A82317F2}" name="Netherlands" dataDxfId="122"/>
    <tableColumn id="15" xr3:uid="{C188945F-019B-4622-B5CD-D2DB295A59B9}" name="Portugal" dataDxfId="121"/>
    <tableColumn id="16" xr3:uid="{9BBA7DA5-3D13-414E-828A-CE9AEF4A3373}" name="Spain" dataDxfId="120"/>
    <tableColumn id="17" xr3:uid="{67862EA0-893D-444A-A99C-7C8331005BDB}" name="Sweden" dataDxfId="119"/>
    <tableColumn id="18" xr3:uid="{851AD33F-F158-4DD5-A07E-71DDD6064F33}" name="United Kingdom" dataDxfId="118"/>
    <tableColumn id="19" xr3:uid="{648F9731-0365-4209-AE57-CC301F30E008}" name="EU 14 plus UK median [Note 1]" dataDxfId="117">
      <calculatedColumnFormula>MEDIAN(D15:R15)</calculatedColumnFormula>
    </tableColumn>
    <tableColumn id="20" xr3:uid="{10A7B452-0728-42AC-9CAA-6A735E4F22EE}" name="UK relative to EU 14 plus UK median (%)" dataDxfId="116">
      <calculatedColumnFormula>(R15-S15)/S15*100</calculatedColumnFormula>
    </tableColumn>
    <tableColumn id="21" xr3:uid="{E29A2A4E-8A0A-4822-8F68-2C4A3616E4FD}" name="UK relative to EU 14 plus UK rank_x000a_[Note 2]" dataDxfId="115">
      <calculatedColumnFormula>RANK(R15,D15:R15,1)</calculatedColumnFormula>
    </tableColumn>
    <tableColumn id="22" xr3:uid="{5028B504-2E1A-4321-AD22-134A60943405}" name="Bulgaria" dataDxfId="114"/>
    <tableColumn id="23" xr3:uid="{B666C96E-3470-4478-9F4D-9CFBC5679AB3}" name="Croatia" dataDxfId="113"/>
    <tableColumn id="24" xr3:uid="{5C70CFA4-03CD-495E-8081-B574DDF692A7}" name="Cyprus" dataDxfId="112"/>
    <tableColumn id="25" xr3:uid="{ECCE6643-F792-4362-9452-ABCBAABEC4EC}" name="Czechia" dataDxfId="111"/>
    <tableColumn id="26" xr3:uid="{5A9232A4-0764-473D-9BE5-847C4AB7F244}" name="Estonia" dataDxfId="110"/>
    <tableColumn id="27" xr3:uid="{31AC3390-C052-4843-B8F9-578563BDB305}" name="Hungary" dataDxfId="109"/>
    <tableColumn id="28" xr3:uid="{8A5C3278-EDA8-4533-A983-0DDD9C2E34B3}" name="Latvia" dataDxfId="108"/>
    <tableColumn id="29" xr3:uid="{4B21CEB3-77C2-4E2A-A73A-AB0B053E85E6}" name="Lithuania" dataDxfId="107"/>
    <tableColumn id="30" xr3:uid="{E9FF4F83-BD93-4781-A249-B86E69D98D59}" name="Malta" dataDxfId="106"/>
    <tableColumn id="31" xr3:uid="{B496DA46-4B5C-49F4-81F4-550BF4C3C586}" name="Poland" dataDxfId="105"/>
    <tableColumn id="32" xr3:uid="{BE4F3EC4-E6B9-4F7B-968A-FCA7CA149650}" name="Romania" dataDxfId="104"/>
    <tableColumn id="33" xr3:uid="{D655AE46-35E8-45AE-BAF2-B2CD1638A0AE}" name="Slovakia" dataDxfId="103"/>
    <tableColumn id="34" xr3:uid="{F744498E-1EBC-49AF-920D-7E242F77CC63}" name="Slovenia" dataDxfId="102"/>
    <tableColumn id="35" xr3:uid="{8A4F332C-5579-4D4F-9552-8B97AB79B5B3}" name="EU 27 plus UK median [Note 1]" dataDxfId="101">
      <calculatedColumnFormula>MEDIAN(D15:R15,V15:AH15)</calculatedColumnFormula>
    </tableColumn>
    <tableColumn id="36" xr3:uid="{D94CF747-B614-4EA3-9CBC-3E065CF44E61}" name="UK relative to EU 27 plus UK median (%)" dataDxfId="100">
      <calculatedColumnFormula>(R15-AI15)/AI15*100</calculatedColumnFormula>
    </tableColumn>
    <tableColumn id="37" xr3:uid="{AB2F20B3-026D-4703-BA0A-14B9BBC5E984}" name="UK relative to EU 27 plus UK rank_x000a_[Note 2]" dataDxfId="99">
      <calculatedColumnFormula>RANK(R15,(D15:R15,V15:AH15),1)</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E507EA-E3A7-487A-817A-23E77EFE51E7}" name="Domestic_electricity_prices_in_the_EU_for_large_consumers_excluding_taxes_and_levies" displayName="Domestic_electricity_prices_in_the_EU_for_large_consumers_excluding_taxes_and_levies" ref="A14:AK72" totalsRowShown="0" headerRowDxfId="98" dataDxfId="97">
  <autoFilter ref="A14:AK72" xr:uid="{DBE507EA-E3A7-487A-817A-23E77EFE51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AA5DD3E8-AEB3-437C-91B4-C6D17250689A}" name="Year"/>
    <tableColumn id="2" xr3:uid="{D861D669-78C0-4070-9A6F-AD766520CDF4}" name="Period" dataDxfId="96"/>
    <tableColumn id="3" xr3:uid="{EA47520E-B9B4-417F-998B-06F24CDAF8FE}" name="Methodology" dataDxfId="95"/>
    <tableColumn id="4" xr3:uid="{3D5F01F7-E1E5-4269-BDBD-CFF3122E595D}" name="Austria" dataDxfId="94"/>
    <tableColumn id="5" xr3:uid="{D7B91567-08D7-4D19-B55F-CE8CDFA9A2EA}" name="Belgium" dataDxfId="93"/>
    <tableColumn id="6" xr3:uid="{C94E43E0-3EB6-437A-8F8F-9DCDB047D641}" name="Denmark" dataDxfId="92"/>
    <tableColumn id="7" xr3:uid="{8827E489-5353-4431-A5EC-FD99A882B29A}" name="Finland" dataDxfId="91"/>
    <tableColumn id="8" xr3:uid="{2469ECD2-FBC1-4579-8D12-BF9F3ACA300B}" name="France" dataDxfId="90"/>
    <tableColumn id="9" xr3:uid="{EF89F377-B507-4E3B-B1FD-ADF243BEBF53}" name="Germany" dataDxfId="89"/>
    <tableColumn id="10" xr3:uid="{8DE51502-1036-42D0-A0DD-4CEE2A702EA4}" name="Greece" dataDxfId="88"/>
    <tableColumn id="11" xr3:uid="{030E08D9-1D99-40F8-B9D9-A613B31B884D}" name="Ireland" dataDxfId="87"/>
    <tableColumn id="12" xr3:uid="{AAC013BE-7342-40F2-91DA-B45B7862F00D}" name="Italy" dataDxfId="86"/>
    <tableColumn id="13" xr3:uid="{9D2F6B43-09EC-414F-833D-E79E0B2F4B60}" name="Luxembourg" dataDxfId="85"/>
    <tableColumn id="14" xr3:uid="{05736059-1090-475D-B7C6-755F03F4A7AA}" name="Netherlands" dataDxfId="84"/>
    <tableColumn id="15" xr3:uid="{99BBC67D-66CC-488C-8922-95F5D521E3C0}" name="Portugal" dataDxfId="83"/>
    <tableColumn id="16" xr3:uid="{698E209E-9402-4FC8-B348-351EAD2FF89F}" name="Spain" dataDxfId="82"/>
    <tableColumn id="17" xr3:uid="{68F281E5-A57B-47E9-A6D4-68AFF3905C6F}" name="Sweden" dataDxfId="81"/>
    <tableColumn id="18" xr3:uid="{5085BB27-1090-4085-8D3C-1D2F5A1BC3CB}" name="United Kingdom" dataDxfId="80"/>
    <tableColumn id="19" xr3:uid="{7E0D2FFF-308D-4FEF-8ED7-C8C75F797FCF}" name="EU 14 plus UK median [Note 1]" dataDxfId="79">
      <calculatedColumnFormula>MEDIAN(D15:R15)</calculatedColumnFormula>
    </tableColumn>
    <tableColumn id="20" xr3:uid="{D38FC965-C49A-405C-8157-D20A2314F9CD}" name="UK relative to EU 14 plus UK median (%)" dataDxfId="78">
      <calculatedColumnFormula>(R15-S15)/S15*100</calculatedColumnFormula>
    </tableColumn>
    <tableColumn id="21" xr3:uid="{C75C5CC2-0960-4E16-A6E3-079C53E3ADB4}" name="UK relative to EU 14 plus UK rank_x000a_[Note 2]" dataDxfId="77">
      <calculatedColumnFormula>RANK(R15,D15:R15,1)</calculatedColumnFormula>
    </tableColumn>
    <tableColumn id="22" xr3:uid="{B8BCF3AA-4D3B-48DE-8784-68ADC6A91458}" name="Bulgaria" dataDxfId="76"/>
    <tableColumn id="23" xr3:uid="{FA98CBA5-A94C-4AB2-AD6A-7BA8DCDDA3A4}" name="Croatia" dataDxfId="75"/>
    <tableColumn id="24" xr3:uid="{1BE8A32A-7387-4924-A7A5-E929D52DB9D9}" name="Cyprus" dataDxfId="74"/>
    <tableColumn id="25" xr3:uid="{76A67724-A72C-4169-B863-0339B659F38D}" name="Czechia" dataDxfId="73"/>
    <tableColumn id="26" xr3:uid="{D37C6592-A879-4708-AC1D-5618E8740DA6}" name="Estonia" dataDxfId="72"/>
    <tableColumn id="27" xr3:uid="{5DDC410D-F6E4-46BF-95B1-D7821B577BC7}" name="Hungary" dataDxfId="71"/>
    <tableColumn id="28" xr3:uid="{A4F6CB95-D02E-4BA9-8DCA-027BD814E923}" name="Latvia" dataDxfId="70"/>
    <tableColumn id="29" xr3:uid="{E05C90C1-AD3D-4618-AAF8-93A155945A87}" name="Lithuania" dataDxfId="69"/>
    <tableColumn id="30" xr3:uid="{736864AE-426E-4E0D-A420-B3C8E9054CEF}" name="Malta" dataDxfId="68"/>
    <tableColumn id="31" xr3:uid="{0046C4FE-285A-4A53-8BAC-40820C9B69A2}" name="Poland" dataDxfId="67"/>
    <tableColumn id="32" xr3:uid="{80E78435-98B0-48B9-AD21-4A0B7D156E51}" name="Romania" dataDxfId="66"/>
    <tableColumn id="33" xr3:uid="{DE8AB9CE-A6BC-429F-946B-AEA45B7C39FD}" name="Slovakia" dataDxfId="65"/>
    <tableColumn id="34" xr3:uid="{5B6B768E-680F-4415-8DA5-52B8D6C07D30}" name="Slovenia" dataDxfId="64"/>
    <tableColumn id="35" xr3:uid="{FA475D5B-DCF3-4659-B2CF-7EB42CE0ED25}" name="EU 27 plus UK median [Note 1]" dataDxfId="63">
      <calculatedColumnFormula>MEDIAN(D15:R15,V15:AH15)</calculatedColumnFormula>
    </tableColumn>
    <tableColumn id="36" xr3:uid="{34F7546C-5FD2-4BA1-871D-9A6D2CC21002}" name="UK relative to EU 27 plus UK median (%)" dataDxfId="62">
      <calculatedColumnFormula>(R15-AI15)/AI15*100</calculatedColumnFormula>
    </tableColumn>
    <tableColumn id="37" xr3:uid="{555499C1-42D2-4EAE-8D45-8DBA00C8EA5D}" name="UK relative to EU 27 plus UK rank_x000a_[Note 2]" dataDxfId="61">
      <calculatedColumnFormula>RANK(R15,(D15:R15,V15:AH15),1)</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58FD73A-F337-4AEE-8DE3-0E294B3A0E78}" name="Domestic_electricity_prices_in_the_EU_for_large_consumers_including_all_taxes_and_levies" displayName="Domestic_electricity_prices_in_the_EU_for_large_consumers_including_all_taxes_and_levies" ref="A14:AK72" totalsRowShown="0" headerRowDxfId="60" dataDxfId="59">
  <autoFilter ref="A14:AK72" xr:uid="{058FD73A-F337-4AEE-8DE3-0E294B3A0E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8E8A7B19-3FB7-4A34-B30A-6351E5585CA8}" name="Year"/>
    <tableColumn id="2" xr3:uid="{8AD79FFA-E6F6-4298-A1D5-69843FA41B26}" name="Period" dataDxfId="58"/>
    <tableColumn id="3" xr3:uid="{809A56BF-9D2C-436F-8DF4-1CE8B9765031}" name="Methodology" dataDxfId="57"/>
    <tableColumn id="4" xr3:uid="{8F05B6FE-D7B0-492E-911B-5A8FFB161393}" name="Austria" dataDxfId="56"/>
    <tableColumn id="5" xr3:uid="{187E9095-EF49-45A7-B187-03478C2B5587}" name="Belgium" dataDxfId="55"/>
    <tableColumn id="6" xr3:uid="{3F705C57-6F98-4769-AADE-847393E95B66}" name="Denmark" dataDxfId="54"/>
    <tableColumn id="7" xr3:uid="{4AE2DD61-A404-44E2-A26F-51DB7F635CA5}" name="Finland" dataDxfId="53"/>
    <tableColumn id="8" xr3:uid="{C3D5E1C7-9264-4746-8A3E-B8744C55ED89}" name="France" dataDxfId="52"/>
    <tableColumn id="9" xr3:uid="{1EB8447C-BDA6-4037-97EA-79565FEEC57C}" name="Germany" dataDxfId="51"/>
    <tableColumn id="10" xr3:uid="{A6FEF364-399E-4C29-9B17-8B3A1D09B17E}" name="Greece" dataDxfId="50"/>
    <tableColumn id="11" xr3:uid="{AE54E182-4826-4E4F-84E9-B1370553905E}" name="Ireland" dataDxfId="49"/>
    <tableColumn id="12" xr3:uid="{DCE4E1F3-C005-410F-8790-0B58687D4509}" name="Italy" dataDxfId="48"/>
    <tableColumn id="13" xr3:uid="{1AC22702-B26C-4844-A635-564F2028622B}" name="Luxembourg" dataDxfId="47"/>
    <tableColumn id="14" xr3:uid="{164DD9B3-1265-4E83-9C7D-AD123DEA8EA6}" name="Netherlands" dataDxfId="46"/>
    <tableColumn id="15" xr3:uid="{0A02BD2F-B322-41C1-B522-653383CC5927}" name="Portugal" dataDxfId="45"/>
    <tableColumn id="16" xr3:uid="{720FC3F5-BED9-45CA-9399-AAD8A8363B79}" name="Spain" dataDxfId="44"/>
    <tableColumn id="17" xr3:uid="{BA5D1DB6-E4F4-4296-8FEF-8529FDEAAC4C}" name="Sweden" dataDxfId="43"/>
    <tableColumn id="18" xr3:uid="{7DB0BABD-2C7F-4D3D-9E3D-07CAE229982F}" name="United Kingdom" dataDxfId="42"/>
    <tableColumn id="19" xr3:uid="{7278D700-6A58-40CC-97CA-D7FDB3021B42}" name="EU 14 plus UK median [Note 1]" dataDxfId="41">
      <calculatedColumnFormula>MEDIAN(D15:R15)</calculatedColumnFormula>
    </tableColumn>
    <tableColumn id="20" xr3:uid="{AB81EAB0-D928-4774-B2E2-E3E8B5E0663E}" name="UK relative to EU 14 plus UK median (%)" dataDxfId="40">
      <calculatedColumnFormula>(R15-S15)/S15*100</calculatedColumnFormula>
    </tableColumn>
    <tableColumn id="21" xr3:uid="{681CD9A4-22C6-402E-B4CF-CDE393950FD6}" name="UK relative to EU 14 plus UK rank_x000a_[Note 2]" dataDxfId="39">
      <calculatedColumnFormula>RANK(R15,D15:R15,1)</calculatedColumnFormula>
    </tableColumn>
    <tableColumn id="22" xr3:uid="{7458EA01-3C36-4D5C-B980-F427D5549DD3}" name="Bulgaria" dataDxfId="38"/>
    <tableColumn id="23" xr3:uid="{D52FF792-2121-400B-9E33-6DB536AF2787}" name="Croatia" dataDxfId="37"/>
    <tableColumn id="24" xr3:uid="{E75AC14B-5560-4656-9850-7801FA2E42D2}" name="Cyprus" dataDxfId="36"/>
    <tableColumn id="25" xr3:uid="{67880607-F49D-4547-BB7A-DCD3BC2BF854}" name="Czechia" dataDxfId="35"/>
    <tableColumn id="26" xr3:uid="{96852E90-0025-4610-8CD7-B87859E2BC66}" name="Estonia" dataDxfId="34"/>
    <tableColumn id="27" xr3:uid="{9A5A4251-A4DF-4224-AA94-5DD0FDFB75B6}" name="Hungary" dataDxfId="33"/>
    <tableColumn id="28" xr3:uid="{85B3DBAE-53D6-425D-B322-3AAF57A02F66}" name="Latvia" dataDxfId="32"/>
    <tableColumn id="29" xr3:uid="{994DEE34-69AC-49BC-99DE-C80C0749206D}" name="Lithuania" dataDxfId="31"/>
    <tableColumn id="30" xr3:uid="{7AA12C7E-394E-471B-89BE-3506B5B2D195}" name="Malta" dataDxfId="30"/>
    <tableColumn id="31" xr3:uid="{943CD218-AE43-4B70-BC31-A2B0E0C45281}" name="Poland" dataDxfId="29"/>
    <tableColumn id="32" xr3:uid="{61140C75-1E0E-43B9-B1AC-A7672035F0A2}" name="Romania" dataDxfId="28"/>
    <tableColumn id="33" xr3:uid="{8C20AF77-CD7A-4A17-985F-2BC84219222B}" name="Slovakia" dataDxfId="27"/>
    <tableColumn id="34" xr3:uid="{A7520038-0988-45C9-BFFC-7A41A279DC66}" name="Slovenia" dataDxfId="26"/>
    <tableColumn id="35" xr3:uid="{AA22FBCC-AA53-4844-B231-3272E61EDC1D}" name="EU 27 plus UK median [Note 1]" dataDxfId="25">
      <calculatedColumnFormula>MEDIAN(D15:R15,V15:AH15)</calculatedColumnFormula>
    </tableColumn>
    <tableColumn id="36" xr3:uid="{D1EE751E-D6D2-4B45-AF07-20BB77A5BB6B}" name="UK relative to EU 27 plus UK median (%)" dataDxfId="24">
      <calculatedColumnFormula>(R15-AI15)/AI15*100</calculatedColumnFormula>
    </tableColumn>
    <tableColumn id="37" xr3:uid="{7C9905ED-92BB-4B4E-B0E6-97BC69031446}" name="UK relative to EU 27 plus UK rank_x000a_[Note 2]" dataDxfId="23">
      <calculatedColumnFormula>RANK(R15,(D15:R15,V15:AH15),1)</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89935C4-AC7C-49D2-8E88-FF56D4BD2DF1}" name="_1998_2007_Methodology" displayName="_1998_2007_Methodology" ref="A22:D25" totalsRowShown="0" headerRowDxfId="22" dataDxfId="21" tableBorderDxfId="20">
  <autoFilter ref="A22:D25" xr:uid="{389935C4-AC7C-49D2-8E88-FF56D4BD2DF1}">
    <filterColumn colId="0" hiddenButton="1"/>
    <filterColumn colId="1" hiddenButton="1"/>
    <filterColumn colId="2" hiddenButton="1"/>
    <filterColumn colId="3" hiddenButton="1"/>
  </autoFilter>
  <tableColumns count="4">
    <tableColumn id="1" xr3:uid="{6DFF3B76-AF4D-44FB-9B8C-BB3D703C3FCF}" name="Domestic Electricity" dataDxfId="19" dataCellStyle="Normal 2"/>
    <tableColumn id="2" xr3:uid="{41F9CC04-FA86-4053-84A5-01BC1BE2062E}" name="Eurostat size band" dataDxfId="18"/>
    <tableColumn id="3" xr3:uid="{68E1A1B5-929D-4DCD-BB24-592E863173D8}" name="Annual consumption (MWh): Total" dataDxfId="17" dataCellStyle="Normal 2"/>
    <tableColumn id="4" xr3:uid="{DE467240-3C46-4ED3-9DEF-3101B6533271}" name="Annual consumption (MWh): of which at night:" dataDxfId="16" dataCellStyle="Normal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92025C6-7838-4489-B293-F1B617F7D1BE}" name="_2007_2015_Methodology" displayName="_2007_2015_Methodology" ref="A32:C35" totalsRowShown="0" headerRowDxfId="15" dataDxfId="13" headerRowBorderDxfId="14" tableBorderDxfId="12" headerRowCellStyle="Normal 2">
  <autoFilter ref="A32:C35" xr:uid="{492025C6-7838-4489-B293-F1B617F7D1BE}">
    <filterColumn colId="0" hiddenButton="1"/>
    <filterColumn colId="1" hiddenButton="1"/>
    <filterColumn colId="2" hiddenButton="1"/>
  </autoFilter>
  <tableColumns count="3">
    <tableColumn id="1" xr3:uid="{13869750-FB7E-404B-B327-81E6306B7773}" name="Domestic Electricity" dataDxfId="11" dataCellStyle="Normal 2"/>
    <tableColumn id="2" xr3:uid="{55767197-5FF6-499F-87BB-9038AF548FDD}" name="Eurostat size band" dataDxfId="10" dataCellStyle="Normal 2"/>
    <tableColumn id="3" xr3:uid="{777E7A2F-E4A8-4B64-A8C6-026C703C1210}" name="Annual consumption (kWh)" dataDxfId="9"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7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8D5E92C-612F-40C3-BAF6-3CC84DE857D2}">
  <we:reference id="wa104380526" version="1.0.32.412" store="en-US" storeType="OMEX"/>
  <we:alternateReferences>
    <we:reference id="wa104380526" version="1.0.32.412"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international-comparisons-data-sources-and-methodologies" TargetMode="External"/><Relationship Id="rId7" Type="http://schemas.openxmlformats.org/officeDocument/2006/relationships/hyperlink" Target="https://www.gov.uk/government/publications/desnz-standards-for-official-statistics/statistical-revisions-policy" TargetMode="External"/><Relationship Id="rId2" Type="http://schemas.openxmlformats.org/officeDocument/2006/relationships/hyperlink" Target="https://www.gov.uk/government/statistical-data-sets/international-domestic-energy-price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mailto:newsdesk@energysecurity.gov.uk" TargetMode="External"/><Relationship Id="rId4" Type="http://schemas.openxmlformats.org/officeDocument/2006/relationships/hyperlink" Target="https://www.gov.uk/government/uploads/system/uploads/attachment_data/file/338757/Annex_B.pd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s://ec.europa.eu/eurostat/cache/metadata/en/nrg_pc_204_sims.htm" TargetMode="External"/><Relationship Id="rId1" Type="http://schemas.openxmlformats.org/officeDocument/2006/relationships/hyperlink" Target="https://ec.europa.eu/eurostat/data/database" TargetMode="Externa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Z23"/>
  <sheetViews>
    <sheetView showGridLines="0" tabSelected="1" workbookViewId="0"/>
  </sheetViews>
  <sheetFormatPr defaultColWidth="8.81640625" defaultRowHeight="12.5" x14ac:dyDescent="0.25"/>
  <cols>
    <col min="1" max="2" width="8.7265625" customWidth="1"/>
    <col min="3" max="3" width="9.7265625" customWidth="1"/>
    <col min="4" max="4" width="16.7265625" customWidth="1"/>
    <col min="5" max="25" width="8.7265625" customWidth="1"/>
  </cols>
  <sheetData>
    <row r="1" spans="1:26" ht="36" customHeight="1" x14ac:dyDescent="0.25">
      <c r="A1" s="63" t="s">
        <v>134</v>
      </c>
      <c r="B1" s="51"/>
      <c r="C1" s="51"/>
      <c r="D1" s="51"/>
      <c r="E1" s="51"/>
      <c r="F1" s="51"/>
      <c r="G1" s="51"/>
      <c r="H1" s="51"/>
      <c r="I1" s="51"/>
      <c r="J1" s="51"/>
      <c r="K1" s="16"/>
      <c r="L1" s="16"/>
      <c r="M1" s="16"/>
      <c r="N1" s="16"/>
      <c r="O1" s="16"/>
      <c r="P1" s="16"/>
      <c r="Q1" s="16"/>
      <c r="R1" s="16"/>
      <c r="S1" s="16"/>
      <c r="T1" s="16"/>
      <c r="U1" s="16"/>
      <c r="V1" s="16"/>
      <c r="W1" s="16"/>
    </row>
    <row r="2" spans="1:26" ht="18" x14ac:dyDescent="0.4">
      <c r="A2" s="123" t="s">
        <v>58</v>
      </c>
      <c r="B2" s="64"/>
      <c r="C2" s="64"/>
      <c r="D2" s="64"/>
      <c r="E2" s="64"/>
      <c r="F2" s="64"/>
      <c r="G2" s="64"/>
      <c r="H2" s="64"/>
      <c r="I2" s="64"/>
      <c r="J2" s="64"/>
      <c r="K2" s="65"/>
      <c r="L2" s="65"/>
      <c r="M2" s="65"/>
      <c r="N2" s="65"/>
      <c r="O2" s="65"/>
      <c r="P2" s="65"/>
      <c r="Q2" s="65"/>
      <c r="R2" s="65"/>
      <c r="S2" s="65"/>
      <c r="T2" s="65"/>
      <c r="U2" s="65"/>
      <c r="V2" s="65"/>
      <c r="W2" s="65"/>
    </row>
    <row r="3" spans="1:26" ht="18" customHeight="1" x14ac:dyDescent="0.3">
      <c r="A3" s="124" t="s">
        <v>181</v>
      </c>
      <c r="B3" s="66"/>
      <c r="C3" s="67"/>
      <c r="D3" s="67"/>
      <c r="E3" s="67"/>
      <c r="F3" s="67"/>
      <c r="G3" s="67"/>
      <c r="H3" s="67"/>
      <c r="I3" s="67"/>
      <c r="J3" s="16"/>
      <c r="K3" s="16"/>
      <c r="L3" s="16"/>
      <c r="M3" s="16"/>
      <c r="N3" s="16"/>
      <c r="O3" s="16"/>
      <c r="P3" s="16"/>
      <c r="Q3" s="16"/>
      <c r="R3" s="16"/>
      <c r="S3" s="16"/>
      <c r="T3" s="16"/>
      <c r="U3" s="16"/>
      <c r="V3" s="16"/>
      <c r="W3" s="16"/>
      <c r="X3" s="16"/>
      <c r="Y3" s="16"/>
      <c r="Z3" s="16"/>
    </row>
    <row r="4" spans="1:26" ht="18" customHeight="1" x14ac:dyDescent="0.3">
      <c r="A4" s="14" t="s">
        <v>173</v>
      </c>
      <c r="B4" s="67"/>
      <c r="C4" s="67"/>
      <c r="D4" s="67"/>
      <c r="E4" s="67"/>
      <c r="F4" s="67"/>
      <c r="G4" s="67"/>
      <c r="H4" s="67"/>
      <c r="I4" s="67"/>
      <c r="J4" s="16"/>
      <c r="K4" s="16"/>
      <c r="L4" s="16"/>
      <c r="M4" s="16"/>
      <c r="N4" s="16"/>
      <c r="O4" s="16"/>
      <c r="P4" s="16"/>
      <c r="Q4" s="16"/>
      <c r="R4" s="16"/>
      <c r="S4" s="16"/>
      <c r="T4" s="16"/>
      <c r="U4" s="16"/>
      <c r="V4" s="16"/>
      <c r="W4" s="16"/>
      <c r="X4" s="16"/>
      <c r="Y4" s="16"/>
      <c r="Z4" s="16"/>
    </row>
    <row r="5" spans="1:26" ht="18" customHeight="1" x14ac:dyDescent="0.3">
      <c r="A5" s="125" t="s">
        <v>182</v>
      </c>
      <c r="B5" s="67"/>
      <c r="C5" s="67"/>
      <c r="D5" s="67"/>
      <c r="E5" s="67"/>
      <c r="F5" s="67"/>
      <c r="G5" s="67"/>
      <c r="H5" s="67"/>
      <c r="I5" s="67"/>
      <c r="J5" s="16"/>
      <c r="K5" s="16"/>
      <c r="L5" s="16"/>
      <c r="M5" s="16"/>
      <c r="N5" s="16"/>
      <c r="O5" s="16"/>
      <c r="P5" s="16"/>
      <c r="Q5" s="16"/>
      <c r="R5" s="16"/>
      <c r="S5" s="16"/>
      <c r="T5" s="16"/>
      <c r="U5" s="16"/>
      <c r="V5" s="16"/>
      <c r="W5" s="16"/>
      <c r="X5" s="16"/>
      <c r="Y5" s="16"/>
      <c r="Z5" s="16"/>
    </row>
    <row r="6" spans="1:26" ht="18" customHeight="1" x14ac:dyDescent="0.3">
      <c r="A6" s="14" t="s">
        <v>136</v>
      </c>
      <c r="B6" s="68"/>
      <c r="C6" s="67"/>
      <c r="D6" s="67"/>
      <c r="E6" s="67"/>
      <c r="F6" s="67"/>
      <c r="G6" s="67"/>
      <c r="H6" s="67"/>
      <c r="I6" s="67"/>
      <c r="J6" s="16"/>
      <c r="K6" s="16"/>
      <c r="L6" s="16"/>
      <c r="M6" s="16"/>
      <c r="N6" s="16"/>
      <c r="O6" s="16"/>
      <c r="P6" s="16"/>
      <c r="Q6" s="16"/>
      <c r="R6" s="16"/>
      <c r="S6" s="16"/>
      <c r="T6" s="16"/>
      <c r="U6" s="16"/>
      <c r="V6" s="16"/>
      <c r="W6" s="16"/>
      <c r="X6" s="16"/>
      <c r="Y6" s="16"/>
      <c r="Z6" s="16"/>
    </row>
    <row r="7" spans="1:26" ht="32.25" customHeight="1" x14ac:dyDescent="0.35">
      <c r="A7" s="126" t="s">
        <v>80</v>
      </c>
      <c r="B7" s="67"/>
      <c r="C7" s="67"/>
      <c r="D7" s="67"/>
      <c r="E7" s="67"/>
      <c r="F7" s="67"/>
      <c r="G7" s="67"/>
      <c r="H7" s="67"/>
      <c r="I7" s="67"/>
      <c r="J7" s="16"/>
      <c r="K7" s="16"/>
      <c r="L7" s="16"/>
      <c r="M7" s="16"/>
      <c r="N7" s="16"/>
      <c r="O7" s="16"/>
      <c r="P7" s="16"/>
      <c r="Q7" s="16"/>
      <c r="R7" s="16"/>
      <c r="S7" s="16"/>
      <c r="T7" s="16"/>
      <c r="U7" s="16"/>
      <c r="V7" s="16"/>
      <c r="W7" s="16"/>
    </row>
    <row r="8" spans="1:26" ht="18" customHeight="1" x14ac:dyDescent="0.3">
      <c r="A8" s="86" t="s">
        <v>114</v>
      </c>
      <c r="B8" s="67"/>
      <c r="C8" s="67"/>
      <c r="D8" s="67"/>
      <c r="E8" s="67"/>
      <c r="F8" s="67"/>
      <c r="G8" s="67"/>
      <c r="H8" s="67"/>
      <c r="I8" s="67"/>
      <c r="J8" s="16"/>
      <c r="K8" s="16"/>
      <c r="L8" s="16"/>
      <c r="M8" s="16"/>
      <c r="N8" s="16"/>
      <c r="O8" s="16"/>
      <c r="P8" s="16"/>
      <c r="Q8" s="16"/>
      <c r="R8" s="16"/>
      <c r="S8" s="16"/>
      <c r="T8" s="16"/>
      <c r="U8" s="16"/>
      <c r="V8" s="16"/>
      <c r="W8" s="16"/>
    </row>
    <row r="9" spans="1:26" ht="18" customHeight="1" x14ac:dyDescent="0.3">
      <c r="A9" s="127" t="s">
        <v>135</v>
      </c>
      <c r="B9" s="67"/>
      <c r="C9" s="67"/>
      <c r="D9" s="67"/>
      <c r="E9" s="67"/>
      <c r="F9" s="67"/>
      <c r="G9" s="67"/>
      <c r="H9" s="67"/>
      <c r="I9" s="67"/>
      <c r="J9" s="16"/>
      <c r="K9" s="16"/>
      <c r="L9" s="16"/>
      <c r="M9" s="16"/>
      <c r="N9" s="16"/>
      <c r="O9" s="16"/>
      <c r="P9" s="16"/>
      <c r="Q9" s="16"/>
      <c r="R9" s="16"/>
      <c r="S9" s="16"/>
      <c r="T9" s="16"/>
      <c r="U9" s="16"/>
      <c r="V9" s="16"/>
      <c r="W9" s="16"/>
    </row>
    <row r="10" spans="1:26" ht="18" customHeight="1" x14ac:dyDescent="0.3">
      <c r="A10" s="86" t="s">
        <v>113</v>
      </c>
      <c r="B10" s="67"/>
      <c r="C10" s="67"/>
      <c r="D10" s="67"/>
      <c r="E10" s="67"/>
      <c r="F10" s="67"/>
      <c r="G10" s="67"/>
      <c r="H10" s="67"/>
      <c r="I10" s="67"/>
      <c r="J10" s="16"/>
      <c r="K10" s="16"/>
      <c r="L10" s="16"/>
      <c r="M10" s="16"/>
      <c r="N10" s="16"/>
      <c r="O10" s="16"/>
      <c r="P10" s="16"/>
      <c r="Q10" s="16"/>
      <c r="R10" s="16"/>
      <c r="S10" s="16"/>
      <c r="T10" s="16"/>
      <c r="U10" s="16"/>
      <c r="V10" s="16"/>
      <c r="W10" s="16"/>
    </row>
    <row r="11" spans="1:26" ht="32.25" customHeight="1" x14ac:dyDescent="0.35">
      <c r="A11" s="126" t="s">
        <v>50</v>
      </c>
      <c r="B11" s="67"/>
      <c r="C11" s="67"/>
      <c r="D11" s="67"/>
      <c r="E11" s="67"/>
      <c r="F11" s="67"/>
      <c r="G11" s="67"/>
      <c r="H11" s="67"/>
      <c r="I11" s="67"/>
      <c r="J11" s="16"/>
      <c r="K11" s="16"/>
      <c r="L11" s="16"/>
      <c r="M11" s="16"/>
      <c r="N11" s="16"/>
      <c r="O11" s="16"/>
      <c r="P11" s="16"/>
      <c r="Q11" s="16"/>
      <c r="R11" s="16"/>
      <c r="S11" s="16"/>
      <c r="T11" s="16"/>
      <c r="U11" s="16"/>
      <c r="V11" s="16"/>
      <c r="W11" s="16"/>
    </row>
    <row r="12" spans="1:26" ht="18" customHeight="1" x14ac:dyDescent="0.3">
      <c r="A12" s="87" t="s">
        <v>101</v>
      </c>
      <c r="B12" s="69"/>
      <c r="C12" s="67"/>
      <c r="D12" s="67"/>
      <c r="E12" s="67"/>
      <c r="F12" s="67"/>
      <c r="G12" s="67"/>
      <c r="H12" s="67"/>
      <c r="I12" s="16"/>
      <c r="J12" s="16"/>
      <c r="K12" s="16"/>
      <c r="L12" s="16"/>
      <c r="M12" s="16"/>
      <c r="N12" s="16"/>
      <c r="O12" s="16"/>
      <c r="P12" s="16"/>
      <c r="Q12" s="16"/>
      <c r="R12" s="16"/>
      <c r="S12" s="16"/>
      <c r="T12" s="16"/>
      <c r="U12" s="16"/>
      <c r="V12" s="16"/>
    </row>
    <row r="13" spans="1:26" ht="18" customHeight="1" x14ac:dyDescent="0.3">
      <c r="A13" s="87" t="s">
        <v>102</v>
      </c>
      <c r="B13" s="69"/>
      <c r="C13" s="67"/>
      <c r="D13" s="67"/>
      <c r="E13" s="67"/>
      <c r="F13" s="67"/>
      <c r="G13" s="67"/>
      <c r="H13" s="67"/>
      <c r="I13" s="16"/>
      <c r="J13" s="16"/>
      <c r="K13" s="16"/>
      <c r="L13" s="16"/>
      <c r="M13" s="16"/>
      <c r="N13" s="16"/>
      <c r="O13" s="16"/>
      <c r="P13" s="16"/>
      <c r="Q13" s="16"/>
      <c r="R13" s="16"/>
      <c r="S13" s="16"/>
      <c r="T13" s="16"/>
      <c r="U13" s="16"/>
      <c r="V13" s="16"/>
    </row>
    <row r="14" spans="1:26" ht="18" customHeight="1" x14ac:dyDescent="0.3">
      <c r="A14" s="87" t="s">
        <v>103</v>
      </c>
      <c r="B14" s="69"/>
      <c r="C14" s="67"/>
      <c r="D14" s="67"/>
      <c r="E14" s="67"/>
      <c r="F14" s="67"/>
      <c r="G14" s="67"/>
      <c r="H14" s="67"/>
      <c r="I14" s="16"/>
      <c r="J14" s="16"/>
      <c r="K14" s="16"/>
      <c r="L14" s="16"/>
      <c r="M14" s="16"/>
      <c r="N14" s="16"/>
      <c r="O14" s="16"/>
      <c r="P14" s="16"/>
      <c r="Q14" s="16"/>
      <c r="R14" s="16"/>
      <c r="S14" s="16"/>
      <c r="T14" s="16"/>
      <c r="U14" s="16"/>
      <c r="V14" s="16"/>
    </row>
    <row r="15" spans="1:26" ht="18" customHeight="1" x14ac:dyDescent="0.3">
      <c r="A15" s="87" t="s">
        <v>117</v>
      </c>
      <c r="B15" s="69"/>
      <c r="C15" s="67"/>
      <c r="D15" s="67"/>
      <c r="E15" s="67"/>
      <c r="F15" s="67"/>
      <c r="G15" s="67"/>
      <c r="H15" s="67"/>
      <c r="I15" s="16"/>
      <c r="J15" s="16"/>
      <c r="K15" s="16"/>
      <c r="L15" s="16"/>
      <c r="M15" s="16"/>
      <c r="N15" s="16"/>
      <c r="O15" s="16"/>
      <c r="P15" s="16"/>
      <c r="Q15" s="16"/>
      <c r="R15" s="16"/>
      <c r="S15" s="16"/>
      <c r="T15" s="16"/>
      <c r="U15" s="16"/>
      <c r="V15" s="16"/>
    </row>
    <row r="16" spans="1:26" ht="18" customHeight="1" x14ac:dyDescent="0.35">
      <c r="A16" s="88" t="s">
        <v>104</v>
      </c>
      <c r="B16" s="70"/>
      <c r="C16" s="39"/>
      <c r="D16" s="39"/>
    </row>
    <row r="17" spans="1:23" ht="32.25" customHeight="1" x14ac:dyDescent="0.35">
      <c r="A17" s="126" t="s">
        <v>51</v>
      </c>
      <c r="B17" s="67"/>
      <c r="C17" s="67"/>
      <c r="D17" s="67"/>
      <c r="E17" s="67"/>
      <c r="F17" s="67"/>
      <c r="G17" s="67"/>
      <c r="H17" s="67"/>
      <c r="I17" s="67"/>
      <c r="J17" s="16"/>
      <c r="K17" s="16"/>
      <c r="L17" s="16"/>
      <c r="M17" s="16"/>
      <c r="N17" s="16"/>
      <c r="O17" s="16"/>
      <c r="P17" s="16"/>
      <c r="Q17" s="16"/>
      <c r="R17" s="16"/>
      <c r="S17" s="16"/>
      <c r="T17" s="16"/>
      <c r="U17" s="16"/>
      <c r="V17" s="16"/>
      <c r="W17" s="16"/>
    </row>
    <row r="18" spans="1:23" ht="18" customHeight="1" x14ac:dyDescent="0.3">
      <c r="A18" s="128" t="s">
        <v>105</v>
      </c>
    </row>
    <row r="19" spans="1:23" ht="18" customHeight="1" x14ac:dyDescent="0.3">
      <c r="A19" s="128" t="s">
        <v>132</v>
      </c>
      <c r="B19" s="16"/>
      <c r="C19" s="16"/>
      <c r="D19" s="16"/>
      <c r="E19" s="16"/>
      <c r="F19" s="16"/>
      <c r="G19" s="16"/>
      <c r="H19" s="16"/>
      <c r="I19" s="16"/>
      <c r="J19" s="16"/>
      <c r="K19" s="16"/>
      <c r="L19" s="16"/>
      <c r="M19" s="16"/>
      <c r="N19" s="16"/>
      <c r="O19" s="16"/>
      <c r="P19" s="16"/>
      <c r="Q19" s="16"/>
      <c r="R19" s="16"/>
      <c r="S19" s="16"/>
      <c r="T19" s="16"/>
      <c r="U19" s="16"/>
      <c r="V19" s="16"/>
      <c r="W19" s="16"/>
    </row>
    <row r="20" spans="1:23" ht="18" customHeight="1" x14ac:dyDescent="0.3">
      <c r="A20" s="89" t="s">
        <v>125</v>
      </c>
      <c r="B20" s="16"/>
      <c r="C20" s="16"/>
      <c r="D20" s="16"/>
      <c r="E20" s="16"/>
      <c r="F20" s="16"/>
      <c r="G20" s="16"/>
      <c r="H20" s="16"/>
      <c r="I20" s="16"/>
      <c r="J20" s="16"/>
      <c r="K20" s="16"/>
      <c r="L20" s="16"/>
      <c r="M20" s="16"/>
      <c r="N20" s="16"/>
      <c r="O20" s="16"/>
      <c r="P20" s="16"/>
      <c r="Q20" s="16"/>
      <c r="R20" s="16"/>
      <c r="S20" s="16"/>
      <c r="T20" s="16"/>
      <c r="U20" s="16"/>
      <c r="V20" s="16"/>
      <c r="W20" s="16"/>
    </row>
    <row r="21" spans="1:23" ht="32.25" customHeight="1" x14ac:dyDescent="0.3">
      <c r="A21" s="127" t="s">
        <v>116</v>
      </c>
    </row>
    <row r="22" spans="1:23" ht="18" customHeight="1" x14ac:dyDescent="0.3">
      <c r="A22" s="128" t="s">
        <v>133</v>
      </c>
    </row>
    <row r="23" spans="1:23" ht="18" customHeight="1" x14ac:dyDescent="0.3">
      <c r="A23" s="89" t="s">
        <v>126</v>
      </c>
    </row>
  </sheetData>
  <hyperlinks>
    <hyperlink ref="A12" r:id="rId1" xr:uid="{1D9ED4EB-5ACD-4ACB-BF91-F8EF5E96FFB3}"/>
    <hyperlink ref="A13" r:id="rId2" xr:uid="{2DCF21DB-B06F-4156-9BD6-50EA4E192B1C}"/>
    <hyperlink ref="A14" r:id="rId3" xr:uid="{809C6D7D-E11B-405A-91BC-150E4C77BFE4}"/>
    <hyperlink ref="A16" r:id="rId4" xr:uid="{BC5C68C1-C7BB-4998-90E5-271449A24E29}"/>
    <hyperlink ref="A23" r:id="rId5" xr:uid="{5540C992-E23E-4F28-9F11-BA3B93D1617B}"/>
    <hyperlink ref="A20" r:id="rId6" xr:uid="{4B9C71A5-859B-4F04-B07B-D3014509DFD2}"/>
    <hyperlink ref="A15" r:id="rId7" xr:uid="{7C47DE7C-2E0C-4ADF-A9BF-B008F7456D77}"/>
  </hyperlinks>
  <pageMargins left="0.70866141732283472" right="0" top="0.74803149606299213" bottom="0.74803149606299213" header="0.31496062992125984" footer="0.31496062992125984"/>
  <pageSetup paperSize="9" scale="53"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3079-F707-4A06-9523-7FE888C89541}">
  <sheetPr>
    <tabColor theme="3"/>
  </sheetPr>
  <dimension ref="A1:M15"/>
  <sheetViews>
    <sheetView showGridLines="0" workbookViewId="0"/>
  </sheetViews>
  <sheetFormatPr defaultColWidth="8.7265625" defaultRowHeight="12.5" x14ac:dyDescent="0.25"/>
  <sheetData>
    <row r="1" spans="1:13" ht="18" customHeight="1" x14ac:dyDescent="0.35">
      <c r="A1" s="90" t="s">
        <v>47</v>
      </c>
      <c r="B1" s="91"/>
      <c r="C1" s="91"/>
      <c r="D1" s="92"/>
      <c r="E1" s="51"/>
      <c r="F1" s="51"/>
      <c r="G1" s="51"/>
      <c r="H1" s="51"/>
      <c r="I1" s="51"/>
      <c r="J1" s="51"/>
      <c r="K1" s="51"/>
      <c r="L1" s="51"/>
      <c r="M1" s="16"/>
    </row>
    <row r="2" spans="1:13" ht="18" customHeight="1" x14ac:dyDescent="0.35">
      <c r="A2" s="39" t="s">
        <v>48</v>
      </c>
      <c r="B2" s="39"/>
      <c r="C2" s="39"/>
      <c r="F2" s="51"/>
      <c r="G2" s="51"/>
      <c r="H2" s="51"/>
      <c r="I2" s="51"/>
      <c r="J2" s="51"/>
      <c r="K2" s="51"/>
      <c r="L2" s="51"/>
      <c r="M2" s="16"/>
    </row>
    <row r="3" spans="1:13" ht="18" customHeight="1" x14ac:dyDescent="0.35">
      <c r="A3" s="93" t="s">
        <v>131</v>
      </c>
      <c r="B3" s="39"/>
      <c r="C3" s="39"/>
      <c r="F3" s="51"/>
      <c r="G3" s="51"/>
      <c r="H3" s="51"/>
      <c r="I3" s="51"/>
      <c r="J3" s="51"/>
      <c r="K3" s="51"/>
      <c r="L3" s="51"/>
      <c r="M3" s="16"/>
    </row>
    <row r="4" spans="1:13" ht="18" customHeight="1" x14ac:dyDescent="0.35">
      <c r="A4" s="93" t="s">
        <v>130</v>
      </c>
      <c r="B4" s="39"/>
      <c r="C4" s="39"/>
      <c r="F4" s="51"/>
      <c r="G4" s="51"/>
      <c r="H4" s="51"/>
      <c r="I4" s="51"/>
      <c r="J4" s="51"/>
      <c r="K4" s="51"/>
      <c r="L4" s="51"/>
      <c r="M4" s="16"/>
    </row>
    <row r="5" spans="1:13" ht="18" customHeight="1" x14ac:dyDescent="0.35">
      <c r="A5" s="93" t="s">
        <v>52</v>
      </c>
      <c r="B5" s="39"/>
      <c r="C5" s="39"/>
      <c r="F5" s="51"/>
      <c r="G5" s="51"/>
      <c r="H5" s="51"/>
      <c r="I5" s="51"/>
      <c r="J5" s="51"/>
      <c r="K5" s="51"/>
      <c r="L5" s="51"/>
      <c r="M5" s="16"/>
    </row>
    <row r="6" spans="1:13" ht="18" customHeight="1" x14ac:dyDescent="0.35">
      <c r="A6" s="93" t="s">
        <v>53</v>
      </c>
      <c r="B6" s="39"/>
      <c r="C6" s="39"/>
      <c r="F6" s="51"/>
      <c r="G6" s="51"/>
      <c r="H6" s="51"/>
      <c r="I6" s="51"/>
      <c r="J6" s="51"/>
      <c r="K6" s="51"/>
      <c r="L6" s="51"/>
      <c r="M6" s="16"/>
    </row>
    <row r="7" spans="1:13" ht="18" customHeight="1" x14ac:dyDescent="0.35">
      <c r="A7" s="93" t="s">
        <v>54</v>
      </c>
      <c r="B7" s="39"/>
      <c r="C7" s="39"/>
      <c r="F7" s="51"/>
      <c r="G7" s="51"/>
      <c r="H7" s="51"/>
      <c r="I7" s="51"/>
      <c r="J7" s="51"/>
      <c r="K7" s="51"/>
      <c r="L7" s="51"/>
      <c r="M7" s="16"/>
    </row>
    <row r="8" spans="1:13" ht="18" customHeight="1" x14ac:dyDescent="0.35">
      <c r="A8" s="93" t="s">
        <v>55</v>
      </c>
      <c r="B8" s="39"/>
      <c r="C8" s="39"/>
      <c r="F8" s="51"/>
      <c r="G8" s="51"/>
      <c r="H8" s="51"/>
      <c r="I8" s="51"/>
      <c r="J8" s="51"/>
      <c r="K8" s="51"/>
      <c r="L8" s="51"/>
      <c r="M8" s="16"/>
    </row>
    <row r="9" spans="1:13" ht="18" customHeight="1" x14ac:dyDescent="0.35">
      <c r="A9" s="93" t="s">
        <v>56</v>
      </c>
      <c r="B9" s="39"/>
      <c r="C9" s="39"/>
      <c r="F9" s="51"/>
      <c r="G9" s="51"/>
      <c r="H9" s="51"/>
      <c r="I9" s="51"/>
      <c r="J9" s="51"/>
      <c r="K9" s="51"/>
      <c r="L9" s="51"/>
      <c r="M9" s="16"/>
    </row>
    <row r="10" spans="1:13" ht="18" customHeight="1" x14ac:dyDescent="0.35">
      <c r="A10" s="93" t="s">
        <v>57</v>
      </c>
      <c r="B10" s="39"/>
      <c r="C10" s="39"/>
      <c r="D10" s="94"/>
      <c r="E10" s="51"/>
      <c r="F10" s="51"/>
      <c r="G10" s="51"/>
      <c r="H10" s="51"/>
      <c r="I10" s="51"/>
      <c r="J10" s="51"/>
      <c r="K10" s="51"/>
      <c r="L10" s="51"/>
      <c r="M10" s="16"/>
    </row>
    <row r="11" spans="1:13" ht="35.25" customHeight="1" x14ac:dyDescent="0.35">
      <c r="A11" s="39" t="s">
        <v>49</v>
      </c>
      <c r="B11" s="39"/>
      <c r="C11" s="39"/>
      <c r="E11" s="51"/>
      <c r="F11" s="51"/>
      <c r="G11" s="51"/>
      <c r="H11" s="51"/>
      <c r="I11" s="51"/>
      <c r="J11" s="51"/>
      <c r="K11" s="51"/>
      <c r="L11" s="51"/>
      <c r="M11" s="16"/>
    </row>
    <row r="12" spans="1:13" ht="18" customHeight="1" x14ac:dyDescent="0.35">
      <c r="A12" s="94" t="s">
        <v>49</v>
      </c>
      <c r="B12" s="39"/>
      <c r="C12" s="39"/>
      <c r="D12" s="94"/>
      <c r="E12" s="51"/>
      <c r="F12" s="51"/>
      <c r="G12" s="51"/>
      <c r="H12" s="51"/>
      <c r="I12" s="51"/>
      <c r="J12" s="51"/>
      <c r="K12" s="51"/>
      <c r="L12" s="51"/>
      <c r="M12" s="16"/>
    </row>
    <row r="13" spans="1:13" ht="35.25" customHeight="1" x14ac:dyDescent="0.35">
      <c r="A13" s="39" t="s">
        <v>60</v>
      </c>
      <c r="B13" s="39"/>
      <c r="C13" s="39"/>
      <c r="E13" s="51"/>
      <c r="F13" s="51"/>
      <c r="G13" s="51"/>
      <c r="H13" s="51"/>
      <c r="I13" s="51"/>
      <c r="J13" s="51"/>
      <c r="K13" s="51"/>
      <c r="L13" s="51"/>
      <c r="M13" s="16"/>
    </row>
    <row r="14" spans="1:13" ht="18" customHeight="1" x14ac:dyDescent="0.35">
      <c r="A14" s="94" t="s">
        <v>59</v>
      </c>
      <c r="B14" s="95"/>
      <c r="C14" s="95"/>
      <c r="D14" s="96"/>
      <c r="E14" s="53"/>
      <c r="F14" s="53"/>
      <c r="G14" s="53"/>
      <c r="H14" s="53"/>
      <c r="I14" s="53"/>
      <c r="J14" s="53"/>
      <c r="K14" s="53"/>
      <c r="L14" s="53"/>
      <c r="M14" s="54"/>
    </row>
    <row r="15" spans="1:13" ht="15.5" x14ac:dyDescent="0.25">
      <c r="A15" s="51"/>
      <c r="B15" s="51"/>
      <c r="C15" s="51"/>
      <c r="D15" s="52"/>
      <c r="E15" s="51"/>
      <c r="F15" s="51"/>
      <c r="G15" s="51"/>
      <c r="H15" s="51"/>
      <c r="I15" s="51"/>
      <c r="J15" s="51"/>
      <c r="K15" s="51"/>
      <c r="L15" s="51"/>
      <c r="M15" s="16"/>
    </row>
  </sheetData>
  <hyperlinks>
    <hyperlink ref="A12" location="Charts!A1" display="Charts - showing price trends" xr:uid="{00000000-0004-0000-0100-000003000000}"/>
    <hyperlink ref="A9" location="'5.6.3 (Large excl tax)'!A1" display="Table 5.6.3: Domestic electricity prices in the EU for large consumers excluding tax" xr:uid="{00000000-0004-0000-0100-00000B000000}"/>
    <hyperlink ref="A10" location="'5.6.3 (Large incl tax)'!A1" display="Table 5.6.3: Domestic electricity prices in the EU for large consumers including tax" xr:uid="{00000000-0004-0000-0100-00000C000000}"/>
    <hyperlink ref="A14" location="Methodology!A1" display="Methodology notes" xr:uid="{00000000-0004-0000-0100-000013000000}"/>
    <hyperlink ref="A8" location="'5.6.2 (Medium incl tax)'!A1" display="Table 5.6.2: Domestic electricity prices in the EU for medium consumers including tax" xr:uid="{00000000-0004-0000-0100-00000A000000}"/>
    <hyperlink ref="A7" location="'5.6.2 (Medium excl tax)'!A1" display="Table 5.6.2: Domestic electricity prices in the EU for medium consumers excluding tax" xr:uid="{00000000-0004-0000-0100-000009000000}"/>
    <hyperlink ref="A6" location="'5.6.1 (Small incl tax)'!A1" display="Table 5.6.1: Domestic electricity prices in the EU for small consumers including tax" xr:uid="{00000000-0004-0000-0100-000008000000}"/>
    <hyperlink ref="A5" location="'5.6.1 (Small excl tax)'!A1" display="Table 5.6.1: Domestic electricity prices in the EU for small consumers excluding tax" xr:uid="{00000000-0004-0000-0100-000001000000}"/>
    <hyperlink ref="A3" location="'Annual excl tax'!A1" display="Annual Domestic Electricity Prices in the EU excluding taxes" xr:uid="{79D2E04D-953A-4706-B946-7CD265E02BA0}"/>
    <hyperlink ref="A4" location="'Annual incl tax'!A1" display="Annual Domestic Electricity Prices in the EU including taxes" xr:uid="{F84B0707-7E77-466D-8808-6AB9946B0F8F}"/>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43E5-BFB2-4618-A177-2B2BB69895B4}">
  <sheetPr>
    <tabColor theme="4"/>
  </sheetPr>
  <dimension ref="A1:AJ70"/>
  <sheetViews>
    <sheetView showGridLines="0" workbookViewId="0">
      <pane ySplit="16" topLeftCell="A60" activePane="bottomLeft" state="frozen"/>
      <selection pane="bottomLeft"/>
    </sheetView>
  </sheetViews>
  <sheetFormatPr defaultColWidth="22.81640625" defaultRowHeight="12.5" x14ac:dyDescent="0.25"/>
  <cols>
    <col min="1" max="1" width="14" customWidth="1"/>
    <col min="2" max="2" width="7.54296875" bestFit="1" customWidth="1"/>
    <col min="3" max="36" width="12.54296875" customWidth="1"/>
  </cols>
  <sheetData>
    <row r="1" spans="1:36" ht="18" customHeight="1" x14ac:dyDescent="0.35">
      <c r="A1" s="44" t="s">
        <v>148</v>
      </c>
    </row>
    <row r="2" spans="1:36" ht="18" customHeight="1" x14ac:dyDescent="0.35">
      <c r="A2" s="39" t="s">
        <v>143</v>
      </c>
    </row>
    <row r="3" spans="1:36" ht="18" customHeight="1" x14ac:dyDescent="0.25">
      <c r="A3" s="40" t="s">
        <v>94</v>
      </c>
    </row>
    <row r="4" spans="1:36" ht="18" customHeight="1" x14ac:dyDescent="0.35">
      <c r="A4" s="39" t="s">
        <v>144</v>
      </c>
    </row>
    <row r="5" spans="1:36" ht="18" customHeight="1" x14ac:dyDescent="0.35">
      <c r="A5" s="39" t="s">
        <v>145</v>
      </c>
    </row>
    <row r="6" spans="1:36" ht="18" customHeight="1" x14ac:dyDescent="0.35">
      <c r="A6" s="39" t="s">
        <v>146</v>
      </c>
    </row>
    <row r="7" spans="1:36" ht="18" customHeight="1" x14ac:dyDescent="0.35">
      <c r="A7" s="97" t="s">
        <v>137</v>
      </c>
    </row>
    <row r="8" spans="1:36" ht="18" customHeight="1" x14ac:dyDescent="0.35">
      <c r="A8" s="97" t="s">
        <v>138</v>
      </c>
    </row>
    <row r="9" spans="1:36" ht="18" customHeight="1" x14ac:dyDescent="0.35">
      <c r="A9" s="97" t="s">
        <v>118</v>
      </c>
    </row>
    <row r="10" spans="1:36" ht="18" customHeight="1" x14ac:dyDescent="0.35">
      <c r="A10" s="97" t="s">
        <v>98</v>
      </c>
    </row>
    <row r="11" spans="1:36" ht="18" customHeight="1" x14ac:dyDescent="0.35">
      <c r="A11" s="97" t="s">
        <v>99</v>
      </c>
    </row>
    <row r="12" spans="1:36" ht="18" customHeight="1" x14ac:dyDescent="0.35">
      <c r="A12" s="97" t="s">
        <v>139</v>
      </c>
    </row>
    <row r="13" spans="1:36" ht="18" customHeight="1" x14ac:dyDescent="0.35">
      <c r="A13" s="41" t="s">
        <v>140</v>
      </c>
    </row>
    <row r="14" spans="1:36" ht="18" customHeight="1" x14ac:dyDescent="0.35">
      <c r="A14" s="41" t="s">
        <v>141</v>
      </c>
    </row>
    <row r="15" spans="1:36" ht="18" customHeight="1" x14ac:dyDescent="0.35">
      <c r="A15" s="39" t="s">
        <v>142</v>
      </c>
    </row>
    <row r="16" spans="1:36" ht="52" x14ac:dyDescent="0.3">
      <c r="A16" s="45" t="s">
        <v>147</v>
      </c>
      <c r="B16" s="46" t="s">
        <v>84</v>
      </c>
      <c r="C16" s="46" t="s">
        <v>0</v>
      </c>
      <c r="D16" s="42" t="s">
        <v>1</v>
      </c>
      <c r="E16" s="46" t="s">
        <v>2</v>
      </c>
      <c r="F16" s="46" t="s">
        <v>3</v>
      </c>
      <c r="G16" s="46" t="s">
        <v>4</v>
      </c>
      <c r="H16" s="46" t="s">
        <v>5</v>
      </c>
      <c r="I16" s="46" t="s">
        <v>6</v>
      </c>
      <c r="J16" s="46" t="s">
        <v>7</v>
      </c>
      <c r="K16" s="42" t="s">
        <v>8</v>
      </c>
      <c r="L16" s="46" t="s">
        <v>9</v>
      </c>
      <c r="M16" s="46" t="s">
        <v>10</v>
      </c>
      <c r="N16" s="46" t="s">
        <v>11</v>
      </c>
      <c r="O16" s="46" t="s">
        <v>12</v>
      </c>
      <c r="P16" s="46" t="s">
        <v>13</v>
      </c>
      <c r="Q16" s="46" t="s">
        <v>14</v>
      </c>
      <c r="R16" s="46" t="s">
        <v>154</v>
      </c>
      <c r="S16" s="46" t="s">
        <v>155</v>
      </c>
      <c r="T16" s="46" t="s">
        <v>150</v>
      </c>
      <c r="U16" s="46" t="s">
        <v>27</v>
      </c>
      <c r="V16" s="46" t="s">
        <v>45</v>
      </c>
      <c r="W16" s="46" t="s">
        <v>17</v>
      </c>
      <c r="X16" s="46" t="s">
        <v>180</v>
      </c>
      <c r="Y16" s="46" t="s">
        <v>18</v>
      </c>
      <c r="Z16" s="46" t="s">
        <v>19</v>
      </c>
      <c r="AA16" s="46" t="s">
        <v>20</v>
      </c>
      <c r="AB16" s="46" t="s">
        <v>21</v>
      </c>
      <c r="AC16" s="46" t="s">
        <v>22</v>
      </c>
      <c r="AD16" s="46" t="s">
        <v>23</v>
      </c>
      <c r="AE16" s="46" t="s">
        <v>28</v>
      </c>
      <c r="AF16" s="46" t="s">
        <v>24</v>
      </c>
      <c r="AG16" s="46" t="s">
        <v>25</v>
      </c>
      <c r="AH16" s="46" t="s">
        <v>156</v>
      </c>
      <c r="AI16" s="46" t="s">
        <v>157</v>
      </c>
      <c r="AJ16" s="46" t="s">
        <v>151</v>
      </c>
    </row>
    <row r="17" spans="1:36" ht="12.65" customHeight="1" x14ac:dyDescent="0.25">
      <c r="A17" s="17" t="s">
        <v>33</v>
      </c>
      <c r="B17" s="82">
        <v>2008</v>
      </c>
      <c r="C17" s="47">
        <f xml:space="preserve"> AVERAGEIF('5.6.1 (Small excl tax)'!$A:$A,'Annual excl tax'!$B17,'5.6.1 (Small excl tax)'!D:D)</f>
        <v>11.321209083333333</v>
      </c>
      <c r="D17" s="47">
        <f xml:space="preserve"> AVERAGEIF('5.6.1 (Small excl tax)'!$A:$A,'Annual excl tax'!$B17,'5.6.1 (Small excl tax)'!E:E)</f>
        <v>14.129743775000001</v>
      </c>
      <c r="E17" s="47">
        <f xml:space="preserve"> AVERAGEIF('5.6.1 (Small excl tax)'!$A:$A,'Annual excl tax'!$B17,'5.6.1 (Small excl tax)'!F:F)</f>
        <v>11.3335481</v>
      </c>
      <c r="F17" s="47">
        <f xml:space="preserve"> AVERAGEIF('5.6.1 (Small excl tax)'!$A:$A,'Annual excl tax'!$B17,'5.6.1 (Small excl tax)'!G:G)</f>
        <v>9.1016211499999997</v>
      </c>
      <c r="G17" s="47">
        <f xml:space="preserve"> AVERAGEIF('5.6.1 (Small excl tax)'!$A:$A,'Annual excl tax'!$B17,'5.6.1 (Small excl tax)'!H:H)</f>
        <v>8.5908172333333326</v>
      </c>
      <c r="H17" s="47">
        <f xml:space="preserve"> AVERAGEIF('5.6.1 (Small excl tax)'!$A:$A,'Annual excl tax'!$B17,'5.6.1 (Small excl tax)'!I:I)</f>
        <v>12.091893641666667</v>
      </c>
      <c r="I17" s="47">
        <f xml:space="preserve"> AVERAGEIF('5.6.1 (Small excl tax)'!$A:$A,'Annual excl tax'!$B17,'5.6.1 (Small excl tax)'!J:J)</f>
        <v>6.7057771500000003</v>
      </c>
      <c r="J17" s="47">
        <f xml:space="preserve"> AVERAGEIF('5.6.1 (Small excl tax)'!$A:$A,'Annual excl tax'!$B17,'5.6.1 (Small excl tax)'!K:K)</f>
        <v>15.662509241666669</v>
      </c>
      <c r="K17" s="47"/>
      <c r="L17" s="47">
        <f xml:space="preserve"> AVERAGEIF('5.6.1 (Small excl tax)'!$A:$A,'Annual excl tax'!$B17,'5.6.1 (Small excl tax)'!M:M)</f>
        <v>12.984493716666668</v>
      </c>
      <c r="M17" s="47">
        <f xml:space="preserve"> AVERAGEIF('5.6.1 (Small excl tax)'!$A:$A,'Annual excl tax'!$B17,'5.6.1 (Small excl tax)'!N:N)</f>
        <v>12.239147633333333</v>
      </c>
      <c r="N17" s="47">
        <f xml:space="preserve"> AVERAGEIF('5.6.1 (Small excl tax)'!$A:$A,'Annual excl tax'!$B17,'5.6.1 (Small excl tax)'!O:O)</f>
        <v>9.9543941000000018</v>
      </c>
      <c r="O17" s="47">
        <f xml:space="preserve"> AVERAGEIF('5.6.1 (Small excl tax)'!$A:$A,'Annual excl tax'!$B17,'5.6.1 (Small excl tax)'!P:P)</f>
        <v>11.066765741666666</v>
      </c>
      <c r="P17" s="47">
        <f xml:space="preserve"> AVERAGEIF('5.6.1 (Small excl tax)'!$A:$A,'Annual excl tax'!$B17,'5.6.1 (Small excl tax)'!Q:Q)</f>
        <v>10.064114133333334</v>
      </c>
      <c r="Q17" s="47">
        <f xml:space="preserve"> AVERAGEIF('5.6.1 (Small excl tax)'!$A:$A,'Annual excl tax'!$B17,'5.6.1 (Small excl tax)'!R:R)</f>
        <v>12.108368733333336</v>
      </c>
      <c r="R17" s="48">
        <f t="shared" ref="R17:R65" si="0">MEDIAN(C17:Q17)</f>
        <v>11.327378591666665</v>
      </c>
      <c r="S17" s="49">
        <f t="shared" ref="S17:S65" si="1">(Q17-R17)/R17*100</f>
        <v>6.8947120937692494</v>
      </c>
      <c r="T17" s="50">
        <f t="shared" ref="T17:T65" si="2">RANK(Q17,(C17:Q17),1)</f>
        <v>10</v>
      </c>
      <c r="U17" s="47">
        <f xml:space="preserve"> AVERAGEIF('5.6.1 (Small excl tax)'!$A:$A,'Annual excl tax'!$B17,'5.6.1 (Small excl tax)'!V:V)</f>
        <v>5.1169469833333334</v>
      </c>
      <c r="V17" s="47">
        <f xml:space="preserve"> AVERAGEIF('5.6.1 (Small excl tax)'!$A:$A,'Annual excl tax'!$B17,'5.6.1 (Small excl tax)'!W:W)</f>
        <v>7.7415199166666664</v>
      </c>
      <c r="W17" s="47">
        <f xml:space="preserve"> AVERAGEIF('5.6.1 (Small excl tax)'!$A:$A,'Annual excl tax'!$B17,'5.6.1 (Small excl tax)'!X:X)</f>
        <v>12.551407158333333</v>
      </c>
      <c r="X17" s="47">
        <f xml:space="preserve"> AVERAGEIF('5.6.1 (Small excl tax)'!$A:$A,'Annual excl tax'!$B17,'5.6.1 (Small excl tax)'!Y:Y)</f>
        <v>12.676182300000001</v>
      </c>
      <c r="Y17" s="47">
        <f xml:space="preserve"> AVERAGEIF('5.6.1 (Small excl tax)'!$A:$A,'Annual excl tax'!$B17,'5.6.1 (Small excl tax)'!Z:Z)</f>
        <v>5.3120405166666664</v>
      </c>
      <c r="Z17" s="47">
        <f xml:space="preserve"> AVERAGEIF('5.6.1 (Small excl tax)'!$A:$A,'Annual excl tax'!$B17,'5.6.1 (Small excl tax)'!AA:AA)</f>
        <v>10.488337308333335</v>
      </c>
      <c r="AA17" s="47">
        <f xml:space="preserve"> AVERAGEIF('5.6.1 (Small excl tax)'!$A:$A,'Annual excl tax'!$B17,'5.6.1 (Small excl tax)'!AB:AB)</f>
        <v>7.0451240750000004</v>
      </c>
      <c r="AB17" s="47">
        <f xml:space="preserve"> AVERAGEIF('5.6.1 (Small excl tax)'!$A:$A,'Annual excl tax'!$B17,'5.6.1 (Small excl tax)'!AC:AC)</f>
        <v>6.0298267250000004</v>
      </c>
      <c r="AC17" s="47">
        <f xml:space="preserve"> AVERAGEIF('5.6.1 (Small excl tax)'!$A:$A,'Annual excl tax'!$B17,'5.6.1 (Small excl tax)'!AD:AD)</f>
        <v>7.4392865833333337</v>
      </c>
      <c r="AD17" s="47">
        <f xml:space="preserve"> AVERAGEIF('5.6.1 (Small excl tax)'!$A:$A,'Annual excl tax'!$B17,'5.6.1 (Small excl tax)'!AE:AE)</f>
        <v>8.4199984666666658</v>
      </c>
      <c r="AE17" s="47">
        <f xml:space="preserve"> AVERAGEIF('5.6.1 (Small excl tax)'!$A:$A,'Annual excl tax'!$B17,'5.6.1 (Small excl tax)'!AF:AF)</f>
        <v>7.1654316416666664</v>
      </c>
      <c r="AF17" s="47">
        <f xml:space="preserve"> AVERAGEIF('5.6.1 (Small excl tax)'!$A:$A,'Annual excl tax'!$B17,'5.6.1 (Small excl tax)'!AG:AG)</f>
        <v>11.579885041666667</v>
      </c>
      <c r="AG17" s="47">
        <f xml:space="preserve"> AVERAGEIF('5.6.1 (Small excl tax)'!$A:$A,'Annual excl tax'!$B17,'5.6.1 (Small excl tax)'!AH:AH)</f>
        <v>8.2377386416666667</v>
      </c>
      <c r="AH17" s="47">
        <f t="shared" ref="AH17:AH65" si="3">MEDIAN(C17:Q17,U17:AG17)</f>
        <v>10.064114133333334</v>
      </c>
      <c r="AI17" s="49">
        <f t="shared" ref="AI17:AI65" si="4">(Q17-AH17)/AH17*100</f>
        <v>20.312315350530756</v>
      </c>
      <c r="AJ17" s="50">
        <f>RANK(Q17,(C17:Q17,U17:AG17),1)</f>
        <v>21</v>
      </c>
    </row>
    <row r="18" spans="1:36" ht="12.65" customHeight="1" x14ac:dyDescent="0.25">
      <c r="A18" s="17" t="s">
        <v>33</v>
      </c>
      <c r="B18" s="82">
        <v>2009</v>
      </c>
      <c r="C18" s="47">
        <f xml:space="preserve"> AVERAGEIF('5.6.1 (Small excl tax)'!$A:$A,'Annual excl tax'!$B18,'5.6.1 (Small excl tax)'!D:D)</f>
        <v>13.187358362013491</v>
      </c>
      <c r="D18" s="47">
        <f xml:space="preserve"> AVERAGEIF('5.6.1 (Small excl tax)'!$A:$A,'Annual excl tax'!$B18,'5.6.1 (Small excl tax)'!E:E)</f>
        <v>14.275083254531131</v>
      </c>
      <c r="E18" s="47">
        <f xml:space="preserve"> AVERAGEIF('5.6.1 (Small excl tax)'!$A:$A,'Annual excl tax'!$B18,'5.6.1 (Small excl tax)'!F:F)</f>
        <v>11.341631710484622</v>
      </c>
      <c r="F18" s="47">
        <f xml:space="preserve"> AVERAGEIF('5.6.1 (Small excl tax)'!$A:$A,'Annual excl tax'!$B18,'5.6.1 (Small excl tax)'!G:G)</f>
        <v>11.178704580719391</v>
      </c>
      <c r="G18" s="47">
        <f xml:space="preserve"> AVERAGEIF('5.6.1 (Small excl tax)'!$A:$A,'Annual excl tax'!$B18,'5.6.1 (Small excl tax)'!H:H)</f>
        <v>9.5574789956841073</v>
      </c>
      <c r="H18" s="47">
        <f xml:space="preserve"> AVERAGEIF('5.6.1 (Small excl tax)'!$A:$A,'Annual excl tax'!$B18,'5.6.1 (Small excl tax)'!I:I)</f>
        <v>14.114622057917277</v>
      </c>
      <c r="I18" s="47">
        <f xml:space="preserve"> AVERAGEIF('5.6.1 (Small excl tax)'!$A:$A,'Annual excl tax'!$B18,'5.6.1 (Small excl tax)'!J:J)</f>
        <v>7.6879503258864776</v>
      </c>
      <c r="J18" s="47">
        <f xml:space="preserve"> AVERAGEIF('5.6.1 (Small excl tax)'!$A:$A,'Annual excl tax'!$B18,'5.6.1 (Small excl tax)'!K:K)</f>
        <v>17.585905484760129</v>
      </c>
      <c r="K18" s="47"/>
      <c r="L18" s="47">
        <f xml:space="preserve"> AVERAGEIF('5.6.1 (Small excl tax)'!$A:$A,'Annual excl tax'!$B18,'5.6.1 (Small excl tax)'!M:M)</f>
        <v>16.006213946966671</v>
      </c>
      <c r="M18" s="47">
        <f xml:space="preserve"> AVERAGEIF('5.6.1 (Small excl tax)'!$A:$A,'Annual excl tax'!$B18,'5.6.1 (Small excl tax)'!N:N)</f>
        <v>16.840186154366926</v>
      </c>
      <c r="N18" s="47">
        <f xml:space="preserve"> AVERAGEIF('5.6.1 (Small excl tax)'!$A:$A,'Annual excl tax'!$B18,'5.6.1 (Small excl tax)'!O:O)</f>
        <v>13.475065419058714</v>
      </c>
      <c r="O18" s="47">
        <f xml:space="preserve"> AVERAGEIF('5.6.1 (Small excl tax)'!$A:$A,'Annual excl tax'!$B18,'5.6.1 (Small excl tax)'!P:P)</f>
        <v>13.49307007716904</v>
      </c>
      <c r="P18" s="47">
        <f xml:space="preserve"> AVERAGEIF('5.6.1 (Small excl tax)'!$A:$A,'Annual excl tax'!$B18,'5.6.1 (Small excl tax)'!Q:Q)</f>
        <v>10.608720354067369</v>
      </c>
      <c r="Q18" s="47">
        <f xml:space="preserve"> AVERAGEIF('5.6.1 (Small excl tax)'!$A:$A,'Annual excl tax'!$B18,'5.6.1 (Small excl tax)'!R:R)</f>
        <v>13.062811638037545</v>
      </c>
      <c r="R18" s="48">
        <f t="shared" si="0"/>
        <v>13.331211890536103</v>
      </c>
      <c r="S18" s="49">
        <f t="shared" si="1"/>
        <v>-2.0133222298349143</v>
      </c>
      <c r="T18" s="50">
        <f t="shared" si="2"/>
        <v>6</v>
      </c>
      <c r="U18" s="47">
        <f xml:space="preserve"> AVERAGEIF('5.6.1 (Small excl tax)'!$A:$A,'Annual excl tax'!$B18,'5.6.1 (Small excl tax)'!V:V)</f>
        <v>6.1017856212443977</v>
      </c>
      <c r="V18" s="47">
        <f xml:space="preserve"> AVERAGEIF('5.6.1 (Small excl tax)'!$A:$A,'Annual excl tax'!$B18,'5.6.1 (Small excl tax)'!W:W)</f>
        <v>8.6776612636799371</v>
      </c>
      <c r="W18" s="47">
        <f xml:space="preserve"> AVERAGEIF('5.6.1 (Small excl tax)'!$A:$A,'Annual excl tax'!$B18,'5.6.1 (Small excl tax)'!X:X)</f>
        <v>10.75302243678161</v>
      </c>
      <c r="X18" s="47">
        <f xml:space="preserve"> AVERAGEIF('5.6.1 (Small excl tax)'!$A:$A,'Annual excl tax'!$B18,'5.6.1 (Small excl tax)'!Y:Y)</f>
        <v>14.758344003110992</v>
      </c>
      <c r="Y18" s="47">
        <f xml:space="preserve"> AVERAGEIF('5.6.1 (Small excl tax)'!$A:$A,'Annual excl tax'!$B18,'5.6.1 (Small excl tax)'!Z:Z)</f>
        <v>6.3957958708893621</v>
      </c>
      <c r="Z18" s="47">
        <f xml:space="preserve"> AVERAGEIF('5.6.1 (Small excl tax)'!$A:$A,'Annual excl tax'!$B18,'5.6.1 (Small excl tax)'!AA:AA)</f>
        <v>11.805085772881995</v>
      </c>
      <c r="AA18" s="47">
        <f xml:space="preserve"> AVERAGEIF('5.6.1 (Small excl tax)'!$A:$A,'Annual excl tax'!$B18,'5.6.1 (Small excl tax)'!AB:AB)</f>
        <v>8.5333394680490819</v>
      </c>
      <c r="AB18" s="47">
        <f xml:space="preserve"> AVERAGEIF('5.6.1 (Small excl tax)'!$A:$A,'Annual excl tax'!$B18,'5.6.1 (Small excl tax)'!AC:AC)</f>
        <v>7.2022236441552394</v>
      </c>
      <c r="AC18" s="47">
        <f xml:space="preserve"> AVERAGEIF('5.6.1 (Small excl tax)'!$A:$A,'Annual excl tax'!$B18,'5.6.1 (Small excl tax)'!AD:AD)</f>
        <v>15.350537620041719</v>
      </c>
      <c r="AD18" s="47">
        <f xml:space="preserve"> AVERAGEIF('5.6.1 (Small excl tax)'!$A:$A,'Annual excl tax'!$B18,'5.6.1 (Small excl tax)'!AE:AE)</f>
        <v>8.7727666818665959</v>
      </c>
      <c r="AE18" s="47">
        <f xml:space="preserve"> AVERAGEIF('5.6.1 (Small excl tax)'!$A:$A,'Annual excl tax'!$B18,'5.6.1 (Small excl tax)'!AF:AF)</f>
        <v>7.2641018245484403</v>
      </c>
      <c r="AF18" s="47">
        <f xml:space="preserve"> AVERAGEIF('5.6.1 (Small excl tax)'!$A:$A,'Annual excl tax'!$B18,'5.6.1 (Small excl tax)'!AG:AG)</f>
        <v>12.898576411030488</v>
      </c>
      <c r="AG18" s="47">
        <f xml:space="preserve"> AVERAGEIF('5.6.1 (Small excl tax)'!$A:$A,'Annual excl tax'!$B18,'5.6.1 (Small excl tax)'!AH:AH)</f>
        <v>10.813624134460568</v>
      </c>
      <c r="AH18" s="47">
        <f t="shared" si="3"/>
        <v>11.341631710484622</v>
      </c>
      <c r="AI18" s="49">
        <f t="shared" si="4"/>
        <v>15.175769867062433</v>
      </c>
      <c r="AJ18" s="50">
        <f>RANK(Q18,(C18:Q18,U18:AG18),1)</f>
        <v>17</v>
      </c>
    </row>
    <row r="19" spans="1:36" ht="12.65" customHeight="1" x14ac:dyDescent="0.25">
      <c r="A19" s="17" t="s">
        <v>33</v>
      </c>
      <c r="B19" s="82">
        <v>2010</v>
      </c>
      <c r="C19" s="47">
        <f xml:space="preserve"> AVERAGEIF('5.6.1 (Small excl tax)'!$A:$A,'Annual excl tax'!$B19,'5.6.1 (Small excl tax)'!D:D)</f>
        <v>13.041809713439104</v>
      </c>
      <c r="D19" s="47">
        <f xml:space="preserve"> AVERAGEIF('5.6.1 (Small excl tax)'!$A:$A,'Annual excl tax'!$B19,'5.6.1 (Small excl tax)'!E:E)</f>
        <v>14.133818734345912</v>
      </c>
      <c r="E19" s="47">
        <f xml:space="preserve"> AVERAGEIF('5.6.1 (Small excl tax)'!$A:$A,'Annual excl tax'!$B19,'5.6.1 (Small excl tax)'!F:F)</f>
        <v>11.238051999896118</v>
      </c>
      <c r="F19" s="47">
        <f xml:space="preserve"> AVERAGEIF('5.6.1 (Small excl tax)'!$A:$A,'Annual excl tax'!$B19,'5.6.1 (Small excl tax)'!G:G)</f>
        <v>11.238885501150676</v>
      </c>
      <c r="G19" s="47">
        <f xml:space="preserve"> AVERAGEIF('5.6.1 (Small excl tax)'!$A:$A,'Annual excl tax'!$B19,'5.6.1 (Small excl tax)'!H:H)</f>
        <v>9.6671117191127998</v>
      </c>
      <c r="H19" s="47">
        <f xml:space="preserve"> AVERAGEIF('5.6.1 (Small excl tax)'!$A:$A,'Annual excl tax'!$B19,'5.6.1 (Small excl tax)'!I:I)</f>
        <v>13.571338637053305</v>
      </c>
      <c r="I19" s="47">
        <f xml:space="preserve"> AVERAGEIF('5.6.1 (Small excl tax)'!$A:$A,'Annual excl tax'!$B19,'5.6.1 (Small excl tax)'!J:J)</f>
        <v>7.4537146518545949</v>
      </c>
      <c r="J19" s="47">
        <f xml:space="preserve"> AVERAGEIF('5.6.1 (Small excl tax)'!$A:$A,'Annual excl tax'!$B19,'5.6.1 (Small excl tax)'!K:K)</f>
        <v>16.074644185451259</v>
      </c>
      <c r="K19" s="47">
        <f xml:space="preserve"> AVERAGEIF('5.6.1 (Small excl tax)'!$A:$A,'Annual excl tax'!$B19,'5.6.1 (Small excl tax)'!L:L)</f>
        <v>10.602946380345285</v>
      </c>
      <c r="L19" s="47">
        <f xml:space="preserve"> AVERAGEIF('5.6.1 (Small excl tax)'!$A:$A,'Annual excl tax'!$B19,'5.6.1 (Small excl tax)'!M:M)</f>
        <v>13.84897477855503</v>
      </c>
      <c r="M19" s="47">
        <f xml:space="preserve"> AVERAGEIF('5.6.1 (Small excl tax)'!$A:$A,'Annual excl tax'!$B19,'5.6.1 (Small excl tax)'!N:N)</f>
        <v>14.634206775731101</v>
      </c>
      <c r="N19" s="47">
        <f xml:space="preserve"> AVERAGEIF('5.6.1 (Small excl tax)'!$A:$A,'Annual excl tax'!$B19,'5.6.1 (Small excl tax)'!O:O)</f>
        <v>10.398348529711429</v>
      </c>
      <c r="O19" s="47">
        <f xml:space="preserve"> AVERAGEIF('5.6.1 (Small excl tax)'!$A:$A,'Annual excl tax'!$B19,'5.6.1 (Small excl tax)'!P:P)</f>
        <v>14.168206731353113</v>
      </c>
      <c r="P19" s="47">
        <f xml:space="preserve"> AVERAGEIF('5.6.1 (Small excl tax)'!$A:$A,'Annual excl tax'!$B19,'5.6.1 (Small excl tax)'!Q:Q)</f>
        <v>11.694939084260255</v>
      </c>
      <c r="Q19" s="47">
        <f xml:space="preserve"> AVERAGEIF('5.6.1 (Small excl tax)'!$A:$A,'Annual excl tax'!$B19,'5.6.1 (Small excl tax)'!R:R)</f>
        <v>12.47641634377319</v>
      </c>
      <c r="R19" s="48">
        <f t="shared" si="0"/>
        <v>12.47641634377319</v>
      </c>
      <c r="S19" s="49">
        <f t="shared" si="1"/>
        <v>0</v>
      </c>
      <c r="T19" s="50">
        <f t="shared" si="2"/>
        <v>8</v>
      </c>
      <c r="U19" s="47">
        <f xml:space="preserve"> AVERAGEIF('5.6.1 (Small excl tax)'!$A:$A,'Annual excl tax'!$B19,'5.6.1 (Small excl tax)'!V:V)</f>
        <v>5.885933750695445</v>
      </c>
      <c r="V19" s="47">
        <f xml:space="preserve"> AVERAGEIF('5.6.1 (Small excl tax)'!$A:$A,'Annual excl tax'!$B19,'5.6.1 (Small excl tax)'!W:W)</f>
        <v>7.8522009001529245</v>
      </c>
      <c r="W19" s="47">
        <f xml:space="preserve"> AVERAGEIF('5.6.1 (Small excl tax)'!$A:$A,'Annual excl tax'!$B19,'5.6.1 (Small excl tax)'!X:X)</f>
        <v>14.01619152499501</v>
      </c>
      <c r="X19" s="47">
        <f xml:space="preserve"> AVERAGEIF('5.6.1 (Small excl tax)'!$A:$A,'Annual excl tax'!$B19,'5.6.1 (Small excl tax)'!Y:Y)</f>
        <v>14.421409301151318</v>
      </c>
      <c r="Y19" s="47">
        <f xml:space="preserve"> AVERAGEIF('5.6.1 (Small excl tax)'!$A:$A,'Annual excl tax'!$B19,'5.6.1 (Small excl tax)'!Z:Z)</f>
        <v>6.1473602254666861</v>
      </c>
      <c r="Z19" s="47">
        <f xml:space="preserve"> AVERAGEIF('5.6.1 (Small excl tax)'!$A:$A,'Annual excl tax'!$B19,'5.6.1 (Small excl tax)'!AA:AA)</f>
        <v>11.675443002262536</v>
      </c>
      <c r="AA19" s="47">
        <f xml:space="preserve"> AVERAGEIF('5.6.1 (Small excl tax)'!$A:$A,'Annual excl tax'!$B19,'5.6.1 (Small excl tax)'!AB:AB)</f>
        <v>8.1821572616877081</v>
      </c>
      <c r="AB19" s="47">
        <f xml:space="preserve"> AVERAGEIF('5.6.1 (Small excl tax)'!$A:$A,'Annual excl tax'!$B19,'5.6.1 (Small excl tax)'!AC:AC)</f>
        <v>8.5826121735322687</v>
      </c>
      <c r="AC19" s="47">
        <f xml:space="preserve"> AVERAGEIF('5.6.1 (Small excl tax)'!$A:$A,'Annual excl tax'!$B19,'5.6.1 (Small excl tax)'!AD:AD)</f>
        <v>15.638078720304122</v>
      </c>
      <c r="AD19" s="47">
        <f xml:space="preserve"> AVERAGEIF('5.6.1 (Small excl tax)'!$A:$A,'Annual excl tax'!$B19,'5.6.1 (Small excl tax)'!AE:AE)</f>
        <v>9.8486250225232919</v>
      </c>
      <c r="AE19" s="47">
        <f xml:space="preserve"> AVERAGEIF('5.6.1 (Small excl tax)'!$A:$A,'Annual excl tax'!$B19,'5.6.1 (Small excl tax)'!AF:AF)</f>
        <v>7.316297663504125</v>
      </c>
      <c r="AF19" s="47">
        <f xml:space="preserve"> AVERAGEIF('5.6.1 (Small excl tax)'!$A:$A,'Annual excl tax'!$B19,'5.6.1 (Small excl tax)'!AG:AG)</f>
        <v>12.809532084932144</v>
      </c>
      <c r="AG19" s="47">
        <f xml:space="preserve"> AVERAGEIF('5.6.1 (Small excl tax)'!$A:$A,'Annual excl tax'!$B19,'5.6.1 (Small excl tax)'!AH:AH)</f>
        <v>10.408779241446284</v>
      </c>
      <c r="AH19" s="47">
        <f t="shared" si="3"/>
        <v>11.457164251706606</v>
      </c>
      <c r="AI19" s="49">
        <f t="shared" si="4"/>
        <v>8.8961986550446852</v>
      </c>
      <c r="AJ19" s="50">
        <f>RANK(Q19,(C19:Q19,U19:AG19),1)</f>
        <v>17</v>
      </c>
    </row>
    <row r="20" spans="1:36" ht="12.65" customHeight="1" x14ac:dyDescent="0.25">
      <c r="A20" s="17" t="s">
        <v>33</v>
      </c>
      <c r="B20" s="82">
        <v>2011</v>
      </c>
      <c r="C20" s="47">
        <f xml:space="preserve"> AVERAGEIF('5.6.1 (Small excl tax)'!$A:$A,'Annual excl tax'!$B20,'5.6.1 (Small excl tax)'!D:D)</f>
        <v>13.707200505954205</v>
      </c>
      <c r="D20" s="47">
        <f xml:space="preserve"> AVERAGEIF('5.6.1 (Small excl tax)'!$A:$A,'Annual excl tax'!$B20,'5.6.1 (Small excl tax)'!E:E)</f>
        <v>15.490527050854844</v>
      </c>
      <c r="E20" s="47">
        <f xml:space="preserve"> AVERAGEIF('5.6.1 (Small excl tax)'!$A:$A,'Annual excl tax'!$B20,'5.6.1 (Small excl tax)'!F:F)</f>
        <v>12.431478048559947</v>
      </c>
      <c r="F20" s="47">
        <f xml:space="preserve"> AVERAGEIF('5.6.1 (Small excl tax)'!$A:$A,'Annual excl tax'!$B20,'5.6.1 (Small excl tax)'!G:G)</f>
        <v>12.292614827219161</v>
      </c>
      <c r="G20" s="47">
        <f xml:space="preserve"> AVERAGEIF('5.6.1 (Small excl tax)'!$A:$A,'Annual excl tax'!$B20,'5.6.1 (Small excl tax)'!H:H)</f>
        <v>10.205509209399896</v>
      </c>
      <c r="H20" s="47">
        <f xml:space="preserve"> AVERAGEIF('5.6.1 (Small excl tax)'!$A:$A,'Annual excl tax'!$B20,'5.6.1 (Small excl tax)'!I:I)</f>
        <v>13.911172765408118</v>
      </c>
      <c r="I20" s="47">
        <f xml:space="preserve"> AVERAGEIF('5.6.1 (Small excl tax)'!$A:$A,'Annual excl tax'!$B20,'5.6.1 (Small excl tax)'!J:J)</f>
        <v>7.9622110150462984</v>
      </c>
      <c r="J20" s="47">
        <f xml:space="preserve"> AVERAGEIF('5.6.1 (Small excl tax)'!$A:$A,'Annual excl tax'!$B20,'5.6.1 (Small excl tax)'!K:K)</f>
        <v>17.06545659383718</v>
      </c>
      <c r="K20" s="47">
        <f xml:space="preserve"> AVERAGEIF('5.6.1 (Small excl tax)'!$A:$A,'Annual excl tax'!$B20,'5.6.1 (Small excl tax)'!L:L)</f>
        <v>11.008244219713106</v>
      </c>
      <c r="L20" s="47">
        <f xml:space="preserve"> AVERAGEIF('5.6.1 (Small excl tax)'!$A:$A,'Annual excl tax'!$B20,'5.6.1 (Small excl tax)'!M:M)</f>
        <v>14.037011174129008</v>
      </c>
      <c r="M20" s="47">
        <f xml:space="preserve"> AVERAGEIF('5.6.1 (Small excl tax)'!$A:$A,'Annual excl tax'!$B20,'5.6.1 (Small excl tax)'!N:N)</f>
        <v>15.26061334606281</v>
      </c>
      <c r="N20" s="47">
        <f xml:space="preserve"> AVERAGEIF('5.6.1 (Small excl tax)'!$A:$A,'Annual excl tax'!$B20,'5.6.1 (Small excl tax)'!O:O)</f>
        <v>10.0796617856872</v>
      </c>
      <c r="O20" s="47">
        <f xml:space="preserve"> AVERAGEIF('5.6.1 (Small excl tax)'!$A:$A,'Annual excl tax'!$B20,'5.6.1 (Small excl tax)'!P:P)</f>
        <v>15.785492698811904</v>
      </c>
      <c r="P20" s="47">
        <f xml:space="preserve"> AVERAGEIF('5.6.1 (Small excl tax)'!$A:$A,'Annual excl tax'!$B20,'5.6.1 (Small excl tax)'!Q:Q)</f>
        <v>13.039051219383541</v>
      </c>
      <c r="Q20" s="47">
        <f xml:space="preserve"> AVERAGEIF('5.6.1 (Small excl tax)'!$A:$A,'Annual excl tax'!$B20,'5.6.1 (Small excl tax)'!R:R)</f>
        <v>13.472621658916298</v>
      </c>
      <c r="R20" s="48">
        <f t="shared" si="0"/>
        <v>13.472621658916298</v>
      </c>
      <c r="S20" s="49">
        <f t="shared" si="1"/>
        <v>0</v>
      </c>
      <c r="T20" s="50">
        <f t="shared" si="2"/>
        <v>8</v>
      </c>
      <c r="U20" s="47">
        <f xml:space="preserve"> AVERAGEIF('5.6.1 (Small excl tax)'!$A:$A,'Annual excl tax'!$B20,'5.6.1 (Small excl tax)'!V:V)</f>
        <v>6.1007385994235621</v>
      </c>
      <c r="V20" s="47">
        <f xml:space="preserve"> AVERAGEIF('5.6.1 (Small excl tax)'!$A:$A,'Annual excl tax'!$B20,'5.6.1 (Small excl tax)'!W:W)</f>
        <v>8.2571586330197473</v>
      </c>
      <c r="W20" s="47">
        <f xml:space="preserve"> AVERAGEIF('5.6.1 (Small excl tax)'!$A:$A,'Annual excl tax'!$B20,'5.6.1 (Small excl tax)'!X:X)</f>
        <v>16.301546606610362</v>
      </c>
      <c r="X20" s="47">
        <f xml:space="preserve"> AVERAGEIF('5.6.1 (Small excl tax)'!$A:$A,'Annual excl tax'!$B20,'5.6.1 (Small excl tax)'!Y:Y)</f>
        <v>15.529691638632583</v>
      </c>
      <c r="Y20" s="47">
        <f xml:space="preserve"> AVERAGEIF('5.6.1 (Small excl tax)'!$A:$A,'Annual excl tax'!$B20,'5.6.1 (Small excl tax)'!Z:Z)</f>
        <v>6.5085689284351851</v>
      </c>
      <c r="Z20" s="47">
        <f xml:space="preserve"> AVERAGEIF('5.6.1 (Small excl tax)'!$A:$A,'Annual excl tax'!$B20,'5.6.1 (Small excl tax)'!AA:AA)</f>
        <v>11.503096949351029</v>
      </c>
      <c r="AA20" s="47">
        <f xml:space="preserve"> AVERAGEIF('5.6.1 (Small excl tax)'!$A:$A,'Annual excl tax'!$B20,'5.6.1 (Small excl tax)'!AB:AB)</f>
        <v>8.4178120119856956</v>
      </c>
      <c r="AB20" s="47">
        <f xml:space="preserve"> AVERAGEIF('5.6.1 (Small excl tax)'!$A:$A,'Annual excl tax'!$B20,'5.6.1 (Small excl tax)'!AC:AC)</f>
        <v>9.0600108382264324</v>
      </c>
      <c r="AC20" s="47">
        <f xml:space="preserve"> AVERAGEIF('5.6.1 (Small excl tax)'!$A:$A,'Annual excl tax'!$B20,'5.6.1 (Small excl tax)'!AD:AD)</f>
        <v>15.846345274307676</v>
      </c>
      <c r="AD20" s="47">
        <f xml:space="preserve"> AVERAGEIF('5.6.1 (Small excl tax)'!$A:$A,'Annual excl tax'!$B20,'5.6.1 (Small excl tax)'!AE:AE)</f>
        <v>10.270819582330013</v>
      </c>
      <c r="AE20" s="47">
        <f xml:space="preserve"> AVERAGEIF('5.6.1 (Small excl tax)'!$A:$A,'Annual excl tax'!$B20,'5.6.1 (Small excl tax)'!AF:AF)</f>
        <v>7.367830936689634</v>
      </c>
      <c r="AF20" s="47">
        <f xml:space="preserve"> AVERAGEIF('5.6.1 (Small excl tax)'!$A:$A,'Annual excl tax'!$B20,'5.6.1 (Small excl tax)'!AG:AG)</f>
        <v>13.494571081396689</v>
      </c>
      <c r="AG20" s="47">
        <f xml:space="preserve"> AVERAGEIF('5.6.1 (Small excl tax)'!$A:$A,'Annual excl tax'!$B20,'5.6.1 (Small excl tax)'!AH:AH)</f>
        <v>10.825944922990885</v>
      </c>
      <c r="AH20" s="47">
        <f t="shared" si="3"/>
        <v>12.362046437889553</v>
      </c>
      <c r="AI20" s="49">
        <f t="shared" si="4"/>
        <v>8.9837489820685512</v>
      </c>
      <c r="AJ20" s="50">
        <f>RANK(Q20,(C20:Q20,U20:AG20),1)</f>
        <v>17</v>
      </c>
    </row>
    <row r="21" spans="1:36" ht="12.65" customHeight="1" x14ac:dyDescent="0.25">
      <c r="A21" s="17" t="s">
        <v>33</v>
      </c>
      <c r="B21" s="82">
        <v>2012</v>
      </c>
      <c r="C21" s="47">
        <f xml:space="preserve"> AVERAGEIF('5.6.1 (Small excl tax)'!$A:$A,'Annual excl tax'!$B21,'5.6.1 (Small excl tax)'!D:D)</f>
        <v>12.722951455927985</v>
      </c>
      <c r="D21" s="47">
        <f xml:space="preserve"> AVERAGEIF('5.6.1 (Small excl tax)'!$A:$A,'Annual excl tax'!$B21,'5.6.1 (Small excl tax)'!E:E)</f>
        <v>14.665362960535862</v>
      </c>
      <c r="E21" s="47">
        <f xml:space="preserve"> AVERAGEIF('5.6.1 (Small excl tax)'!$A:$A,'Annual excl tax'!$B21,'5.6.1 (Small excl tax)'!F:F)</f>
        <v>10.89315719342393</v>
      </c>
      <c r="F21" s="47">
        <f xml:space="preserve"> AVERAGEIF('5.6.1 (Small excl tax)'!$A:$A,'Annual excl tax'!$B21,'5.6.1 (Small excl tax)'!G:G)</f>
        <v>11.553008431301999</v>
      </c>
      <c r="G21" s="47">
        <f xml:space="preserve"> AVERAGEIF('5.6.1 (Small excl tax)'!$A:$A,'Annual excl tax'!$B21,'5.6.1 (Small excl tax)'!H:H)</f>
        <v>9.7882224634329162</v>
      </c>
      <c r="H21" s="47">
        <f xml:space="preserve"> AVERAGEIF('5.6.1 (Small excl tax)'!$A:$A,'Annual excl tax'!$B21,'5.6.1 (Small excl tax)'!I:I)</f>
        <v>13.321579194159067</v>
      </c>
      <c r="I21" s="47">
        <f xml:space="preserve"> AVERAGEIF('5.6.1 (Small excl tax)'!$A:$A,'Annual excl tax'!$B21,'5.6.1 (Small excl tax)'!J:J)</f>
        <v>7.8079027889421235</v>
      </c>
      <c r="J21" s="47">
        <f xml:space="preserve"> AVERAGEIF('5.6.1 (Small excl tax)'!$A:$A,'Annual excl tax'!$B21,'5.6.1 (Small excl tax)'!K:K)</f>
        <v>18.386030794878632</v>
      </c>
      <c r="K21" s="47">
        <f xml:space="preserve"> AVERAGEIF('5.6.1 (Small excl tax)'!$A:$A,'Annual excl tax'!$B21,'5.6.1 (Small excl tax)'!L:L)</f>
        <v>11.367108186563078</v>
      </c>
      <c r="L21" s="47">
        <f xml:space="preserve"> AVERAGEIF('5.6.1 (Small excl tax)'!$A:$A,'Annual excl tax'!$B21,'5.6.1 (Small excl tax)'!M:M)</f>
        <v>13.389871576073249</v>
      </c>
      <c r="M21" s="47">
        <f xml:space="preserve"> AVERAGEIF('5.6.1 (Small excl tax)'!$A:$A,'Annual excl tax'!$B21,'5.6.1 (Small excl tax)'!N:N)</f>
        <v>15.064930977434342</v>
      </c>
      <c r="N21" s="47">
        <f xml:space="preserve"> AVERAGEIF('5.6.1 (Small excl tax)'!$A:$A,'Annual excl tax'!$B21,'5.6.1 (Small excl tax)'!O:O)</f>
        <v>10.423491702981549</v>
      </c>
      <c r="O21" s="47">
        <f xml:space="preserve"> AVERAGEIF('5.6.1 (Small excl tax)'!$A:$A,'Annual excl tax'!$B21,'5.6.1 (Small excl tax)'!P:P)</f>
        <v>15.947210192472767</v>
      </c>
      <c r="P21" s="47">
        <f xml:space="preserve"> AVERAGEIF('5.6.1 (Small excl tax)'!$A:$A,'Annual excl tax'!$B21,'5.6.1 (Small excl tax)'!Q:Q)</f>
        <v>11.96183736091006</v>
      </c>
      <c r="Q21" s="47">
        <f xml:space="preserve"> AVERAGEIF('5.6.1 (Small excl tax)'!$A:$A,'Annual excl tax'!$B21,'5.6.1 (Small excl tax)'!R:R)</f>
        <v>14.631338143828939</v>
      </c>
      <c r="R21" s="48">
        <f t="shared" si="0"/>
        <v>12.722951455927985</v>
      </c>
      <c r="S21" s="49">
        <f t="shared" si="1"/>
        <v>14.999559610924889</v>
      </c>
      <c r="T21" s="50">
        <f t="shared" si="2"/>
        <v>11</v>
      </c>
      <c r="U21" s="47">
        <f xml:space="preserve"> AVERAGEIF('5.6.1 (Small excl tax)'!$A:$A,'Annual excl tax'!$B21,'5.6.1 (Small excl tax)'!V:V)</f>
        <v>6.0802286086831554</v>
      </c>
      <c r="V21" s="47">
        <f xml:space="preserve"> AVERAGEIF('5.6.1 (Small excl tax)'!$A:$A,'Annual excl tax'!$B21,'5.6.1 (Small excl tax)'!W:W)</f>
        <v>9.1140059232282287</v>
      </c>
      <c r="W21" s="47">
        <f xml:space="preserve"> AVERAGEIF('5.6.1 (Small excl tax)'!$A:$A,'Annual excl tax'!$B21,'5.6.1 (Small excl tax)'!X:X)</f>
        <v>19.220572082843994</v>
      </c>
      <c r="X21" s="47">
        <f xml:space="preserve"> AVERAGEIF('5.6.1 (Small excl tax)'!$A:$A,'Annual excl tax'!$B21,'5.6.1 (Small excl tax)'!Y:Y)</f>
        <v>14.537439843520296</v>
      </c>
      <c r="Y21" s="47">
        <f xml:space="preserve"> AVERAGEIF('5.6.1 (Small excl tax)'!$A:$A,'Annual excl tax'!$B21,'5.6.1 (Small excl tax)'!Z:Z)</f>
        <v>6.5016025382800047</v>
      </c>
      <c r="Z21" s="47">
        <f xml:space="preserve"> AVERAGEIF('5.6.1 (Small excl tax)'!$A:$A,'Annual excl tax'!$B21,'5.6.1 (Small excl tax)'!AA:AA)</f>
        <v>10.254247349199638</v>
      </c>
      <c r="AA21" s="47">
        <f xml:space="preserve"> AVERAGEIF('5.6.1 (Small excl tax)'!$A:$A,'Annual excl tax'!$B21,'5.6.1 (Small excl tax)'!AB:AB)</f>
        <v>7.7657091163624408</v>
      </c>
      <c r="AB21" s="47">
        <f xml:space="preserve"> AVERAGEIF('5.6.1 (Small excl tax)'!$A:$A,'Annual excl tax'!$B21,'5.6.1 (Small excl tax)'!AC:AC)</f>
        <v>8.6471390230643834</v>
      </c>
      <c r="AC21" s="47">
        <f xml:space="preserve"> AVERAGEIF('5.6.1 (Small excl tax)'!$A:$A,'Annual excl tax'!$B21,'5.6.1 (Small excl tax)'!AD:AD)</f>
        <v>14.921830965111248</v>
      </c>
      <c r="AD21" s="47">
        <f xml:space="preserve"> AVERAGEIF('5.6.1 (Small excl tax)'!$A:$A,'Annual excl tax'!$B21,'5.6.1 (Small excl tax)'!AE:AE)</f>
        <v>9.7670839534031231</v>
      </c>
      <c r="AE21" s="47">
        <f xml:space="preserve"> AVERAGEIF('5.6.1 (Small excl tax)'!$A:$A,'Annual excl tax'!$B21,'5.6.1 (Small excl tax)'!AF:AF)</f>
        <v>6.4649306155462387</v>
      </c>
      <c r="AF21" s="47">
        <f xml:space="preserve"> AVERAGEIF('5.6.1 (Small excl tax)'!$A:$A,'Annual excl tax'!$B21,'5.6.1 (Small excl tax)'!AG:AG)</f>
        <v>12.932053261534863</v>
      </c>
      <c r="AG21" s="47">
        <f xml:space="preserve"> AVERAGEIF('5.6.1 (Small excl tax)'!$A:$A,'Annual excl tax'!$B21,'5.6.1 (Small excl tax)'!AH:AH)</f>
        <v>10.823173488776142</v>
      </c>
      <c r="AH21" s="47">
        <f t="shared" si="3"/>
        <v>11.460058308932538</v>
      </c>
      <c r="AI21" s="49">
        <f t="shared" si="4"/>
        <v>27.672458109785953</v>
      </c>
      <c r="AJ21" s="50">
        <f>RANK(Q21,(C21:Q21,U21:AG21),1)</f>
        <v>22</v>
      </c>
    </row>
    <row r="22" spans="1:36" ht="12.65" customHeight="1" x14ac:dyDescent="0.25">
      <c r="A22" s="17" t="s">
        <v>33</v>
      </c>
      <c r="B22" s="82">
        <v>2013</v>
      </c>
      <c r="C22" s="47">
        <f xml:space="preserve"> AVERAGEIF('5.6.1 (Small excl tax)'!$A:$A,'Annual excl tax'!$B22,'5.6.1 (Small excl tax)'!D:D)</f>
        <v>13.388843578601193</v>
      </c>
      <c r="D22" s="47">
        <f xml:space="preserve"> AVERAGEIF('5.6.1 (Small excl tax)'!$A:$A,'Annual excl tax'!$B22,'5.6.1 (Small excl tax)'!E:E)</f>
        <v>15.078077345770605</v>
      </c>
      <c r="E22" s="47">
        <f xml:space="preserve"> AVERAGEIF('5.6.1 (Small excl tax)'!$A:$A,'Annual excl tax'!$B22,'5.6.1 (Small excl tax)'!F:F)</f>
        <v>10.837047760376961</v>
      </c>
      <c r="F22" s="47">
        <f xml:space="preserve"> AVERAGEIF('5.6.1 (Small excl tax)'!$A:$A,'Annual excl tax'!$B22,'5.6.1 (Small excl tax)'!G:G)</f>
        <v>12.276106881131842</v>
      </c>
      <c r="G22" s="47">
        <f xml:space="preserve"> AVERAGEIF('5.6.1 (Small excl tax)'!$A:$A,'Annual excl tax'!$B22,'5.6.1 (Small excl tax)'!H:H)</f>
        <v>10.882860551869182</v>
      </c>
      <c r="H22" s="47">
        <f xml:space="preserve"> AVERAGEIF('5.6.1 (Small excl tax)'!$A:$A,'Annual excl tax'!$B22,'5.6.1 (Small excl tax)'!I:I)</f>
        <v>14.462879630248626</v>
      </c>
      <c r="I22" s="47">
        <f xml:space="preserve"> AVERAGEIF('5.6.1 (Small excl tax)'!$A:$A,'Annual excl tax'!$B22,'5.6.1 (Small excl tax)'!J:J)</f>
        <v>9.4815659076754919</v>
      </c>
      <c r="J22" s="47">
        <f xml:space="preserve"> AVERAGEIF('5.6.1 (Small excl tax)'!$A:$A,'Annual excl tax'!$B22,'5.6.1 (Small excl tax)'!K:K)</f>
        <v>20.224100240907795</v>
      </c>
      <c r="K22" s="47">
        <f xml:space="preserve"> AVERAGEIF('5.6.1 (Small excl tax)'!$A:$A,'Annual excl tax'!$B22,'5.6.1 (Small excl tax)'!L:L)</f>
        <v>11.800330949537225</v>
      </c>
      <c r="L22" s="47">
        <f xml:space="preserve"> AVERAGEIF('5.6.1 (Small excl tax)'!$A:$A,'Annual excl tax'!$B22,'5.6.1 (Small excl tax)'!M:M)</f>
        <v>13.571601055926802</v>
      </c>
      <c r="M22" s="47">
        <f xml:space="preserve"> AVERAGEIF('5.6.1 (Small excl tax)'!$A:$A,'Annual excl tax'!$B22,'5.6.1 (Small excl tax)'!N:N)</f>
        <v>16.080251588060051</v>
      </c>
      <c r="N22" s="47">
        <f xml:space="preserve"> AVERAGEIF('5.6.1 (Small excl tax)'!$A:$A,'Annual excl tax'!$B22,'5.6.1 (Small excl tax)'!O:O)</f>
        <v>11.256661830585516</v>
      </c>
      <c r="O22" s="47">
        <f xml:space="preserve"> AVERAGEIF('5.6.1 (Small excl tax)'!$A:$A,'Annual excl tax'!$B22,'5.6.1 (Small excl tax)'!P:P)</f>
        <v>16.665939416534744</v>
      </c>
      <c r="P22" s="47">
        <f xml:space="preserve"> AVERAGEIF('5.6.1 (Small excl tax)'!$A:$A,'Annual excl tax'!$B22,'5.6.1 (Small excl tax)'!Q:Q)</f>
        <v>12.735167359115778</v>
      </c>
      <c r="Q22" s="47">
        <f xml:space="preserve"> AVERAGEIF('5.6.1 (Small excl tax)'!$A:$A,'Annual excl tax'!$B22,'5.6.1 (Small excl tax)'!R:R)</f>
        <v>15.579188267828737</v>
      </c>
      <c r="R22" s="48">
        <f t="shared" si="0"/>
        <v>13.388843578601193</v>
      </c>
      <c r="S22" s="49">
        <f t="shared" si="1"/>
        <v>16.359476278655439</v>
      </c>
      <c r="T22" s="50">
        <f t="shared" si="2"/>
        <v>12</v>
      </c>
      <c r="U22" s="47">
        <f xml:space="preserve"> AVERAGEIF('5.6.1 (Small excl tax)'!$A:$A,'Annual excl tax'!$B22,'5.6.1 (Small excl tax)'!V:V)</f>
        <v>6.3910850981392073</v>
      </c>
      <c r="V22" s="47">
        <f xml:space="preserve"> AVERAGEIF('5.6.1 (Small excl tax)'!$A:$A,'Annual excl tax'!$B22,'5.6.1 (Small excl tax)'!W:W)</f>
        <v>9.9366260291073196</v>
      </c>
      <c r="W22" s="47">
        <f xml:space="preserve"> AVERAGEIF('5.6.1 (Small excl tax)'!$A:$A,'Annual excl tax'!$B22,'5.6.1 (Small excl tax)'!X:X)</f>
        <v>18.180351147280838</v>
      </c>
      <c r="X22" s="47">
        <f xml:space="preserve"> AVERAGEIF('5.6.1 (Small excl tax)'!$A:$A,'Annual excl tax'!$B22,'5.6.1 (Small excl tax)'!Y:Y)</f>
        <v>15.04069368382395</v>
      </c>
      <c r="Y22" s="47">
        <f xml:space="preserve"> AVERAGEIF('5.6.1 (Small excl tax)'!$A:$A,'Annual excl tax'!$B22,'5.6.1 (Small excl tax)'!Z:Z)</f>
        <v>8.7219146787596848</v>
      </c>
      <c r="Z22" s="47">
        <f xml:space="preserve"> AVERAGEIF('5.6.1 (Small excl tax)'!$A:$A,'Annual excl tax'!$B22,'5.6.1 (Small excl tax)'!AA:AA)</f>
        <v>9.2573768100243043</v>
      </c>
      <c r="AA22" s="47">
        <f xml:space="preserve"> AVERAGEIF('5.6.1 (Small excl tax)'!$A:$A,'Annual excl tax'!$B22,'5.6.1 (Small excl tax)'!AB:AB)</f>
        <v>6.9610253768151589</v>
      </c>
      <c r="AB22" s="47">
        <f xml:space="preserve"> AVERAGEIF('5.6.1 (Small excl tax)'!$A:$A,'Annual excl tax'!$B22,'5.6.1 (Small excl tax)'!AC:AC)</f>
        <v>7.5455390268950397</v>
      </c>
      <c r="AC22" s="47">
        <f xml:space="preserve"> AVERAGEIF('5.6.1 (Small excl tax)'!$A:$A,'Annual excl tax'!$B22,'5.6.1 (Small excl tax)'!AD:AD)</f>
        <v>15.549551442576607</v>
      </c>
      <c r="AD22" s="47">
        <f xml:space="preserve"> AVERAGEIF('5.6.1 (Small excl tax)'!$A:$A,'Annual excl tax'!$B22,'5.6.1 (Small excl tax)'!AE:AE)</f>
        <v>10.102112698176052</v>
      </c>
      <c r="AE22" s="47">
        <f xml:space="preserve"> AVERAGEIF('5.6.1 (Small excl tax)'!$A:$A,'Annual excl tax'!$B22,'5.6.1 (Small excl tax)'!AF:AF)</f>
        <v>7.7579333294727775</v>
      </c>
      <c r="AF22" s="47">
        <f xml:space="preserve"> AVERAGEIF('5.6.1 (Small excl tax)'!$A:$A,'Annual excl tax'!$B22,'5.6.1 (Small excl tax)'!AG:AG)</f>
        <v>13.26975679022209</v>
      </c>
      <c r="AG22" s="47">
        <f xml:space="preserve"> AVERAGEIF('5.6.1 (Small excl tax)'!$A:$A,'Annual excl tax'!$B22,'5.6.1 (Small excl tax)'!AH:AH)</f>
        <v>11.273789833361942</v>
      </c>
      <c r="AH22" s="47">
        <f t="shared" si="3"/>
        <v>12.038218915334532</v>
      </c>
      <c r="AI22" s="49">
        <f t="shared" si="4"/>
        <v>29.414395745733156</v>
      </c>
      <c r="AJ22" s="50">
        <f>RANK(Q22,(C22:Q22,U22:AG22),1)</f>
        <v>24</v>
      </c>
    </row>
    <row r="23" spans="1:36" ht="12.65" customHeight="1" x14ac:dyDescent="0.25">
      <c r="A23" s="17" t="s">
        <v>33</v>
      </c>
      <c r="B23" s="82">
        <v>2014</v>
      </c>
      <c r="C23" s="47">
        <f xml:space="preserve"> AVERAGEIF('5.6.1 (Small excl tax)'!$A:$A,'Annual excl tax'!$B23,'5.6.1 (Small excl tax)'!D:D)</f>
        <v>12.221416794587526</v>
      </c>
      <c r="D23" s="47">
        <f xml:space="preserve"> AVERAGEIF('5.6.1 (Small excl tax)'!$A:$A,'Annual excl tax'!$B23,'5.6.1 (Small excl tax)'!E:E)</f>
        <v>14.618160620870647</v>
      </c>
      <c r="E23" s="47">
        <f xml:space="preserve"> AVERAGEIF('5.6.1 (Small excl tax)'!$A:$A,'Annual excl tax'!$B23,'5.6.1 (Small excl tax)'!F:F)</f>
        <v>10.069029886103056</v>
      </c>
      <c r="F23" s="47">
        <f xml:space="preserve"> AVERAGEIF('5.6.1 (Small excl tax)'!$A:$A,'Annual excl tax'!$B23,'5.6.1 (Small excl tax)'!G:G)</f>
        <v>11.534864312642091</v>
      </c>
      <c r="G23" s="47">
        <f xml:space="preserve"> AVERAGEIF('5.6.1 (Small excl tax)'!$A:$A,'Annual excl tax'!$B23,'5.6.1 (Small excl tax)'!H:H)</f>
        <v>10.409108105585069</v>
      </c>
      <c r="H23" s="47">
        <f xml:space="preserve"> AVERAGEIF('5.6.1 (Small excl tax)'!$A:$A,'Annual excl tax'!$B23,'5.6.1 (Small excl tax)'!I:I)</f>
        <v>13.279843462770293</v>
      </c>
      <c r="I23" s="47">
        <f xml:space="preserve"> AVERAGEIF('5.6.1 (Small excl tax)'!$A:$A,'Annual excl tax'!$B23,'5.6.1 (Small excl tax)'!J:J)</f>
        <v>9.5541966815679551</v>
      </c>
      <c r="J23" s="47">
        <f xml:space="preserve"> AVERAGEIF('5.6.1 (Small excl tax)'!$A:$A,'Annual excl tax'!$B23,'5.6.1 (Small excl tax)'!K:K)</f>
        <v>19.930526163588492</v>
      </c>
      <c r="K23" s="47">
        <f xml:space="preserve"> AVERAGEIF('5.6.1 (Small excl tax)'!$A:$A,'Annual excl tax'!$B23,'5.6.1 (Small excl tax)'!L:L)</f>
        <v>11.506867367300973</v>
      </c>
      <c r="L23" s="47">
        <f xml:space="preserve"> AVERAGEIF('5.6.1 (Small excl tax)'!$A:$A,'Annual excl tax'!$B23,'5.6.1 (Small excl tax)'!M:M)</f>
        <v>12.715429957977385</v>
      </c>
      <c r="M23" s="47">
        <f xml:space="preserve"> AVERAGEIF('5.6.1 (Small excl tax)'!$A:$A,'Annual excl tax'!$B23,'5.6.1 (Small excl tax)'!N:N)</f>
        <v>14.927767705545484</v>
      </c>
      <c r="N23" s="47">
        <f xml:space="preserve"> AVERAGEIF('5.6.1 (Small excl tax)'!$A:$A,'Annual excl tax'!$B23,'5.6.1 (Small excl tax)'!O:O)</f>
        <v>11.1170070519664</v>
      </c>
      <c r="O23" s="47">
        <f xml:space="preserve"> AVERAGEIF('5.6.1 (Small excl tax)'!$A:$A,'Annual excl tax'!$B23,'5.6.1 (Small excl tax)'!P:P)</f>
        <v>16.934879333253317</v>
      </c>
      <c r="P23" s="47">
        <f xml:space="preserve"> AVERAGEIF('5.6.1 (Small excl tax)'!$A:$A,'Annual excl tax'!$B23,'5.6.1 (Small excl tax)'!Q:Q)</f>
        <v>11.558904309581816</v>
      </c>
      <c r="Q23" s="47">
        <f xml:space="preserve"> AVERAGEIF('5.6.1 (Small excl tax)'!$A:$A,'Annual excl tax'!$B23,'5.6.1 (Small excl tax)'!R:R)</f>
        <v>16.723520382056968</v>
      </c>
      <c r="R23" s="48">
        <f t="shared" si="0"/>
        <v>12.221416794587526</v>
      </c>
      <c r="S23" s="49">
        <f t="shared" si="1"/>
        <v>36.837820550095955</v>
      </c>
      <c r="T23" s="50">
        <f t="shared" si="2"/>
        <v>13</v>
      </c>
      <c r="U23" s="47">
        <f xml:space="preserve"> AVERAGEIF('5.6.1 (Small excl tax)'!$A:$A,'Annual excl tax'!$B23,'5.6.1 (Small excl tax)'!V:V)</f>
        <v>5.8377272130659659</v>
      </c>
      <c r="V23" s="47">
        <f xml:space="preserve"> AVERAGEIF('5.6.1 (Small excl tax)'!$A:$A,'Annual excl tax'!$B23,'5.6.1 (Small excl tax)'!W:W)</f>
        <v>8.8492720267788023</v>
      </c>
      <c r="W23" s="47">
        <f xml:space="preserve"> AVERAGEIF('5.6.1 (Small excl tax)'!$A:$A,'Annual excl tax'!$B23,'5.6.1 (Small excl tax)'!X:X)</f>
        <v>15.159060552014481</v>
      </c>
      <c r="X23" s="47">
        <f xml:space="preserve"> AVERAGEIF('5.6.1 (Small excl tax)'!$A:$A,'Annual excl tax'!$B23,'5.6.1 (Small excl tax)'!Y:Y)</f>
        <v>12.151762219512896</v>
      </c>
      <c r="Y23" s="47">
        <f xml:space="preserve"> AVERAGEIF('5.6.1 (Small excl tax)'!$A:$A,'Annual excl tax'!$B23,'5.6.1 (Small excl tax)'!Z:Z)</f>
        <v>8.0537937922761778</v>
      </c>
      <c r="Z23" s="47">
        <f xml:space="preserve"> AVERAGEIF('5.6.1 (Small excl tax)'!$A:$A,'Annual excl tax'!$B23,'5.6.1 (Small excl tax)'!AA:AA)</f>
        <v>7.7520216409105291</v>
      </c>
      <c r="AA23" s="47">
        <f xml:space="preserve"> AVERAGEIF('5.6.1 (Small excl tax)'!$A:$A,'Annual excl tax'!$B23,'5.6.1 (Small excl tax)'!AB:AB)</f>
        <v>6.193984175013985</v>
      </c>
      <c r="AB23" s="47">
        <f xml:space="preserve"> AVERAGEIF('5.6.1 (Small excl tax)'!$A:$A,'Annual excl tax'!$B23,'5.6.1 (Small excl tax)'!AC:AC)</f>
        <v>7.2978060782938829</v>
      </c>
      <c r="AC23" s="47">
        <f xml:space="preserve"> AVERAGEIF('5.6.1 (Small excl tax)'!$A:$A,'Annual excl tax'!$B23,'5.6.1 (Small excl tax)'!AD:AD)</f>
        <v>11.981674854303581</v>
      </c>
      <c r="AD23" s="47">
        <f xml:space="preserve"> AVERAGEIF('5.6.1 (Small excl tax)'!$A:$A,'Annual excl tax'!$B23,'5.6.1 (Small excl tax)'!AE:AE)</f>
        <v>9.3406706211584254</v>
      </c>
      <c r="AE23" s="47">
        <f xml:space="preserve"> AVERAGEIF('5.6.1 (Small excl tax)'!$A:$A,'Annual excl tax'!$B23,'5.6.1 (Small excl tax)'!AF:AF)</f>
        <v>7.5584382494951594</v>
      </c>
      <c r="AF23" s="47">
        <f xml:space="preserve"> AVERAGEIF('5.6.1 (Small excl tax)'!$A:$A,'Annual excl tax'!$B23,'5.6.1 (Small excl tax)'!AG:AG)</f>
        <v>11.222572469184936</v>
      </c>
      <c r="AG23" s="47">
        <f xml:space="preserve"> AVERAGEIF('5.6.1 (Small excl tax)'!$A:$A,'Annual excl tax'!$B23,'5.6.1 (Small excl tax)'!AH:AH)</f>
        <v>10.5155596686762</v>
      </c>
      <c r="AH23" s="47">
        <f t="shared" si="3"/>
        <v>11.364719918242955</v>
      </c>
      <c r="AI23" s="49">
        <f t="shared" si="4"/>
        <v>47.152947915697617</v>
      </c>
      <c r="AJ23" s="50">
        <f>RANK(Q23,(C23:Q23,U23:AG23),1)</f>
        <v>26</v>
      </c>
    </row>
    <row r="24" spans="1:36" ht="12.65" customHeight="1" x14ac:dyDescent="0.25">
      <c r="A24" s="17" t="s">
        <v>33</v>
      </c>
      <c r="B24" s="82">
        <v>2015</v>
      </c>
      <c r="C24" s="47">
        <f xml:space="preserve"> AVERAGEIF('5.6.1 (Small excl tax)'!$A:$A,'Annual excl tax'!$B24,'5.6.1 (Small excl tax)'!D:D)</f>
        <v>10.548521950966029</v>
      </c>
      <c r="D24" s="47">
        <f xml:space="preserve"> AVERAGEIF('5.6.1 (Small excl tax)'!$A:$A,'Annual excl tax'!$B24,'5.6.1 (Small excl tax)'!E:E)</f>
        <v>14.259307075283397</v>
      </c>
      <c r="E24" s="47">
        <f xml:space="preserve"> AVERAGEIF('5.6.1 (Small excl tax)'!$A:$A,'Annual excl tax'!$B24,'5.6.1 (Small excl tax)'!F:F)</f>
        <v>7.9139487013344878</v>
      </c>
      <c r="F24" s="47">
        <f xml:space="preserve"> AVERAGEIF('5.6.1 (Small excl tax)'!$A:$A,'Annual excl tax'!$B24,'5.6.1 (Small excl tax)'!G:G)</f>
        <v>10.141745950321386</v>
      </c>
      <c r="G24" s="47">
        <f xml:space="preserve"> AVERAGEIF('5.6.1 (Small excl tax)'!$A:$A,'Annual excl tax'!$B24,'5.6.1 (Small excl tax)'!H:H)</f>
        <v>9.4195359899181774</v>
      </c>
      <c r="H24" s="47">
        <f xml:space="preserve"> AVERAGEIF('5.6.1 (Small excl tax)'!$A:$A,'Annual excl tax'!$B24,'5.6.1 (Small excl tax)'!I:I)</f>
        <v>11.93814928387215</v>
      </c>
      <c r="I24" s="47">
        <f xml:space="preserve"> AVERAGEIF('5.6.1 (Small excl tax)'!$A:$A,'Annual excl tax'!$B24,'5.6.1 (Small excl tax)'!J:J)</f>
        <v>9.2483411642429338</v>
      </c>
      <c r="J24" s="47">
        <f xml:space="preserve"> AVERAGEIF('5.6.1 (Small excl tax)'!$A:$A,'Annual excl tax'!$B24,'5.6.1 (Small excl tax)'!K:K)</f>
        <v>17.277807539157614</v>
      </c>
      <c r="K24" s="47">
        <f xml:space="preserve"> AVERAGEIF('5.6.1 (Small excl tax)'!$A:$A,'Annual excl tax'!$B24,'5.6.1 (Small excl tax)'!L:L)</f>
        <v>10.053875623579255</v>
      </c>
      <c r="L24" s="47">
        <f xml:space="preserve"> AVERAGEIF('5.6.1 (Small excl tax)'!$A:$A,'Annual excl tax'!$B24,'5.6.1 (Small excl tax)'!M:M)</f>
        <v>10.72205119396339</v>
      </c>
      <c r="M24" s="47">
        <f xml:space="preserve"> AVERAGEIF('5.6.1 (Small excl tax)'!$A:$A,'Annual excl tax'!$B24,'5.6.1 (Small excl tax)'!N:N)</f>
        <v>12.839445245590028</v>
      </c>
      <c r="N24" s="47">
        <f xml:space="preserve"> AVERAGEIF('5.6.1 (Small excl tax)'!$A:$A,'Annual excl tax'!$B24,'5.6.1 (Small excl tax)'!O:O)</f>
        <v>8.9397242664587324</v>
      </c>
      <c r="O24" s="47">
        <f xml:space="preserve"> AVERAGEIF('5.6.1 (Small excl tax)'!$A:$A,'Annual excl tax'!$B24,'5.6.1 (Small excl tax)'!P:P)</f>
        <v>15.883694202120925</v>
      </c>
      <c r="P24" s="47">
        <f xml:space="preserve"> AVERAGEIF('5.6.1 (Small excl tax)'!$A:$A,'Annual excl tax'!$B24,'5.6.1 (Small excl tax)'!Q:Q)</f>
        <v>9.9048379290598483</v>
      </c>
      <c r="Q24" s="47">
        <f xml:space="preserve"> AVERAGEIF('5.6.1 (Small excl tax)'!$A:$A,'Annual excl tax'!$B24,'5.6.1 (Small excl tax)'!R:R)</f>
        <v>14.349764551974719</v>
      </c>
      <c r="R24" s="48">
        <f t="shared" si="0"/>
        <v>10.548521950966029</v>
      </c>
      <c r="S24" s="49">
        <f t="shared" si="1"/>
        <v>36.035784147565565</v>
      </c>
      <c r="T24" s="50">
        <f t="shared" si="2"/>
        <v>13</v>
      </c>
      <c r="U24" s="47">
        <f xml:space="preserve"> AVERAGEIF('5.6.1 (Small excl tax)'!$A:$A,'Annual excl tax'!$B24,'5.6.1 (Small excl tax)'!V:V)</f>
        <v>5.7927670197800571</v>
      </c>
      <c r="V24" s="47">
        <f xml:space="preserve"> AVERAGEIF('5.6.1 (Small excl tax)'!$A:$A,'Annual excl tax'!$B24,'5.6.1 (Small excl tax)'!W:W)</f>
        <v>7.9240479279824934</v>
      </c>
      <c r="W24" s="47">
        <f xml:space="preserve"> AVERAGEIF('5.6.1 (Small excl tax)'!$A:$A,'Annual excl tax'!$B24,'5.6.1 (Small excl tax)'!X:X)</f>
        <v>10.92512663798019</v>
      </c>
      <c r="X24" s="47">
        <f xml:space="preserve"> AVERAGEIF('5.6.1 (Small excl tax)'!$A:$A,'Annual excl tax'!$B24,'5.6.1 (Small excl tax)'!Y:Y)</f>
        <v>10.989888726736634</v>
      </c>
      <c r="Y24" s="47">
        <f xml:space="preserve"> AVERAGEIF('5.6.1 (Small excl tax)'!$A:$A,'Annual excl tax'!$B24,'5.6.1 (Small excl tax)'!Z:Z)</f>
        <v>7.1502011780391008</v>
      </c>
      <c r="Z24" s="47">
        <f xml:space="preserve"> AVERAGEIF('5.6.1 (Small excl tax)'!$A:$A,'Annual excl tax'!$B24,'5.6.1 (Small excl tax)'!AA:AA)</f>
        <v>6.7253084087934853</v>
      </c>
      <c r="AA24" s="47">
        <f xml:space="preserve"> AVERAGEIF('5.6.1 (Small excl tax)'!$A:$A,'Annual excl tax'!$B24,'5.6.1 (Small excl tax)'!AB:AB)</f>
        <v>7.9412801323887061</v>
      </c>
      <c r="AB24" s="47">
        <f xml:space="preserve"> AVERAGEIF('5.6.1 (Small excl tax)'!$A:$A,'Annual excl tax'!$B24,'5.6.1 (Small excl tax)'!AC:AC)</f>
        <v>6.4321579465042973</v>
      </c>
      <c r="AC24" s="47">
        <f xml:space="preserve"> AVERAGEIF('5.6.1 (Small excl tax)'!$A:$A,'Annual excl tax'!$B24,'5.6.1 (Small excl tax)'!AD:AD)</f>
        <v>9.9588091359221522</v>
      </c>
      <c r="AD24" s="47">
        <f xml:space="preserve"> AVERAGEIF('5.6.1 (Small excl tax)'!$A:$A,'Annual excl tax'!$B24,'5.6.1 (Small excl tax)'!AE:AE)</f>
        <v>8.6068053696668834</v>
      </c>
      <c r="AE24" s="47">
        <f xml:space="preserve"> AVERAGEIF('5.6.1 (Small excl tax)'!$A:$A,'Annual excl tax'!$B24,'5.6.1 (Small excl tax)'!AF:AF)</f>
        <v>6.9178389845865773</v>
      </c>
      <c r="AF24" s="47">
        <f xml:space="preserve"> AVERAGEIF('5.6.1 (Small excl tax)'!$A:$A,'Annual excl tax'!$B24,'5.6.1 (Small excl tax)'!AG:AG)</f>
        <v>10.326258984161512</v>
      </c>
      <c r="AG24" s="47">
        <f xml:space="preserve"> AVERAGEIF('5.6.1 (Small excl tax)'!$A:$A,'Annual excl tax'!$B24,'5.6.1 (Small excl tax)'!AH:AH)</f>
        <v>9.2339488424129854</v>
      </c>
      <c r="AH24" s="47">
        <f t="shared" si="3"/>
        <v>9.9318235324910003</v>
      </c>
      <c r="AI24" s="49">
        <f t="shared" si="4"/>
        <v>44.482677375719085</v>
      </c>
      <c r="AJ24" s="50">
        <f>RANK(Q24,(C24:Q24,U24:AG24),1)</f>
        <v>26</v>
      </c>
    </row>
    <row r="25" spans="1:36" ht="12.65" customHeight="1" x14ac:dyDescent="0.25">
      <c r="A25" s="17" t="s">
        <v>33</v>
      </c>
      <c r="B25" s="82">
        <v>2016</v>
      </c>
      <c r="C25" s="47">
        <f xml:space="preserve"> AVERAGEIF('5.6.1 (Small excl tax)'!$A:$A,'Annual excl tax'!$B25,'5.6.1 (Small excl tax)'!D:D)</f>
        <v>11.890867620136326</v>
      </c>
      <c r="D25" s="47">
        <f xml:space="preserve"> AVERAGEIF('5.6.1 (Small excl tax)'!$A:$A,'Annual excl tax'!$B25,'5.6.1 (Small excl tax)'!E:E)</f>
        <v>15.353352465641091</v>
      </c>
      <c r="E25" s="47">
        <f xml:space="preserve"> AVERAGEIF('5.6.1 (Small excl tax)'!$A:$A,'Annual excl tax'!$B25,'5.6.1 (Small excl tax)'!F:F)</f>
        <v>8.9868920577085909</v>
      </c>
      <c r="F25" s="47">
        <f xml:space="preserve"> AVERAGEIF('5.6.1 (Small excl tax)'!$A:$A,'Annual excl tax'!$B25,'5.6.1 (Small excl tax)'!G:G)</f>
        <v>11.710991286545429</v>
      </c>
      <c r="G25" s="47">
        <f xml:space="preserve"> AVERAGEIF('5.6.1 (Small excl tax)'!$A:$A,'Annual excl tax'!$B25,'5.6.1 (Small excl tax)'!H:H)</f>
        <v>10.382030457548531</v>
      </c>
      <c r="H25" s="47">
        <f xml:space="preserve"> AVERAGEIF('5.6.1 (Small excl tax)'!$A:$A,'Annual excl tax'!$B25,'5.6.1 (Small excl tax)'!I:I)</f>
        <v>13.26253595231603</v>
      </c>
      <c r="I25" s="47">
        <f xml:space="preserve"> AVERAGEIF('5.6.1 (Small excl tax)'!$A:$A,'Annual excl tax'!$B25,'5.6.1 (Small excl tax)'!J:J)</f>
        <v>9.9116002410272586</v>
      </c>
      <c r="J25" s="47">
        <f xml:space="preserve"> AVERAGEIF('5.6.1 (Small excl tax)'!$A:$A,'Annual excl tax'!$B25,'5.6.1 (Small excl tax)'!K:K)</f>
        <v>18.421891710617196</v>
      </c>
      <c r="K25" s="47">
        <f xml:space="preserve"> AVERAGEIF('5.6.1 (Small excl tax)'!$A:$A,'Annual excl tax'!$B25,'5.6.1 (Small excl tax)'!L:L)</f>
        <v>11.335490175882853</v>
      </c>
      <c r="L25" s="47">
        <f xml:space="preserve"> AVERAGEIF('5.6.1 (Small excl tax)'!$A:$A,'Annual excl tax'!$B25,'5.6.1 (Small excl tax)'!M:M)</f>
        <v>12.06299034335261</v>
      </c>
      <c r="M25" s="47">
        <f xml:space="preserve"> AVERAGEIF('5.6.1 (Small excl tax)'!$A:$A,'Annual excl tax'!$B25,'5.6.1 (Small excl tax)'!N:N)</f>
        <v>14.008433956627005</v>
      </c>
      <c r="N25" s="47">
        <f xml:space="preserve"> AVERAGEIF('5.6.1 (Small excl tax)'!$A:$A,'Annual excl tax'!$B25,'5.6.1 (Small excl tax)'!O:O)</f>
        <v>10.75871100074524</v>
      </c>
      <c r="O25" s="47">
        <f xml:space="preserve"> AVERAGEIF('5.6.1 (Small excl tax)'!$A:$A,'Annual excl tax'!$B25,'5.6.1 (Small excl tax)'!P:P)</f>
        <v>17.60122292640721</v>
      </c>
      <c r="P25" s="47">
        <f xml:space="preserve"> AVERAGEIF('5.6.1 (Small excl tax)'!$A:$A,'Annual excl tax'!$B25,'5.6.1 (Small excl tax)'!Q:Q)</f>
        <v>11.8114284156614</v>
      </c>
      <c r="Q25" s="47">
        <f xml:space="preserve"> AVERAGEIF('5.6.1 (Small excl tax)'!$A:$A,'Annual excl tax'!$B25,'5.6.1 (Small excl tax)'!R:R)</f>
        <v>14.326981067647454</v>
      </c>
      <c r="R25" s="48">
        <f t="shared" si="0"/>
        <v>11.890867620136326</v>
      </c>
      <c r="S25" s="49">
        <f t="shared" si="1"/>
        <v>20.487264052841233</v>
      </c>
      <c r="T25" s="50">
        <f t="shared" si="2"/>
        <v>12</v>
      </c>
      <c r="U25" s="47">
        <f xml:space="preserve"> AVERAGEIF('5.6.1 (Small excl tax)'!$A:$A,'Annual excl tax'!$B25,'5.6.1 (Small excl tax)'!V:V)</f>
        <v>6.5206384061112725</v>
      </c>
      <c r="V25" s="47">
        <f xml:space="preserve"> AVERAGEIF('5.6.1 (Small excl tax)'!$A:$A,'Annual excl tax'!$B25,'5.6.1 (Small excl tax)'!W:W)</f>
        <v>8.9776045141173597</v>
      </c>
      <c r="W25" s="47">
        <f xml:space="preserve"> AVERAGEIF('5.6.1 (Small excl tax)'!$A:$A,'Annual excl tax'!$B25,'5.6.1 (Small excl tax)'!X:X)</f>
        <v>10.084158756681799</v>
      </c>
      <c r="X25" s="47">
        <f xml:space="preserve"> AVERAGEIF('5.6.1 (Small excl tax)'!$A:$A,'Annual excl tax'!$B25,'5.6.1 (Small excl tax)'!Y:Y)</f>
        <v>12.660816748691879</v>
      </c>
      <c r="Y25" s="47">
        <f xml:space="preserve"> AVERAGEIF('5.6.1 (Small excl tax)'!$A:$A,'Annual excl tax'!$B25,'5.6.1 (Small excl tax)'!Z:Z)</f>
        <v>7.9731346118364383</v>
      </c>
      <c r="Z25" s="47">
        <f xml:space="preserve"> AVERAGEIF('5.6.1 (Small excl tax)'!$A:$A,'Annual excl tax'!$B25,'5.6.1 (Small excl tax)'!AA:AA)</f>
        <v>7.4957264112315887</v>
      </c>
      <c r="AA25" s="47">
        <f xml:space="preserve"> AVERAGEIF('5.6.1 (Small excl tax)'!$A:$A,'Annual excl tax'!$B25,'5.6.1 (Small excl tax)'!AB:AB)</f>
        <v>8.9523739573386507</v>
      </c>
      <c r="AB25" s="47">
        <f xml:space="preserve"> AVERAGEIF('5.6.1 (Small excl tax)'!$A:$A,'Annual excl tax'!$B25,'5.6.1 (Small excl tax)'!AC:AC)</f>
        <v>6.9891628693679868</v>
      </c>
      <c r="AC25" s="47">
        <f xml:space="preserve"> AVERAGEIF('5.6.1 (Small excl tax)'!$A:$A,'Annual excl tax'!$B25,'5.6.1 (Small excl tax)'!AD:AD)</f>
        <v>11.215071971148436</v>
      </c>
      <c r="AD25" s="47">
        <f xml:space="preserve"> AVERAGEIF('5.6.1 (Small excl tax)'!$A:$A,'Annual excl tax'!$B25,'5.6.1 (Small excl tax)'!AE:AE)</f>
        <v>9.08178917737213</v>
      </c>
      <c r="AE25" s="47">
        <f xml:space="preserve"> AVERAGEIF('5.6.1 (Small excl tax)'!$A:$A,'Annual excl tax'!$B25,'5.6.1 (Small excl tax)'!AF:AF)</f>
        <v>7.5500803230738907</v>
      </c>
      <c r="AF25" s="47">
        <f xml:space="preserve"> AVERAGEIF('5.6.1 (Small excl tax)'!$A:$A,'Annual excl tax'!$B25,'5.6.1 (Small excl tax)'!AG:AG)</f>
        <v>11.290051987583844</v>
      </c>
      <c r="AG25" s="47">
        <f xml:space="preserve"> AVERAGEIF('5.6.1 (Small excl tax)'!$A:$A,'Annual excl tax'!$B25,'5.6.1 (Small excl tax)'!AH:AH)</f>
        <v>10.409538587639737</v>
      </c>
      <c r="AH25" s="47">
        <f t="shared" si="3"/>
        <v>10.986891485946838</v>
      </c>
      <c r="AI25" s="49">
        <f t="shared" si="4"/>
        <v>30.400678717659783</v>
      </c>
      <c r="AJ25" s="50">
        <f>RANK(Q25,(C25:Q25,U25:AG25),1)</f>
        <v>25</v>
      </c>
    </row>
    <row r="26" spans="1:36" x14ac:dyDescent="0.25">
      <c r="A26" s="17" t="s">
        <v>33</v>
      </c>
      <c r="B26" s="82">
        <v>2017</v>
      </c>
      <c r="C26" s="47">
        <f xml:space="preserve"> AVERAGEIF('5.6.1 (Small excl tax)'!$A:$A,'Annual excl tax'!$B26,'5.6.1 (Small excl tax)'!D:D)</f>
        <v>12.465699564085654</v>
      </c>
      <c r="D26" s="47">
        <f xml:space="preserve"> AVERAGEIF('5.6.1 (Small excl tax)'!$A:$A,'Annual excl tax'!$B26,'5.6.1 (Small excl tax)'!E:E)</f>
        <v>17.712050010427504</v>
      </c>
      <c r="E26" s="47">
        <f xml:space="preserve"> AVERAGEIF('5.6.1 (Small excl tax)'!$A:$A,'Annual excl tax'!$B26,'5.6.1 (Small excl tax)'!F:F)</f>
        <v>9.8259469846557543</v>
      </c>
      <c r="F26" s="47">
        <f xml:space="preserve"> AVERAGEIF('5.6.1 (Small excl tax)'!$A:$A,'Annual excl tax'!$B26,'5.6.1 (Small excl tax)'!G:G)</f>
        <v>13.398003297902157</v>
      </c>
      <c r="G26" s="47">
        <f xml:space="preserve"> AVERAGEIF('5.6.1 (Small excl tax)'!$A:$A,'Annual excl tax'!$B26,'5.6.1 (Small excl tax)'!H:H)</f>
        <v>11.409860580461475</v>
      </c>
      <c r="H26" s="47">
        <f xml:space="preserve"> AVERAGEIF('5.6.1 (Small excl tax)'!$A:$A,'Annual excl tax'!$B26,'5.6.1 (Small excl tax)'!I:I)</f>
        <v>14.372867837129181</v>
      </c>
      <c r="I26" s="47">
        <f xml:space="preserve"> AVERAGEIF('5.6.1 (Small excl tax)'!$A:$A,'Annual excl tax'!$B26,'5.6.1 (Small excl tax)'!J:J)</f>
        <v>10.39530751098267</v>
      </c>
      <c r="J26" s="47">
        <f xml:space="preserve"> AVERAGEIF('5.6.1 (Small excl tax)'!$A:$A,'Annual excl tax'!$B26,'5.6.1 (Small excl tax)'!K:K)</f>
        <v>19.773193447139974</v>
      </c>
      <c r="K26" s="47">
        <f xml:space="preserve"> AVERAGEIF('5.6.1 (Small excl tax)'!$A:$A,'Annual excl tax'!$B26,'5.6.1 (Small excl tax)'!L:L)</f>
        <v>13.762062035248746</v>
      </c>
      <c r="L26" s="47">
        <f xml:space="preserve"> AVERAGEIF('5.6.1 (Small excl tax)'!$A:$A,'Annual excl tax'!$B26,'5.6.1 (Small excl tax)'!M:M)</f>
        <v>12.41453230018241</v>
      </c>
      <c r="M26" s="47">
        <f xml:space="preserve"> AVERAGEIF('5.6.1 (Small excl tax)'!$A:$A,'Annual excl tax'!$B26,'5.6.1 (Small excl tax)'!N:N)</f>
        <v>14.461650990525314</v>
      </c>
      <c r="N26" s="47">
        <f xml:space="preserve"> AVERAGEIF('5.6.1 (Small excl tax)'!$A:$A,'Annual excl tax'!$B26,'5.6.1 (Small excl tax)'!O:O)</f>
        <v>10.355459619322746</v>
      </c>
      <c r="O26" s="47">
        <f xml:space="preserve"> AVERAGEIF('5.6.1 (Small excl tax)'!$A:$A,'Annual excl tax'!$B26,'5.6.1 (Small excl tax)'!P:P)</f>
        <v>19.105168417659058</v>
      </c>
      <c r="P26" s="47">
        <f xml:space="preserve"> AVERAGEIF('5.6.1 (Small excl tax)'!$A:$A,'Annual excl tax'!$B26,'5.6.1 (Small excl tax)'!Q:Q)</f>
        <v>12.973054365849562</v>
      </c>
      <c r="Q26" s="47">
        <f xml:space="preserve"> AVERAGEIF('5.6.1 (Small excl tax)'!$A:$A,'Annual excl tax'!$B26,'5.6.1 (Small excl tax)'!R:R)</f>
        <v>13.364052720796543</v>
      </c>
      <c r="R26" s="48">
        <f t="shared" si="0"/>
        <v>13.364052720796543</v>
      </c>
      <c r="S26" s="49">
        <f t="shared" si="1"/>
        <v>0</v>
      </c>
      <c r="T26" s="50">
        <f t="shared" si="2"/>
        <v>8</v>
      </c>
      <c r="U26" s="47">
        <f xml:space="preserve"> AVERAGEIF('5.6.1 (Small excl tax)'!$A:$A,'Annual excl tax'!$B26,'5.6.1 (Small excl tax)'!V:V)</f>
        <v>7.1112785216972334</v>
      </c>
      <c r="V26" s="47">
        <f xml:space="preserve"> AVERAGEIF('5.6.1 (Small excl tax)'!$A:$A,'Annual excl tax'!$B26,'5.6.1 (Small excl tax)'!W:W)</f>
        <v>9.6512491832100515</v>
      </c>
      <c r="W26" s="47">
        <f xml:space="preserve"> AVERAGEIF('5.6.1 (Small excl tax)'!$A:$A,'Annual excl tax'!$B26,'5.6.1 (Small excl tax)'!X:X)</f>
        <v>12.716587197872075</v>
      </c>
      <c r="X26" s="47">
        <f xml:space="preserve"> AVERAGEIF('5.6.1 (Small excl tax)'!$A:$A,'Annual excl tax'!$B26,'5.6.1 (Small excl tax)'!Y:Y)</f>
        <v>13.965451487331368</v>
      </c>
      <c r="Y26" s="47">
        <f xml:space="preserve"> AVERAGEIF('5.6.1 (Small excl tax)'!$A:$A,'Annual excl tax'!$B26,'5.6.1 (Small excl tax)'!Z:Z)</f>
        <v>8.3544048580103603</v>
      </c>
      <c r="Z26" s="47">
        <f xml:space="preserve"> AVERAGEIF('5.6.1 (Small excl tax)'!$A:$A,'Annual excl tax'!$B26,'5.6.1 (Small excl tax)'!AA:AA)</f>
        <v>8.0966627987677349</v>
      </c>
      <c r="AA26" s="47">
        <f xml:space="preserve"> AVERAGEIF('5.6.1 (Small excl tax)'!$A:$A,'Annual excl tax'!$B26,'5.6.1 (Small excl tax)'!AB:AB)</f>
        <v>9.5073147307071153</v>
      </c>
      <c r="AB26" s="47">
        <f xml:space="preserve"> AVERAGEIF('5.6.1 (Small excl tax)'!$A:$A,'Annual excl tax'!$B26,'5.6.1 (Small excl tax)'!AC:AC)</f>
        <v>6.9514051010209377</v>
      </c>
      <c r="AC26" s="47">
        <f xml:space="preserve"> AVERAGEIF('5.6.1 (Small excl tax)'!$A:$A,'Annual excl tax'!$B26,'5.6.1 (Small excl tax)'!AD:AD)</f>
        <v>12.27665546609497</v>
      </c>
      <c r="AD26" s="47">
        <f xml:space="preserve"> AVERAGEIF('5.6.1 (Small excl tax)'!$A:$A,'Annual excl tax'!$B26,'5.6.1 (Small excl tax)'!AE:AE)</f>
        <v>9.0463425807900109</v>
      </c>
      <c r="AE26" s="47">
        <f xml:space="preserve"> AVERAGEIF('5.6.1 (Small excl tax)'!$A:$A,'Annual excl tax'!$B26,'5.6.1 (Small excl tax)'!AF:AF)</f>
        <v>8.0848662847530299</v>
      </c>
      <c r="AF26" s="47">
        <f xml:space="preserve"> AVERAGEIF('5.6.1 (Small excl tax)'!$A:$A,'Annual excl tax'!$B26,'5.6.1 (Small excl tax)'!AG:AG)</f>
        <v>9.1512250062206899</v>
      </c>
      <c r="AG26" s="47">
        <f xml:space="preserve"> AVERAGEIF('5.6.1 (Small excl tax)'!$A:$A,'Annual excl tax'!$B26,'5.6.1 (Small excl tax)'!AH:AH)</f>
        <v>10.958931026616463</v>
      </c>
      <c r="AH26" s="47">
        <f t="shared" si="3"/>
        <v>11.843258023278223</v>
      </c>
      <c r="AI26" s="49">
        <f t="shared" si="4"/>
        <v>12.841016336291588</v>
      </c>
      <c r="AJ26" s="50">
        <f>RANK(Q26,(C26:Q26,U26:AG26),1)</f>
        <v>20</v>
      </c>
    </row>
    <row r="27" spans="1:36" x14ac:dyDescent="0.25">
      <c r="A27" s="17" t="s">
        <v>33</v>
      </c>
      <c r="B27" s="82">
        <v>2018</v>
      </c>
      <c r="C27" s="47">
        <f xml:space="preserve"> AVERAGEIF('5.6.1 (Small excl tax)'!$A:$A,'Annual excl tax'!$B27,'5.6.1 (Small excl tax)'!D:D)</f>
        <v>12.735452257679693</v>
      </c>
      <c r="D27" s="47">
        <f xml:space="preserve"> AVERAGEIF('5.6.1 (Small excl tax)'!$A:$A,'Annual excl tax'!$B27,'5.6.1 (Small excl tax)'!E:E)</f>
        <v>18.6238722162485</v>
      </c>
      <c r="E27" s="47">
        <f xml:space="preserve"> AVERAGEIF('5.6.1 (Small excl tax)'!$A:$A,'Annual excl tax'!$B27,'5.6.1 (Small excl tax)'!F:F)</f>
        <v>11.091054015119894</v>
      </c>
      <c r="F27" s="47">
        <f xml:space="preserve"> AVERAGEIF('5.6.1 (Small excl tax)'!$A:$A,'Annual excl tax'!$B27,'5.6.1 (Small excl tax)'!G:G)</f>
        <v>14.271038218508798</v>
      </c>
      <c r="G27" s="47">
        <f xml:space="preserve"> AVERAGEIF('5.6.1 (Small excl tax)'!$A:$A,'Annual excl tax'!$B27,'5.6.1 (Small excl tax)'!H:H)</f>
        <v>12.424922798032906</v>
      </c>
      <c r="H27" s="47">
        <f xml:space="preserve"> AVERAGEIF('5.6.1 (Small excl tax)'!$A:$A,'Annual excl tax'!$B27,'5.6.1 (Small excl tax)'!I:I)</f>
        <v>14.649147635666626</v>
      </c>
      <c r="I27" s="47">
        <f xml:space="preserve"> AVERAGEIF('5.6.1 (Small excl tax)'!$A:$A,'Annual excl tax'!$B27,'5.6.1 (Small excl tax)'!J:J)</f>
        <v>10.42523346850944</v>
      </c>
      <c r="J27" s="47">
        <f xml:space="preserve"> AVERAGEIF('5.6.1 (Small excl tax)'!$A:$A,'Annual excl tax'!$B27,'5.6.1 (Small excl tax)'!K:K)</f>
        <v>20.567728917513168</v>
      </c>
      <c r="K27" s="47">
        <f xml:space="preserve"> AVERAGEIF('5.6.1 (Small excl tax)'!$A:$A,'Annual excl tax'!$B27,'5.6.1 (Small excl tax)'!L:L)</f>
        <v>14.54192955638171</v>
      </c>
      <c r="L27" s="47">
        <f xml:space="preserve"> AVERAGEIF('5.6.1 (Small excl tax)'!$A:$A,'Annual excl tax'!$B27,'5.6.1 (Small excl tax)'!M:M)</f>
        <v>13.972787488929514</v>
      </c>
      <c r="M27" s="47">
        <f xml:space="preserve"> AVERAGEIF('5.6.1 (Small excl tax)'!$A:$A,'Annual excl tax'!$B27,'5.6.1 (Small excl tax)'!N:N)</f>
        <v>15.27803810779503</v>
      </c>
      <c r="N27" s="47">
        <f xml:space="preserve"> AVERAGEIF('5.6.1 (Small excl tax)'!$A:$A,'Annual excl tax'!$B27,'5.6.1 (Small excl tax)'!O:O)</f>
        <v>9.6383219101007924</v>
      </c>
      <c r="O27" s="47">
        <f xml:space="preserve"> AVERAGEIF('5.6.1 (Small excl tax)'!$A:$A,'Annual excl tax'!$B27,'5.6.1 (Small excl tax)'!P:P)</f>
        <v>20.772688277586859</v>
      </c>
      <c r="P27" s="47">
        <f xml:space="preserve"> AVERAGEIF('5.6.1 (Small excl tax)'!$A:$A,'Annual excl tax'!$B27,'5.6.1 (Small excl tax)'!Q:Q)</f>
        <v>13.523426617718858</v>
      </c>
      <c r="Q27" s="47">
        <f xml:space="preserve"> AVERAGEIF('5.6.1 (Small excl tax)'!$A:$A,'Annual excl tax'!$B27,'5.6.1 (Small excl tax)'!R:R)</f>
        <v>13.623502988621205</v>
      </c>
      <c r="R27" s="48">
        <f t="shared" si="0"/>
        <v>13.972787488929514</v>
      </c>
      <c r="S27" s="49">
        <f t="shared" si="1"/>
        <v>-2.4997481754091204</v>
      </c>
      <c r="T27" s="50">
        <f t="shared" si="2"/>
        <v>7</v>
      </c>
      <c r="U27" s="47">
        <f xml:space="preserve"> AVERAGEIF('5.6.1 (Small excl tax)'!$A:$A,'Annual excl tax'!$B27,'5.6.1 (Small excl tax)'!V:V)</f>
        <v>7.3337097181237771</v>
      </c>
      <c r="V27" s="47">
        <f xml:space="preserve"> AVERAGEIF('5.6.1 (Small excl tax)'!$A:$A,'Annual excl tax'!$B27,'5.6.1 (Small excl tax)'!W:W)</f>
        <v>9.8502888331534031</v>
      </c>
      <c r="W27" s="47">
        <f xml:space="preserve"> AVERAGEIF('5.6.1 (Small excl tax)'!$A:$A,'Annual excl tax'!$B27,'5.6.1 (Small excl tax)'!X:X)</f>
        <v>15.04987394420699</v>
      </c>
      <c r="X27" s="47">
        <f xml:space="preserve"> AVERAGEIF('5.6.1 (Small excl tax)'!$A:$A,'Annual excl tax'!$B27,'5.6.1 (Small excl tax)'!Y:Y)</f>
        <v>15.264213484446776</v>
      </c>
      <c r="Y27" s="47">
        <f xml:space="preserve"> AVERAGEIF('5.6.1 (Small excl tax)'!$A:$A,'Annual excl tax'!$B27,'5.6.1 (Small excl tax)'!Z:Z)</f>
        <v>9.3205889167644784</v>
      </c>
      <c r="Z27" s="47">
        <f xml:space="preserve"> AVERAGEIF('5.6.1 (Small excl tax)'!$A:$A,'Annual excl tax'!$B27,'5.6.1 (Small excl tax)'!AA:AA)</f>
        <v>8.1505437880355558</v>
      </c>
      <c r="AA27" s="47">
        <f xml:space="preserve"> AVERAGEIF('5.6.1 (Small excl tax)'!$A:$A,'Annual excl tax'!$B27,'5.6.1 (Small excl tax)'!AB:AB)</f>
        <v>9.5493783654473177</v>
      </c>
      <c r="AB27" s="47">
        <f xml:space="preserve"> AVERAGEIF('5.6.1 (Small excl tax)'!$A:$A,'Annual excl tax'!$B27,'5.6.1 (Small excl tax)'!AC:AC)</f>
        <v>6.9441455607543565</v>
      </c>
      <c r="AC27" s="47">
        <f xml:space="preserve"> AVERAGEIF('5.6.1 (Small excl tax)'!$A:$A,'Annual excl tax'!$B27,'5.6.1 (Small excl tax)'!AD:AD)</f>
        <v>12.243651333123797</v>
      </c>
      <c r="AD27" s="47">
        <f xml:space="preserve"> AVERAGEIF('5.6.1 (Small excl tax)'!$A:$A,'Annual excl tax'!$B27,'5.6.1 (Small excl tax)'!AE:AE)</f>
        <v>8.501291079436502</v>
      </c>
      <c r="AE27" s="47">
        <f xml:space="preserve"> AVERAGEIF('5.6.1 (Small excl tax)'!$A:$A,'Annual excl tax'!$B27,'5.6.1 (Small excl tax)'!AF:AF)</f>
        <v>8.7568602098454278</v>
      </c>
      <c r="AF27" s="47">
        <f xml:space="preserve"> AVERAGEIF('5.6.1 (Small excl tax)'!$A:$A,'Annual excl tax'!$B27,'5.6.1 (Small excl tax)'!AG:AG)</f>
        <v>9.6790255675556942</v>
      </c>
      <c r="AG27" s="47">
        <f xml:space="preserve"> AVERAGEIF('5.6.1 (Small excl tax)'!$A:$A,'Annual excl tax'!$B27,'5.6.1 (Small excl tax)'!AH:AH)</f>
        <v>11.412074765728315</v>
      </c>
      <c r="AH27" s="47">
        <f t="shared" si="3"/>
        <v>12.334287065578351</v>
      </c>
      <c r="AI27" s="49">
        <f t="shared" si="4"/>
        <v>10.452293806593046</v>
      </c>
      <c r="AJ27" s="50">
        <f>RANK(Q27,(C27:Q27,U27:AG27),1)</f>
        <v>18</v>
      </c>
    </row>
    <row r="28" spans="1:36" x14ac:dyDescent="0.25">
      <c r="A28" s="17" t="s">
        <v>33</v>
      </c>
      <c r="B28" s="82">
        <v>2019</v>
      </c>
      <c r="C28" s="47">
        <f xml:space="preserve"> AVERAGEIF('5.6.1 (Small excl tax)'!$A:$A,'Annual excl tax'!$B28,'5.6.1 (Small excl tax)'!D:D)</f>
        <v>13.514289212736408</v>
      </c>
      <c r="D28" s="47">
        <f xml:space="preserve"> AVERAGEIF('5.6.1 (Small excl tax)'!$A:$A,'Annual excl tax'!$B28,'5.6.1 (Small excl tax)'!E:E)</f>
        <v>18.793238153202115</v>
      </c>
      <c r="E28" s="47">
        <f xml:space="preserve"> AVERAGEIF('5.6.1 (Small excl tax)'!$A:$A,'Annual excl tax'!$B28,'5.6.1 (Small excl tax)'!F:F)</f>
        <v>11.057692670210026</v>
      </c>
      <c r="F28" s="47">
        <f xml:space="preserve"> AVERAGEIF('5.6.1 (Small excl tax)'!$A:$A,'Annual excl tax'!$B28,'5.6.1 (Small excl tax)'!G:G)</f>
        <v>15.071034534106058</v>
      </c>
      <c r="G28" s="47">
        <f xml:space="preserve"> AVERAGEIF('5.6.1 (Small excl tax)'!$A:$A,'Annual excl tax'!$B28,'5.6.1 (Small excl tax)'!H:H)</f>
        <v>12.713672341620253</v>
      </c>
      <c r="H28" s="47">
        <f xml:space="preserve"> AVERAGEIF('5.6.1 (Small excl tax)'!$A:$A,'Annual excl tax'!$B28,'5.6.1 (Small excl tax)'!I:I)</f>
        <v>14.874925060937407</v>
      </c>
      <c r="I28" s="47">
        <f xml:space="preserve"> AVERAGEIF('5.6.1 (Small excl tax)'!$A:$A,'Annual excl tax'!$B28,'5.6.1 (Small excl tax)'!J:J)</f>
        <v>10.638601613144768</v>
      </c>
      <c r="J28" s="47">
        <f xml:space="preserve"> AVERAGEIF('5.6.1 (Small excl tax)'!$A:$A,'Annual excl tax'!$B28,'5.6.1 (Small excl tax)'!K:K)</f>
        <v>21.965696759111275</v>
      </c>
      <c r="K28" s="47">
        <f xml:space="preserve"> AVERAGEIF('5.6.1 (Small excl tax)'!$A:$A,'Annual excl tax'!$B28,'5.6.1 (Small excl tax)'!L:L)</f>
        <v>15.228749295539274</v>
      </c>
      <c r="L28" s="47">
        <f xml:space="preserve"> AVERAGEIF('5.6.1 (Small excl tax)'!$A:$A,'Annual excl tax'!$B28,'5.6.1 (Small excl tax)'!M:M)</f>
        <v>14.390797655213595</v>
      </c>
      <c r="M28" s="47">
        <f xml:space="preserve"> AVERAGEIF('5.6.1 (Small excl tax)'!$A:$A,'Annual excl tax'!$B28,'5.6.1 (Small excl tax)'!N:N)</f>
        <v>16.59205209590224</v>
      </c>
      <c r="N28" s="47">
        <f xml:space="preserve"> AVERAGEIF('5.6.1 (Small excl tax)'!$A:$A,'Annual excl tax'!$B28,'5.6.1 (Small excl tax)'!O:O)</f>
        <v>11.444851245778466</v>
      </c>
      <c r="O28" s="47">
        <f xml:space="preserve"> AVERAGEIF('5.6.1 (Small excl tax)'!$A:$A,'Annual excl tax'!$B28,'5.6.1 (Small excl tax)'!P:P)</f>
        <v>14.029913475985897</v>
      </c>
      <c r="P28" s="47">
        <f xml:space="preserve"> AVERAGEIF('5.6.1 (Small excl tax)'!$A:$A,'Annual excl tax'!$B28,'5.6.1 (Small excl tax)'!Q:Q)</f>
        <v>13.895438918149075</v>
      </c>
      <c r="Q28" s="47">
        <f xml:space="preserve"> AVERAGEIF('5.6.1 (Small excl tax)'!$A:$A,'Annual excl tax'!$B28,'5.6.1 (Small excl tax)'!R:R)</f>
        <v>14.525875964125802</v>
      </c>
      <c r="R28" s="48">
        <f t="shared" si="0"/>
        <v>14.390797655213595</v>
      </c>
      <c r="S28" s="49">
        <f t="shared" si="1"/>
        <v>0.93864365373291703</v>
      </c>
      <c r="T28" s="50">
        <f t="shared" si="2"/>
        <v>9</v>
      </c>
      <c r="U28" s="47">
        <f xml:space="preserve"> AVERAGEIF('5.6.1 (Small excl tax)'!$A:$A,'Annual excl tax'!$B28,'5.6.1 (Small excl tax)'!V:V)</f>
        <v>7.2917439794719119</v>
      </c>
      <c r="V28" s="47">
        <f xml:space="preserve"> AVERAGEIF('5.6.1 (Small excl tax)'!$A:$A,'Annual excl tax'!$B28,'5.6.1 (Small excl tax)'!W:W)</f>
        <v>9.8172316640664139</v>
      </c>
      <c r="W28" s="47">
        <f xml:space="preserve"> AVERAGEIF('5.6.1 (Small excl tax)'!$A:$A,'Annual excl tax'!$B28,'5.6.1 (Small excl tax)'!X:X)</f>
        <v>14.566803692613345</v>
      </c>
      <c r="X28" s="47">
        <f xml:space="preserve"> AVERAGEIF('5.6.1 (Small excl tax)'!$A:$A,'Annual excl tax'!$B28,'5.6.1 (Small excl tax)'!Y:Y)</f>
        <v>15.048751697952419</v>
      </c>
      <c r="Y28" s="47">
        <f xml:space="preserve"> AVERAGEIF('5.6.1 (Small excl tax)'!$A:$A,'Annual excl tax'!$B28,'5.6.1 (Small excl tax)'!Z:Z)</f>
        <v>9.3616948218456191</v>
      </c>
      <c r="Z28" s="47">
        <f xml:space="preserve"> AVERAGEIF('5.6.1 (Small excl tax)'!$A:$A,'Annual excl tax'!$B28,'5.6.1 (Small excl tax)'!AA:AA)</f>
        <v>7.7957012874095497</v>
      </c>
      <c r="AA28" s="47">
        <f xml:space="preserve"> AVERAGEIF('5.6.1 (Small excl tax)'!$A:$A,'Annual excl tax'!$B28,'5.6.1 (Small excl tax)'!AB:AB)</f>
        <v>10.527905457958642</v>
      </c>
      <c r="AB28" s="47">
        <f xml:space="preserve"> AVERAGEIF('5.6.1 (Small excl tax)'!$A:$A,'Annual excl tax'!$B28,'5.6.1 (Small excl tax)'!AC:AC)</f>
        <v>8.4538262886202951</v>
      </c>
      <c r="AC28" s="47">
        <f xml:space="preserve"> AVERAGEIF('5.6.1 (Small excl tax)'!$A:$A,'Annual excl tax'!$B28,'5.6.1 (Small excl tax)'!AD:AD)</f>
        <v>12.229501876146209</v>
      </c>
      <c r="AD28" s="47">
        <f xml:space="preserve"> AVERAGEIF('5.6.1 (Small excl tax)'!$A:$A,'Annual excl tax'!$B28,'5.6.1 (Small excl tax)'!AE:AE)</f>
        <v>8.3305058106795649</v>
      </c>
      <c r="AE28" s="47">
        <f xml:space="preserve"> AVERAGEIF('5.6.1 (Small excl tax)'!$A:$A,'Annual excl tax'!$B28,'5.6.1 (Small excl tax)'!AF:AF)</f>
        <v>8.8140950173490786</v>
      </c>
      <c r="AF28" s="47">
        <f xml:space="preserve"> AVERAGEIF('5.6.1 (Small excl tax)'!$A:$A,'Annual excl tax'!$B28,'5.6.1 (Small excl tax)'!AG:AG)</f>
        <v>10.264614427441083</v>
      </c>
      <c r="AG28" s="47">
        <f xml:space="preserve"> AVERAGEIF('5.6.1 (Small excl tax)'!$A:$A,'Annual excl tax'!$B28,'5.6.1 (Small excl tax)'!AH:AH)</f>
        <v>11.440141660009294</v>
      </c>
      <c r="AH28" s="47">
        <f t="shared" si="3"/>
        <v>12.471587108883231</v>
      </c>
      <c r="AI28" s="49">
        <f t="shared" si="4"/>
        <v>16.471751648828622</v>
      </c>
      <c r="AJ28" s="50">
        <f>RANK(Q28,(C28:Q28,U28:AG28),1)</f>
        <v>20</v>
      </c>
    </row>
    <row r="29" spans="1:36" x14ac:dyDescent="0.25">
      <c r="A29" s="17" t="s">
        <v>33</v>
      </c>
      <c r="B29" s="82">
        <v>2020</v>
      </c>
      <c r="C29" s="47">
        <f xml:space="preserve"> AVERAGEIF('5.6.1 (Small excl tax)'!$A:$A,'Annual excl tax'!$B29,'5.6.1 (Small excl tax)'!D:D)</f>
        <v>14.076581895878576</v>
      </c>
      <c r="D29" s="47">
        <f xml:space="preserve"> AVERAGEIF('5.6.1 (Small excl tax)'!$A:$A,'Annual excl tax'!$B29,'5.6.1 (Small excl tax)'!E:E)</f>
        <v>17.872175586530027</v>
      </c>
      <c r="E29" s="47">
        <f xml:space="preserve"> AVERAGEIF('5.6.1 (Small excl tax)'!$A:$A,'Annual excl tax'!$B29,'5.6.1 (Small excl tax)'!F:F)</f>
        <v>10.061902836677824</v>
      </c>
      <c r="F29" s="47">
        <f xml:space="preserve"> AVERAGEIF('5.6.1 (Small excl tax)'!$A:$A,'Annual excl tax'!$B29,'5.6.1 (Small excl tax)'!G:G)</f>
        <v>15.242664524901681</v>
      </c>
      <c r="G29" s="47">
        <f xml:space="preserve"> AVERAGEIF('5.6.1 (Small excl tax)'!$A:$A,'Annual excl tax'!$B29,'5.6.1 (Small excl tax)'!H:H)</f>
        <v>13.817622026722503</v>
      </c>
      <c r="H29" s="47">
        <f xml:space="preserve"> AVERAGEIF('5.6.1 (Small excl tax)'!$A:$A,'Annual excl tax'!$B29,'5.6.1 (Small excl tax)'!I:I)</f>
        <v>15.402636521258639</v>
      </c>
      <c r="I29" s="47">
        <f xml:space="preserve"> AVERAGEIF('5.6.1 (Small excl tax)'!$A:$A,'Annual excl tax'!$B29,'5.6.1 (Small excl tax)'!J:J)</f>
        <v>11.897344058293942</v>
      </c>
      <c r="J29" s="47">
        <f xml:space="preserve"> AVERAGEIF('5.6.1 (Small excl tax)'!$A:$A,'Annual excl tax'!$B29,'5.6.1 (Small excl tax)'!K:K)</f>
        <v>21.899961364917452</v>
      </c>
      <c r="K29" s="47">
        <f xml:space="preserve"> AVERAGEIF('5.6.1 (Small excl tax)'!$A:$A,'Annual excl tax'!$B29,'5.6.1 (Small excl tax)'!L:L)</f>
        <v>14.957631235587481</v>
      </c>
      <c r="L29" s="47">
        <f xml:space="preserve"> AVERAGEIF('5.6.1 (Small excl tax)'!$A:$A,'Annual excl tax'!$B29,'5.6.1 (Small excl tax)'!M:M)</f>
        <v>16.084073496061698</v>
      </c>
      <c r="M29" s="47">
        <f xml:space="preserve"> AVERAGEIF('5.6.1 (Small excl tax)'!$A:$A,'Annual excl tax'!$B29,'5.6.1 (Small excl tax)'!N:N)</f>
        <v>18.559316624174663</v>
      </c>
      <c r="N29" s="47">
        <f xml:space="preserve"> AVERAGEIF('5.6.1 (Small excl tax)'!$A:$A,'Annual excl tax'!$B29,'5.6.1 (Small excl tax)'!O:O)</f>
        <v>11.15455684457163</v>
      </c>
      <c r="O29" s="47">
        <f xml:space="preserve"> AVERAGEIF('5.6.1 (Small excl tax)'!$A:$A,'Annual excl tax'!$B29,'5.6.1 (Small excl tax)'!P:P)</f>
        <v>13.535471755927045</v>
      </c>
      <c r="P29" s="47">
        <f xml:space="preserve"> AVERAGEIF('5.6.1 (Small excl tax)'!$A:$A,'Annual excl tax'!$B29,'5.6.1 (Small excl tax)'!Q:Q)</f>
        <v>12.412216655137062</v>
      </c>
      <c r="Q29" s="47">
        <f xml:space="preserve"> AVERAGEIF('5.6.1 (Small excl tax)'!$A:$A,'Annual excl tax'!$B29,'5.6.1 (Small excl tax)'!R:R)</f>
        <v>14.285277919560425</v>
      </c>
      <c r="R29" s="48">
        <f t="shared" si="0"/>
        <v>14.285277919560425</v>
      </c>
      <c r="S29" s="49">
        <f t="shared" si="1"/>
        <v>0</v>
      </c>
      <c r="T29" s="50">
        <f t="shared" si="2"/>
        <v>8</v>
      </c>
      <c r="U29" s="47">
        <f xml:space="preserve"> AVERAGEIF('5.6.1 (Small excl tax)'!$A:$A,'Annual excl tax'!$B29,'5.6.1 (Small excl tax)'!V:V)</f>
        <v>7.5487959775388003</v>
      </c>
      <c r="V29" s="47">
        <f xml:space="preserve"> AVERAGEIF('5.6.1 (Small excl tax)'!$A:$A,'Annual excl tax'!$B29,'5.6.1 (Small excl tax)'!W:W)</f>
        <v>9.7628584395921578</v>
      </c>
      <c r="W29" s="47">
        <f xml:space="preserve"> AVERAGEIF('5.6.1 (Small excl tax)'!$A:$A,'Annual excl tax'!$B29,'5.6.1 (Small excl tax)'!X:X)</f>
        <v>12.816717358232998</v>
      </c>
      <c r="X29" s="47">
        <f xml:space="preserve"> AVERAGEIF('5.6.1 (Small excl tax)'!$A:$A,'Annual excl tax'!$B29,'5.6.1 (Small excl tax)'!Y:Y)</f>
        <v>15.657442867949767</v>
      </c>
      <c r="Y29" s="47">
        <f xml:space="preserve"> AVERAGEIF('5.6.1 (Small excl tax)'!$A:$A,'Annual excl tax'!$B29,'5.6.1 (Small excl tax)'!Z:Z)</f>
        <v>9.1758116557425602</v>
      </c>
      <c r="Z29" s="47">
        <f xml:space="preserve"> AVERAGEIF('5.6.1 (Small excl tax)'!$A:$A,'Annual excl tax'!$B29,'5.6.1 (Small excl tax)'!AA:AA)</f>
        <v>7.1830714289654125</v>
      </c>
      <c r="AA29" s="47">
        <f xml:space="preserve"> AVERAGEIF('5.6.1 (Small excl tax)'!$A:$A,'Annual excl tax'!$B29,'5.6.1 (Small excl tax)'!AB:AB)</f>
        <v>10.931684068918795</v>
      </c>
      <c r="AB29" s="47">
        <f xml:space="preserve"> AVERAGEIF('5.6.1 (Small excl tax)'!$A:$A,'Annual excl tax'!$B29,'5.6.1 (Small excl tax)'!AC:AC)</f>
        <v>9.414184105347573</v>
      </c>
      <c r="AC29" s="47">
        <f xml:space="preserve"> AVERAGEIF('5.6.1 (Small excl tax)'!$A:$A,'Annual excl tax'!$B29,'5.6.1 (Small excl tax)'!AD:AD)</f>
        <v>12.449784279909322</v>
      </c>
      <c r="AD29" s="47">
        <f xml:space="preserve"> AVERAGEIF('5.6.1 (Small excl tax)'!$A:$A,'Annual excl tax'!$B29,'5.6.1 (Small excl tax)'!AE:AE)</f>
        <v>9.058597178511123</v>
      </c>
      <c r="AE29" s="47">
        <f xml:space="preserve"> AVERAGEIF('5.6.1 (Small excl tax)'!$A:$A,'Annual excl tax'!$B29,'5.6.1 (Small excl tax)'!AF:AF)</f>
        <v>9.3002187619962839</v>
      </c>
      <c r="AF29" s="47">
        <f xml:space="preserve"> AVERAGEIF('5.6.1 (Small excl tax)'!$A:$A,'Annual excl tax'!$B29,'5.6.1 (Small excl tax)'!AG:AG)</f>
        <v>11.347716846089703</v>
      </c>
      <c r="AG29" s="47">
        <f xml:space="preserve"> AVERAGEIF('5.6.1 (Small excl tax)'!$A:$A,'Annual excl tax'!$B29,'5.6.1 (Small excl tax)'!AH:AH)</f>
        <v>11.234491768372925</v>
      </c>
      <c r="AH29" s="47">
        <f t="shared" si="3"/>
        <v>12.431000467523191</v>
      </c>
      <c r="AI29" s="49">
        <f t="shared" si="4"/>
        <v>14.916558461096162</v>
      </c>
      <c r="AJ29" s="50">
        <f>RANK(Q29,(C29:Q29,U29:AG29),1)</f>
        <v>20</v>
      </c>
    </row>
    <row r="30" spans="1:36" x14ac:dyDescent="0.25">
      <c r="A30" s="17" t="s">
        <v>33</v>
      </c>
      <c r="B30" s="82">
        <v>2021</v>
      </c>
      <c r="C30" s="47">
        <f xml:space="preserve"> AVERAGEIF('5.6.1 (Small excl tax)'!$A:$A,'Annual excl tax'!$B30,'5.6.1 (Small excl tax)'!D:D)</f>
        <v>14.235743986411764</v>
      </c>
      <c r="D30" s="47">
        <f xml:space="preserve"> AVERAGEIF('5.6.1 (Small excl tax)'!$A:$A,'Annual excl tax'!$B30,'5.6.1 (Small excl tax)'!E:E)</f>
        <v>17.562447365481166</v>
      </c>
      <c r="E30" s="47">
        <f xml:space="preserve"> AVERAGEIF('5.6.1 (Small excl tax)'!$A:$A,'Annual excl tax'!$B30,'5.6.1 (Small excl tax)'!F:F)</f>
        <v>12.466963918810452</v>
      </c>
      <c r="F30" s="47">
        <f xml:space="preserve"> AVERAGEIF('5.6.1 (Small excl tax)'!$A:$A,'Annual excl tax'!$B30,'5.6.1 (Small excl tax)'!G:G)</f>
        <v>15.040966034250454</v>
      </c>
      <c r="G30" s="47">
        <f xml:space="preserve"> AVERAGEIF('5.6.1 (Small excl tax)'!$A:$A,'Annual excl tax'!$B30,'5.6.1 (Small excl tax)'!H:H)</f>
        <v>13.8524195373615</v>
      </c>
      <c r="H30" s="47">
        <f xml:space="preserve"> AVERAGEIF('5.6.1 (Small excl tax)'!$A:$A,'Annual excl tax'!$B30,'5.6.1 (Small excl tax)'!I:I)</f>
        <v>15.922690201955724</v>
      </c>
      <c r="I30" s="47">
        <f xml:space="preserve"> AVERAGEIF('5.6.1 (Small excl tax)'!$A:$A,'Annual excl tax'!$B30,'5.6.1 (Small excl tax)'!J:J)</f>
        <v>12.857374343567928</v>
      </c>
      <c r="J30" s="47">
        <f xml:space="preserve"> AVERAGEIF('5.6.1 (Small excl tax)'!$A:$A,'Annual excl tax'!$B30,'5.6.1 (Small excl tax)'!K:K)</f>
        <v>23.764232219522214</v>
      </c>
      <c r="K30" s="47">
        <f xml:space="preserve"> AVERAGEIF('5.6.1 (Small excl tax)'!$A:$A,'Annual excl tax'!$B30,'5.6.1 (Small excl tax)'!L:L)</f>
        <v>16.64181933302768</v>
      </c>
      <c r="L30" s="47">
        <f xml:space="preserve"> AVERAGEIF('5.6.1 (Small excl tax)'!$A:$A,'Annual excl tax'!$B30,'5.6.1 (Small excl tax)'!M:M)</f>
        <v>15.36145130452571</v>
      </c>
      <c r="M30" s="47">
        <f xml:space="preserve"> AVERAGEIF('5.6.1 (Small excl tax)'!$A:$A,'Annual excl tax'!$B30,'5.6.1 (Small excl tax)'!N:N)</f>
        <v>18.688235206046329</v>
      </c>
      <c r="N30" s="47">
        <f xml:space="preserve"> AVERAGEIF('5.6.1 (Small excl tax)'!$A:$A,'Annual excl tax'!$B30,'5.6.1 (Small excl tax)'!O:O)</f>
        <v>11.081890766500543</v>
      </c>
      <c r="O30" s="47">
        <f xml:space="preserve"> AVERAGEIF('5.6.1 (Small excl tax)'!$A:$A,'Annual excl tax'!$B30,'5.6.1 (Small excl tax)'!P:P)</f>
        <v>16.048825818597514</v>
      </c>
      <c r="P30" s="47">
        <f xml:space="preserve"> AVERAGEIF('5.6.1 (Small excl tax)'!$A:$A,'Annual excl tax'!$B30,'5.6.1 (Small excl tax)'!Q:Q)</f>
        <v>15.070673089149423</v>
      </c>
      <c r="Q30" s="47">
        <f xml:space="preserve"> AVERAGEIF('5.6.1 (Small excl tax)'!$A:$A,'Annual excl tax'!$B30,'5.6.1 (Small excl tax)'!R:R)</f>
        <v>14.554200844849548</v>
      </c>
      <c r="R30" s="48">
        <f t="shared" ref="R30" si="5">MEDIAN(C30:Q30)</f>
        <v>15.070673089149423</v>
      </c>
      <c r="S30" s="49">
        <f t="shared" ref="S30" si="6">(Q30-R30)/R30*100</f>
        <v>-3.4270018415549357</v>
      </c>
      <c r="T30" s="50">
        <f t="shared" ref="T30" si="7">RANK(Q30,(C30:Q30),1)</f>
        <v>6</v>
      </c>
      <c r="U30" s="47">
        <f xml:space="preserve"> AVERAGEIF('5.6.1 (Small excl tax)'!$A:$A,'Annual excl tax'!$B30,'5.6.1 (Small excl tax)'!V:V)</f>
        <v>7.6937803623676979</v>
      </c>
      <c r="V30" s="47">
        <f xml:space="preserve"> AVERAGEIF('5.6.1 (Small excl tax)'!$A:$A,'Annual excl tax'!$B30,'5.6.1 (Small excl tax)'!W:W)</f>
        <v>9.3501079004337484</v>
      </c>
      <c r="W30" s="47">
        <f xml:space="preserve"> AVERAGEIF('5.6.1 (Small excl tax)'!$A:$A,'Annual excl tax'!$B30,'5.6.1 (Small excl tax)'!X:X)</f>
        <v>12.689185861375229</v>
      </c>
      <c r="X30" s="47">
        <f xml:space="preserve"> AVERAGEIF('5.6.1 (Small excl tax)'!$A:$A,'Annual excl tax'!$B30,'5.6.1 (Small excl tax)'!Y:Y)</f>
        <v>15.905725840364205</v>
      </c>
      <c r="Y30" s="47">
        <f xml:space="preserve"> AVERAGEIF('5.6.1 (Small excl tax)'!$A:$A,'Annual excl tax'!$B30,'5.6.1 (Small excl tax)'!Z:Z)</f>
        <v>11.133215234751333</v>
      </c>
      <c r="Z30" s="47">
        <f xml:space="preserve"> AVERAGEIF('5.6.1 (Small excl tax)'!$A:$A,'Annual excl tax'!$B30,'5.6.1 (Small excl tax)'!AA:AA)</f>
        <v>6.8531255403883566</v>
      </c>
      <c r="AA30" s="47">
        <f xml:space="preserve"> AVERAGEIF('5.6.1 (Small excl tax)'!$A:$A,'Annual excl tax'!$B30,'5.6.1 (Small excl tax)'!AB:AB)</f>
        <v>11.272976396059374</v>
      </c>
      <c r="AB30" s="47">
        <f xml:space="preserve"> AVERAGEIF('5.6.1 (Small excl tax)'!$A:$A,'Annual excl tax'!$B30,'5.6.1 (Small excl tax)'!AC:AC)</f>
        <v>9.316268324907103</v>
      </c>
      <c r="AC30" s="47">
        <f xml:space="preserve"> AVERAGEIF('5.6.1 (Small excl tax)'!$A:$A,'Annual excl tax'!$B30,'5.6.1 (Small excl tax)'!AD:AD)</f>
        <v>12.148123598380284</v>
      </c>
      <c r="AD30" s="47">
        <f xml:space="preserve"> AVERAGEIF('5.6.1 (Small excl tax)'!$A:$A,'Annual excl tax'!$B30,'5.6.1 (Small excl tax)'!AE:AE)</f>
        <v>8.484140257551724</v>
      </c>
      <c r="AE30" s="47">
        <f xml:space="preserve"> AVERAGEIF('5.6.1 (Small excl tax)'!$A:$A,'Annual excl tax'!$B30,'5.6.1 (Small excl tax)'!AF:AF)</f>
        <v>9.9677614309516702</v>
      </c>
      <c r="AF30" s="47">
        <f xml:space="preserve"> AVERAGEIF('5.6.1 (Small excl tax)'!$A:$A,'Annual excl tax'!$B30,'5.6.1 (Small excl tax)'!AG:AG)</f>
        <v>10.50522605925733</v>
      </c>
      <c r="AG30" s="47">
        <f xml:space="preserve"> AVERAGEIF('5.6.1 (Small excl tax)'!$A:$A,'Annual excl tax'!$B30,'5.6.1 (Small excl tax)'!AH:AH)</f>
        <v>11.66282316365832</v>
      </c>
      <c r="AH30" s="47">
        <f t="shared" ref="AH30" si="8">MEDIAN(C30:Q30,U30:AG30)</f>
        <v>12.773280102471578</v>
      </c>
      <c r="AI30" s="49">
        <f t="shared" ref="AI30" si="9">(Q30-AH30)/AH30*100</f>
        <v>13.942548257697487</v>
      </c>
      <c r="AJ30" s="50">
        <f>RANK(Q30,(C30:Q30,U30:AG30),1)</f>
        <v>18</v>
      </c>
    </row>
    <row r="31" spans="1:36" x14ac:dyDescent="0.25">
      <c r="A31" s="17" t="s">
        <v>33</v>
      </c>
      <c r="B31" s="82">
        <v>2022</v>
      </c>
      <c r="C31" s="47">
        <f xml:space="preserve"> AVERAGEIF('5.6.1 (Small excl tax)'!$A:$A,'Annual excl tax'!$B31,'5.6.1 (Small excl tax)'!D:D)</f>
        <v>17.708651244601462</v>
      </c>
      <c r="D31" s="47">
        <f xml:space="preserve"> AVERAGEIF('5.6.1 (Small excl tax)'!$A:$A,'Annual excl tax'!$B31,'5.6.1 (Small excl tax)'!E:E)</f>
        <v>28.606348496622591</v>
      </c>
      <c r="E31" s="47">
        <f xml:space="preserve"> AVERAGEIF('5.6.1 (Small excl tax)'!$A:$A,'Annual excl tax'!$B31,'5.6.1 (Small excl tax)'!F:F)</f>
        <v>27.251065330646931</v>
      </c>
      <c r="F31" s="47">
        <f xml:space="preserve"> AVERAGEIF('5.6.1 (Small excl tax)'!$A:$A,'Annual excl tax'!$B31,'5.6.1 (Small excl tax)'!G:G)</f>
        <v>18.419859478983774</v>
      </c>
      <c r="G31" s="47">
        <f xml:space="preserve"> AVERAGEIF('5.6.1 (Small excl tax)'!$A:$A,'Annual excl tax'!$B31,'5.6.1 (Small excl tax)'!H:H)</f>
        <v>16.812562246243886</v>
      </c>
      <c r="H31" s="47">
        <f xml:space="preserve"> AVERAGEIF('5.6.1 (Small excl tax)'!$A:$A,'Annual excl tax'!$B31,'5.6.1 (Small excl tax)'!I:I)</f>
        <v>20.592279951803082</v>
      </c>
      <c r="I31" s="47">
        <f xml:space="preserve"> AVERAGEIF('5.6.1 (Small excl tax)'!$A:$A,'Annual excl tax'!$B31,'5.6.1 (Small excl tax)'!J:J)</f>
        <v>33.249444322150062</v>
      </c>
      <c r="J31" s="47">
        <f xml:space="preserve"> AVERAGEIF('5.6.1 (Small excl tax)'!$A:$A,'Annual excl tax'!$B31,'5.6.1 (Small excl tax)'!K:K)</f>
        <v>34.045606650806157</v>
      </c>
      <c r="K31" s="47">
        <f xml:space="preserve"> AVERAGEIF('5.6.1 (Small excl tax)'!$A:$A,'Annual excl tax'!$B31,'5.6.1 (Small excl tax)'!L:L)</f>
        <v>28.331148795587161</v>
      </c>
      <c r="L31" s="47">
        <f xml:space="preserve"> AVERAGEIF('5.6.1 (Small excl tax)'!$A:$A,'Annual excl tax'!$B31,'5.6.1 (Small excl tax)'!M:M)</f>
        <v>17.120987924706768</v>
      </c>
      <c r="M31" s="47">
        <f xml:space="preserve"> AVERAGEIF('5.6.1 (Small excl tax)'!$A:$A,'Annual excl tax'!$B31,'5.6.1 (Small excl tax)'!N:N)</f>
        <v>29.584303902109596</v>
      </c>
      <c r="N31" s="47">
        <f xml:space="preserve"> AVERAGEIF('5.6.1 (Small excl tax)'!$A:$A,'Annual excl tax'!$B31,'5.6.1 (Small excl tax)'!O:O)</f>
        <v>18.033276651544469</v>
      </c>
      <c r="O31" s="47">
        <f xml:space="preserve"> AVERAGEIF('5.6.1 (Small excl tax)'!$A:$A,'Annual excl tax'!$B31,'5.6.1 (Small excl tax)'!P:P)</f>
        <v>27.346329945244428</v>
      </c>
      <c r="P31" s="47">
        <f xml:space="preserve"> AVERAGEIF('5.6.1 (Small excl tax)'!$A:$A,'Annual excl tax'!$B31,'5.6.1 (Small excl tax)'!Q:Q)</f>
        <v>20.594507868701058</v>
      </c>
      <c r="Q31" s="47">
        <f xml:space="preserve"> AVERAGEIF('5.6.1 (Small excl tax)'!$A:$A,'Annual excl tax'!$B31,'5.6.1 (Small excl tax)'!R:R)</f>
        <v>29.455474626361042</v>
      </c>
      <c r="R31" s="48">
        <f>MEDIAN(C31:Q31)</f>
        <v>27.251065330646931</v>
      </c>
      <c r="S31" s="49">
        <f>(Q31-R31)/R31*100</f>
        <v>8.0892591499349624</v>
      </c>
      <c r="T31" s="50">
        <f>RANK(Q31,(C31:Q31),1)</f>
        <v>12</v>
      </c>
      <c r="U31" s="47">
        <f xml:space="preserve"> AVERAGEIF('5.6.1 (Small excl tax)'!$A:$A,'Annual excl tax'!$B31,'5.6.1 (Small excl tax)'!V:V)</f>
        <v>8.0159105462476319</v>
      </c>
      <c r="V31" s="47">
        <f xml:space="preserve"> AVERAGEIF('5.6.1 (Small excl tax)'!$A:$A,'Annual excl tax'!$B31,'5.6.1 (Small excl tax)'!W:W)</f>
        <v>10.321909554077855</v>
      </c>
      <c r="W31" s="47">
        <f xml:space="preserve"> AVERAGEIF('5.6.1 (Small excl tax)'!$A:$A,'Annual excl tax'!$B31,'5.6.1 (Small excl tax)'!X:X)</f>
        <v>19.128652107823871</v>
      </c>
      <c r="X31" s="47">
        <f xml:space="preserve"> AVERAGEIF('5.6.1 (Small excl tax)'!$A:$A,'Annual excl tax'!$B31,'5.6.1 (Small excl tax)'!Y:Y)</f>
        <v>19.909376000758165</v>
      </c>
      <c r="Y31" s="47">
        <f xml:space="preserve"> AVERAGEIF('5.6.1 (Small excl tax)'!$A:$A,'Annual excl tax'!$B31,'5.6.1 (Small excl tax)'!Z:Z)</f>
        <v>15.782322380610786</v>
      </c>
      <c r="Z31" s="47">
        <f xml:space="preserve"> AVERAGEIF('5.6.1 (Small excl tax)'!$A:$A,'Annual excl tax'!$B31,'5.6.1 (Small excl tax)'!AA:AA)</f>
        <v>6.4600140199601697</v>
      </c>
      <c r="AA31" s="47">
        <f xml:space="preserve"> AVERAGEIF('5.6.1 (Small excl tax)'!$A:$A,'Annual excl tax'!$B31,'5.6.1 (Small excl tax)'!AB:AB)</f>
        <v>18.321596388398081</v>
      </c>
      <c r="AB31" s="47">
        <f xml:space="preserve"> AVERAGEIF('5.6.1 (Small excl tax)'!$A:$A,'Annual excl tax'!$B31,'5.6.1 (Small excl tax)'!AC:AC)</f>
        <v>14.867422365104215</v>
      </c>
      <c r="AC31" s="47">
        <f xml:space="preserve"> AVERAGEIF('5.6.1 (Small excl tax)'!$A:$A,'Annual excl tax'!$B31,'5.6.1 (Small excl tax)'!AD:AD)</f>
        <v>12.129000349295289</v>
      </c>
      <c r="AD31" s="47">
        <f xml:space="preserve"> AVERAGEIF('5.6.1 (Small excl tax)'!$A:$A,'Annual excl tax'!$B31,'5.6.1 (Small excl tax)'!AE:AE)</f>
        <v>8.8892637816632725</v>
      </c>
      <c r="AE31" s="47">
        <f xml:space="preserve"> AVERAGEIF('5.6.1 (Small excl tax)'!$A:$A,'Annual excl tax'!$B31,'5.6.1 (Small excl tax)'!AF:AF)</f>
        <v>19.123001098905203</v>
      </c>
      <c r="AF31" s="47">
        <f xml:space="preserve"> AVERAGEIF('5.6.1 (Small excl tax)'!$A:$A,'Annual excl tax'!$B31,'5.6.1 (Small excl tax)'!AG:AG)</f>
        <v>12.41397021631952</v>
      </c>
      <c r="AG31" s="47">
        <f xml:space="preserve"> AVERAGEIF('5.6.1 (Small excl tax)'!$A:$A,'Annual excl tax'!$B31,'5.6.1 (Small excl tax)'!AH:AH)</f>
        <v>12.648990012066125</v>
      </c>
      <c r="AH31" s="47">
        <f>MEDIAN(C31:Q31,U31:AG31)</f>
        <v>18.370727933690929</v>
      </c>
      <c r="AI31" s="49">
        <f>(Q31-AH31)/AH31*100</f>
        <v>60.3391805304638</v>
      </c>
      <c r="AJ31" s="50">
        <f>RANK(Q31,(C31:Q31,U31:AG31),1)</f>
        <v>25</v>
      </c>
    </row>
    <row r="32" spans="1:36" x14ac:dyDescent="0.25">
      <c r="A32" s="17" t="s">
        <v>33</v>
      </c>
      <c r="B32" s="82">
        <v>2023</v>
      </c>
      <c r="C32" s="47">
        <f xml:space="preserve"> AVERAGEIF('5.6.1 (Small excl tax)'!$A:$A,'Annual excl tax'!$B32,'5.6.1 (Small excl tax)'!D:D)</f>
        <v>27.500719835718684</v>
      </c>
      <c r="D32" s="47">
        <f xml:space="preserve"> AVERAGEIF('5.6.1 (Small excl tax)'!$A:$A,'Annual excl tax'!$B32,'5.6.1 (Small excl tax)'!E:E)</f>
        <v>30.010916123850379</v>
      </c>
      <c r="E32" s="47">
        <f xml:space="preserve"> AVERAGEIF('5.6.1 (Small excl tax)'!$A:$A,'Annual excl tax'!$B32,'5.6.1 (Small excl tax)'!F:F)</f>
        <v>22.833103051783862</v>
      </c>
      <c r="F32" s="47">
        <f xml:space="preserve"> AVERAGEIF('5.6.1 (Small excl tax)'!$A:$A,'Annual excl tax'!$B32,'5.6.1 (Small excl tax)'!G:G)</f>
        <v>20.762723113027512</v>
      </c>
      <c r="G32" s="47">
        <f xml:space="preserve"> AVERAGEIF('5.6.1 (Small excl tax)'!$A:$A,'Annual excl tax'!$B32,'5.6.1 (Small excl tax)'!H:H)</f>
        <v>21.037676008986814</v>
      </c>
      <c r="H32" s="47">
        <f xml:space="preserve"> AVERAGEIF('5.6.1 (Small excl tax)'!$A:$A,'Annual excl tax'!$B32,'5.6.1 (Small excl tax)'!I:I)</f>
        <v>28.444356577024138</v>
      </c>
      <c r="I32" s="47">
        <f xml:space="preserve"> AVERAGEIF('5.6.1 (Small excl tax)'!$A:$A,'Annual excl tax'!$B32,'5.6.1 (Small excl tax)'!J:J)</f>
        <v>17.650005825501797</v>
      </c>
      <c r="J32" s="47">
        <f xml:space="preserve"> AVERAGEIF('5.6.1 (Small excl tax)'!$A:$A,'Annual excl tax'!$B32,'5.6.1 (Small excl tax)'!K:K)</f>
        <v>46.593665926125013</v>
      </c>
      <c r="K32" s="47">
        <f xml:space="preserve"> AVERAGEIF('5.6.1 (Small excl tax)'!$A:$A,'Annual excl tax'!$B32,'5.6.1 (Small excl tax)'!L:L)</f>
        <v>28.242864220424217</v>
      </c>
      <c r="L32" s="47">
        <f xml:space="preserve"> AVERAGEIF('5.6.1 (Small excl tax)'!$A:$A,'Annual excl tax'!$B32,'5.6.1 (Small excl tax)'!M:M)</f>
        <v>29.279449052115055</v>
      </c>
      <c r="M32" s="47">
        <f xml:space="preserve"> AVERAGEIF('5.6.1 (Small excl tax)'!$A:$A,'Annual excl tax'!$B32,'5.6.1 (Small excl tax)'!N:N)</f>
        <v>38.851690868070428</v>
      </c>
      <c r="N32" s="47">
        <f xml:space="preserve"> AVERAGEIF('5.6.1 (Small excl tax)'!$A:$A,'Annual excl tax'!$B32,'5.6.1 (Small excl tax)'!O:O)</f>
        <v>23.566374396650701</v>
      </c>
      <c r="O32" s="47">
        <f xml:space="preserve"> AVERAGEIF('5.6.1 (Small excl tax)'!$A:$A,'Annual excl tax'!$B32,'5.6.1 (Small excl tax)'!P:P)</f>
        <v>21.713431335087048</v>
      </c>
      <c r="P32" s="47">
        <f xml:space="preserve"> AVERAGEIF('5.6.1 (Small excl tax)'!$A:$A,'Annual excl tax'!$B32,'5.6.1 (Small excl tax)'!Q:Q)</f>
        <v>15.832944546816352</v>
      </c>
      <c r="Q32" s="47">
        <f xml:space="preserve"> AVERAGEIF('5.6.1 (Small excl tax)'!$A:$A,'Annual excl tax'!$B32,'5.6.1 (Small excl tax)'!R:R)</f>
        <v>36.667154098119113</v>
      </c>
      <c r="R32" s="48">
        <f>MEDIAN(C32:Q32)</f>
        <v>27.500719835718684</v>
      </c>
      <c r="S32" s="49">
        <f>(Q32-R32)/R32*100</f>
        <v>33.331615743726154</v>
      </c>
      <c r="T32" s="50">
        <f>RANK(Q32,(C32:Q32),1)</f>
        <v>13</v>
      </c>
      <c r="U32" s="47">
        <f xml:space="preserve"> AVERAGEIF('5.6.1 (Small excl tax)'!$A:$A,'Annual excl tax'!$B32,'5.6.1 (Small excl tax)'!V:V)</f>
        <v>8.475606866220037</v>
      </c>
      <c r="V32" s="47">
        <f xml:space="preserve"> AVERAGEIF('5.6.1 (Small excl tax)'!$A:$A,'Annual excl tax'!$B32,'5.6.1 (Small excl tax)'!W:W)</f>
        <v>11.04023746754056</v>
      </c>
      <c r="W32" s="47">
        <f xml:space="preserve"> AVERAGEIF('5.6.1 (Small excl tax)'!$A:$A,'Annual excl tax'!$B32,'5.6.1 (Small excl tax)'!X:X)</f>
        <v>20.450643885893378</v>
      </c>
      <c r="X32" s="47">
        <f xml:space="preserve"> AVERAGEIF('5.6.1 (Small excl tax)'!$A:$A,'Annual excl tax'!$B32,'5.6.1 (Small excl tax)'!Y:Y)</f>
        <v>26.481067942630801</v>
      </c>
      <c r="Y32" s="47">
        <f xml:space="preserve"> AVERAGEIF('5.6.1 (Small excl tax)'!$A:$A,'Annual excl tax'!$B32,'5.6.1 (Small excl tax)'!Z:Z)</f>
        <v>17.145152265346336</v>
      </c>
      <c r="Z32" s="47">
        <f xml:space="preserve"> AVERAGEIF('5.6.1 (Small excl tax)'!$A:$A,'Annual excl tax'!$B32,'5.6.1 (Small excl tax)'!AA:AA)</f>
        <v>6.6148360515780276</v>
      </c>
      <c r="AA32" s="47">
        <f xml:space="preserve"> AVERAGEIF('5.6.1 (Small excl tax)'!$A:$A,'Annual excl tax'!$B32,'5.6.1 (Small excl tax)'!AB:AB)</f>
        <v>24.127511293341655</v>
      </c>
      <c r="AB32" s="47">
        <f xml:space="preserve"> AVERAGEIF('5.6.1 (Small excl tax)'!$A:$A,'Annual excl tax'!$B32,'5.6.1 (Small excl tax)'!AC:AC)</f>
        <v>19.738619867438398</v>
      </c>
      <c r="AC32" s="47">
        <f xml:space="preserve"> AVERAGEIF('5.6.1 (Small excl tax)'!$A:$A,'Annual excl tax'!$B32,'5.6.1 (Small excl tax)'!AD:AD)</f>
        <v>11.992106922968654</v>
      </c>
      <c r="AD32" s="47">
        <f xml:space="preserve"> AVERAGEIF('5.6.1 (Small excl tax)'!$A:$A,'Annual excl tax'!$B32,'5.6.1 (Small excl tax)'!AE:AE)</f>
        <v>9.2874719598928408</v>
      </c>
      <c r="AE32" s="47">
        <f xml:space="preserve"> AVERAGEIF('5.6.1 (Small excl tax)'!$A:$A,'Annual excl tax'!$B32,'5.6.1 (Small excl tax)'!AF:AF)</f>
        <v>10.726922591658935</v>
      </c>
      <c r="AF32" s="47">
        <f xml:space="preserve"> AVERAGEIF('5.6.1 (Small excl tax)'!$A:$A,'Annual excl tax'!$B32,'5.6.1 (Small excl tax)'!AG:AG)</f>
        <v>12.80108982506944</v>
      </c>
      <c r="AG32" s="47">
        <f xml:space="preserve"> AVERAGEIF('5.6.1 (Small excl tax)'!$A:$A,'Annual excl tax'!$B32,'5.6.1 (Small excl tax)'!AH:AH)</f>
        <v>15.813971970410087</v>
      </c>
      <c r="AH32" s="47">
        <f>MEDIAN(C32:Q32,U32:AG32)</f>
        <v>20.900199561007163</v>
      </c>
      <c r="AI32" s="49">
        <f>(Q32-AH32)/AH32*100</f>
        <v>75.439253539606653</v>
      </c>
      <c r="AJ32" s="50">
        <f>RANK(Q32,(C32:Q32,U32:AG32),1)</f>
        <v>26</v>
      </c>
    </row>
    <row r="33" spans="1:36" x14ac:dyDescent="0.25">
      <c r="A33" s="17" t="s">
        <v>33</v>
      </c>
      <c r="B33" s="82">
        <v>2024</v>
      </c>
      <c r="C33" s="47">
        <f xml:space="preserve"> AVERAGEIF('5.6.1 (Small excl tax)'!$A:$A,'Annual excl tax'!$B33,'5.6.1 (Small excl tax)'!D:D)</f>
        <v>26.382479460551252</v>
      </c>
      <c r="D33" s="47">
        <f xml:space="preserve"> AVERAGEIF('5.6.1 (Small excl tax)'!$A:$A,'Annual excl tax'!$B33,'5.6.1 (Small excl tax)'!E:E)</f>
        <v>23.330174723721626</v>
      </c>
      <c r="E33" s="47">
        <f xml:space="preserve"> AVERAGEIF('5.6.1 (Small excl tax)'!$A:$A,'Annual excl tax'!$B33,'5.6.1 (Small excl tax)'!F:F)</f>
        <v>17.920412322693675</v>
      </c>
      <c r="F33" s="47">
        <f xml:space="preserve"> AVERAGEIF('5.6.1 (Small excl tax)'!$A:$A,'Annual excl tax'!$B33,'5.6.1 (Small excl tax)'!G:G)</f>
        <v>16.763954544930279</v>
      </c>
      <c r="G33" s="47">
        <f xml:space="preserve"> AVERAGEIF('5.6.1 (Small excl tax)'!$A:$A,'Annual excl tax'!$B33,'5.6.1 (Small excl tax)'!H:H)</f>
        <v>21.803676411799273</v>
      </c>
      <c r="H33" s="47">
        <f xml:space="preserve"> AVERAGEIF('5.6.1 (Small excl tax)'!$A:$A,'Annual excl tax'!$B33,'5.6.1 (Small excl tax)'!I:I)</f>
        <v>26.999457039573727</v>
      </c>
      <c r="I33" s="47">
        <f xml:space="preserve"> AVERAGEIF('5.6.1 (Small excl tax)'!$A:$A,'Annual excl tax'!$B33,'5.6.1 (Small excl tax)'!J:J)</f>
        <v>18.38226793670961</v>
      </c>
      <c r="J33" s="47">
        <f xml:space="preserve"> AVERAGEIF('5.6.1 (Small excl tax)'!$A:$A,'Annual excl tax'!$B33,'5.6.1 (Small excl tax)'!K:K)</f>
        <v>38.735476950987426</v>
      </c>
      <c r="K33" s="47">
        <f xml:space="preserve"> AVERAGEIF('5.6.1 (Small excl tax)'!$A:$A,'Annual excl tax'!$B33,'5.6.1 (Small excl tax)'!L:L)</f>
        <v>23.344129809972838</v>
      </c>
      <c r="L33" s="47">
        <f xml:space="preserve"> AVERAGEIF('5.6.1 (Small excl tax)'!$A:$A,'Annual excl tax'!$B33,'5.6.1 (Small excl tax)'!M:M)</f>
        <v>28.99415230717505</v>
      </c>
      <c r="M33" s="47">
        <f xml:space="preserve"> AVERAGEIF('5.6.1 (Small excl tax)'!$A:$A,'Annual excl tax'!$B33,'5.6.1 (Small excl tax)'!N:N)</f>
        <v>33.714682077629782</v>
      </c>
      <c r="N33" s="47">
        <f xml:space="preserve"> AVERAGEIF('5.6.1 (Small excl tax)'!$A:$A,'Annual excl tax'!$B33,'5.6.1 (Small excl tax)'!O:O)</f>
        <v>16.437625855024773</v>
      </c>
      <c r="O33" s="47">
        <f xml:space="preserve"> AVERAGEIF('5.6.1 (Small excl tax)'!$A:$A,'Annual excl tax'!$B33,'5.6.1 (Small excl tax)'!P:P)</f>
        <v>19.076392949360148</v>
      </c>
      <c r="P33" s="47">
        <f xml:space="preserve"> AVERAGEIF('5.6.1 (Small excl tax)'!$A:$A,'Annual excl tax'!$B33,'5.6.1 (Small excl tax)'!Q:Q)</f>
        <v>14.850002850478905</v>
      </c>
      <c r="Q33" s="47">
        <f xml:space="preserve"> AVERAGEIF('5.6.1 (Small excl tax)'!$A:$A,'Annual excl tax'!$B33,'5.6.1 (Small excl tax)'!R:R)</f>
        <v>25.343370076434532</v>
      </c>
      <c r="R33" s="48">
        <f>MEDIAN(C33:Q33)</f>
        <v>23.330174723721626</v>
      </c>
      <c r="S33" s="49">
        <f>(Q33-R33)/R33*100</f>
        <v>8.6291482020746777</v>
      </c>
      <c r="T33" s="50">
        <f>RANK(Q33,(C33:Q33),1)</f>
        <v>10</v>
      </c>
      <c r="U33" s="47">
        <f xml:space="preserve"> AVERAGEIF('5.6.1 (Small excl tax)'!$A:$A,'Annual excl tax'!$B33,'5.6.1 (Small excl tax)'!V:V)</f>
        <v>8.5260897496525239</v>
      </c>
      <c r="V33" s="47">
        <f xml:space="preserve"> AVERAGEIF('5.6.1 (Small excl tax)'!$A:$A,'Annual excl tax'!$B33,'5.6.1 (Small excl tax)'!W:W)</f>
        <v>10.792471900269575</v>
      </c>
      <c r="W33" s="47">
        <f xml:space="preserve"> AVERAGEIF('5.6.1 (Small excl tax)'!$A:$A,'Annual excl tax'!$B33,'5.6.1 (Small excl tax)'!X:X)</f>
        <v>19.057410270296288</v>
      </c>
      <c r="X33" s="47">
        <f xml:space="preserve"> AVERAGEIF('5.6.1 (Small excl tax)'!$A:$A,'Annual excl tax'!$B33,'5.6.1 (Small excl tax)'!Y:Y)</f>
        <v>25.676823296391696</v>
      </c>
      <c r="Y33" s="47">
        <f xml:space="preserve"> AVERAGEIF('5.6.1 (Small excl tax)'!$A:$A,'Annual excl tax'!$B33,'5.6.1 (Small excl tax)'!Z:Z)</f>
        <v>16.564304810879459</v>
      </c>
      <c r="Z33" s="47">
        <f xml:space="preserve"> AVERAGEIF('5.6.1 (Small excl tax)'!$A:$A,'Annual excl tax'!$B33,'5.6.1 (Small excl tax)'!AA:AA)</f>
        <v>5.9923946010748921</v>
      </c>
      <c r="AA33" s="47">
        <f xml:space="preserve"> AVERAGEIF('5.6.1 (Small excl tax)'!$A:$A,'Annual excl tax'!$B33,'5.6.1 (Small excl tax)'!AB:AB)</f>
        <v>20.932860603302821</v>
      </c>
      <c r="AB33" s="47">
        <f xml:space="preserve"> AVERAGEIF('5.6.1 (Small excl tax)'!$A:$A,'Annual excl tax'!$B33,'5.6.1 (Small excl tax)'!AC:AC)</f>
        <v>17.200983962278865</v>
      </c>
      <c r="AC33" s="47">
        <f xml:space="preserve"> AVERAGEIF('5.6.1 (Small excl tax)'!$A:$A,'Annual excl tax'!$B33,'5.6.1 (Small excl tax)'!AD:AD)</f>
        <v>11.874050295449138</v>
      </c>
      <c r="AD33" s="47">
        <f xml:space="preserve"> AVERAGEIF('5.6.1 (Small excl tax)'!$A:$A,'Annual excl tax'!$B33,'5.6.1 (Small excl tax)'!AE:AE)</f>
        <v>10.389013283030941</v>
      </c>
      <c r="AE33" s="47">
        <f xml:space="preserve"> AVERAGEIF('5.6.1 (Small excl tax)'!$A:$A,'Annual excl tax'!$B33,'5.6.1 (Small excl tax)'!AF:AF)</f>
        <v>10.322307487982712</v>
      </c>
      <c r="AF33" s="47">
        <f xml:space="preserve"> AVERAGEIF('5.6.1 (Small excl tax)'!$A:$A,'Annual excl tax'!$B33,'5.6.1 (Small excl tax)'!AG:AG)</f>
        <v>11.864648817581344</v>
      </c>
      <c r="AG33" s="47">
        <f xml:space="preserve"> AVERAGEIF('5.6.1 (Small excl tax)'!$A:$A,'Annual excl tax'!$B33,'5.6.1 (Small excl tax)'!AH:AH)</f>
        <v>15.933092224132064</v>
      </c>
      <c r="AH33" s="47">
        <f>MEDIAN(C33:Q33,U33:AG33)</f>
        <v>18.151340129701644</v>
      </c>
      <c r="AI33" s="49">
        <f>(Q33-AH33)/AH33*100</f>
        <v>39.622583761539062</v>
      </c>
      <c r="AJ33" s="50">
        <f>RANK(Q33,(C33:Q33,U33:AG33),1)</f>
        <v>22</v>
      </c>
    </row>
    <row r="34" spans="1:36" x14ac:dyDescent="0.25">
      <c r="A34" s="17" t="s">
        <v>33</v>
      </c>
      <c r="B34" s="82">
        <v>2025</v>
      </c>
      <c r="C34" s="47">
        <f xml:space="preserve"> AVERAGEIF('5.6.1 (Small excl tax)'!$A:$A,'Annual excl tax'!$B34,'5.6.1 (Small excl tax)'!D:D)</f>
        <v>24.188442755981363</v>
      </c>
      <c r="D34" s="47">
        <f xml:space="preserve"> AVERAGEIF('5.6.1 (Small excl tax)'!$A:$A,'Annual excl tax'!$B34,'5.6.1 (Small excl tax)'!E:E)</f>
        <v>25.930139863738194</v>
      </c>
      <c r="E34" s="47">
        <f xml:space="preserve"> AVERAGEIF('5.6.1 (Small excl tax)'!$A:$A,'Annual excl tax'!$B34,'5.6.1 (Small excl tax)'!F:F)</f>
        <v>16.869754165562167</v>
      </c>
      <c r="F34" s="47">
        <f xml:space="preserve"> AVERAGEIF('5.6.1 (Small excl tax)'!$A:$A,'Annual excl tax'!$B34,'5.6.1 (Small excl tax)'!G:G)</f>
        <v>18.581541846154856</v>
      </c>
      <c r="G34" s="47">
        <f xml:space="preserve"> AVERAGEIF('5.6.1 (Small excl tax)'!$A:$A,'Annual excl tax'!$B34,'5.6.1 (Small excl tax)'!H:H)</f>
        <v>18.633022320288873</v>
      </c>
      <c r="H34" s="47">
        <f xml:space="preserve"> AVERAGEIF('5.6.1 (Small excl tax)'!$A:$A,'Annual excl tax'!$B34,'5.6.1 (Small excl tax)'!I:I)</f>
        <v>25.917648777777835</v>
      </c>
      <c r="I34" s="47">
        <f xml:space="preserve"> AVERAGEIF('5.6.1 (Small excl tax)'!$A:$A,'Annual excl tax'!$B34,'5.6.1 (Small excl tax)'!J:J)</f>
        <v>19.356209680385184</v>
      </c>
      <c r="J34" s="47">
        <f xml:space="preserve"> AVERAGEIF('5.6.1 (Small excl tax)'!$A:$A,'Annual excl tax'!$B34,'5.6.1 (Small excl tax)'!K:K)</f>
        <v>37.173302203739453</v>
      </c>
      <c r="K34" s="47">
        <f xml:space="preserve"> AVERAGEIF('5.6.1 (Small excl tax)'!$A:$A,'Annual excl tax'!$B34,'5.6.1 (Small excl tax)'!L:L)</f>
        <v>23.31758062317347</v>
      </c>
      <c r="L34" s="47">
        <f xml:space="preserve"> AVERAGEIF('5.6.1 (Small excl tax)'!$A:$A,'Annual excl tax'!$B34,'5.6.1 (Small excl tax)'!M:M)</f>
        <v>28.019155771347037</v>
      </c>
      <c r="M34" s="47">
        <f xml:space="preserve"> AVERAGEIF('5.6.1 (Small excl tax)'!$A:$A,'Annual excl tax'!$B34,'5.6.1 (Small excl tax)'!N:N)</f>
        <v>33.784724514792202</v>
      </c>
      <c r="N34" s="47">
        <f xml:space="preserve"> AVERAGEIF('5.6.1 (Small excl tax)'!$A:$A,'Annual excl tax'!$B34,'5.6.1 (Small excl tax)'!O:O)</f>
        <v>15.773629642497216</v>
      </c>
      <c r="O34" s="47">
        <f xml:space="preserve"> AVERAGEIF('5.6.1 (Small excl tax)'!$A:$A,'Annual excl tax'!$B34,'5.6.1 (Small excl tax)'!P:P)</f>
        <v>19.243108452447792</v>
      </c>
      <c r="P34" s="47">
        <f xml:space="preserve"> AVERAGEIF('5.6.1 (Small excl tax)'!$A:$A,'Annual excl tax'!$B34,'5.6.1 (Small excl tax)'!Q:Q)</f>
        <v>17.508117867860349</v>
      </c>
      <c r="Q34" s="47">
        <f xml:space="preserve"> AVERAGEIF('5.6.1 (Small excl tax)'!$A:$A,'Annual excl tax'!$B34,'5.6.1 (Small excl tax)'!R:R)</f>
        <v>24.248997253383429</v>
      </c>
      <c r="R34" s="48">
        <f>MEDIAN(C34:Q34)</f>
        <v>23.31758062317347</v>
      </c>
      <c r="S34" s="49">
        <f>(Q34-R34)/R34*100</f>
        <v>3.9944822975514849</v>
      </c>
      <c r="T34" s="50">
        <f>RANK(Q34,(C34:Q34),1)</f>
        <v>10</v>
      </c>
      <c r="U34" s="47">
        <f xml:space="preserve"> AVERAGEIF('5.6.1 (Small excl tax)'!$A:$A,'Annual excl tax'!$B34,'5.6.1 (Small excl tax)'!V:V)</f>
        <v>9.5264428778553132</v>
      </c>
      <c r="V34" s="47">
        <f xml:space="preserve"> AVERAGEIF('5.6.1 (Small excl tax)'!$A:$A,'Annual excl tax'!$B34,'5.6.1 (Small excl tax)'!W:W)</f>
        <v>12.220322840577481</v>
      </c>
      <c r="W34" s="47">
        <f xml:space="preserve"> AVERAGEIF('5.6.1 (Small excl tax)'!$A:$A,'Annual excl tax'!$B34,'5.6.1 (Small excl tax)'!X:X)</f>
        <v>17.807086075656503</v>
      </c>
      <c r="X34" s="47">
        <f xml:space="preserve"> AVERAGEIF('5.6.1 (Small excl tax)'!$A:$A,'Annual excl tax'!$B34,'5.6.1 (Small excl tax)'!Y:Y)</f>
        <v>25.525565079580861</v>
      </c>
      <c r="Y34" s="47">
        <f xml:space="preserve"> AVERAGEIF('5.6.1 (Small excl tax)'!$A:$A,'Annual excl tax'!$B34,'5.6.1 (Small excl tax)'!Z:Z)</f>
        <v>16.847265684523698</v>
      </c>
      <c r="Z34" s="47">
        <f xml:space="preserve"> AVERAGEIF('5.6.1 (Small excl tax)'!$A:$A,'Annual excl tax'!$B34,'5.6.1 (Small excl tax)'!AA:AA)</f>
        <v>6.0471832628684243</v>
      </c>
      <c r="AA34" s="47">
        <f xml:space="preserve"> AVERAGEIF('5.6.1 (Small excl tax)'!$A:$A,'Annual excl tax'!$B34,'5.6.1 (Small excl tax)'!AB:AB)</f>
        <v>19.561214142852634</v>
      </c>
      <c r="AB34" s="47">
        <f xml:space="preserve"> AVERAGEIF('5.6.1 (Small excl tax)'!$A:$A,'Annual excl tax'!$B34,'5.6.1 (Small excl tax)'!AC:AC)</f>
        <v>16.411481932951439</v>
      </c>
      <c r="AC34" s="47">
        <f xml:space="preserve"> AVERAGEIF('5.6.1 (Small excl tax)'!$A:$A,'Annual excl tax'!$B34,'5.6.1 (Small excl tax)'!AD:AD)</f>
        <v>11.618095360937655</v>
      </c>
      <c r="AD34" s="47">
        <f xml:space="preserve"> AVERAGEIF('5.6.1 (Small excl tax)'!$A:$A,'Annual excl tax'!$B34,'5.6.1 (Small excl tax)'!AE:AE)</f>
        <v>13.868913510553146</v>
      </c>
      <c r="AE34" s="47">
        <f xml:space="preserve"> AVERAGEIF('5.6.1 (Small excl tax)'!$A:$A,'Annual excl tax'!$B34,'5.6.1 (Small excl tax)'!AF:AF)</f>
        <v>15.234206730179256</v>
      </c>
      <c r="AF34" s="47">
        <f xml:space="preserve"> AVERAGEIF('5.6.1 (Small excl tax)'!$A:$A,'Annual excl tax'!$B34,'5.6.1 (Small excl tax)'!AG:AG)</f>
        <v>12.26159385590141</v>
      </c>
      <c r="AG34" s="47">
        <f xml:space="preserve"> AVERAGEIF('5.6.1 (Small excl tax)'!$A:$A,'Annual excl tax'!$B34,'5.6.1 (Small excl tax)'!AH:AH)</f>
        <v>14.877720684937717</v>
      </c>
      <c r="AH34" s="47">
        <f>MEDIAN(C34:Q34,U34:AG34)</f>
        <v>18.194313960905681</v>
      </c>
      <c r="AI34" s="49">
        <f>(Q34-AH34)/AH34*100</f>
        <v>33.277887286585859</v>
      </c>
      <c r="AJ34" s="50">
        <f>RANK(Q34,(C34:Q34,U34:AG34),1)</f>
        <v>22</v>
      </c>
    </row>
    <row r="35" spans="1:36" ht="12.65" customHeight="1" x14ac:dyDescent="0.25">
      <c r="A35" s="17" t="s">
        <v>36</v>
      </c>
      <c r="B35" s="82">
        <v>2008</v>
      </c>
      <c r="C35" s="47">
        <f>AVERAGEIF('5.6.2 (Medium excl tax)'!$A:$A,'Annual excl tax'!$B35,'5.6.2 (Medium excl tax)'!D:D)</f>
        <v>10.111787924999998</v>
      </c>
      <c r="D35" s="47">
        <f>AVERAGEIF('5.6.2 (Medium excl tax)'!$A:$A,'Annual excl tax'!$B35,'5.6.2 (Medium excl tax)'!E:E)</f>
        <v>12.434738416666667</v>
      </c>
      <c r="E35" s="47">
        <f>AVERAGEIF('5.6.2 (Medium excl tax)'!$A:$A,'Annual excl tax'!$B35,'5.6.2 (Medium excl tax)'!F:F)</f>
        <v>9.5174312000000008</v>
      </c>
      <c r="F35" s="47">
        <f>AVERAGEIF('5.6.2 (Medium excl tax)'!$A:$A,'Annual excl tax'!$B35,'5.6.2 (Medium excl tax)'!G:G)</f>
        <v>7.4519272083333341</v>
      </c>
      <c r="G35" s="47">
        <f>AVERAGEIF('5.6.2 (Medium excl tax)'!$A:$A,'Annual excl tax'!$B35,'5.6.2 (Medium excl tax)'!H:H)</f>
        <v>7.2640421166666664</v>
      </c>
      <c r="H35" s="47">
        <f>AVERAGEIF('5.6.2 (Medium excl tax)'!$A:$A,'Annual excl tax'!$B35,'5.6.2 (Medium excl tax)'!I:I)</f>
        <v>10.518828575000001</v>
      </c>
      <c r="I35" s="47">
        <f>AVERAGEIF('5.6.2 (Medium excl tax)'!$A:$A,'Annual excl tax'!$B35,'5.6.2 (Medium excl tax)'!J:J)</f>
        <v>7.8191877250000008</v>
      </c>
      <c r="J35" s="47">
        <f>AVERAGEIF('5.6.2 (Medium excl tax)'!$A:$A,'Annual excl tax'!$B35,'5.6.2 (Medium excl tax)'!K:K)</f>
        <v>13.366764908333334</v>
      </c>
      <c r="K35" s="47"/>
      <c r="L35" s="47">
        <f>AVERAGEIF('5.6.2 (Medium excl tax)'!$A:$A,'Annual excl tax'!$B35,'5.6.2 (Medium excl tax)'!M:M)</f>
        <v>11.2775996</v>
      </c>
      <c r="M35" s="47">
        <f>AVERAGEIF('5.6.2 (Medium excl tax)'!$A:$A,'Annual excl tax'!$B35,'5.6.2 (Medium excl tax)'!N:N)</f>
        <v>10.530032116666668</v>
      </c>
      <c r="N35" s="47">
        <f>AVERAGEIF('5.6.2 (Medium excl tax)'!$A:$A,'Annual excl tax'!$B35,'5.6.2 (Medium excl tax)'!O:O)</f>
        <v>8.5221537833333336</v>
      </c>
      <c r="O35" s="47">
        <f>AVERAGEIF('5.6.2 (Medium excl tax)'!$A:$A,'Annual excl tax'!$B35,'5.6.2 (Medium excl tax)'!P:P)</f>
        <v>9.5787674500000008</v>
      </c>
      <c r="P35" s="47">
        <f>AVERAGEIF('5.6.2 (Medium excl tax)'!$A:$A,'Annual excl tax'!$B35,'5.6.2 (Medium excl tax)'!Q:Q)</f>
        <v>8.8551184583333331</v>
      </c>
      <c r="Q35" s="47">
        <f>AVERAGEIF('5.6.2 (Medium excl tax)'!$A:$A,'Annual excl tax'!$B35,'5.6.2 (Medium excl tax)'!R:R)</f>
        <v>11.659917783333334</v>
      </c>
      <c r="R35" s="48">
        <f t="shared" si="0"/>
        <v>9.8452776874999994</v>
      </c>
      <c r="S35" s="49">
        <f t="shared" si="1"/>
        <v>18.431578604809516</v>
      </c>
      <c r="T35" s="50">
        <f t="shared" si="2"/>
        <v>12</v>
      </c>
      <c r="U35" s="47">
        <f>AVERAGEIF('5.6.2 (Medium excl tax)'!$A:$A,'Annual excl tax'!$B35,'5.6.2 (Medium excl tax)'!V:V)</f>
        <v>5.0996926916666663</v>
      </c>
      <c r="V35" s="47">
        <f>AVERAGEIF('5.6.2 (Medium excl tax)'!$A:$A,'Annual excl tax'!$B35,'5.6.2 (Medium excl tax)'!W:W)</f>
        <v>7.0229297333333331</v>
      </c>
      <c r="W35" s="47">
        <f>AVERAGEIF('5.6.2 (Medium excl tax)'!$A:$A,'Annual excl tax'!$B35,'5.6.2 (Medium excl tax)'!X:X)</f>
        <v>13.095302233333335</v>
      </c>
      <c r="X35" s="47">
        <f>AVERAGEIF('5.6.2 (Medium excl tax)'!$A:$A,'Annual excl tax'!$B35,'5.6.2 (Medium excl tax)'!Y:Y)</f>
        <v>9.3856108083333343</v>
      </c>
      <c r="Y35" s="47">
        <f>AVERAGEIF('5.6.2 (Medium excl tax)'!$A:$A,'Annual excl tax'!$B35,'5.6.2 (Medium excl tax)'!Z:Z)</f>
        <v>5.2166681583333334</v>
      </c>
      <c r="Z35" s="47">
        <f>AVERAGEIF('5.6.2 (Medium excl tax)'!$A:$A,'Annual excl tax'!$B35,'5.6.2 (Medium excl tax)'!AA:AA)</f>
        <v>10.188204058333334</v>
      </c>
      <c r="AA35" s="47">
        <f>AVERAGEIF('5.6.2 (Medium excl tax)'!$A:$A,'Annual excl tax'!$B35,'5.6.2 (Medium excl tax)'!AB:AB)</f>
        <v>7.0139005999999995</v>
      </c>
      <c r="AB35" s="47">
        <f>AVERAGEIF('5.6.2 (Medium excl tax)'!$A:$A,'Annual excl tax'!$B35,'5.6.2 (Medium excl tax)'!AC:AC)</f>
        <v>5.8190620750000015</v>
      </c>
      <c r="AC35" s="47">
        <f>AVERAGEIF('5.6.2 (Medium excl tax)'!$A:$A,'Annual excl tax'!$B35,'5.6.2 (Medium excl tax)'!AD:AD)</f>
        <v>9.6454717916666688</v>
      </c>
      <c r="AD35" s="47">
        <f>AVERAGEIF('5.6.2 (Medium excl tax)'!$A:$A,'Annual excl tax'!$B35,'5.6.2 (Medium excl tax)'!AE:AE)</f>
        <v>7.8501984583333346</v>
      </c>
      <c r="AE35" s="47">
        <f>AVERAGEIF('5.6.2 (Medium excl tax)'!$A:$A,'Annual excl tax'!$B35,'5.6.2 (Medium excl tax)'!AF:AF)</f>
        <v>7.1925190416666673</v>
      </c>
      <c r="AF35" s="47">
        <f>AVERAGEIF('5.6.2 (Medium excl tax)'!$A:$A,'Annual excl tax'!$B35,'5.6.2 (Medium excl tax)'!AG:AG)</f>
        <v>9.8746458666666683</v>
      </c>
      <c r="AG35" s="47">
        <f>AVERAGEIF('5.6.2 (Medium excl tax)'!$A:$A,'Annual excl tax'!$B35,'5.6.2 (Medium excl tax)'!AH:AH)</f>
        <v>7.2892148416666664</v>
      </c>
      <c r="AH35" s="47">
        <f t="shared" si="3"/>
        <v>9.3856108083333343</v>
      </c>
      <c r="AI35" s="49">
        <f t="shared" si="4"/>
        <v>24.231848320203937</v>
      </c>
      <c r="AJ35" s="50">
        <f>RANK(Q35,(C35:Q35,U35:AG35),1)</f>
        <v>24</v>
      </c>
    </row>
    <row r="36" spans="1:36" ht="12.65" customHeight="1" x14ac:dyDescent="0.25">
      <c r="A36" s="17" t="s">
        <v>36</v>
      </c>
      <c r="B36" s="82">
        <v>2009</v>
      </c>
      <c r="C36" s="47">
        <f>AVERAGEIF('5.6.2 (Medium excl tax)'!$A:$A,'Annual excl tax'!$B36,'5.6.2 (Medium excl tax)'!D:D)</f>
        <v>12.292329951937159</v>
      </c>
      <c r="D36" s="47">
        <f>AVERAGEIF('5.6.2 (Medium excl tax)'!$A:$A,'Annual excl tax'!$B36,'5.6.2 (Medium excl tax)'!E:E)</f>
        <v>12.564656356661342</v>
      </c>
      <c r="E36" s="47">
        <f>AVERAGEIF('5.6.2 (Medium excl tax)'!$A:$A,'Annual excl tax'!$B36,'5.6.2 (Medium excl tax)'!F:F)</f>
        <v>9.2572801099387547</v>
      </c>
      <c r="F36" s="47">
        <f>AVERAGEIF('5.6.2 (Medium excl tax)'!$A:$A,'Annual excl tax'!$B36,'5.6.2 (Medium excl tax)'!G:G)</f>
        <v>8.6492632373008469</v>
      </c>
      <c r="G36" s="47">
        <f>AVERAGEIF('5.6.2 (Medium excl tax)'!$A:$A,'Annual excl tax'!$B36,'5.6.2 (Medium excl tax)'!H:H)</f>
        <v>8.0879968089557543</v>
      </c>
      <c r="H36" s="47">
        <f>AVERAGEIF('5.6.2 (Medium excl tax)'!$A:$A,'Annual excl tax'!$B36,'5.6.2 (Medium excl tax)'!I:I)</f>
        <v>12.292993857016375</v>
      </c>
      <c r="I36" s="47">
        <f>AVERAGEIF('5.6.2 (Medium excl tax)'!$A:$A,'Annual excl tax'!$B36,'5.6.2 (Medium excl tax)'!J:J)</f>
        <v>8.8959104650179732</v>
      </c>
      <c r="J36" s="47">
        <f>AVERAGEIF('5.6.2 (Medium excl tax)'!$A:$A,'Annual excl tax'!$B36,'5.6.2 (Medium excl tax)'!K:K)</f>
        <v>15.252049447403808</v>
      </c>
      <c r="K36" s="47"/>
      <c r="L36" s="47">
        <f>AVERAGEIF('5.6.2 (Medium excl tax)'!$A:$A,'Annual excl tax'!$B36,'5.6.2 (Medium excl tax)'!M:M)</f>
        <v>14.572108785907336</v>
      </c>
      <c r="M36" s="47">
        <f>AVERAGEIF('5.6.2 (Medium excl tax)'!$A:$A,'Annual excl tax'!$B36,'5.6.2 (Medium excl tax)'!N:N)</f>
        <v>12.921019004613234</v>
      </c>
      <c r="N36" s="47">
        <f>AVERAGEIF('5.6.2 (Medium excl tax)'!$A:$A,'Annual excl tax'!$B36,'5.6.2 (Medium excl tax)'!O:O)</f>
        <v>11.787175958354414</v>
      </c>
      <c r="O36" s="47">
        <f>AVERAGEIF('5.6.2 (Medium excl tax)'!$A:$A,'Annual excl tax'!$B36,'5.6.2 (Medium excl tax)'!P:P)</f>
        <v>11.912386587409575</v>
      </c>
      <c r="P36" s="47">
        <f>AVERAGEIF('5.6.2 (Medium excl tax)'!$A:$A,'Annual excl tax'!$B36,'5.6.2 (Medium excl tax)'!Q:Q)</f>
        <v>9.3481056652909054</v>
      </c>
      <c r="Q36" s="47">
        <f>AVERAGEIF('5.6.2 (Medium excl tax)'!$A:$A,'Annual excl tax'!$B36,'5.6.2 (Medium excl tax)'!R:R)</f>
        <v>12.204171918512849</v>
      </c>
      <c r="R36" s="48">
        <f t="shared" si="0"/>
        <v>12.058279252961212</v>
      </c>
      <c r="S36" s="49">
        <f t="shared" si="1"/>
        <v>1.2098962255813508</v>
      </c>
      <c r="T36" s="50">
        <f t="shared" si="2"/>
        <v>8</v>
      </c>
      <c r="U36" s="47">
        <f>AVERAGEIF('5.6.2 (Medium excl tax)'!$A:$A,'Annual excl tax'!$B36,'5.6.2 (Medium excl tax)'!V:V)</f>
        <v>6.1016275486064888</v>
      </c>
      <c r="V36" s="47">
        <f>AVERAGEIF('5.6.2 (Medium excl tax)'!$A:$A,'Annual excl tax'!$B36,'5.6.2 (Medium excl tax)'!W:W)</f>
        <v>8.3151851102937933</v>
      </c>
      <c r="W36" s="47">
        <f>AVERAGEIF('5.6.2 (Medium excl tax)'!$A:$A,'Annual excl tax'!$B36,'5.6.2 (Medium excl tax)'!X:X)</f>
        <v>12.224369880637287</v>
      </c>
      <c r="X36" s="47">
        <f>AVERAGEIF('5.6.2 (Medium excl tax)'!$A:$A,'Annual excl tax'!$B36,'5.6.2 (Medium excl tax)'!Y:Y)</f>
        <v>11.084338198278081</v>
      </c>
      <c r="Y36" s="47">
        <f>AVERAGEIF('5.6.2 (Medium excl tax)'!$A:$A,'Annual excl tax'!$B36,'5.6.2 (Medium excl tax)'!Z:Z)</f>
        <v>6.2711226888030884</v>
      </c>
      <c r="Z36" s="47">
        <f>AVERAGEIF('5.6.2 (Medium excl tax)'!$A:$A,'Annual excl tax'!$B36,'5.6.2 (Medium excl tax)'!AA:AA)</f>
        <v>11.342212673592066</v>
      </c>
      <c r="AA36" s="47">
        <f>AVERAGEIF('5.6.2 (Medium excl tax)'!$A:$A,'Annual excl tax'!$B36,'5.6.2 (Medium excl tax)'!AB:AB)</f>
        <v>8.5333394680490819</v>
      </c>
      <c r="AB36" s="47">
        <f>AVERAGEIF('5.6.2 (Medium excl tax)'!$A:$A,'Annual excl tax'!$B36,'5.6.2 (Medium excl tax)'!AC:AC)</f>
        <v>6.979504892817201</v>
      </c>
      <c r="AC36" s="47">
        <f>AVERAGEIF('5.6.2 (Medium excl tax)'!$A:$A,'Annual excl tax'!$B36,'5.6.2 (Medium excl tax)'!AD:AD)</f>
        <v>13.667022865754671</v>
      </c>
      <c r="AD36" s="47">
        <f>AVERAGEIF('5.6.2 (Medium excl tax)'!$A:$A,'Annual excl tax'!$B36,'5.6.2 (Medium excl tax)'!AE:AE)</f>
        <v>8.4289274771424125</v>
      </c>
      <c r="AE36" s="47">
        <f>AVERAGEIF('5.6.2 (Medium excl tax)'!$A:$A,'Annual excl tax'!$B36,'5.6.2 (Medium excl tax)'!AF:AF)</f>
        <v>7.2551311100208586</v>
      </c>
      <c r="AF36" s="47">
        <f>AVERAGEIF('5.6.2 (Medium excl tax)'!$A:$A,'Annual excl tax'!$B36,'5.6.2 (Medium excl tax)'!AG:AG)</f>
        <v>11.601731104340299</v>
      </c>
      <c r="AG36" s="47">
        <f>AVERAGEIF('5.6.2 (Medium excl tax)'!$A:$A,'Annual excl tax'!$B36,'5.6.2 (Medium excl tax)'!AH:AH)</f>
        <v>9.3796770460391414</v>
      </c>
      <c r="AH36" s="47">
        <f t="shared" si="3"/>
        <v>11.084338198278081</v>
      </c>
      <c r="AI36" s="49">
        <f t="shared" si="4"/>
        <v>10.102846919708121</v>
      </c>
      <c r="AJ36" s="50">
        <f>RANK(Q36,(C36:Q36,U36:AG36),1)</f>
        <v>19</v>
      </c>
    </row>
    <row r="37" spans="1:36" ht="12.65" customHeight="1" x14ac:dyDescent="0.25">
      <c r="A37" s="17" t="s">
        <v>36</v>
      </c>
      <c r="B37" s="82">
        <v>2010</v>
      </c>
      <c r="C37" s="47">
        <f>AVERAGEIF('5.6.2 (Medium excl tax)'!$A:$A,'Annual excl tax'!$B37,'5.6.2 (Medium excl tax)'!D:D)</f>
        <v>12.114096202563697</v>
      </c>
      <c r="D37" s="47">
        <f>AVERAGEIF('5.6.2 (Medium excl tax)'!$A:$A,'Annual excl tax'!$B37,'5.6.2 (Medium excl tax)'!E:E)</f>
        <v>12.480583850045969</v>
      </c>
      <c r="E37" s="47">
        <f>AVERAGEIF('5.6.2 (Medium excl tax)'!$A:$A,'Annual excl tax'!$B37,'5.6.2 (Medium excl tax)'!F:F)</f>
        <v>9.1656520332574658</v>
      </c>
      <c r="F37" s="47">
        <f>AVERAGEIF('5.6.2 (Medium excl tax)'!$A:$A,'Annual excl tax'!$B37,'5.6.2 (Medium excl tax)'!G:G)</f>
        <v>8.6824262314651079</v>
      </c>
      <c r="G37" s="47">
        <f>AVERAGEIF('5.6.2 (Medium excl tax)'!$A:$A,'Annual excl tax'!$B37,'5.6.2 (Medium excl tax)'!H:H)</f>
        <v>8.2989589338193266</v>
      </c>
      <c r="H37" s="47">
        <f>AVERAGEIF('5.6.2 (Medium excl tax)'!$A:$A,'Annual excl tax'!$B37,'5.6.2 (Medium excl tax)'!I:I)</f>
        <v>11.803985173814741</v>
      </c>
      <c r="I37" s="47">
        <f>AVERAGEIF('5.6.2 (Medium excl tax)'!$A:$A,'Annual excl tax'!$B37,'5.6.2 (Medium excl tax)'!J:J)</f>
        <v>8.2988954159977943</v>
      </c>
      <c r="J37" s="47">
        <f>AVERAGEIF('5.6.2 (Medium excl tax)'!$A:$A,'Annual excl tax'!$B37,'5.6.2 (Medium excl tax)'!K:K)</f>
        <v>13.804640320279422</v>
      </c>
      <c r="K37" s="47">
        <f>AVERAGEIF('5.6.2 (Medium excl tax)'!$A:$A,'Annual excl tax'!$B37,'5.6.2 (Medium excl tax)'!L:L)</f>
        <v>11.736860837620837</v>
      </c>
      <c r="L37" s="47">
        <f>AVERAGEIF('5.6.2 (Medium excl tax)'!$A:$A,'Annual excl tax'!$B37,'5.6.2 (Medium excl tax)'!M:M)</f>
        <v>12.364441053774854</v>
      </c>
      <c r="M37" s="47">
        <f>AVERAGEIF('5.6.2 (Medium excl tax)'!$A:$A,'Annual excl tax'!$B37,'5.6.2 (Medium excl tax)'!N:N)</f>
        <v>11.000757435791279</v>
      </c>
      <c r="N37" s="47">
        <f>AVERAGEIF('5.6.2 (Medium excl tax)'!$A:$A,'Annual excl tax'!$B37,'5.6.2 (Medium excl tax)'!O:O)</f>
        <v>9.2437711664660362</v>
      </c>
      <c r="O37" s="47">
        <f>AVERAGEIF('5.6.2 (Medium excl tax)'!$A:$A,'Annual excl tax'!$B37,'5.6.2 (Medium excl tax)'!P:P)</f>
        <v>12.47677355859657</v>
      </c>
      <c r="P37" s="47">
        <f>AVERAGEIF('5.6.2 (Medium excl tax)'!$A:$A,'Annual excl tax'!$B37,'5.6.2 (Medium excl tax)'!Q:Q)</f>
        <v>10.614075204735069</v>
      </c>
      <c r="Q37" s="47">
        <f>AVERAGEIF('5.6.2 (Medium excl tax)'!$A:$A,'Annual excl tax'!$B37,'5.6.2 (Medium excl tax)'!R:R)</f>
        <v>11.585289672631532</v>
      </c>
      <c r="R37" s="48">
        <f t="shared" si="0"/>
        <v>11.585289672631532</v>
      </c>
      <c r="S37" s="49">
        <f t="shared" si="1"/>
        <v>0</v>
      </c>
      <c r="T37" s="50">
        <f t="shared" si="2"/>
        <v>8</v>
      </c>
      <c r="U37" s="47">
        <f>AVERAGEIF('5.6.2 (Medium excl tax)'!$A:$A,'Annual excl tax'!$B37,'5.6.2 (Medium excl tax)'!V:V)</f>
        <v>5.8641832721849187</v>
      </c>
      <c r="V37" s="47">
        <f>AVERAGEIF('5.6.2 (Medium excl tax)'!$A:$A,'Annual excl tax'!$B37,'5.6.2 (Medium excl tax)'!W:W)</f>
        <v>7.9978417934764288</v>
      </c>
      <c r="W37" s="47">
        <f>AVERAGEIF('5.6.2 (Medium excl tax)'!$A:$A,'Annual excl tax'!$B37,'5.6.2 (Medium excl tax)'!X:X)</f>
        <v>14.097533555649282</v>
      </c>
      <c r="X37" s="47">
        <f>AVERAGEIF('5.6.2 (Medium excl tax)'!$A:$A,'Annual excl tax'!$B37,'5.6.2 (Medium excl tax)'!Y:Y)</f>
        <v>10.788198104427082</v>
      </c>
      <c r="Y37" s="47">
        <f>AVERAGEIF('5.6.2 (Medium excl tax)'!$A:$A,'Annual excl tax'!$B37,'5.6.2 (Medium excl tax)'!Z:Z)</f>
        <v>6.031574644018951</v>
      </c>
      <c r="Z37" s="47">
        <f>AVERAGEIF('5.6.2 (Medium excl tax)'!$A:$A,'Annual excl tax'!$B37,'5.6.2 (Medium excl tax)'!AA:AA)</f>
        <v>11.144366147747018</v>
      </c>
      <c r="AA37" s="47">
        <f>AVERAGEIF('5.6.2 (Medium excl tax)'!$A:$A,'Annual excl tax'!$B37,'5.6.2 (Medium excl tax)'!AB:AB)</f>
        <v>8.1821572616877081</v>
      </c>
      <c r="AB37" s="47">
        <f>AVERAGEIF('5.6.2 (Medium excl tax)'!$A:$A,'Annual excl tax'!$B37,'5.6.2 (Medium excl tax)'!AC:AC)</f>
        <v>8.4065206102940273</v>
      </c>
      <c r="AC37" s="47">
        <f>AVERAGEIF('5.6.2 (Medium excl tax)'!$A:$A,'Annual excl tax'!$B37,'5.6.2 (Medium excl tax)'!AD:AD)</f>
        <v>13.472239008767229</v>
      </c>
      <c r="AD37" s="47">
        <f>AVERAGEIF('5.6.2 (Medium excl tax)'!$A:$A,'Annual excl tax'!$B37,'5.6.2 (Medium excl tax)'!AE:AE)</f>
        <v>9.1412184615539438</v>
      </c>
      <c r="AE37" s="47">
        <f>AVERAGEIF('5.6.2 (Medium excl tax)'!$A:$A,'Annual excl tax'!$B37,'5.6.2 (Medium excl tax)'!AF:AF)</f>
        <v>7.2735111361298337</v>
      </c>
      <c r="AF37" s="47">
        <f>AVERAGEIF('5.6.2 (Medium excl tax)'!$A:$A,'Annual excl tax'!$B37,'5.6.2 (Medium excl tax)'!AG:AG)</f>
        <v>11.376961365361645</v>
      </c>
      <c r="AG37" s="47">
        <f>AVERAGEIF('5.6.2 (Medium excl tax)'!$A:$A,'Annual excl tax'!$B37,'5.6.2 (Medium excl tax)'!AH:AH)</f>
        <v>9.0744746489073052</v>
      </c>
      <c r="AH37" s="47">
        <f t="shared" si="3"/>
        <v>10.701136654581076</v>
      </c>
      <c r="AI37" s="49">
        <f t="shared" si="4"/>
        <v>8.2622346260007564</v>
      </c>
      <c r="AJ37" s="50">
        <f>RANK(Q37,(C37:Q37,U37:AG37),1)</f>
        <v>19</v>
      </c>
    </row>
    <row r="38" spans="1:36" ht="12.65" customHeight="1" x14ac:dyDescent="0.25">
      <c r="A38" s="17" t="s">
        <v>36</v>
      </c>
      <c r="B38" s="82">
        <v>2011</v>
      </c>
      <c r="C38" s="47">
        <f>AVERAGEIF('5.6.2 (Medium excl tax)'!$A:$A,'Annual excl tax'!$B38,'5.6.2 (Medium excl tax)'!D:D)</f>
        <v>12.522639716910131</v>
      </c>
      <c r="D38" s="47">
        <f>AVERAGEIF('5.6.2 (Medium excl tax)'!$A:$A,'Annual excl tax'!$B38,'5.6.2 (Medium excl tax)'!E:E)</f>
        <v>13.741895276308522</v>
      </c>
      <c r="E38" s="47">
        <f>AVERAGEIF('5.6.2 (Medium excl tax)'!$A:$A,'Annual excl tax'!$B38,'5.6.2 (Medium excl tax)'!F:F)</f>
        <v>10.300981430318272</v>
      </c>
      <c r="F38" s="47">
        <f>AVERAGEIF('5.6.2 (Medium excl tax)'!$A:$A,'Annual excl tax'!$B38,'5.6.2 (Medium excl tax)'!G:G)</f>
        <v>9.4982494250023279</v>
      </c>
      <c r="G38" s="47">
        <f>AVERAGEIF('5.6.2 (Medium excl tax)'!$A:$A,'Annual excl tax'!$B38,'5.6.2 (Medium excl tax)'!H:H)</f>
        <v>8.7258956274779749</v>
      </c>
      <c r="H38" s="47">
        <f>AVERAGEIF('5.6.2 (Medium excl tax)'!$A:$A,'Annual excl tax'!$B38,'5.6.2 (Medium excl tax)'!I:I)</f>
        <v>12.153835745801896</v>
      </c>
      <c r="I38" s="47">
        <f>AVERAGEIF('5.6.2 (Medium excl tax)'!$A:$A,'Annual excl tax'!$B38,'5.6.2 (Medium excl tax)'!J:J)</f>
        <v>8.7997279406346127</v>
      </c>
      <c r="J38" s="47">
        <f>AVERAGEIF('5.6.2 (Medium excl tax)'!$A:$A,'Annual excl tax'!$B38,'5.6.2 (Medium excl tax)'!K:K)</f>
        <v>14.487998113776097</v>
      </c>
      <c r="K38" s="47">
        <f>AVERAGEIF('5.6.2 (Medium excl tax)'!$A:$A,'Annual excl tax'!$B38,'5.6.2 (Medium excl tax)'!L:L)</f>
        <v>12.188509481175331</v>
      </c>
      <c r="L38" s="47">
        <f>AVERAGEIF('5.6.2 (Medium excl tax)'!$A:$A,'Annual excl tax'!$B38,'5.6.2 (Medium excl tax)'!M:M)</f>
        <v>12.527004359429156</v>
      </c>
      <c r="M38" s="47">
        <f>AVERAGEIF('5.6.2 (Medium excl tax)'!$A:$A,'Annual excl tax'!$B38,'5.6.2 (Medium excl tax)'!N:N)</f>
        <v>11.316369905167146</v>
      </c>
      <c r="N38" s="47">
        <f>AVERAGEIF('5.6.2 (Medium excl tax)'!$A:$A,'Annual excl tax'!$B38,'5.6.2 (Medium excl tax)'!O:O)</f>
        <v>9.0382657555602961</v>
      </c>
      <c r="O38" s="47">
        <f>AVERAGEIF('5.6.2 (Medium excl tax)'!$A:$A,'Annual excl tax'!$B38,'5.6.2 (Medium excl tax)'!P:P)</f>
        <v>14.236456521211398</v>
      </c>
      <c r="P38" s="47">
        <f>AVERAGEIF('5.6.2 (Medium excl tax)'!$A:$A,'Annual excl tax'!$B38,'5.6.2 (Medium excl tax)'!Q:Q)</f>
        <v>11.785049804677271</v>
      </c>
      <c r="Q38" s="47">
        <f>AVERAGEIF('5.6.2 (Medium excl tax)'!$A:$A,'Annual excl tax'!$B38,'5.6.2 (Medium excl tax)'!R:R)</f>
        <v>12.470357161597178</v>
      </c>
      <c r="R38" s="48">
        <f t="shared" si="0"/>
        <v>12.153835745801896</v>
      </c>
      <c r="S38" s="49">
        <f t="shared" si="1"/>
        <v>2.6042923601679693</v>
      </c>
      <c r="T38" s="50">
        <f t="shared" si="2"/>
        <v>10</v>
      </c>
      <c r="U38" s="47">
        <f>AVERAGEIF('5.6.2 (Medium excl tax)'!$A:$A,'Annual excl tax'!$B38,'5.6.2 (Medium excl tax)'!V:V)</f>
        <v>6.1397679623242176</v>
      </c>
      <c r="V38" s="47">
        <f>AVERAGEIF('5.6.2 (Medium excl tax)'!$A:$A,'Annual excl tax'!$B38,'5.6.2 (Medium excl tax)'!W:W)</f>
        <v>7.9969508603596431</v>
      </c>
      <c r="W38" s="47">
        <f>AVERAGEIF('5.6.2 (Medium excl tax)'!$A:$A,'Annual excl tax'!$B38,'5.6.2 (Medium excl tax)'!X:X)</f>
        <v>16.340593999494629</v>
      </c>
      <c r="X38" s="47">
        <f>AVERAGEIF('5.6.2 (Medium excl tax)'!$A:$A,'Annual excl tax'!$B38,'5.6.2 (Medium excl tax)'!Y:Y)</f>
        <v>11.789375382231803</v>
      </c>
      <c r="Y38" s="47">
        <f>AVERAGEIF('5.6.2 (Medium excl tax)'!$A:$A,'Annual excl tax'!$B38,'5.6.2 (Medium excl tax)'!Z:Z)</f>
        <v>6.3653711145480631</v>
      </c>
      <c r="Z38" s="47">
        <f>AVERAGEIF('5.6.2 (Medium excl tax)'!$A:$A,'Annual excl tax'!$B38,'5.6.2 (Medium excl tax)'!AA:AA)</f>
        <v>10.969461266588469</v>
      </c>
      <c r="AA38" s="47">
        <f>AVERAGEIF('5.6.2 (Medium excl tax)'!$A:$A,'Annual excl tax'!$B38,'5.6.2 (Medium excl tax)'!AB:AB)</f>
        <v>8.9253139295849486</v>
      </c>
      <c r="AB38" s="47">
        <f>AVERAGEIF('5.6.2 (Medium excl tax)'!$A:$A,'Annual excl tax'!$B38,'5.6.2 (Medium excl tax)'!AC:AC)</f>
        <v>8.7346008725378752</v>
      </c>
      <c r="AC38" s="47">
        <f>AVERAGEIF('5.6.2 (Medium excl tax)'!$A:$A,'Annual excl tax'!$B38,'5.6.2 (Medium excl tax)'!AD:AD)</f>
        <v>13.70285689841606</v>
      </c>
      <c r="AD38" s="47">
        <f>AVERAGEIF('5.6.2 (Medium excl tax)'!$A:$A,'Annual excl tax'!$B38,'5.6.2 (Medium excl tax)'!AE:AE)</f>
        <v>9.5331425251763662</v>
      </c>
      <c r="AE38" s="47">
        <f>AVERAGEIF('5.6.2 (Medium excl tax)'!$A:$A,'Annual excl tax'!$B38,'5.6.2 (Medium excl tax)'!AF:AF)</f>
        <v>7.250673733050494</v>
      </c>
      <c r="AF38" s="47">
        <f>AVERAGEIF('5.6.2 (Medium excl tax)'!$A:$A,'Annual excl tax'!$B38,'5.6.2 (Medium excl tax)'!AG:AG)</f>
        <v>12.006255259412139</v>
      </c>
      <c r="AG38" s="47">
        <f>AVERAGEIF('5.6.2 (Medium excl tax)'!$A:$A,'Annual excl tax'!$B38,'5.6.2 (Medium excl tax)'!AH:AH)</f>
        <v>9.6674097192084538</v>
      </c>
      <c r="AH38" s="47">
        <f t="shared" si="3"/>
        <v>11.142915585877809</v>
      </c>
      <c r="AI38" s="49">
        <f t="shared" si="4"/>
        <v>11.912874736318816</v>
      </c>
      <c r="AJ38" s="50">
        <f>RANK(Q38,(C38:Q38,U38:AG38),1)</f>
        <v>21</v>
      </c>
    </row>
    <row r="39" spans="1:36" ht="12.65" customHeight="1" x14ac:dyDescent="0.25">
      <c r="A39" s="17" t="s">
        <v>36</v>
      </c>
      <c r="B39" s="82">
        <v>2012</v>
      </c>
      <c r="C39" s="47">
        <f>AVERAGEIF('5.6.2 (Medium excl tax)'!$A:$A,'Annual excl tax'!$B39,'5.6.2 (Medium excl tax)'!D:D)</f>
        <v>11.534843123279288</v>
      </c>
      <c r="D39" s="47">
        <f>AVERAGEIF('5.6.2 (Medium excl tax)'!$A:$A,'Annual excl tax'!$B39,'5.6.2 (Medium excl tax)'!E:E)</f>
        <v>13.2674702089036</v>
      </c>
      <c r="E39" s="47">
        <f>AVERAGEIF('5.6.2 (Medium excl tax)'!$A:$A,'Annual excl tax'!$B39,'5.6.2 (Medium excl tax)'!F:F)</f>
        <v>8.8942475567421848</v>
      </c>
      <c r="F39" s="47">
        <f>AVERAGEIF('5.6.2 (Medium excl tax)'!$A:$A,'Annual excl tax'!$B39,'5.6.2 (Medium excl tax)'!G:G)</f>
        <v>8.8616031774967414</v>
      </c>
      <c r="G39" s="47">
        <f>AVERAGEIF('5.6.2 (Medium excl tax)'!$A:$A,'Annual excl tax'!$B39,'5.6.2 (Medium excl tax)'!H:H)</f>
        <v>8.330259111822917</v>
      </c>
      <c r="H39" s="47">
        <f>AVERAGEIF('5.6.2 (Medium excl tax)'!$A:$A,'Annual excl tax'!$B39,'5.6.2 (Medium excl tax)'!I:I)</f>
        <v>11.647672692467228</v>
      </c>
      <c r="I39" s="47">
        <f>AVERAGEIF('5.6.2 (Medium excl tax)'!$A:$A,'Annual excl tax'!$B39,'5.6.2 (Medium excl tax)'!J:J)</f>
        <v>8.6630137424567017</v>
      </c>
      <c r="J39" s="47">
        <f>AVERAGEIF('5.6.2 (Medium excl tax)'!$A:$A,'Annual excl tax'!$B39,'5.6.2 (Medium excl tax)'!K:K)</f>
        <v>15.415524820110601</v>
      </c>
      <c r="K39" s="47">
        <f>AVERAGEIF('5.6.2 (Medium excl tax)'!$A:$A,'Annual excl tax'!$B39,'5.6.2 (Medium excl tax)'!L:L)</f>
        <v>12.035848609046168</v>
      </c>
      <c r="L39" s="47">
        <f>AVERAGEIF('5.6.2 (Medium excl tax)'!$A:$A,'Annual excl tax'!$B39,'5.6.2 (Medium excl tax)'!M:M)</f>
        <v>11.938537241854096</v>
      </c>
      <c r="M39" s="47">
        <f>AVERAGEIF('5.6.2 (Medium excl tax)'!$A:$A,'Annual excl tax'!$B39,'5.6.2 (Medium excl tax)'!N:N)</f>
        <v>11.016628112782932</v>
      </c>
      <c r="N39" s="47">
        <f>AVERAGEIF('5.6.2 (Medium excl tax)'!$A:$A,'Annual excl tax'!$B39,'5.6.2 (Medium excl tax)'!O:O)</f>
        <v>9.2351558325406238</v>
      </c>
      <c r="O39" s="47">
        <f>AVERAGEIF('5.6.2 (Medium excl tax)'!$A:$A,'Annual excl tax'!$B39,'5.6.2 (Medium excl tax)'!P:P)</f>
        <v>14.410684836882089</v>
      </c>
      <c r="P39" s="47">
        <f>AVERAGEIF('5.6.2 (Medium excl tax)'!$A:$A,'Annual excl tax'!$B39,'5.6.2 (Medium excl tax)'!Q:Q)</f>
        <v>10.769618137293136</v>
      </c>
      <c r="Q39" s="47">
        <f>AVERAGEIF('5.6.2 (Medium excl tax)'!$A:$A,'Annual excl tax'!$B39,'5.6.2 (Medium excl tax)'!R:R)</f>
        <v>13.388862866716327</v>
      </c>
      <c r="R39" s="48">
        <f t="shared" si="0"/>
        <v>11.534843123279288</v>
      </c>
      <c r="S39" s="49">
        <f t="shared" si="1"/>
        <v>16.073211604372062</v>
      </c>
      <c r="T39" s="50">
        <f t="shared" si="2"/>
        <v>13</v>
      </c>
      <c r="U39" s="47">
        <f>AVERAGEIF('5.6.2 (Medium excl tax)'!$A:$A,'Annual excl tax'!$B39,'5.6.2 (Medium excl tax)'!V:V)</f>
        <v>6.083998192963036</v>
      </c>
      <c r="V39" s="47">
        <f>AVERAGEIF('5.6.2 (Medium excl tax)'!$A:$A,'Annual excl tax'!$B39,'5.6.2 (Medium excl tax)'!W:W)</f>
        <v>8.3638440636534899</v>
      </c>
      <c r="W39" s="47">
        <f>AVERAGEIF('5.6.2 (Medium excl tax)'!$A:$A,'Annual excl tax'!$B39,'5.6.2 (Medium excl tax)'!X:X)</f>
        <v>19.260315765772845</v>
      </c>
      <c r="X39" s="47">
        <f>AVERAGEIF('5.6.2 (Medium excl tax)'!$A:$A,'Annual excl tax'!$B39,'5.6.2 (Medium excl tax)'!Y:Y)</f>
        <v>11.152401283630383</v>
      </c>
      <c r="Y39" s="47">
        <f>AVERAGEIF('5.6.2 (Medium excl tax)'!$A:$A,'Annual excl tax'!$B39,'5.6.2 (Medium excl tax)'!Z:Z)</f>
        <v>6.3432118617532751</v>
      </c>
      <c r="Z39" s="47">
        <f>AVERAGEIF('5.6.2 (Medium excl tax)'!$A:$A,'Annual excl tax'!$B39,'5.6.2 (Medium excl tax)'!AA:AA)</f>
        <v>9.7834137483798997</v>
      </c>
      <c r="AA39" s="47">
        <f>AVERAGEIF('5.6.2 (Medium excl tax)'!$A:$A,'Annual excl tax'!$B39,'5.6.2 (Medium excl tax)'!AB:AB)</f>
        <v>8.5159999555414032</v>
      </c>
      <c r="AB39" s="47">
        <f>AVERAGEIF('5.6.2 (Medium excl tax)'!$A:$A,'Annual excl tax'!$B39,'5.6.2 (Medium excl tax)'!AC:AC)</f>
        <v>8.4725323204569936</v>
      </c>
      <c r="AC39" s="47">
        <f>AVERAGEIF('5.6.2 (Medium excl tax)'!$A:$A,'Annual excl tax'!$B39,'5.6.2 (Medium excl tax)'!AD:AD)</f>
        <v>12.936050383606972</v>
      </c>
      <c r="AD39" s="47">
        <f>AVERAGEIF('5.6.2 (Medium excl tax)'!$A:$A,'Annual excl tax'!$B39,'5.6.2 (Medium excl tax)'!AE:AE)</f>
        <v>9.3232062870231136</v>
      </c>
      <c r="AE39" s="47">
        <f>AVERAGEIF('5.6.2 (Medium excl tax)'!$A:$A,'Annual excl tax'!$B39,'5.6.2 (Medium excl tax)'!AF:AF)</f>
        <v>6.2580056296736402</v>
      </c>
      <c r="AF39" s="47">
        <f>AVERAGEIF('5.6.2 (Medium excl tax)'!$A:$A,'Annual excl tax'!$B39,'5.6.2 (Medium excl tax)'!AG:AG)</f>
        <v>11.367206744751083</v>
      </c>
      <c r="AG39" s="47">
        <f>AVERAGEIF('5.6.2 (Medium excl tax)'!$A:$A,'Annual excl tax'!$B39,'5.6.2 (Medium excl tax)'!AH:AH)</f>
        <v>9.6688624350421364</v>
      </c>
      <c r="AH39" s="47">
        <f t="shared" si="3"/>
        <v>10.276515942836518</v>
      </c>
      <c r="AI39" s="49">
        <f t="shared" si="4"/>
        <v>30.286012703063452</v>
      </c>
      <c r="AJ39" s="50">
        <f>RANK(Q39,(C39:Q39,U39:AG39),1)</f>
        <v>25</v>
      </c>
    </row>
    <row r="40" spans="1:36" ht="12.65" customHeight="1" x14ac:dyDescent="0.25">
      <c r="A40" s="17" t="s">
        <v>36</v>
      </c>
      <c r="B40" s="82">
        <v>2013</v>
      </c>
      <c r="C40" s="47">
        <f>AVERAGEIF('5.6.2 (Medium excl tax)'!$A:$A,'Annual excl tax'!$B40,'5.6.2 (Medium excl tax)'!D:D)</f>
        <v>11.779646873925646</v>
      </c>
      <c r="D40" s="47">
        <f>AVERAGEIF('5.6.2 (Medium excl tax)'!$A:$A,'Annual excl tax'!$B40,'5.6.2 (Medium excl tax)'!E:E)</f>
        <v>13.689608869564728</v>
      </c>
      <c r="E40" s="47">
        <f>AVERAGEIF('5.6.2 (Medium excl tax)'!$A:$A,'Annual excl tax'!$B40,'5.6.2 (Medium excl tax)'!F:F)</f>
        <v>8.8496368712672275</v>
      </c>
      <c r="F40" s="47">
        <f>AVERAGEIF('5.6.2 (Medium excl tax)'!$A:$A,'Annual excl tax'!$B40,'5.6.2 (Medium excl tax)'!G:G)</f>
        <v>9.2952682247903375</v>
      </c>
      <c r="G40" s="47">
        <f>AVERAGEIF('5.6.2 (Medium excl tax)'!$A:$A,'Annual excl tax'!$B40,'5.6.2 (Medium excl tax)'!H:H)</f>
        <v>9.1545929260901371</v>
      </c>
      <c r="H40" s="47">
        <f>AVERAGEIF('5.6.2 (Medium excl tax)'!$A:$A,'Annual excl tax'!$B40,'5.6.2 (Medium excl tax)'!I:I)</f>
        <v>12.662496318701905</v>
      </c>
      <c r="I40" s="47">
        <f>AVERAGEIF('5.6.2 (Medium excl tax)'!$A:$A,'Annual excl tax'!$B40,'5.6.2 (Medium excl tax)'!J:J)</f>
        <v>10.033822828928823</v>
      </c>
      <c r="J40" s="47">
        <f>AVERAGEIF('5.6.2 (Medium excl tax)'!$A:$A,'Annual excl tax'!$B40,'5.6.2 (Medium excl tax)'!K:K)</f>
        <v>16.886937388689709</v>
      </c>
      <c r="K40" s="47">
        <f>AVERAGEIF('5.6.2 (Medium excl tax)'!$A:$A,'Annual excl tax'!$B40,'5.6.2 (Medium excl tax)'!L:L)</f>
        <v>12.734627871745186</v>
      </c>
      <c r="L40" s="47">
        <f>AVERAGEIF('5.6.2 (Medium excl tax)'!$A:$A,'Annual excl tax'!$B40,'5.6.2 (Medium excl tax)'!M:M)</f>
        <v>12.212499661287758</v>
      </c>
      <c r="M40" s="47">
        <f>AVERAGEIF('5.6.2 (Medium excl tax)'!$A:$A,'Annual excl tax'!$B40,'5.6.2 (Medium excl tax)'!N:N)</f>
        <v>11.54114008437972</v>
      </c>
      <c r="N40" s="47">
        <f>AVERAGEIF('5.6.2 (Medium excl tax)'!$A:$A,'Annual excl tax'!$B40,'5.6.2 (Medium excl tax)'!O:O)</f>
        <v>10.41591043171027</v>
      </c>
      <c r="O40" s="47">
        <f>AVERAGEIF('5.6.2 (Medium excl tax)'!$A:$A,'Annual excl tax'!$B40,'5.6.2 (Medium excl tax)'!P:P)</f>
        <v>15.027375630292363</v>
      </c>
      <c r="P40" s="47">
        <f>AVERAGEIF('5.6.2 (Medium excl tax)'!$A:$A,'Annual excl tax'!$B40,'5.6.2 (Medium excl tax)'!Q:Q)</f>
        <v>11.380383666540952</v>
      </c>
      <c r="Q40" s="47">
        <f>AVERAGEIF('5.6.2 (Medium excl tax)'!$A:$A,'Annual excl tax'!$B40,'5.6.2 (Medium excl tax)'!R:R)</f>
        <v>14.309600305419089</v>
      </c>
      <c r="R40" s="48">
        <f t="shared" si="0"/>
        <v>11.779646873925646</v>
      </c>
      <c r="S40" s="49">
        <f t="shared" si="1"/>
        <v>21.477328298299987</v>
      </c>
      <c r="T40" s="50">
        <f t="shared" si="2"/>
        <v>13</v>
      </c>
      <c r="U40" s="47">
        <f>AVERAGEIF('5.6.2 (Medium excl tax)'!$A:$A,'Annual excl tax'!$B40,'5.6.2 (Medium excl tax)'!V:V)</f>
        <v>6.3952123928961599</v>
      </c>
      <c r="V40" s="47">
        <f>AVERAGEIF('5.6.2 (Medium excl tax)'!$A:$A,'Annual excl tax'!$B40,'5.6.2 (Medium excl tax)'!W:W)</f>
        <v>9.134035788683402</v>
      </c>
      <c r="W40" s="47">
        <f>AVERAGEIF('5.6.2 (Medium excl tax)'!$A:$A,'Annual excl tax'!$B40,'5.6.2 (Medium excl tax)'!X:X)</f>
        <v>18.28229406560791</v>
      </c>
      <c r="X40" s="47">
        <f>AVERAGEIF('5.6.2 (Medium excl tax)'!$A:$A,'Annual excl tax'!$B40,'5.6.2 (Medium excl tax)'!Y:Y)</f>
        <v>11.575649966342263</v>
      </c>
      <c r="Y40" s="47">
        <f>AVERAGEIF('5.6.2 (Medium excl tax)'!$A:$A,'Annual excl tax'!$B40,'5.6.2 (Medium excl tax)'!Z:Z)</f>
        <v>8.49674181002095</v>
      </c>
      <c r="Z40" s="47">
        <f>AVERAGEIF('5.6.2 (Medium excl tax)'!$A:$A,'Annual excl tax'!$B40,'5.6.2 (Medium excl tax)'!AA:AA)</f>
        <v>8.8326358066956452</v>
      </c>
      <c r="AA40" s="47">
        <f>AVERAGEIF('5.6.2 (Medium excl tax)'!$A:$A,'Annual excl tax'!$B40,'5.6.2 (Medium excl tax)'!AB:AB)</f>
        <v>7.7164065054935653</v>
      </c>
      <c r="AB40" s="47">
        <f>AVERAGEIF('5.6.2 (Medium excl tax)'!$A:$A,'Annual excl tax'!$B40,'5.6.2 (Medium excl tax)'!AC:AC)</f>
        <v>7.379925419621463</v>
      </c>
      <c r="AC40" s="47">
        <f>AVERAGEIF('5.6.2 (Medium excl tax)'!$A:$A,'Annual excl tax'!$B40,'5.6.2 (Medium excl tax)'!AD:AD)</f>
        <v>13.562489633530197</v>
      </c>
      <c r="AD40" s="47">
        <f>AVERAGEIF('5.6.2 (Medium excl tax)'!$A:$A,'Annual excl tax'!$B40,'5.6.2 (Medium excl tax)'!AE:AE)</f>
        <v>9.6648470050960853</v>
      </c>
      <c r="AE40" s="47">
        <f>AVERAGEIF('5.6.2 (Medium excl tax)'!$A:$A,'Annual excl tax'!$B40,'5.6.2 (Medium excl tax)'!AF:AF)</f>
        <v>7.5838429908268186</v>
      </c>
      <c r="AF40" s="47">
        <f>AVERAGEIF('5.6.2 (Medium excl tax)'!$A:$A,'Annual excl tax'!$B40,'5.6.2 (Medium excl tax)'!AG:AG)</f>
        <v>11.677465946464491</v>
      </c>
      <c r="AG40" s="47">
        <f>AVERAGEIF('5.6.2 (Medium excl tax)'!$A:$A,'Annual excl tax'!$B40,'5.6.2 (Medium excl tax)'!AH:AH)</f>
        <v>9.991550242996146</v>
      </c>
      <c r="AH40" s="47">
        <f t="shared" si="3"/>
        <v>10.898147049125612</v>
      </c>
      <c r="AI40" s="49">
        <f t="shared" si="4"/>
        <v>31.303057674994278</v>
      </c>
      <c r="AJ40" s="50">
        <f>RANK(Q40,(C40:Q40,U40:AG40),1)</f>
        <v>25</v>
      </c>
    </row>
    <row r="41" spans="1:36" ht="12.65" customHeight="1" x14ac:dyDescent="0.25">
      <c r="A41" s="17" t="s">
        <v>36</v>
      </c>
      <c r="B41" s="82">
        <v>2014</v>
      </c>
      <c r="C41" s="47">
        <f>AVERAGEIF('5.6.2 (Medium excl tax)'!$A:$A,'Annual excl tax'!$B41,'5.6.2 (Medium excl tax)'!D:D)</f>
        <v>10.544451533611424</v>
      </c>
      <c r="D41" s="47">
        <f>AVERAGEIF('5.6.2 (Medium excl tax)'!$A:$A,'Annual excl tax'!$B41,'5.6.2 (Medium excl tax)'!E:E)</f>
        <v>13.509267506557482</v>
      </c>
      <c r="E41" s="47">
        <f>AVERAGEIF('5.6.2 (Medium excl tax)'!$A:$A,'Annual excl tax'!$B41,'5.6.2 (Medium excl tax)'!F:F)</f>
        <v>8.258651415832988</v>
      </c>
      <c r="F41" s="47">
        <f>AVERAGEIF('5.6.2 (Medium excl tax)'!$A:$A,'Annual excl tax'!$B41,'5.6.2 (Medium excl tax)'!G:G)</f>
        <v>8.5483246052351731</v>
      </c>
      <c r="G41" s="47">
        <f>AVERAGEIF('5.6.2 (Medium excl tax)'!$A:$A,'Annual excl tax'!$B41,'5.6.2 (Medium excl tax)'!H:H)</f>
        <v>8.9747801129914944</v>
      </c>
      <c r="H41" s="47">
        <f>AVERAGEIF('5.6.2 (Medium excl tax)'!$A:$A,'Annual excl tax'!$B41,'5.6.2 (Medium excl tax)'!I:I)</f>
        <v>11.590261590261589</v>
      </c>
      <c r="I41" s="47">
        <f>AVERAGEIF('5.6.2 (Medium excl tax)'!$A:$A,'Annual excl tax'!$B41,'5.6.2 (Medium excl tax)'!J:J)</f>
        <v>9.7553956632547418</v>
      </c>
      <c r="J41" s="47">
        <f>AVERAGEIF('5.6.2 (Medium excl tax)'!$A:$A,'Annual excl tax'!$B41,'5.6.2 (Medium excl tax)'!K:K)</f>
        <v>16.495289564395257</v>
      </c>
      <c r="K41" s="47">
        <f>AVERAGEIF('5.6.2 (Medium excl tax)'!$A:$A,'Annual excl tax'!$B41,'5.6.2 (Medium excl tax)'!L:L)</f>
        <v>12.128090718876628</v>
      </c>
      <c r="L41" s="47">
        <f>AVERAGEIF('5.6.2 (Medium excl tax)'!$A:$A,'Annual excl tax'!$B41,'5.6.2 (Medium excl tax)'!M:M)</f>
        <v>11.538224647980746</v>
      </c>
      <c r="M41" s="47">
        <f>AVERAGEIF('5.6.2 (Medium excl tax)'!$A:$A,'Annual excl tax'!$B41,'5.6.2 (Medium excl tax)'!N:N)</f>
        <v>10.687498289124305</v>
      </c>
      <c r="N41" s="47">
        <f>AVERAGEIF('5.6.2 (Medium excl tax)'!$A:$A,'Annual excl tax'!$B41,'5.6.2 (Medium excl tax)'!O:O)</f>
        <v>10.354526784066078</v>
      </c>
      <c r="O41" s="47">
        <f>AVERAGEIF('5.6.2 (Medium excl tax)'!$A:$A,'Annual excl tax'!$B41,'5.6.2 (Medium excl tax)'!P:P)</f>
        <v>14.35246601235761</v>
      </c>
      <c r="P41" s="47">
        <f>AVERAGEIF('5.6.2 (Medium excl tax)'!$A:$A,'Annual excl tax'!$B41,'5.6.2 (Medium excl tax)'!Q:Q)</f>
        <v>9.9147088984487368</v>
      </c>
      <c r="Q41" s="47">
        <f>AVERAGEIF('5.6.2 (Medium excl tax)'!$A:$A,'Annual excl tax'!$B41,'5.6.2 (Medium excl tax)'!R:R)</f>
        <v>15.083211729553193</v>
      </c>
      <c r="R41" s="48">
        <f t="shared" si="0"/>
        <v>10.687498289124305</v>
      </c>
      <c r="S41" s="49">
        <f t="shared" si="1"/>
        <v>41.129489067633415</v>
      </c>
      <c r="T41" s="50">
        <f t="shared" si="2"/>
        <v>14</v>
      </c>
      <c r="U41" s="47">
        <f>AVERAGEIF('5.6.2 (Medium excl tax)'!$A:$A,'Annual excl tax'!$B41,'5.6.2 (Medium excl tax)'!V:V)</f>
        <v>5.7809875560553063</v>
      </c>
      <c r="V41" s="47">
        <f>AVERAGEIF('5.6.2 (Medium excl tax)'!$A:$A,'Annual excl tax'!$B41,'5.6.2 (Medium excl tax)'!W:W)</f>
        <v>8.1309148043565393</v>
      </c>
      <c r="W41" s="47">
        <f>AVERAGEIF('5.6.2 (Medium excl tax)'!$A:$A,'Annual excl tax'!$B41,'5.6.2 (Medium excl tax)'!X:X)</f>
        <v>15.21901139109811</v>
      </c>
      <c r="X41" s="47">
        <f>AVERAGEIF('5.6.2 (Medium excl tax)'!$A:$A,'Annual excl tax'!$B41,'5.6.2 (Medium excl tax)'!Y:Y)</f>
        <v>9.1360323406393853</v>
      </c>
      <c r="Y41" s="47">
        <f>AVERAGEIF('5.6.2 (Medium excl tax)'!$A:$A,'Annual excl tax'!$B41,'5.6.2 (Medium excl tax)'!Z:Z)</f>
        <v>7.8563236422315015</v>
      </c>
      <c r="Z41" s="47">
        <f>AVERAGEIF('5.6.2 (Medium excl tax)'!$A:$A,'Annual excl tax'!$B41,'5.6.2 (Medium excl tax)'!AA:AA)</f>
        <v>7.4535396351114507</v>
      </c>
      <c r="AA41" s="47">
        <f>AVERAGEIF('5.6.2 (Medium excl tax)'!$A:$A,'Annual excl tax'!$B41,'5.6.2 (Medium excl tax)'!AB:AB)</f>
        <v>6.9104813684759474</v>
      </c>
      <c r="AB41" s="47">
        <f>AVERAGEIF('5.6.2 (Medium excl tax)'!$A:$A,'Annual excl tax'!$B41,'5.6.2 (Medium excl tax)'!AC:AC)</f>
        <v>7.1607342271298915</v>
      </c>
      <c r="AC41" s="47">
        <f>AVERAGEIF('5.6.2 (Medium excl tax)'!$A:$A,'Annual excl tax'!$B41,'5.6.2 (Medium excl tax)'!AD:AD)</f>
        <v>10.469778389832591</v>
      </c>
      <c r="AD41" s="47">
        <f>AVERAGEIF('5.6.2 (Medium excl tax)'!$A:$A,'Annual excl tax'!$B41,'5.6.2 (Medium excl tax)'!AE:AE)</f>
        <v>8.8862269417824979</v>
      </c>
      <c r="AE41" s="47">
        <f>AVERAGEIF('5.6.2 (Medium excl tax)'!$A:$A,'Annual excl tax'!$B41,'5.6.2 (Medium excl tax)'!AF:AF)</f>
        <v>7.3215477687022403</v>
      </c>
      <c r="AF41" s="47">
        <f>AVERAGEIF('5.6.2 (Medium excl tax)'!$A:$A,'Annual excl tax'!$B41,'5.6.2 (Medium excl tax)'!AG:AG)</f>
        <v>9.9206136130255373</v>
      </c>
      <c r="AG41" s="47">
        <f>AVERAGEIF('5.6.2 (Medium excl tax)'!$A:$A,'Annual excl tax'!$B41,'5.6.2 (Medium excl tax)'!AH:AH)</f>
        <v>9.284676730476189</v>
      </c>
      <c r="AH41" s="47">
        <f t="shared" si="3"/>
        <v>9.8350522808517393</v>
      </c>
      <c r="AI41" s="49">
        <f t="shared" si="4"/>
        <v>53.361784958879255</v>
      </c>
      <c r="AJ41" s="50">
        <f>RANK(Q41,(C41:Q41,U41:AG41),1)</f>
        <v>26</v>
      </c>
    </row>
    <row r="42" spans="1:36" ht="12.65" customHeight="1" x14ac:dyDescent="0.25">
      <c r="A42" s="17" t="s">
        <v>36</v>
      </c>
      <c r="B42" s="82">
        <v>2015</v>
      </c>
      <c r="C42" s="47">
        <f>AVERAGEIF('5.6.2 (Medium excl tax)'!$A:$A,'Annual excl tax'!$B42,'5.6.2 (Medium excl tax)'!D:D)</f>
        <v>9.0748751044023397</v>
      </c>
      <c r="D42" s="47">
        <f>AVERAGEIF('5.6.2 (Medium excl tax)'!$A:$A,'Annual excl tax'!$B42,'5.6.2 (Medium excl tax)'!E:E)</f>
        <v>13.280180189792947</v>
      </c>
      <c r="E42" s="47">
        <f>AVERAGEIF('5.6.2 (Medium excl tax)'!$A:$A,'Annual excl tax'!$B42,'5.6.2 (Medium excl tax)'!F:F)</f>
        <v>6.6003865232897407</v>
      </c>
      <c r="F42" s="47">
        <f>AVERAGEIF('5.6.2 (Medium excl tax)'!$A:$A,'Annual excl tax'!$B42,'5.6.2 (Medium excl tax)'!G:G)</f>
        <v>7.3869196498303307</v>
      </c>
      <c r="G42" s="47">
        <f>AVERAGEIF('5.6.2 (Medium excl tax)'!$A:$A,'Annual excl tax'!$B42,'5.6.2 (Medium excl tax)'!H:H)</f>
        <v>8.0723274246206778</v>
      </c>
      <c r="H42" s="47">
        <f>AVERAGEIF('5.6.2 (Medium excl tax)'!$A:$A,'Annual excl tax'!$B42,'5.6.2 (Medium excl tax)'!I:I)</f>
        <v>10.373729044833297</v>
      </c>
      <c r="I42" s="47">
        <f>AVERAGEIF('5.6.2 (Medium excl tax)'!$A:$A,'Annual excl tax'!$B42,'5.6.2 (Medium excl tax)'!J:J)</f>
        <v>8.8486349581997246</v>
      </c>
      <c r="J42" s="47">
        <f>AVERAGEIF('5.6.2 (Medium excl tax)'!$A:$A,'Annual excl tax'!$B42,'5.6.2 (Medium excl tax)'!K:K)</f>
        <v>14.376467510939571</v>
      </c>
      <c r="K42" s="47">
        <f>AVERAGEIF('5.6.2 (Medium excl tax)'!$A:$A,'Annual excl tax'!$B42,'5.6.2 (Medium excl tax)'!L:L)</f>
        <v>10.839085263306027</v>
      </c>
      <c r="L42" s="47">
        <f>AVERAGEIF('5.6.2 (Medium excl tax)'!$A:$A,'Annual excl tax'!$B42,'5.6.2 (Medium excl tax)'!M:M)</f>
        <v>9.6621869594890128</v>
      </c>
      <c r="M42" s="47">
        <f>AVERAGEIF('5.6.2 (Medium excl tax)'!$A:$A,'Annual excl tax'!$B42,'5.6.2 (Medium excl tax)'!N:N)</f>
        <v>9.1591473506869825</v>
      </c>
      <c r="N42" s="47">
        <f>AVERAGEIF('5.6.2 (Medium excl tax)'!$A:$A,'Annual excl tax'!$B42,'5.6.2 (Medium excl tax)'!O:O)</f>
        <v>8.3590399238761162</v>
      </c>
      <c r="O42" s="47">
        <f>AVERAGEIF('5.6.2 (Medium excl tax)'!$A:$A,'Annual excl tax'!$B42,'5.6.2 (Medium excl tax)'!P:P)</f>
        <v>13.352015432629148</v>
      </c>
      <c r="P42" s="47">
        <f>AVERAGEIF('5.6.2 (Medium excl tax)'!$A:$A,'Annual excl tax'!$B42,'5.6.2 (Medium excl tax)'!Q:Q)</f>
        <v>8.6561675655634023</v>
      </c>
      <c r="Q42" s="47">
        <f>AVERAGEIF('5.6.2 (Medium excl tax)'!$A:$A,'Annual excl tax'!$B42,'5.6.2 (Medium excl tax)'!R:R)</f>
        <v>12.945492164611579</v>
      </c>
      <c r="R42" s="48">
        <f t="shared" si="0"/>
        <v>9.1591473506869825</v>
      </c>
      <c r="S42" s="49">
        <f t="shared" si="1"/>
        <v>41.339490117937686</v>
      </c>
      <c r="T42" s="50">
        <f t="shared" si="2"/>
        <v>12</v>
      </c>
      <c r="U42" s="47">
        <f>AVERAGEIF('5.6.2 (Medium excl tax)'!$A:$A,'Annual excl tax'!$B42,'5.6.2 (Medium excl tax)'!V:V)</f>
        <v>5.7453601422650422</v>
      </c>
      <c r="V42" s="47">
        <f>AVERAGEIF('5.6.2 (Medium excl tax)'!$A:$A,'Annual excl tax'!$B42,'5.6.2 (Medium excl tax)'!W:W)</f>
        <v>7.2994284220288126</v>
      </c>
      <c r="W42" s="47">
        <f>AVERAGEIF('5.6.2 (Medium excl tax)'!$A:$A,'Annual excl tax'!$B42,'5.6.2 (Medium excl tax)'!X:X)</f>
        <v>11.026820638141352</v>
      </c>
      <c r="X42" s="47">
        <f>AVERAGEIF('5.6.2 (Medium excl tax)'!$A:$A,'Annual excl tax'!$B42,'5.6.2 (Medium excl tax)'!Y:Y)</f>
        <v>8.3004597060480307</v>
      </c>
      <c r="Y42" s="47">
        <f>AVERAGEIF('5.6.2 (Medium excl tax)'!$A:$A,'Annual excl tax'!$B42,'5.6.2 (Medium excl tax)'!Z:Z)</f>
        <v>6.9036362122269352</v>
      </c>
      <c r="Z42" s="47">
        <f>AVERAGEIF('5.6.2 (Medium excl tax)'!$A:$A,'Annual excl tax'!$B42,'5.6.2 (Medium excl tax)'!AA:AA)</f>
        <v>6.4930093984977315</v>
      </c>
      <c r="AA42" s="47">
        <f>AVERAGEIF('5.6.2 (Medium excl tax)'!$A:$A,'Annual excl tax'!$B42,'5.6.2 (Medium excl tax)'!AB:AB)</f>
        <v>7.9086446756442506</v>
      </c>
      <c r="AB42" s="47">
        <f>AVERAGEIF('5.6.2 (Medium excl tax)'!$A:$A,'Annual excl tax'!$B42,'5.6.2 (Medium excl tax)'!AC:AC)</f>
        <v>6.3050878336704228</v>
      </c>
      <c r="AC42" s="47">
        <f>AVERAGEIF('5.6.2 (Medium excl tax)'!$A:$A,'Annual excl tax'!$B42,'5.6.2 (Medium excl tax)'!AD:AD)</f>
        <v>8.7326118193653848</v>
      </c>
      <c r="AD42" s="47">
        <f>AVERAGEIF('5.6.2 (Medium excl tax)'!$A:$A,'Annual excl tax'!$B42,'5.6.2 (Medium excl tax)'!AE:AE)</f>
        <v>8.0948004715603599</v>
      </c>
      <c r="AE42" s="47">
        <f>AVERAGEIF('5.6.2 (Medium excl tax)'!$A:$A,'Annual excl tax'!$B42,'5.6.2 (Medium excl tax)'!AF:AF)</f>
        <v>6.7689908395374765</v>
      </c>
      <c r="AF42" s="47">
        <f>AVERAGEIF('5.6.2 (Medium excl tax)'!$A:$A,'Annual excl tax'!$B42,'5.6.2 (Medium excl tax)'!AG:AG)</f>
        <v>8.9105605238582264</v>
      </c>
      <c r="AG42" s="47">
        <f>AVERAGEIF('5.6.2 (Medium excl tax)'!$A:$A,'Annual excl tax'!$B42,'5.6.2 (Medium excl tax)'!AH:AH)</f>
        <v>8.1630376339390729</v>
      </c>
      <c r="AH42" s="47">
        <f t="shared" si="3"/>
        <v>8.5076037447197592</v>
      </c>
      <c r="AI42" s="49">
        <f t="shared" si="4"/>
        <v>52.163788453901525</v>
      </c>
      <c r="AJ42" s="50">
        <f>RANK(Q42,(C42:Q42,U42:AG42),1)</f>
        <v>25</v>
      </c>
    </row>
    <row r="43" spans="1:36" ht="12.65" customHeight="1" x14ac:dyDescent="0.25">
      <c r="A43" s="17" t="s">
        <v>36</v>
      </c>
      <c r="B43" s="82">
        <v>2016</v>
      </c>
      <c r="C43" s="47">
        <f>AVERAGEIF('5.6.2 (Medium excl tax)'!$A:$A,'Annual excl tax'!$B43,'5.6.2 (Medium excl tax)'!D:D)</f>
        <v>10.085306203020773</v>
      </c>
      <c r="D43" s="47">
        <f>AVERAGEIF('5.6.2 (Medium excl tax)'!$A:$A,'Annual excl tax'!$B43,'5.6.2 (Medium excl tax)'!E:E)</f>
        <v>13.898352130701577</v>
      </c>
      <c r="E43" s="47">
        <f>AVERAGEIF('5.6.2 (Medium excl tax)'!$A:$A,'Annual excl tax'!$B43,'5.6.2 (Medium excl tax)'!F:F)</f>
        <v>7.5650211540684813</v>
      </c>
      <c r="F43" s="47">
        <f>AVERAGEIF('5.6.2 (Medium excl tax)'!$A:$A,'Annual excl tax'!$B43,'5.6.2 (Medium excl tax)'!G:G)</f>
        <v>8.3415124742693525</v>
      </c>
      <c r="G43" s="47">
        <f>AVERAGEIF('5.6.2 (Medium excl tax)'!$A:$A,'Annual excl tax'!$B43,'5.6.2 (Medium excl tax)'!H:H)</f>
        <v>8.9835163436177297</v>
      </c>
      <c r="H43" s="47">
        <f>AVERAGEIF('5.6.2 (Medium excl tax)'!$A:$A,'Annual excl tax'!$B43,'5.6.2 (Medium excl tax)'!I:I)</f>
        <v>11.341111477091053</v>
      </c>
      <c r="I43" s="47">
        <f>AVERAGEIF('5.6.2 (Medium excl tax)'!$A:$A,'Annual excl tax'!$B43,'5.6.2 (Medium excl tax)'!J:J)</f>
        <v>9.6149079726946578</v>
      </c>
      <c r="J43" s="47">
        <f>AVERAGEIF('5.6.2 (Medium excl tax)'!$A:$A,'Annual excl tax'!$B43,'5.6.2 (Medium excl tax)'!K:K)</f>
        <v>15.445876053406653</v>
      </c>
      <c r="K43" s="47">
        <f>AVERAGEIF('5.6.2 (Medium excl tax)'!$A:$A,'Annual excl tax'!$B43,'5.6.2 (Medium excl tax)'!L:L)</f>
        <v>11.122533716553161</v>
      </c>
      <c r="L43" s="47">
        <f>AVERAGEIF('5.6.2 (Medium excl tax)'!$A:$A,'Annual excl tax'!$B43,'5.6.2 (Medium excl tax)'!M:M)</f>
        <v>10.867337532674078</v>
      </c>
      <c r="M43" s="47">
        <f>AVERAGEIF('5.6.2 (Medium excl tax)'!$A:$A,'Annual excl tax'!$B43,'5.6.2 (Medium excl tax)'!N:N)</f>
        <v>9.8033775153415181</v>
      </c>
      <c r="N43" s="47">
        <f>AVERAGEIF('5.6.2 (Medium excl tax)'!$A:$A,'Annual excl tax'!$B43,'5.6.2 (Medium excl tax)'!O:O)</f>
        <v>10.026365158358317</v>
      </c>
      <c r="O43" s="47">
        <f>AVERAGEIF('5.6.2 (Medium excl tax)'!$A:$A,'Annual excl tax'!$B43,'5.6.2 (Medium excl tax)'!P:P)</f>
        <v>14.404529185687531</v>
      </c>
      <c r="P43" s="47">
        <f>AVERAGEIF('5.6.2 (Medium excl tax)'!$A:$A,'Annual excl tax'!$B43,'5.6.2 (Medium excl tax)'!Q:Q)</f>
        <v>10.245378711334464</v>
      </c>
      <c r="Q43" s="47">
        <f>AVERAGEIF('5.6.2 (Medium excl tax)'!$A:$A,'Annual excl tax'!$B43,'5.6.2 (Medium excl tax)'!R:R)</f>
        <v>12.489728193863639</v>
      </c>
      <c r="R43" s="48">
        <f t="shared" si="0"/>
        <v>10.245378711334464</v>
      </c>
      <c r="S43" s="49">
        <f t="shared" si="1"/>
        <v>21.905968981373537</v>
      </c>
      <c r="T43" s="50">
        <f t="shared" si="2"/>
        <v>12</v>
      </c>
      <c r="U43" s="47">
        <f>AVERAGEIF('5.6.2 (Medium excl tax)'!$A:$A,'Annual excl tax'!$B43,'5.6.2 (Medium excl tax)'!V:V)</f>
        <v>6.4582083694070294</v>
      </c>
      <c r="V43" s="47">
        <f>AVERAGEIF('5.6.2 (Medium excl tax)'!$A:$A,'Annual excl tax'!$B43,'5.6.2 (Medium excl tax)'!W:W)</f>
        <v>8.2745272909401173</v>
      </c>
      <c r="W43" s="47">
        <f>AVERAGEIF('5.6.2 (Medium excl tax)'!$A:$A,'Annual excl tax'!$B43,'5.6.2 (Medium excl tax)'!X:X)</f>
        <v>10.169137970609157</v>
      </c>
      <c r="X43" s="47">
        <f>AVERAGEIF('5.6.2 (Medium excl tax)'!$A:$A,'Annual excl tax'!$B43,'5.6.2 (Medium excl tax)'!Y:Y)</f>
        <v>9.5121932702661915</v>
      </c>
      <c r="Y43" s="47">
        <f>AVERAGEIF('5.6.2 (Medium excl tax)'!$A:$A,'Annual excl tax'!$B43,'5.6.2 (Medium excl tax)'!Z:Z)</f>
        <v>7.7645067432298864</v>
      </c>
      <c r="Z43" s="47">
        <f>AVERAGEIF('5.6.2 (Medium excl tax)'!$A:$A,'Annual excl tax'!$B43,'5.6.2 (Medium excl tax)'!AA:AA)</f>
        <v>7.2207757076359096</v>
      </c>
      <c r="AA43" s="47">
        <f>AVERAGEIF('5.6.2 (Medium excl tax)'!$A:$A,'Annual excl tax'!$B43,'5.6.2 (Medium excl tax)'!AB:AB)</f>
        <v>8.8070970158734632</v>
      </c>
      <c r="AB43" s="47">
        <f>AVERAGEIF('5.6.2 (Medium excl tax)'!$A:$A,'Annual excl tax'!$B43,'5.6.2 (Medium excl tax)'!AC:AC)</f>
        <v>6.8585362306052176</v>
      </c>
      <c r="AC43" s="47">
        <f>AVERAGEIF('5.6.2 (Medium excl tax)'!$A:$A,'Annual excl tax'!$B43,'5.6.2 (Medium excl tax)'!AD:AD)</f>
        <v>9.871460839449119</v>
      </c>
      <c r="AD43" s="47">
        <f>AVERAGEIF('5.6.2 (Medium excl tax)'!$A:$A,'Annual excl tax'!$B43,'5.6.2 (Medium excl tax)'!AE:AE)</f>
        <v>8.561156389390451</v>
      </c>
      <c r="AE43" s="47">
        <f>AVERAGEIF('5.6.2 (Medium excl tax)'!$A:$A,'Annual excl tax'!$B43,'5.6.2 (Medium excl tax)'!AF:AF)</f>
        <v>7.3948854758725213</v>
      </c>
      <c r="AF43" s="47">
        <f>AVERAGEIF('5.6.2 (Medium excl tax)'!$A:$A,'Annual excl tax'!$B43,'5.6.2 (Medium excl tax)'!AG:AG)</f>
        <v>9.8587482762064163</v>
      </c>
      <c r="AG43" s="47">
        <f>AVERAGEIF('5.6.2 (Medium excl tax)'!$A:$A,'Annual excl tax'!$B43,'5.6.2 (Medium excl tax)'!AH:AH)</f>
        <v>9.1280989505476509</v>
      </c>
      <c r="AH43" s="47">
        <f t="shared" si="3"/>
        <v>9.709142744018088</v>
      </c>
      <c r="AI43" s="49">
        <f t="shared" si="4"/>
        <v>28.638835818524775</v>
      </c>
      <c r="AJ43" s="50">
        <f>RANK(Q43,(C43:Q43,U43:AG43),1)</f>
        <v>25</v>
      </c>
    </row>
    <row r="44" spans="1:36" x14ac:dyDescent="0.25">
      <c r="A44" s="17" t="s">
        <v>36</v>
      </c>
      <c r="B44" s="82">
        <v>2017</v>
      </c>
      <c r="C44" s="47">
        <f>AVERAGEIF('5.6.2 (Medium excl tax)'!$A:$A,'Annual excl tax'!$B44,'5.6.2 (Medium excl tax)'!D:D)</f>
        <v>10.690827648485456</v>
      </c>
      <c r="D44" s="47">
        <f>AVERAGEIF('5.6.2 (Medium excl tax)'!$A:$A,'Annual excl tax'!$B44,'5.6.2 (Medium excl tax)'!E:E)</f>
        <v>16.290718979236502</v>
      </c>
      <c r="E44" s="47">
        <f>AVERAGEIF('5.6.2 (Medium excl tax)'!$A:$A,'Annual excl tax'!$B44,'5.6.2 (Medium excl tax)'!F:F)</f>
        <v>8.1604214988203072</v>
      </c>
      <c r="F44" s="47">
        <f>AVERAGEIF('5.6.2 (Medium excl tax)'!$A:$A,'Annual excl tax'!$B44,'5.6.2 (Medium excl tax)'!G:G)</f>
        <v>9.2632796374708164</v>
      </c>
      <c r="G44" s="47">
        <f>AVERAGEIF('5.6.2 (Medium excl tax)'!$A:$A,'Annual excl tax'!$B44,'5.6.2 (Medium excl tax)'!H:H)</f>
        <v>9.7389158642961444</v>
      </c>
      <c r="H44" s="47">
        <f>AVERAGEIF('5.6.2 (Medium excl tax)'!$A:$A,'Annual excl tax'!$B44,'5.6.2 (Medium excl tax)'!I:I)</f>
        <v>12.150254538299862</v>
      </c>
      <c r="I44" s="47">
        <f>AVERAGEIF('5.6.2 (Medium excl tax)'!$A:$A,'Annual excl tax'!$B44,'5.6.2 (Medium excl tax)'!J:J)</f>
        <v>9.7666522889372516</v>
      </c>
      <c r="J44" s="47">
        <f>AVERAGEIF('5.6.2 (Medium excl tax)'!$A:$A,'Annual excl tax'!$B44,'5.6.2 (Medium excl tax)'!K:K)</f>
        <v>16.268241481064088</v>
      </c>
      <c r="K44" s="47">
        <f>AVERAGEIF('5.6.2 (Medium excl tax)'!$A:$A,'Annual excl tax'!$B44,'5.6.2 (Medium excl tax)'!L:L)</f>
        <v>11.60751207939793</v>
      </c>
      <c r="L44" s="47">
        <f>AVERAGEIF('5.6.2 (Medium excl tax)'!$A:$A,'Annual excl tax'!$B44,'5.6.2 (Medium excl tax)'!M:M)</f>
        <v>10.244200852660288</v>
      </c>
      <c r="M44" s="47">
        <f>AVERAGEIF('5.6.2 (Medium excl tax)'!$A:$A,'Annual excl tax'!$B44,'5.6.2 (Medium excl tax)'!N:N)</f>
        <v>10.073488028871186</v>
      </c>
      <c r="N44" s="47">
        <f>AVERAGEIF('5.6.2 (Medium excl tax)'!$A:$A,'Annual excl tax'!$B44,'5.6.2 (Medium excl tax)'!O:O)</f>
        <v>9.5799995545217467</v>
      </c>
      <c r="O44" s="47">
        <f>AVERAGEIF('5.6.2 (Medium excl tax)'!$A:$A,'Annual excl tax'!$B44,'5.6.2 (Medium excl tax)'!P:P)</f>
        <v>15.408941293878497</v>
      </c>
      <c r="P44" s="47">
        <f>AVERAGEIF('5.6.2 (Medium excl tax)'!$A:$A,'Annual excl tax'!$B44,'5.6.2 (Medium excl tax)'!Q:Q)</f>
        <v>11.234047249158774</v>
      </c>
      <c r="Q44" s="47">
        <f>AVERAGEIF('5.6.2 (Medium excl tax)'!$A:$A,'Annual excl tax'!$B44,'5.6.2 (Medium excl tax)'!R:R)</f>
        <v>11.782528603659916</v>
      </c>
      <c r="R44" s="48">
        <f t="shared" si="0"/>
        <v>10.690827648485456</v>
      </c>
      <c r="S44" s="49">
        <f t="shared" si="1"/>
        <v>10.211566317123431</v>
      </c>
      <c r="T44" s="50">
        <f t="shared" si="2"/>
        <v>11</v>
      </c>
      <c r="U44" s="47">
        <f>AVERAGEIF('5.6.2 (Medium excl tax)'!$A:$A,'Annual excl tax'!$B44,'5.6.2 (Medium excl tax)'!V:V)</f>
        <v>7.0809932569788918</v>
      </c>
      <c r="V44" s="47">
        <f>AVERAGEIF('5.6.2 (Medium excl tax)'!$A:$A,'Annual excl tax'!$B44,'5.6.2 (Medium excl tax)'!W:W)</f>
        <v>8.8676598016877044</v>
      </c>
      <c r="W44" s="47">
        <f>AVERAGEIF('5.6.2 (Medium excl tax)'!$A:$A,'Annual excl tax'!$B44,'5.6.2 (Medium excl tax)'!X:X)</f>
        <v>12.595128358635463</v>
      </c>
      <c r="X44" s="47">
        <f>AVERAGEIF('5.6.2 (Medium excl tax)'!$A:$A,'Annual excl tax'!$B44,'5.6.2 (Medium excl tax)'!Y:Y)</f>
        <v>10.497161127205603</v>
      </c>
      <c r="Y44" s="47">
        <f>AVERAGEIF('5.6.2 (Medium excl tax)'!$A:$A,'Annual excl tax'!$B44,'5.6.2 (Medium excl tax)'!Z:Z)</f>
        <v>8.2251354248686912</v>
      </c>
      <c r="Z44" s="47">
        <f>AVERAGEIF('5.6.2 (Medium excl tax)'!$A:$A,'Annual excl tax'!$B44,'5.6.2 (Medium excl tax)'!AA:AA)</f>
        <v>7.798592878734671</v>
      </c>
      <c r="AA44" s="47">
        <f>AVERAGEIF('5.6.2 (Medium excl tax)'!$A:$A,'Annual excl tax'!$B44,'5.6.2 (Medium excl tax)'!AB:AB)</f>
        <v>9.1258808876078028</v>
      </c>
      <c r="AB44" s="47">
        <f>AVERAGEIF('5.6.2 (Medium excl tax)'!$A:$A,'Annual excl tax'!$B44,'5.6.2 (Medium excl tax)'!AC:AC)</f>
        <v>6.8375965518282031</v>
      </c>
      <c r="AC44" s="47">
        <f>AVERAGEIF('5.6.2 (Medium excl tax)'!$A:$A,'Annual excl tax'!$B44,'5.6.2 (Medium excl tax)'!AD:AD)</f>
        <v>10.829024147842224</v>
      </c>
      <c r="AD44" s="47">
        <f>AVERAGEIF('5.6.2 (Medium excl tax)'!$A:$A,'Annual excl tax'!$B44,'5.6.2 (Medium excl tax)'!AE:AE)</f>
        <v>8.3714612409468039</v>
      </c>
      <c r="AE44" s="47">
        <f>AVERAGEIF('5.6.2 (Medium excl tax)'!$A:$A,'Annual excl tax'!$B44,'5.6.2 (Medium excl tax)'!AF:AF)</f>
        <v>7.96611658945484</v>
      </c>
      <c r="AF44" s="47">
        <f>AVERAGEIF('5.6.2 (Medium excl tax)'!$A:$A,'Annual excl tax'!$B44,'5.6.2 (Medium excl tax)'!AG:AG)</f>
        <v>7.3207246497423064</v>
      </c>
      <c r="AG44" s="47">
        <f>AVERAGEIF('5.6.2 (Medium excl tax)'!$A:$A,'Annual excl tax'!$B44,'5.6.2 (Medium excl tax)'!AH:AH)</f>
        <v>9.6829687006016734</v>
      </c>
      <c r="AH44" s="47">
        <f t="shared" si="3"/>
        <v>9.7527840766166989</v>
      </c>
      <c r="AI44" s="49">
        <f t="shared" si="4"/>
        <v>20.811949809385588</v>
      </c>
      <c r="AJ44" s="50">
        <f>RANK(Q44,(C44:Q44,U44:AG44),1)</f>
        <v>23</v>
      </c>
    </row>
    <row r="45" spans="1:36" x14ac:dyDescent="0.25">
      <c r="A45" s="17" t="s">
        <v>36</v>
      </c>
      <c r="B45" s="82">
        <v>2018</v>
      </c>
      <c r="C45" s="47">
        <f>AVERAGEIF('5.6.2 (Medium excl tax)'!$A:$A,'Annual excl tax'!$B45,'5.6.2 (Medium excl tax)'!D:D)</f>
        <v>11.045084658677428</v>
      </c>
      <c r="D45" s="47">
        <f>AVERAGEIF('5.6.2 (Medium excl tax)'!$A:$A,'Annual excl tax'!$B45,'5.6.2 (Medium excl tax)'!E:E)</f>
        <v>17.022303234404639</v>
      </c>
      <c r="E45" s="47">
        <f>AVERAGEIF('5.6.2 (Medium excl tax)'!$A:$A,'Annual excl tax'!$B45,'5.6.2 (Medium excl tax)'!F:F)</f>
        <v>9.4103054080583313</v>
      </c>
      <c r="F45" s="47">
        <f>AVERAGEIF('5.6.2 (Medium excl tax)'!$A:$A,'Annual excl tax'!$B45,'5.6.2 (Medium excl tax)'!G:G)</f>
        <v>9.8119550588351618</v>
      </c>
      <c r="G45" s="47">
        <f>AVERAGEIF('5.6.2 (Medium excl tax)'!$A:$A,'Annual excl tax'!$B45,'5.6.2 (Medium excl tax)'!H:H)</f>
        <v>10.182619396478348</v>
      </c>
      <c r="H45" s="47">
        <f>AVERAGEIF('5.6.2 (Medium excl tax)'!$A:$A,'Annual excl tax'!$B45,'5.6.2 (Medium excl tax)'!I:I)</f>
        <v>12.194249291914151</v>
      </c>
      <c r="I45" s="47">
        <f>AVERAGEIF('5.6.2 (Medium excl tax)'!$A:$A,'Annual excl tax'!$B45,'5.6.2 (Medium excl tax)'!J:J)</f>
        <v>9.9825930393380737</v>
      </c>
      <c r="J45" s="47">
        <f>AVERAGEIF('5.6.2 (Medium excl tax)'!$A:$A,'Annual excl tax'!$B45,'5.6.2 (Medium excl tax)'!K:K)</f>
        <v>17.041347981625947</v>
      </c>
      <c r="K45" s="47">
        <f>AVERAGEIF('5.6.2 (Medium excl tax)'!$A:$A,'Annual excl tax'!$B45,'5.6.2 (Medium excl tax)'!L:L)</f>
        <v>11.949748428396632</v>
      </c>
      <c r="L45" s="47">
        <f>AVERAGEIF('5.6.2 (Medium excl tax)'!$A:$A,'Annual excl tax'!$B45,'5.6.2 (Medium excl tax)'!M:M)</f>
        <v>11.43397248773652</v>
      </c>
      <c r="M45" s="47">
        <f>AVERAGEIF('5.6.2 (Medium excl tax)'!$A:$A,'Annual excl tax'!$B45,'5.6.2 (Medium excl tax)'!N:N)</f>
        <v>10.611435202301458</v>
      </c>
      <c r="N45" s="47">
        <f>AVERAGEIF('5.6.2 (Medium excl tax)'!$A:$A,'Annual excl tax'!$B45,'5.6.2 (Medium excl tax)'!O:O)</f>
        <v>9.0013583393124392</v>
      </c>
      <c r="O45" s="47">
        <f>AVERAGEIF('5.6.2 (Medium excl tax)'!$A:$A,'Annual excl tax'!$B45,'5.6.2 (Medium excl tax)'!P:P)</f>
        <v>16.89773396272475</v>
      </c>
      <c r="P45" s="47">
        <f>AVERAGEIF('5.6.2 (Medium excl tax)'!$A:$A,'Annual excl tax'!$B45,'5.6.2 (Medium excl tax)'!Q:Q)</f>
        <v>11.157713364444977</v>
      </c>
      <c r="Q45" s="47">
        <f>AVERAGEIF('5.6.2 (Medium excl tax)'!$A:$A,'Annual excl tax'!$B45,'5.6.2 (Medium excl tax)'!R:R)</f>
        <v>12.155134801340068</v>
      </c>
      <c r="R45" s="48">
        <f t="shared" si="0"/>
        <v>11.157713364444977</v>
      </c>
      <c r="S45" s="49">
        <f t="shared" si="1"/>
        <v>8.9392996962393916</v>
      </c>
      <c r="T45" s="50">
        <f t="shared" si="2"/>
        <v>11</v>
      </c>
      <c r="U45" s="47">
        <f>AVERAGEIF('5.6.2 (Medium excl tax)'!$A:$A,'Annual excl tax'!$B45,'5.6.2 (Medium excl tax)'!V:V)</f>
        <v>7.3162108641832244</v>
      </c>
      <c r="V45" s="47">
        <f>AVERAGEIF('5.6.2 (Medium excl tax)'!$A:$A,'Annual excl tax'!$B45,'5.6.2 (Medium excl tax)'!W:W)</f>
        <v>9.0585436241918913</v>
      </c>
      <c r="W45" s="47">
        <f>AVERAGEIF('5.6.2 (Medium excl tax)'!$A:$A,'Annual excl tax'!$B45,'5.6.2 (Medium excl tax)'!X:X)</f>
        <v>14.116688628770341</v>
      </c>
      <c r="X45" s="47">
        <f>AVERAGEIF('5.6.2 (Medium excl tax)'!$A:$A,'Annual excl tax'!$B45,'5.6.2 (Medium excl tax)'!Y:Y)</f>
        <v>11.433827560241449</v>
      </c>
      <c r="Y45" s="47">
        <f>AVERAGEIF('5.6.2 (Medium excl tax)'!$A:$A,'Annual excl tax'!$B45,'5.6.2 (Medium excl tax)'!Z:Z)</f>
        <v>9.0111222587482089</v>
      </c>
      <c r="Z45" s="47">
        <f>AVERAGEIF('5.6.2 (Medium excl tax)'!$A:$A,'Annual excl tax'!$B45,'5.6.2 (Medium excl tax)'!AA:AA)</f>
        <v>7.8065142046233884</v>
      </c>
      <c r="AA45" s="47">
        <f>AVERAGEIF('5.6.2 (Medium excl tax)'!$A:$A,'Annual excl tax'!$B45,'5.6.2 (Medium excl tax)'!AB:AB)</f>
        <v>9.1823399492314035</v>
      </c>
      <c r="AB45" s="47">
        <f>AVERAGEIF('5.6.2 (Medium excl tax)'!$A:$A,'Annual excl tax'!$B45,'5.6.2 (Medium excl tax)'!AC:AC)</f>
        <v>6.8203009265498196</v>
      </c>
      <c r="AC45" s="47">
        <f>AVERAGEIF('5.6.2 (Medium excl tax)'!$A:$A,'Annual excl tax'!$B45,'5.6.2 (Medium excl tax)'!AD:AD)</f>
        <v>10.788259489977889</v>
      </c>
      <c r="AD45" s="47">
        <f>AVERAGEIF('5.6.2 (Medium excl tax)'!$A:$A,'Annual excl tax'!$B45,'5.6.2 (Medium excl tax)'!AE:AE)</f>
        <v>7.9389150291381085</v>
      </c>
      <c r="AE45" s="47">
        <f>AVERAGEIF('5.6.2 (Medium excl tax)'!$A:$A,'Annual excl tax'!$B45,'5.6.2 (Medium excl tax)'!AF:AF)</f>
        <v>8.6419582392712613</v>
      </c>
      <c r="AF45" s="47">
        <f>AVERAGEIF('5.6.2 (Medium excl tax)'!$A:$A,'Annual excl tax'!$B45,'5.6.2 (Medium excl tax)'!AG:AG)</f>
        <v>7.9193871902665673</v>
      </c>
      <c r="AG45" s="47">
        <f>AVERAGEIF('5.6.2 (Medium excl tax)'!$A:$A,'Annual excl tax'!$B45,'5.6.2 (Medium excl tax)'!AH:AH)</f>
        <v>9.8770202057144694</v>
      </c>
      <c r="AH45" s="47">
        <f t="shared" si="3"/>
        <v>10.082606217908211</v>
      </c>
      <c r="AI45" s="49">
        <f t="shared" si="4"/>
        <v>20.55548474907944</v>
      </c>
      <c r="AJ45" s="50">
        <f>RANK(Q45,(C45:Q45,U45:AG45),1)</f>
        <v>23</v>
      </c>
    </row>
    <row r="46" spans="1:36" x14ac:dyDescent="0.25">
      <c r="A46" s="17" t="s">
        <v>36</v>
      </c>
      <c r="B46" s="82">
        <v>2019</v>
      </c>
      <c r="C46" s="47">
        <f>AVERAGEIF('5.6.2 (Medium excl tax)'!$A:$A,'Annual excl tax'!$B46,'5.6.2 (Medium excl tax)'!D:D)</f>
        <v>11.685962015225538</v>
      </c>
      <c r="D46" s="47">
        <f>AVERAGEIF('5.6.2 (Medium excl tax)'!$A:$A,'Annual excl tax'!$B46,'5.6.2 (Medium excl tax)'!E:E)</f>
        <v>17.109454327259705</v>
      </c>
      <c r="E46" s="47">
        <f>AVERAGEIF('5.6.2 (Medium excl tax)'!$A:$A,'Annual excl tax'!$B46,'5.6.2 (Medium excl tax)'!F:F)</f>
        <v>9.3212916681973663</v>
      </c>
      <c r="F46" s="47">
        <f>AVERAGEIF('5.6.2 (Medium excl tax)'!$A:$A,'Annual excl tax'!$B46,'5.6.2 (Medium excl tax)'!G:G)</f>
        <v>10.409910016285997</v>
      </c>
      <c r="G46" s="47">
        <f>AVERAGEIF('5.6.2 (Medium excl tax)'!$A:$A,'Annual excl tax'!$B46,'5.6.2 (Medium excl tax)'!H:H)</f>
        <v>10.560428066315843</v>
      </c>
      <c r="H46" s="47">
        <f>AVERAGEIF('5.6.2 (Medium excl tax)'!$A:$A,'Annual excl tax'!$B46,'5.6.2 (Medium excl tax)'!I:I)</f>
        <v>12.248433926250195</v>
      </c>
      <c r="I46" s="47">
        <f>AVERAGEIF('5.6.2 (Medium excl tax)'!$A:$A,'Annual excl tax'!$B46,'5.6.2 (Medium excl tax)'!J:J)</f>
        <v>10.217322287638918</v>
      </c>
      <c r="J46" s="47">
        <f>AVERAGEIF('5.6.2 (Medium excl tax)'!$A:$A,'Annual excl tax'!$B46,'5.6.2 (Medium excl tax)'!K:K)</f>
        <v>18.229227615930167</v>
      </c>
      <c r="K46" s="47">
        <f>AVERAGEIF('5.6.2 (Medium excl tax)'!$A:$A,'Annual excl tax'!$B46,'5.6.2 (Medium excl tax)'!L:L)</f>
        <v>12.535956719501293</v>
      </c>
      <c r="L46" s="47">
        <f>AVERAGEIF('5.6.2 (Medium excl tax)'!$A:$A,'Annual excl tax'!$B46,'5.6.2 (Medium excl tax)'!M:M)</f>
        <v>11.623994051005713</v>
      </c>
      <c r="M46" s="47">
        <f>AVERAGEIF('5.6.2 (Medium excl tax)'!$A:$A,'Annual excl tax'!$B46,'5.6.2 (Medium excl tax)'!N:N)</f>
        <v>11.909055042261148</v>
      </c>
      <c r="N46" s="47">
        <f>AVERAGEIF('5.6.2 (Medium excl tax)'!$A:$A,'Annual excl tax'!$B46,'5.6.2 (Medium excl tax)'!O:O)</f>
        <v>10.458056948447764</v>
      </c>
      <c r="O46" s="47">
        <f>AVERAGEIF('5.6.2 (Medium excl tax)'!$A:$A,'Annual excl tax'!$B46,'5.6.2 (Medium excl tax)'!P:P)</f>
        <v>11.45672335125662</v>
      </c>
      <c r="P46" s="47">
        <f>AVERAGEIF('5.6.2 (Medium excl tax)'!$A:$A,'Annual excl tax'!$B46,'5.6.2 (Medium excl tax)'!Q:Q)</f>
        <v>11.457714910393761</v>
      </c>
      <c r="Q46" s="47">
        <f>AVERAGEIF('5.6.2 (Medium excl tax)'!$A:$A,'Annual excl tax'!$B46,'5.6.2 (Medium excl tax)'!R:R)</f>
        <v>13.000306176022558</v>
      </c>
      <c r="R46" s="48">
        <f t="shared" si="0"/>
        <v>11.623994051005713</v>
      </c>
      <c r="S46" s="49">
        <f t="shared" si="1"/>
        <v>11.840268663057051</v>
      </c>
      <c r="T46" s="50">
        <f t="shared" si="2"/>
        <v>13</v>
      </c>
      <c r="U46" s="47">
        <f>AVERAGEIF('5.6.2 (Medium excl tax)'!$A:$A,'Annual excl tax'!$B46,'5.6.2 (Medium excl tax)'!V:V)</f>
        <v>7.1422174885792078</v>
      </c>
      <c r="V46" s="47">
        <f>AVERAGEIF('5.6.2 (Medium excl tax)'!$A:$A,'Annual excl tax'!$B46,'5.6.2 (Medium excl tax)'!W:W)</f>
        <v>9.023879887742396</v>
      </c>
      <c r="W46" s="47">
        <f>AVERAGEIF('5.6.2 (Medium excl tax)'!$A:$A,'Annual excl tax'!$B46,'5.6.2 (Medium excl tax)'!X:X)</f>
        <v>13.685380514200684</v>
      </c>
      <c r="X46" s="47">
        <f>AVERAGEIF('5.6.2 (Medium excl tax)'!$A:$A,'Annual excl tax'!$B46,'5.6.2 (Medium excl tax)'!Y:Y)</f>
        <v>10.93150895799687</v>
      </c>
      <c r="Y46" s="47">
        <f>AVERAGEIF('5.6.2 (Medium excl tax)'!$A:$A,'Annual excl tax'!$B46,'5.6.2 (Medium excl tax)'!Z:Z)</f>
        <v>8.8097615402181333</v>
      </c>
      <c r="Z46" s="47">
        <f>AVERAGEIF('5.6.2 (Medium excl tax)'!$A:$A,'Annual excl tax'!$B46,'5.6.2 (Medium excl tax)'!AA:AA)</f>
        <v>7.655491392972035</v>
      </c>
      <c r="AA46" s="47">
        <f>AVERAGEIF('5.6.2 (Medium excl tax)'!$A:$A,'Annual excl tax'!$B46,'5.6.2 (Medium excl tax)'!AB:AB)</f>
        <v>9.9974002201251899</v>
      </c>
      <c r="AB46" s="47">
        <f>AVERAGEIF('5.6.2 (Medium excl tax)'!$A:$A,'Annual excl tax'!$B46,'5.6.2 (Medium excl tax)'!AC:AC)</f>
        <v>8.3047442897545842</v>
      </c>
      <c r="AC46" s="47">
        <f>AVERAGEIF('5.6.2 (Medium excl tax)'!$A:$A,'Annual excl tax'!$B46,'5.6.2 (Medium excl tax)'!AD:AD)</f>
        <v>10.703432811637015</v>
      </c>
      <c r="AD46" s="47">
        <f>AVERAGEIF('5.6.2 (Medium excl tax)'!$A:$A,'Annual excl tax'!$B46,'5.6.2 (Medium excl tax)'!AE:AE)</f>
        <v>7.7385796757364336</v>
      </c>
      <c r="AE46" s="47">
        <f>AVERAGEIF('5.6.2 (Medium excl tax)'!$A:$A,'Annual excl tax'!$B46,'5.6.2 (Medium excl tax)'!AF:AF)</f>
        <v>8.8053254880040335</v>
      </c>
      <c r="AF46" s="47">
        <f>AVERAGEIF('5.6.2 (Medium excl tax)'!$A:$A,'Annual excl tax'!$B46,'5.6.2 (Medium excl tax)'!AG:AG)</f>
        <v>8.4671002535682014</v>
      </c>
      <c r="AG46" s="47">
        <f>AVERAGEIF('5.6.2 (Medium excl tax)'!$A:$A,'Annual excl tax'!$B46,'5.6.2 (Medium excl tax)'!AH:AH)</f>
        <v>9.9581595840859993</v>
      </c>
      <c r="AH46" s="47">
        <f t="shared" si="3"/>
        <v>10.509242507381803</v>
      </c>
      <c r="AI46" s="49">
        <f t="shared" si="4"/>
        <v>23.703551106476098</v>
      </c>
      <c r="AJ46" s="50">
        <f>RANK(Q46,(C46:Q46,U46:AG46),1)</f>
        <v>25</v>
      </c>
    </row>
    <row r="47" spans="1:36" x14ac:dyDescent="0.25">
      <c r="A47" s="17" t="s">
        <v>36</v>
      </c>
      <c r="B47" s="82">
        <v>2020</v>
      </c>
      <c r="C47" s="47">
        <f>AVERAGEIF('5.6.2 (Medium excl tax)'!$A:$A,'Annual excl tax'!$B47,'5.6.2 (Medium excl tax)'!D:D)</f>
        <v>12.191790773533956</v>
      </c>
      <c r="D47" s="47">
        <f>AVERAGEIF('5.6.2 (Medium excl tax)'!$A:$A,'Annual excl tax'!$B47,'5.6.2 (Medium excl tax)'!E:E)</f>
        <v>16.309915369164266</v>
      </c>
      <c r="E47" s="47">
        <f>AVERAGEIF('5.6.2 (Medium excl tax)'!$A:$A,'Annual excl tax'!$B47,'5.6.2 (Medium excl tax)'!F:F)</f>
        <v>8.2612081955111343</v>
      </c>
      <c r="F47" s="47">
        <f>AVERAGEIF('5.6.2 (Medium excl tax)'!$A:$A,'Annual excl tax'!$B47,'5.6.2 (Medium excl tax)'!G:G)</f>
        <v>10.59589035671468</v>
      </c>
      <c r="G47" s="47">
        <f>AVERAGEIF('5.6.2 (Medium excl tax)'!$A:$A,'Annual excl tax'!$B47,'5.6.2 (Medium excl tax)'!H:H)</f>
        <v>11.268880268372637</v>
      </c>
      <c r="H47" s="47">
        <f>AVERAGEIF('5.6.2 (Medium excl tax)'!$A:$A,'Annual excl tax'!$B47,'5.6.2 (Medium excl tax)'!I:I)</f>
        <v>12.80936060626043</v>
      </c>
      <c r="I47" s="47">
        <f>AVERAGEIF('5.6.2 (Medium excl tax)'!$A:$A,'Annual excl tax'!$B47,'5.6.2 (Medium excl tax)'!J:J)</f>
        <v>11.393583480880162</v>
      </c>
      <c r="J47" s="47">
        <f>AVERAGEIF('5.6.2 (Medium excl tax)'!$A:$A,'Annual excl tax'!$B47,'5.6.2 (Medium excl tax)'!K:K)</f>
        <v>18.753208856415551</v>
      </c>
      <c r="K47" s="47">
        <f>AVERAGEIF('5.6.2 (Medium excl tax)'!$A:$A,'Annual excl tax'!$B47,'5.6.2 (Medium excl tax)'!L:L)</f>
        <v>12.057168001523998</v>
      </c>
      <c r="L47" s="47">
        <f>AVERAGEIF('5.6.2 (Medium excl tax)'!$A:$A,'Annual excl tax'!$B47,'5.6.2 (Medium excl tax)'!M:M)</f>
        <v>13.025641000310284</v>
      </c>
      <c r="M47" s="47">
        <f>AVERAGEIF('5.6.2 (Medium excl tax)'!$A:$A,'Annual excl tax'!$B47,'5.6.2 (Medium excl tax)'!N:N)</f>
        <v>12.205723837286122</v>
      </c>
      <c r="N47" s="47">
        <f>AVERAGEIF('5.6.2 (Medium excl tax)'!$A:$A,'Annual excl tax'!$B47,'5.6.2 (Medium excl tax)'!O:O)</f>
        <v>10.122582819070171</v>
      </c>
      <c r="O47" s="47">
        <f>AVERAGEIF('5.6.2 (Medium excl tax)'!$A:$A,'Annual excl tax'!$B47,'5.6.2 (Medium excl tax)'!P:P)</f>
        <v>10.844470437164233</v>
      </c>
      <c r="P47" s="47">
        <f>AVERAGEIF('5.6.2 (Medium excl tax)'!$A:$A,'Annual excl tax'!$B47,'5.6.2 (Medium excl tax)'!Q:Q)</f>
        <v>10.990361316642121</v>
      </c>
      <c r="Q47" s="47">
        <f>AVERAGEIF('5.6.2 (Medium excl tax)'!$A:$A,'Annual excl tax'!$B47,'5.6.2 (Medium excl tax)'!R:R)</f>
        <v>12.740380351422505</v>
      </c>
      <c r="R47" s="48">
        <f t="shared" si="0"/>
        <v>12.057168001523998</v>
      </c>
      <c r="S47" s="49">
        <f t="shared" si="1"/>
        <v>5.6664413219766967</v>
      </c>
      <c r="T47" s="50">
        <f t="shared" si="2"/>
        <v>11</v>
      </c>
      <c r="U47" s="47">
        <f>AVERAGEIF('5.6.2 (Medium excl tax)'!$A:$A,'Annual excl tax'!$B47,'5.6.2 (Medium excl tax)'!V:V)</f>
        <v>7.3298506272047117</v>
      </c>
      <c r="V47" s="47">
        <f>AVERAGEIF('5.6.2 (Medium excl tax)'!$A:$A,'Annual excl tax'!$B47,'5.6.2 (Medium excl tax)'!W:W)</f>
        <v>9.0205153852505529</v>
      </c>
      <c r="W47" s="47">
        <f>AVERAGEIF('5.6.2 (Medium excl tax)'!$A:$A,'Annual excl tax'!$B47,'5.6.2 (Medium excl tax)'!X:X)</f>
        <v>11.895513481486898</v>
      </c>
      <c r="X47" s="47">
        <f>AVERAGEIF('5.6.2 (Medium excl tax)'!$A:$A,'Annual excl tax'!$B47,'5.6.2 (Medium excl tax)'!Y:Y)</f>
        <v>11.573558719192267</v>
      </c>
      <c r="Y47" s="47">
        <f>AVERAGEIF('5.6.2 (Medium excl tax)'!$A:$A,'Annual excl tax'!$B47,'5.6.2 (Medium excl tax)'!Z:Z)</f>
        <v>8.1629525534348382</v>
      </c>
      <c r="Z47" s="47">
        <f>AVERAGEIF('5.6.2 (Medium excl tax)'!$A:$A,'Annual excl tax'!$B47,'5.6.2 (Medium excl tax)'!AA:AA)</f>
        <v>7.1383192100825621</v>
      </c>
      <c r="AA47" s="47">
        <f>AVERAGEIF('5.6.2 (Medium excl tax)'!$A:$A,'Annual excl tax'!$B47,'5.6.2 (Medium excl tax)'!AB:AB)</f>
        <v>8.8963343761430291</v>
      </c>
      <c r="AB47" s="47">
        <f>AVERAGEIF('5.6.2 (Medium excl tax)'!$A:$A,'Annual excl tax'!$B47,'5.6.2 (Medium excl tax)'!AC:AC)</f>
        <v>9.2499185683104557</v>
      </c>
      <c r="AC47" s="47">
        <f>AVERAGEIF('5.6.2 (Medium excl tax)'!$A:$A,'Annual excl tax'!$B47,'5.6.2 (Medium excl tax)'!AD:AD)</f>
        <v>10.812911016399042</v>
      </c>
      <c r="AD47" s="47">
        <f>AVERAGEIF('5.6.2 (Medium excl tax)'!$A:$A,'Annual excl tax'!$B47,'5.6.2 (Medium excl tax)'!AE:AE)</f>
        <v>8.355302280210795</v>
      </c>
      <c r="AE47" s="47">
        <f>AVERAGEIF('5.6.2 (Medium excl tax)'!$A:$A,'Annual excl tax'!$B47,'5.6.2 (Medium excl tax)'!AF:AF)</f>
        <v>9.2687293503386972</v>
      </c>
      <c r="AF47" s="47">
        <f>AVERAGEIF('5.6.2 (Medium excl tax)'!$A:$A,'Annual excl tax'!$B47,'5.6.2 (Medium excl tax)'!AG:AG)</f>
        <v>9.693801403162313</v>
      </c>
      <c r="AG47" s="47">
        <f>AVERAGEIF('5.6.2 (Medium excl tax)'!$A:$A,'Annual excl tax'!$B47,'5.6.2 (Medium excl tax)'!AH:AH)</f>
        <v>9.9801671706186319</v>
      </c>
      <c r="AH47" s="47">
        <f t="shared" si="3"/>
        <v>10.828690726781637</v>
      </c>
      <c r="AI47" s="49">
        <f t="shared" si="4"/>
        <v>17.653931328123132</v>
      </c>
      <c r="AJ47" s="50">
        <f>RANK(Q47,(C47:Q47,U47:AG47),1)</f>
        <v>24</v>
      </c>
    </row>
    <row r="48" spans="1:36" x14ac:dyDescent="0.25">
      <c r="A48" s="17" t="s">
        <v>36</v>
      </c>
      <c r="B48" s="82">
        <v>2021</v>
      </c>
      <c r="C48" s="47">
        <f>AVERAGEIF('5.6.2 (Medium excl tax)'!$A:$A,'Annual excl tax'!$B48,'5.6.2 (Medium excl tax)'!D:D)</f>
        <v>12.216510201084178</v>
      </c>
      <c r="D48" s="47">
        <f>AVERAGEIF('5.6.2 (Medium excl tax)'!$A:$A,'Annual excl tax'!$B48,'5.6.2 (Medium excl tax)'!E:E)</f>
        <v>16.250065902215034</v>
      </c>
      <c r="E48" s="47">
        <f>AVERAGEIF('5.6.2 (Medium excl tax)'!$A:$A,'Annual excl tax'!$B48,'5.6.2 (Medium excl tax)'!F:F)</f>
        <v>10.837881740476325</v>
      </c>
      <c r="F48" s="47">
        <f>AVERAGEIF('5.6.2 (Medium excl tax)'!$A:$A,'Annual excl tax'!$B48,'5.6.2 (Medium excl tax)'!G:G)</f>
        <v>10.569667061851526</v>
      </c>
      <c r="G48" s="47">
        <f>AVERAGEIF('5.6.2 (Medium excl tax)'!$A:$A,'Annual excl tax'!$B48,'5.6.2 (Medium excl tax)'!H:H)</f>
        <v>11.369019595956459</v>
      </c>
      <c r="H48" s="47">
        <f>AVERAGEIF('5.6.2 (Medium excl tax)'!$A:$A,'Annual excl tax'!$B48,'5.6.2 (Medium excl tax)'!I:I)</f>
        <v>13.575902421056034</v>
      </c>
      <c r="I48" s="47">
        <f>AVERAGEIF('5.6.2 (Medium excl tax)'!$A:$A,'Annual excl tax'!$B48,'5.6.2 (Medium excl tax)'!J:J)</f>
        <v>12.426556003104629</v>
      </c>
      <c r="J48" s="47">
        <f>AVERAGEIF('5.6.2 (Medium excl tax)'!$A:$A,'Annual excl tax'!$B48,'5.6.2 (Medium excl tax)'!K:K)</f>
        <v>19.285542432021561</v>
      </c>
      <c r="K48" s="47">
        <f>AVERAGEIF('5.6.2 (Medium excl tax)'!$A:$A,'Annual excl tax'!$B48,'5.6.2 (Medium excl tax)'!L:L)</f>
        <v>13.710242702516908</v>
      </c>
      <c r="L48" s="47">
        <f>AVERAGEIF('5.6.2 (Medium excl tax)'!$A:$A,'Annual excl tax'!$B48,'5.6.2 (Medium excl tax)'!M:M)</f>
        <v>12.618481357996366</v>
      </c>
      <c r="M48" s="47">
        <f>AVERAGEIF('5.6.2 (Medium excl tax)'!$A:$A,'Annual excl tax'!$B48,'5.6.2 (Medium excl tax)'!N:N)</f>
        <v>12.243666413159701</v>
      </c>
      <c r="N48" s="47">
        <f>AVERAGEIF('5.6.2 (Medium excl tax)'!$A:$A,'Annual excl tax'!$B48,'5.6.2 (Medium excl tax)'!O:O)</f>
        <v>9.8656244003775342</v>
      </c>
      <c r="O48" s="47">
        <f>AVERAGEIF('5.6.2 (Medium excl tax)'!$A:$A,'Annual excl tax'!$B48,'5.6.2 (Medium excl tax)'!P:P)</f>
        <v>13.891682888339908</v>
      </c>
      <c r="P48" s="47">
        <f>AVERAGEIF('5.6.2 (Medium excl tax)'!$A:$A,'Annual excl tax'!$B48,'5.6.2 (Medium excl tax)'!Q:Q)</f>
        <v>13.196005936587436</v>
      </c>
      <c r="Q48" s="47">
        <f>AVERAGEIF('5.6.2 (Medium excl tax)'!$A:$A,'Annual excl tax'!$B48,'5.6.2 (Medium excl tax)'!R:R)</f>
        <v>13.374251477593624</v>
      </c>
      <c r="R48" s="48">
        <f t="shared" ref="R48" si="10">MEDIAN(C48:Q48)</f>
        <v>12.618481357996366</v>
      </c>
      <c r="S48" s="49">
        <f t="shared" ref="S48" si="11">(Q48-R48)/R48*100</f>
        <v>5.9893904674854141</v>
      </c>
      <c r="T48" s="50">
        <f t="shared" ref="T48" si="12">RANK(Q48,(C48:Q48),1)</f>
        <v>10</v>
      </c>
      <c r="U48" s="47">
        <f>AVERAGEIF('5.6.2 (Medium excl tax)'!$A:$A,'Annual excl tax'!$B48,'5.6.2 (Medium excl tax)'!V:V)</f>
        <v>7.5731576688340709</v>
      </c>
      <c r="V48" s="47">
        <f>AVERAGEIF('5.6.2 (Medium excl tax)'!$A:$A,'Annual excl tax'!$B48,'5.6.2 (Medium excl tax)'!W:W)</f>
        <v>8.7053700550863393</v>
      </c>
      <c r="W48" s="47">
        <f>AVERAGEIF('5.6.2 (Medium excl tax)'!$A:$A,'Annual excl tax'!$B48,'5.6.2 (Medium excl tax)'!X:X)</f>
        <v>11.717216110260587</v>
      </c>
      <c r="X48" s="47">
        <f>AVERAGEIF('5.6.2 (Medium excl tax)'!$A:$A,'Annual excl tax'!$B48,'5.6.2 (Medium excl tax)'!Y:Y)</f>
        <v>11.952108848886773</v>
      </c>
      <c r="Y48" s="47">
        <f>AVERAGEIF('5.6.2 (Medium excl tax)'!$A:$A,'Annual excl tax'!$B48,'5.6.2 (Medium excl tax)'!Z:Z)</f>
        <v>10.611579028514956</v>
      </c>
      <c r="Z48" s="47">
        <f>AVERAGEIF('5.6.2 (Medium excl tax)'!$A:$A,'Annual excl tax'!$B48,'5.6.2 (Medium excl tax)'!AA:AA)</f>
        <v>6.8146329131014127</v>
      </c>
      <c r="AA48" s="47">
        <f>AVERAGEIF('5.6.2 (Medium excl tax)'!$A:$A,'Annual excl tax'!$B48,'5.6.2 (Medium excl tax)'!AB:AB)</f>
        <v>10.414945975027241</v>
      </c>
      <c r="AB48" s="47">
        <f>AVERAGEIF('5.6.2 (Medium excl tax)'!$A:$A,'Annual excl tax'!$B48,'5.6.2 (Medium excl tax)'!AC:AC)</f>
        <v>9.1312765260253208</v>
      </c>
      <c r="AC48" s="47">
        <f>AVERAGEIF('5.6.2 (Medium excl tax)'!$A:$A,'Annual excl tax'!$B48,'5.6.2 (Medium excl tax)'!AD:AD)</f>
        <v>10.527801116818594</v>
      </c>
      <c r="AD48" s="47">
        <f>AVERAGEIF('5.6.2 (Medium excl tax)'!$A:$A,'Annual excl tax'!$B48,'5.6.2 (Medium excl tax)'!AE:AE)</f>
        <v>7.7532548486018982</v>
      </c>
      <c r="AE48" s="47">
        <f>AVERAGEIF('5.6.2 (Medium excl tax)'!$A:$A,'Annual excl tax'!$B48,'5.6.2 (Medium excl tax)'!AF:AF)</f>
        <v>9.8089681999359719</v>
      </c>
      <c r="AF48" s="47">
        <f>AVERAGEIF('5.6.2 (Medium excl tax)'!$A:$A,'Annual excl tax'!$B48,'5.6.2 (Medium excl tax)'!AG:AG)</f>
        <v>8.9311896323403985</v>
      </c>
      <c r="AG48" s="47">
        <f>AVERAGEIF('5.6.2 (Medium excl tax)'!$A:$A,'Annual excl tax'!$B48,'5.6.2 (Medium excl tax)'!AH:AH)</f>
        <v>10.050535676808098</v>
      </c>
      <c r="AH48" s="47">
        <f t="shared" ref="AH48" si="13">MEDIAN(C48:Q48,U48:AG48)</f>
        <v>11.103450668216393</v>
      </c>
      <c r="AI48" s="49">
        <f t="shared" ref="AI48" si="14">(Q48-AH48)/AH48*100</f>
        <v>20.451307230799831</v>
      </c>
      <c r="AJ48" s="50">
        <f>RANK(Q48,(C48:Q48,U48:AG48),1)</f>
        <v>23</v>
      </c>
    </row>
    <row r="49" spans="1:36" x14ac:dyDescent="0.25">
      <c r="A49" s="17" t="s">
        <v>36</v>
      </c>
      <c r="B49" s="82">
        <v>2022</v>
      </c>
      <c r="C49" s="47">
        <f>AVERAGEIF('5.6.2 (Medium excl tax)'!$A:$A,'Annual excl tax'!$B49,'5.6.2 (Medium excl tax)'!D:D)</f>
        <v>15.667695856348015</v>
      </c>
      <c r="D49" s="47">
        <f>AVERAGEIF('5.6.2 (Medium excl tax)'!$A:$A,'Annual excl tax'!$B49,'5.6.2 (Medium excl tax)'!E:E)</f>
        <v>27.400057046082892</v>
      </c>
      <c r="E49" s="47">
        <f>AVERAGEIF('5.6.2 (Medium excl tax)'!$A:$A,'Annual excl tax'!$B49,'5.6.2 (Medium excl tax)'!F:F)</f>
        <v>25.674440019892089</v>
      </c>
      <c r="F49" s="47">
        <f>AVERAGEIF('5.6.2 (Medium excl tax)'!$A:$A,'Annual excl tax'!$B49,'5.6.2 (Medium excl tax)'!G:G)</f>
        <v>13.414767856718962</v>
      </c>
      <c r="G49" s="47">
        <f>AVERAGEIF('5.6.2 (Medium excl tax)'!$A:$A,'Annual excl tax'!$B49,'5.6.2 (Medium excl tax)'!H:H)</f>
        <v>14.028957414382342</v>
      </c>
      <c r="H49" s="47">
        <f>AVERAGEIF('5.6.2 (Medium excl tax)'!$A:$A,'Annual excl tax'!$B49,'5.6.2 (Medium excl tax)'!I:I)</f>
        <v>18.063595907838845</v>
      </c>
      <c r="I49" s="47">
        <f>AVERAGEIF('5.6.2 (Medium excl tax)'!$A:$A,'Annual excl tax'!$B49,'5.6.2 (Medium excl tax)'!J:J)</f>
        <v>32.082644706332182</v>
      </c>
      <c r="J49" s="47">
        <f>AVERAGEIF('5.6.2 (Medium excl tax)'!$A:$A,'Annual excl tax'!$B49,'5.6.2 (Medium excl tax)'!K:K)</f>
        <v>27.83705707694341</v>
      </c>
      <c r="K49" s="47">
        <f>AVERAGEIF('5.6.2 (Medium excl tax)'!$A:$A,'Annual excl tax'!$B49,'5.6.2 (Medium excl tax)'!L:L)</f>
        <v>25.020978294080834</v>
      </c>
      <c r="L49" s="47">
        <f>AVERAGEIF('5.6.2 (Medium excl tax)'!$A:$A,'Annual excl tax'!$B49,'5.6.2 (Medium excl tax)'!M:M)</f>
        <v>14.362853877240852</v>
      </c>
      <c r="M49" s="47">
        <f>AVERAGEIF('5.6.2 (Medium excl tax)'!$A:$A,'Annual excl tax'!$B49,'5.6.2 (Medium excl tax)'!N:N)</f>
        <v>22.931391742457315</v>
      </c>
      <c r="N49" s="47">
        <f>AVERAGEIF('5.6.2 (Medium excl tax)'!$A:$A,'Annual excl tax'!$B49,'5.6.2 (Medium excl tax)'!O:O)</f>
        <v>15.617245403147621</v>
      </c>
      <c r="O49" s="47">
        <f>AVERAGEIF('5.6.2 (Medium excl tax)'!$A:$A,'Annual excl tax'!$B49,'5.6.2 (Medium excl tax)'!P:P)</f>
        <v>23.658250084652941</v>
      </c>
      <c r="P49" s="47">
        <f>AVERAGEIF('5.6.2 (Medium excl tax)'!$A:$A,'Annual excl tax'!$B49,'5.6.2 (Medium excl tax)'!Q:Q)</f>
        <v>18.383299620691787</v>
      </c>
      <c r="Q49" s="47">
        <f>AVERAGEIF('5.6.2 (Medium excl tax)'!$A:$A,'Annual excl tax'!$B49,'5.6.2 (Medium excl tax)'!R:R)</f>
        <v>27.197475087977324</v>
      </c>
      <c r="R49" s="48">
        <f>MEDIAN(C49:Q49)</f>
        <v>22.931391742457315</v>
      </c>
      <c r="S49" s="49">
        <f>(Q49-R49)/R49*100</f>
        <v>18.603682643567527</v>
      </c>
      <c r="T49" s="50">
        <f>RANK(Q49,(C49:Q49),1)</f>
        <v>12</v>
      </c>
      <c r="U49" s="47">
        <f>AVERAGEIF('5.6.2 (Medium excl tax)'!$A:$A,'Annual excl tax'!$B49,'5.6.2 (Medium excl tax)'!V:V)</f>
        <v>7.9611852252625752</v>
      </c>
      <c r="V49" s="47">
        <f>AVERAGEIF('5.6.2 (Medium excl tax)'!$A:$A,'Annual excl tax'!$B49,'5.6.2 (Medium excl tax)'!W:W)</f>
        <v>9.5120695744543369</v>
      </c>
      <c r="W49" s="47">
        <f>AVERAGEIF('5.6.2 (Medium excl tax)'!$A:$A,'Annual excl tax'!$B49,'5.6.2 (Medium excl tax)'!X:X)</f>
        <v>18.137322478316079</v>
      </c>
      <c r="X49" s="47">
        <f>AVERAGEIF('5.6.2 (Medium excl tax)'!$A:$A,'Annual excl tax'!$B49,'5.6.2 (Medium excl tax)'!Y:Y)</f>
        <v>16.874478422478582</v>
      </c>
      <c r="Y49" s="47">
        <f>AVERAGEIF('5.6.2 (Medium excl tax)'!$A:$A,'Annual excl tax'!$B49,'5.6.2 (Medium excl tax)'!Z:Z)</f>
        <v>15.692421336950181</v>
      </c>
      <c r="Z49" s="47">
        <f>AVERAGEIF('5.6.2 (Medium excl tax)'!$A:$A,'Annual excl tax'!$B49,'5.6.2 (Medium excl tax)'!AA:AA)</f>
        <v>6.8220350719942662</v>
      </c>
      <c r="AA49" s="47">
        <f>AVERAGEIF('5.6.2 (Medium excl tax)'!$A:$A,'Annual excl tax'!$B49,'5.6.2 (Medium excl tax)'!AB:AB)</f>
        <v>18.054791984066924</v>
      </c>
      <c r="AB49" s="47">
        <f>AVERAGEIF('5.6.2 (Medium excl tax)'!$A:$A,'Annual excl tax'!$B49,'5.6.2 (Medium excl tax)'!AC:AC)</f>
        <v>13.735053168168417</v>
      </c>
      <c r="AC49" s="47">
        <f>AVERAGEIF('5.6.2 (Medium excl tax)'!$A:$A,'Annual excl tax'!$B49,'5.6.2 (Medium excl tax)'!AD:AD)</f>
        <v>10.353833884412085</v>
      </c>
      <c r="AD49" s="47">
        <f>AVERAGEIF('5.6.2 (Medium excl tax)'!$A:$A,'Annual excl tax'!$B49,'5.6.2 (Medium excl tax)'!AE:AE)</f>
        <v>8.168252131512979</v>
      </c>
      <c r="AE49" s="47">
        <f>AVERAGEIF('5.6.2 (Medium excl tax)'!$A:$A,'Annual excl tax'!$B49,'5.6.2 (Medium excl tax)'!AF:AF)</f>
        <v>19.069078314940072</v>
      </c>
      <c r="AF49" s="47">
        <f>AVERAGEIF('5.6.2 (Medium excl tax)'!$A:$A,'Annual excl tax'!$B49,'5.6.2 (Medium excl tax)'!AG:AG)</f>
        <v>10.904060314954082</v>
      </c>
      <c r="AG49" s="47">
        <f>AVERAGEIF('5.6.2 (Medium excl tax)'!$A:$A,'Annual excl tax'!$B49,'5.6.2 (Medium excl tax)'!AH:AH)</f>
        <v>10.923061564446261</v>
      </c>
      <c r="AH49" s="47">
        <f>MEDIAN(C49:Q49,U49:AG49)</f>
        <v>16.283449879714382</v>
      </c>
      <c r="AI49" s="49">
        <f>(Q49-AH49)/AH49*100</f>
        <v>67.025263619716299</v>
      </c>
      <c r="AJ49" s="50">
        <f>RANK(Q49,(C49:Q49,U49:AG49),1)</f>
        <v>25</v>
      </c>
    </row>
    <row r="50" spans="1:36" x14ac:dyDescent="0.25">
      <c r="A50" s="17" t="s">
        <v>36</v>
      </c>
      <c r="B50" s="82">
        <v>2023</v>
      </c>
      <c r="C50" s="47">
        <f>AVERAGEIF('5.6.2 (Medium excl tax)'!$A:$A,'Annual excl tax'!$B50,'5.6.2 (Medium excl tax)'!D:D)</f>
        <v>24.711175915407104</v>
      </c>
      <c r="D50" s="47">
        <f>AVERAGEIF('5.6.2 (Medium excl tax)'!$A:$A,'Annual excl tax'!$B50,'5.6.2 (Medium excl tax)'!E:E)</f>
        <v>27.812295954298584</v>
      </c>
      <c r="E50" s="47">
        <f>AVERAGEIF('5.6.2 (Medium excl tax)'!$A:$A,'Annual excl tax'!$B50,'5.6.2 (Medium excl tax)'!F:F)</f>
        <v>21.022086018659898</v>
      </c>
      <c r="F50" s="47">
        <f>AVERAGEIF('5.6.2 (Medium excl tax)'!$A:$A,'Annual excl tax'!$B50,'5.6.2 (Medium excl tax)'!G:G)</f>
        <v>15.873518727430856</v>
      </c>
      <c r="G50" s="47">
        <f>AVERAGEIF('5.6.2 (Medium excl tax)'!$A:$A,'Annual excl tax'!$B50,'5.6.2 (Medium excl tax)'!H:H)</f>
        <v>17.63219151594771</v>
      </c>
      <c r="H50" s="47">
        <f>AVERAGEIF('5.6.2 (Medium excl tax)'!$A:$A,'Annual excl tax'!$B50,'5.6.2 (Medium excl tax)'!I:I)</f>
        <v>25.481707589624747</v>
      </c>
      <c r="I50" s="47">
        <f>AVERAGEIF('5.6.2 (Medium excl tax)'!$A:$A,'Annual excl tax'!$B50,'5.6.2 (Medium excl tax)'!J:J)</f>
        <v>16.452389585264207</v>
      </c>
      <c r="J50" s="47">
        <f>AVERAGEIF('5.6.2 (Medium excl tax)'!$A:$A,'Annual excl tax'!$B50,'5.6.2 (Medium excl tax)'!K:K)</f>
        <v>39.614323087877679</v>
      </c>
      <c r="K50" s="47">
        <f>AVERAGEIF('5.6.2 (Medium excl tax)'!$A:$A,'Annual excl tax'!$B50,'5.6.2 (Medium excl tax)'!L:L)</f>
        <v>25.24026629307501</v>
      </c>
      <c r="L50" s="47">
        <f>AVERAGEIF('5.6.2 (Medium excl tax)'!$A:$A,'Annual excl tax'!$B50,'5.6.2 (Medium excl tax)'!M:M)</f>
        <v>25.622533739534113</v>
      </c>
      <c r="M50" s="47">
        <f>AVERAGEIF('5.6.2 (Medium excl tax)'!$A:$A,'Annual excl tax'!$B50,'5.6.2 (Medium excl tax)'!N:N)</f>
        <v>30.327223457348964</v>
      </c>
      <c r="N50" s="47">
        <f>AVERAGEIF('5.6.2 (Medium excl tax)'!$A:$A,'Annual excl tax'!$B50,'5.6.2 (Medium excl tax)'!O:O)</f>
        <v>21.769467693354731</v>
      </c>
      <c r="O50" s="47">
        <f>AVERAGEIF('5.6.2 (Medium excl tax)'!$A:$A,'Annual excl tax'!$B50,'5.6.2 (Medium excl tax)'!P:P)</f>
        <v>18.423625138329975</v>
      </c>
      <c r="P50" s="47">
        <f>AVERAGEIF('5.6.2 (Medium excl tax)'!$A:$A,'Annual excl tax'!$B50,'5.6.2 (Medium excl tax)'!Q:Q)</f>
        <v>13.898850157507312</v>
      </c>
      <c r="Q50" s="47">
        <f>AVERAGEIF('5.6.2 (Medium excl tax)'!$A:$A,'Annual excl tax'!$B50,'5.6.2 (Medium excl tax)'!R:R)</f>
        <v>32.945601003575497</v>
      </c>
      <c r="R50" s="48">
        <f>MEDIAN(C50:Q50)</f>
        <v>24.711175915407104</v>
      </c>
      <c r="S50" s="49">
        <f>(Q50-R50)/R50*100</f>
        <v>33.322676008446585</v>
      </c>
      <c r="T50" s="50">
        <f>RANK(Q50,(C50:Q50),1)</f>
        <v>14</v>
      </c>
      <c r="U50" s="47">
        <f>AVERAGEIF('5.6.2 (Medium excl tax)'!$A:$A,'Annual excl tax'!$B50,'5.6.2 (Medium excl tax)'!V:V)</f>
        <v>8.44490600951994</v>
      </c>
      <c r="V50" s="47">
        <f>AVERAGEIF('5.6.2 (Medium excl tax)'!$A:$A,'Annual excl tax'!$B50,'5.6.2 (Medium excl tax)'!W:W)</f>
        <v>10.18705082047811</v>
      </c>
      <c r="W50" s="47">
        <f>AVERAGEIF('5.6.2 (Medium excl tax)'!$A:$A,'Annual excl tax'!$B50,'5.6.2 (Medium excl tax)'!X:X)</f>
        <v>19.202181113115351</v>
      </c>
      <c r="X50" s="47">
        <f>AVERAGEIF('5.6.2 (Medium excl tax)'!$A:$A,'Annual excl tax'!$B50,'5.6.2 (Medium excl tax)'!Y:Y)</f>
        <v>22.655844293710523</v>
      </c>
      <c r="Y50" s="47">
        <f>AVERAGEIF('5.6.2 (Medium excl tax)'!$A:$A,'Annual excl tax'!$B50,'5.6.2 (Medium excl tax)'!Z:Z)</f>
        <v>15.190292892565026</v>
      </c>
      <c r="Z50" s="47">
        <f>AVERAGEIF('5.6.2 (Medium excl tax)'!$A:$A,'Annual excl tax'!$B50,'5.6.2 (Medium excl tax)'!AA:AA)</f>
        <v>7.8422599114990872</v>
      </c>
      <c r="AA50" s="47">
        <f>AVERAGEIF('5.6.2 (Medium excl tax)'!$A:$A,'Annual excl tax'!$B50,'5.6.2 (Medium excl tax)'!AB:AB)</f>
        <v>21.837127998904052</v>
      </c>
      <c r="AB50" s="47">
        <f>AVERAGEIF('5.6.2 (Medium excl tax)'!$A:$A,'Annual excl tax'!$B50,'5.6.2 (Medium excl tax)'!AC:AC)</f>
        <v>18.841711818353872</v>
      </c>
      <c r="AC50" s="47">
        <f>AVERAGEIF('5.6.2 (Medium excl tax)'!$A:$A,'Annual excl tax'!$B50,'5.6.2 (Medium excl tax)'!AD:AD)</f>
        <v>10.395379545629812</v>
      </c>
      <c r="AD50" s="47">
        <f>AVERAGEIF('5.6.2 (Medium excl tax)'!$A:$A,'Annual excl tax'!$B50,'5.6.2 (Medium excl tax)'!AE:AE)</f>
        <v>9.0515984989977518</v>
      </c>
      <c r="AE50" s="47">
        <f>AVERAGEIF('5.6.2 (Medium excl tax)'!$A:$A,'Annual excl tax'!$B50,'5.6.2 (Medium excl tax)'!AF:AF)</f>
        <v>12.514983206233094</v>
      </c>
      <c r="AF50" s="47">
        <f>AVERAGEIF('5.6.2 (Medium excl tax)'!$A:$A,'Annual excl tax'!$B50,'5.6.2 (Medium excl tax)'!AG:AG)</f>
        <v>11.108421899728249</v>
      </c>
      <c r="AG50" s="47">
        <f>AVERAGEIF('5.6.2 (Medium excl tax)'!$A:$A,'Annual excl tax'!$B50,'5.6.2 (Medium excl tax)'!AH:AH)</f>
        <v>14.046950268692893</v>
      </c>
      <c r="AH50" s="47">
        <f>MEDIAN(C50:Q50,U50:AG50)</f>
        <v>18.632668478341923</v>
      </c>
      <c r="AI50" s="49">
        <f>(Q50-AH50)/AH50*100</f>
        <v>76.816332249299208</v>
      </c>
      <c r="AJ50" s="50">
        <f>RANK(Q50,(C50:Q50,U50:AG50),1)</f>
        <v>27</v>
      </c>
    </row>
    <row r="51" spans="1:36" x14ac:dyDescent="0.25">
      <c r="A51" s="17" t="s">
        <v>36</v>
      </c>
      <c r="B51" s="82">
        <v>2024</v>
      </c>
      <c r="C51" s="47">
        <f>AVERAGEIF('5.6.2 (Medium excl tax)'!$A:$A,'Annual excl tax'!$B51,'5.6.2 (Medium excl tax)'!D:D)</f>
        <v>23.822246740541779</v>
      </c>
      <c r="D51" s="47">
        <f>AVERAGEIF('5.6.2 (Medium excl tax)'!$A:$A,'Annual excl tax'!$B51,'5.6.2 (Medium excl tax)'!E:E)</f>
        <v>20.616825674571082</v>
      </c>
      <c r="E51" s="47">
        <f>AVERAGEIF('5.6.2 (Medium excl tax)'!$A:$A,'Annual excl tax'!$B51,'5.6.2 (Medium excl tax)'!F:F)</f>
        <v>16.133696260376734</v>
      </c>
      <c r="F51" s="47">
        <f>AVERAGEIF('5.6.2 (Medium excl tax)'!$A:$A,'Annual excl tax'!$B51,'5.6.2 (Medium excl tax)'!G:G)</f>
        <v>14.447999526161357</v>
      </c>
      <c r="G51" s="47">
        <f>AVERAGEIF('5.6.2 (Medium excl tax)'!$A:$A,'Annual excl tax'!$B51,'5.6.2 (Medium excl tax)'!H:H)</f>
        <v>18.806932771463401</v>
      </c>
      <c r="H51" s="47">
        <f>AVERAGEIF('5.6.2 (Medium excl tax)'!$A:$A,'Annual excl tax'!$B51,'5.6.2 (Medium excl tax)'!I:I)</f>
        <v>23.723035818682469</v>
      </c>
      <c r="I51" s="47">
        <f>AVERAGEIF('5.6.2 (Medium excl tax)'!$A:$A,'Annual excl tax'!$B51,'5.6.2 (Medium excl tax)'!J:J)</f>
        <v>16.163453018378974</v>
      </c>
      <c r="J51" s="47">
        <f>AVERAGEIF('5.6.2 (Medium excl tax)'!$A:$A,'Annual excl tax'!$B51,'5.6.2 (Medium excl tax)'!K:K)</f>
        <v>32.119365803312924</v>
      </c>
      <c r="K51" s="47">
        <f>AVERAGEIF('5.6.2 (Medium excl tax)'!$A:$A,'Annual excl tax'!$B51,'5.6.2 (Medium excl tax)'!L:L)</f>
        <v>19.836175590054992</v>
      </c>
      <c r="L51" s="47">
        <f>AVERAGEIF('5.6.2 (Medium excl tax)'!$A:$A,'Annual excl tax'!$B51,'5.6.2 (Medium excl tax)'!M:M)</f>
        <v>25.585803468362926</v>
      </c>
      <c r="M51" s="47">
        <f>AVERAGEIF('5.6.2 (Medium excl tax)'!$A:$A,'Annual excl tax'!$B51,'5.6.2 (Medium excl tax)'!N:N)</f>
        <v>23.063639471294309</v>
      </c>
      <c r="N51" s="47">
        <f>AVERAGEIF('5.6.2 (Medium excl tax)'!$A:$A,'Annual excl tax'!$B51,'5.6.2 (Medium excl tax)'!O:O)</f>
        <v>14.891647039979009</v>
      </c>
      <c r="O51" s="47">
        <f>AVERAGEIF('5.6.2 (Medium excl tax)'!$A:$A,'Annual excl tax'!$B51,'5.6.2 (Medium excl tax)'!P:P)</f>
        <v>15.761269970733156</v>
      </c>
      <c r="P51" s="47">
        <f>AVERAGEIF('5.6.2 (Medium excl tax)'!$A:$A,'Annual excl tax'!$B51,'5.6.2 (Medium excl tax)'!Q:Q)</f>
        <v>13.034563857536394</v>
      </c>
      <c r="Q51" s="47">
        <f>AVERAGEIF('5.6.2 (Medium excl tax)'!$A:$A,'Annual excl tax'!$B51,'5.6.2 (Medium excl tax)'!R:R)</f>
        <v>21.709918974776329</v>
      </c>
      <c r="R51" s="48">
        <f>MEDIAN(C51:Q51)</f>
        <v>19.836175590054992</v>
      </c>
      <c r="S51" s="49">
        <f>(Q51-R51)/R51*100</f>
        <v>9.4460919455701493</v>
      </c>
      <c r="T51" s="50">
        <f>RANK(Q51,(C51:Q51),1)</f>
        <v>10</v>
      </c>
      <c r="U51" s="47">
        <f>AVERAGEIF('5.6.2 (Medium excl tax)'!$A:$A,'Annual excl tax'!$B51,'5.6.2 (Medium excl tax)'!V:V)</f>
        <v>8.4795563447427824</v>
      </c>
      <c r="V51" s="47">
        <f>AVERAGEIF('5.6.2 (Medium excl tax)'!$A:$A,'Annual excl tax'!$B51,'5.6.2 (Medium excl tax)'!W:W)</f>
        <v>9.9365034613302967</v>
      </c>
      <c r="W51" s="47">
        <f>AVERAGEIF('5.6.2 (Medium excl tax)'!$A:$A,'Annual excl tax'!$B51,'5.6.2 (Medium excl tax)'!X:X)</f>
        <v>17.741017670631848</v>
      </c>
      <c r="X51" s="47">
        <f>AVERAGEIF('5.6.2 (Medium excl tax)'!$A:$A,'Annual excl tax'!$B51,'5.6.2 (Medium excl tax)'!Y:Y)</f>
        <v>21.532010201746175</v>
      </c>
      <c r="Y51" s="47">
        <f>AVERAGEIF('5.6.2 (Medium excl tax)'!$A:$A,'Annual excl tax'!$B51,'5.6.2 (Medium excl tax)'!Z:Z)</f>
        <v>14.673450432036002</v>
      </c>
      <c r="Z51" s="47">
        <f>AVERAGEIF('5.6.2 (Medium excl tax)'!$A:$A,'Annual excl tax'!$B51,'5.6.2 (Medium excl tax)'!AA:AA)</f>
        <v>7.0853037514725781</v>
      </c>
      <c r="AA51" s="47">
        <f>AVERAGEIF('5.6.2 (Medium excl tax)'!$A:$A,'Annual excl tax'!$B51,'5.6.2 (Medium excl tax)'!AB:AB)</f>
        <v>18.718001271150598</v>
      </c>
      <c r="AB51" s="47">
        <f>AVERAGEIF('5.6.2 (Medium excl tax)'!$A:$A,'Annual excl tax'!$B51,'5.6.2 (Medium excl tax)'!AC:AC)</f>
        <v>15.607697163457779</v>
      </c>
      <c r="AC51" s="47">
        <f>AVERAGEIF('5.6.2 (Medium excl tax)'!$A:$A,'Annual excl tax'!$B51,'5.6.2 (Medium excl tax)'!AD:AD)</f>
        <v>10.253371821147812</v>
      </c>
      <c r="AD51" s="47">
        <f>AVERAGEIF('5.6.2 (Medium excl tax)'!$A:$A,'Annual excl tax'!$B51,'5.6.2 (Medium excl tax)'!AE:AE)</f>
        <v>10.290898207436179</v>
      </c>
      <c r="AE51" s="47">
        <f>AVERAGEIF('5.6.2 (Medium excl tax)'!$A:$A,'Annual excl tax'!$B51,'5.6.2 (Medium excl tax)'!AF:AF)</f>
        <v>11.783051140382996</v>
      </c>
      <c r="AF51" s="47">
        <f>AVERAGEIF('5.6.2 (Medium excl tax)'!$A:$A,'Annual excl tax'!$B51,'5.6.2 (Medium excl tax)'!AG:AG)</f>
        <v>10.458985943910195</v>
      </c>
      <c r="AG51" s="47">
        <f>AVERAGEIF('5.6.2 (Medium excl tax)'!$A:$A,'Annual excl tax'!$B51,'5.6.2 (Medium excl tax)'!AH:AH)</f>
        <v>13.991430753469166</v>
      </c>
      <c r="AH51" s="47">
        <f>MEDIAN(C51:Q51,U51:AG51)</f>
        <v>15.947483115554945</v>
      </c>
      <c r="AI51" s="49">
        <f>(Q51-AH51)/AH51*100</f>
        <v>36.133826369132734</v>
      </c>
      <c r="AJ51" s="50">
        <f>RANK(Q51,(C51:Q51,U51:AG51),1)</f>
        <v>23</v>
      </c>
    </row>
    <row r="52" spans="1:36" x14ac:dyDescent="0.25">
      <c r="A52" s="17" t="s">
        <v>36</v>
      </c>
      <c r="B52" s="82">
        <v>2025</v>
      </c>
      <c r="C52" s="47">
        <f>AVERAGEIF('5.6.2 (Medium excl tax)'!$A:$A,'Annual excl tax'!$B52,'5.6.2 (Medium excl tax)'!D:D)</f>
        <v>21.919846790529032</v>
      </c>
      <c r="D52" s="47">
        <f>AVERAGEIF('5.6.2 (Medium excl tax)'!$A:$A,'Annual excl tax'!$B52,'5.6.2 (Medium excl tax)'!E:E)</f>
        <v>23.440407055935935</v>
      </c>
      <c r="E52" s="47">
        <f>AVERAGEIF('5.6.2 (Medium excl tax)'!$A:$A,'Annual excl tax'!$B52,'5.6.2 (Medium excl tax)'!F:F)</f>
        <v>15.019376199577234</v>
      </c>
      <c r="F52" s="47">
        <f>AVERAGEIF('5.6.2 (Medium excl tax)'!$A:$A,'Annual excl tax'!$B52,'5.6.2 (Medium excl tax)'!G:G)</f>
        <v>13.528453171081436</v>
      </c>
      <c r="G52" s="47">
        <f>AVERAGEIF('5.6.2 (Medium excl tax)'!$A:$A,'Annual excl tax'!$B52,'5.6.2 (Medium excl tax)'!H:H)</f>
        <v>15.787761638102108</v>
      </c>
      <c r="H52" s="47">
        <f>AVERAGEIF('5.6.2 (Medium excl tax)'!$A:$A,'Annual excl tax'!$B52,'5.6.2 (Medium excl tax)'!I:I)</f>
        <v>22.378695087814613</v>
      </c>
      <c r="I52" s="47">
        <f>AVERAGEIF('5.6.2 (Medium excl tax)'!$A:$A,'Annual excl tax'!$B52,'5.6.2 (Medium excl tax)'!J:J)</f>
        <v>16.666685434541414</v>
      </c>
      <c r="J52" s="47">
        <f>AVERAGEIF('5.6.2 (Medium excl tax)'!$A:$A,'Annual excl tax'!$B52,'5.6.2 (Medium excl tax)'!K:K)</f>
        <v>30.325528869102257</v>
      </c>
      <c r="K52" s="47">
        <f>AVERAGEIF('5.6.2 (Medium excl tax)'!$A:$A,'Annual excl tax'!$B52,'5.6.2 (Medium excl tax)'!L:L)</f>
        <v>19.894161725508823</v>
      </c>
      <c r="L52" s="47">
        <f>AVERAGEIF('5.6.2 (Medium excl tax)'!$A:$A,'Annual excl tax'!$B52,'5.6.2 (Medium excl tax)'!M:M)</f>
        <v>24.283268335167431</v>
      </c>
      <c r="M52" s="47">
        <f>AVERAGEIF('5.6.2 (Medium excl tax)'!$A:$A,'Annual excl tax'!$B52,'5.6.2 (Medium excl tax)'!N:N)</f>
        <v>22.371417026280199</v>
      </c>
      <c r="N52" s="47">
        <f>AVERAGEIF('5.6.2 (Medium excl tax)'!$A:$A,'Annual excl tax'!$B52,'5.6.2 (Medium excl tax)'!O:O)</f>
        <v>13.77644326396789</v>
      </c>
      <c r="O52" s="47">
        <f>AVERAGEIF('5.6.2 (Medium excl tax)'!$A:$A,'Annual excl tax'!$B52,'5.6.2 (Medium excl tax)'!P:P)</f>
        <v>15.610255669986751</v>
      </c>
      <c r="P52" s="47">
        <f>AVERAGEIF('5.6.2 (Medium excl tax)'!$A:$A,'Annual excl tax'!$B52,'5.6.2 (Medium excl tax)'!Q:Q)</f>
        <v>14.989535951553805</v>
      </c>
      <c r="Q52" s="47">
        <f>AVERAGEIF('5.6.2 (Medium excl tax)'!$A:$A,'Annual excl tax'!$B52,'5.6.2 (Medium excl tax)'!R:R)</f>
        <v>20.645387169826982</v>
      </c>
      <c r="R52" s="48">
        <f>MEDIAN(C52:Q52)</f>
        <v>19.894161725508823</v>
      </c>
      <c r="S52" s="49">
        <f>(Q52-R52)/R52*100</f>
        <v>3.7761100702972459</v>
      </c>
      <c r="T52" s="50">
        <f>RANK(Q52,(C52:Q52),1)</f>
        <v>9</v>
      </c>
      <c r="U52" s="47">
        <f>AVERAGEIF('5.6.2 (Medium excl tax)'!$A:$A,'Annual excl tax'!$B52,'5.6.2 (Medium excl tax)'!V:V)</f>
        <v>9.4801017226966984</v>
      </c>
      <c r="V52" s="47">
        <f>AVERAGEIF('5.6.2 (Medium excl tax)'!$A:$A,'Annual excl tax'!$B52,'5.6.2 (Medium excl tax)'!W:W)</f>
        <v>11.287351173671372</v>
      </c>
      <c r="W52" s="47">
        <f>AVERAGEIF('5.6.2 (Medium excl tax)'!$A:$A,'Annual excl tax'!$B52,'5.6.2 (Medium excl tax)'!X:X)</f>
        <v>16.370782455992533</v>
      </c>
      <c r="X52" s="47">
        <f>AVERAGEIF('5.6.2 (Medium excl tax)'!$A:$A,'Annual excl tax'!$B52,'5.6.2 (Medium excl tax)'!Y:Y)</f>
        <v>20.66848366403557</v>
      </c>
      <c r="Y52" s="47">
        <f>AVERAGEIF('5.6.2 (Medium excl tax)'!$A:$A,'Annual excl tax'!$B52,'5.6.2 (Medium excl tax)'!Z:Z)</f>
        <v>15.151264488109913</v>
      </c>
      <c r="Z52" s="47">
        <f>AVERAGEIF('5.6.2 (Medium excl tax)'!$A:$A,'Annual excl tax'!$B52,'5.6.2 (Medium excl tax)'!AA:AA)</f>
        <v>7.1613804235723801</v>
      </c>
      <c r="AA52" s="47">
        <f>AVERAGEIF('5.6.2 (Medium excl tax)'!$A:$A,'Annual excl tax'!$B52,'5.6.2 (Medium excl tax)'!AB:AB)</f>
        <v>17.274909540704179</v>
      </c>
      <c r="AB52" s="47">
        <f>AVERAGEIF('5.6.2 (Medium excl tax)'!$A:$A,'Annual excl tax'!$B52,'5.6.2 (Medium excl tax)'!AC:AC)</f>
        <v>14.521114386654054</v>
      </c>
      <c r="AC52" s="47">
        <f>AVERAGEIF('5.6.2 (Medium excl tax)'!$A:$A,'Annual excl tax'!$B52,'5.6.2 (Medium excl tax)'!AD:AD)</f>
        <v>10.249413647909826</v>
      </c>
      <c r="AD52" s="47">
        <f>AVERAGEIF('5.6.2 (Medium excl tax)'!$A:$A,'Annual excl tax'!$B52,'5.6.2 (Medium excl tax)'!AE:AE)</f>
        <v>12.934227228551963</v>
      </c>
      <c r="AE52" s="47">
        <f>AVERAGEIF('5.6.2 (Medium excl tax)'!$A:$A,'Annual excl tax'!$B52,'5.6.2 (Medium excl tax)'!AF:AF)</f>
        <v>15.770015506434049</v>
      </c>
      <c r="AF52" s="47">
        <f>AVERAGEIF('5.6.2 (Medium excl tax)'!$A:$A,'Annual excl tax'!$B52,'5.6.2 (Medium excl tax)'!AG:AG)</f>
        <v>10.755741650774247</v>
      </c>
      <c r="AG52" s="47">
        <f>AVERAGEIF('5.6.2 (Medium excl tax)'!$A:$A,'Annual excl tax'!$B52,'5.6.2 (Medium excl tax)'!AH:AH)</f>
        <v>13.207139366838067</v>
      </c>
      <c r="AH52" s="47">
        <f>MEDIAN(C52:Q52,U52:AG52)</f>
        <v>15.690135588210399</v>
      </c>
      <c r="AI52" s="49">
        <f>(Q52-AH52)/AH52*100</f>
        <v>31.581955131987321</v>
      </c>
      <c r="AJ52" s="50">
        <f>RANK(Q52,(C52:Q52,U52:AG52),1)</f>
        <v>21</v>
      </c>
    </row>
    <row r="53" spans="1:36" ht="12.65" customHeight="1" x14ac:dyDescent="0.25">
      <c r="A53" s="17" t="s">
        <v>39</v>
      </c>
      <c r="B53" s="82">
        <v>2008</v>
      </c>
      <c r="C53" s="47">
        <f>AVERAGEIF('5.6.3 (Large excl tax)'!$A:$A,'Annual excl tax'!$B53,'5.6.3 (Large excl tax)'!D:D)</f>
        <v>9.4646268333333339</v>
      </c>
      <c r="D53" s="47">
        <f>AVERAGEIF('5.6.3 (Large excl tax)'!$A:$A,'Annual excl tax'!$B53,'5.6.3 (Large excl tax)'!E:E)</f>
        <v>11.076527083333335</v>
      </c>
      <c r="E53" s="47">
        <f>AVERAGEIF('5.6.3 (Large excl tax)'!$A:$A,'Annual excl tax'!$B53,'5.6.3 (Large excl tax)'!F:F)</f>
        <v>8.1872052249999996</v>
      </c>
      <c r="F53" s="47">
        <f>AVERAGEIF('5.6.3 (Large excl tax)'!$A:$A,'Annual excl tax'!$B53,'5.6.3 (Large excl tax)'!G:G)</f>
        <v>6.3849857416666662</v>
      </c>
      <c r="G53" s="47">
        <f>AVERAGEIF('5.6.3 (Large excl tax)'!$A:$A,'Annual excl tax'!$B53,'5.6.3 (Large excl tax)'!H:H)</f>
        <v>6.2847203249999994</v>
      </c>
      <c r="H53" s="47">
        <f>AVERAGEIF('5.6.3 (Large excl tax)'!$A:$A,'Annual excl tax'!$B53,'5.6.3 (Large excl tax)'!I:I)</f>
        <v>9.4941013833333336</v>
      </c>
      <c r="I53" s="47">
        <f>AVERAGEIF('5.6.3 (Large excl tax)'!$A:$A,'Annual excl tax'!$B53,'5.6.3 (Large excl tax)'!J:J)</f>
        <v>9.4569929083333335</v>
      </c>
      <c r="J53" s="47">
        <f>AVERAGEIF('5.6.3 (Large excl tax)'!$A:$A,'Annual excl tax'!$B53,'5.6.3 (Large excl tax)'!K:K)</f>
        <v>12.013493625000001</v>
      </c>
      <c r="K53" s="47"/>
      <c r="L53" s="47">
        <f>AVERAGEIF('5.6.3 (Large excl tax)'!$A:$A,'Annual excl tax'!$B53,'5.6.3 (Large excl tax)'!M:M)</f>
        <v>10.320425158333334</v>
      </c>
      <c r="M53" s="47">
        <f>AVERAGEIF('5.6.3 (Large excl tax)'!$A:$A,'Annual excl tax'!$B53,'5.6.3 (Large excl tax)'!N:N)</f>
        <v>9.6574989666666671</v>
      </c>
      <c r="N53" s="47">
        <f>AVERAGEIF('5.6.3 (Large excl tax)'!$A:$A,'Annual excl tax'!$B53,'5.6.3 (Large excl tax)'!O:O)</f>
        <v>7.3826725249999994</v>
      </c>
      <c r="O53" s="47">
        <f>AVERAGEIF('5.6.3 (Large excl tax)'!$A:$A,'Annual excl tax'!$B53,'5.6.3 (Large excl tax)'!P:P)</f>
        <v>8.9423374250000016</v>
      </c>
      <c r="P53" s="47">
        <f>AVERAGEIF('5.6.3 (Large excl tax)'!$A:$A,'Annual excl tax'!$B53,'5.6.3 (Large excl tax)'!Q:Q)</f>
        <v>7.4400854416666675</v>
      </c>
      <c r="Q53" s="47">
        <f>AVERAGEIF('5.6.3 (Large excl tax)'!$A:$A,'Annual excl tax'!$B53,'5.6.3 (Large excl tax)'!R:R)</f>
        <v>10.455317916666667</v>
      </c>
      <c r="R53" s="48">
        <f t="shared" si="0"/>
        <v>9.4608098708333337</v>
      </c>
      <c r="S53" s="49">
        <f t="shared" si="1"/>
        <v>10.511870119061323</v>
      </c>
      <c r="T53" s="50">
        <f t="shared" si="2"/>
        <v>12</v>
      </c>
      <c r="U53" s="47">
        <f>AVERAGEIF('5.6.3 (Large excl tax)'!$A:$A,'Annual excl tax'!$B53,'5.6.3 (Large excl tax)'!V:V)</f>
        <v>5.0598655666666676</v>
      </c>
      <c r="V53" s="47">
        <f>AVERAGEIF('5.6.3 (Large excl tax)'!$A:$A,'Annual excl tax'!$B53,'5.6.3 (Large excl tax)'!W:W)</f>
        <v>6.5807422750000004</v>
      </c>
      <c r="W53" s="47">
        <f>AVERAGEIF('5.6.3 (Large excl tax)'!$A:$A,'Annual excl tax'!$B53,'5.6.3 (Large excl tax)'!X:X)</f>
        <v>13.339583525000002</v>
      </c>
      <c r="X53" s="47">
        <f>AVERAGEIF('5.6.3 (Large excl tax)'!$A:$A,'Annual excl tax'!$B53,'5.6.3 (Large excl tax)'!Y:Y)</f>
        <v>6.8958836416666678</v>
      </c>
      <c r="Y53" s="47">
        <f>AVERAGEIF('5.6.3 (Large excl tax)'!$A:$A,'Annual excl tax'!$B53,'5.6.3 (Large excl tax)'!Z:Z)</f>
        <v>5.0067544750000001</v>
      </c>
      <c r="Z53" s="47">
        <f>AVERAGEIF('5.6.3 (Large excl tax)'!$A:$A,'Annual excl tax'!$B53,'5.6.3 (Large excl tax)'!AA:AA)</f>
        <v>10.087253425</v>
      </c>
      <c r="AA53" s="47">
        <f>AVERAGEIF('5.6.3 (Large excl tax)'!$A:$A,'Annual excl tax'!$B53,'5.6.3 (Large excl tax)'!AB:AB)</f>
        <v>6.932284683333334</v>
      </c>
      <c r="AB53" s="47">
        <f>AVERAGEIF('5.6.3 (Large excl tax)'!$A:$A,'Annual excl tax'!$B53,'5.6.3 (Large excl tax)'!AC:AC)</f>
        <v>5.5053851250000001</v>
      </c>
      <c r="AC53" s="47">
        <f>AVERAGEIF('5.6.3 (Large excl tax)'!$A:$A,'Annual excl tax'!$B53,'5.6.3 (Large excl tax)'!AD:AD)</f>
        <v>11.859055966666666</v>
      </c>
      <c r="AD53" s="47">
        <f>AVERAGEIF('5.6.3 (Large excl tax)'!$A:$A,'Annual excl tax'!$B53,'5.6.3 (Large excl tax)'!AE:AE)</f>
        <v>7.1913613500000011</v>
      </c>
      <c r="AE53" s="47">
        <f>AVERAGEIF('5.6.3 (Large excl tax)'!$A:$A,'Annual excl tax'!$B53,'5.6.3 (Large excl tax)'!AF:AF)</f>
        <v>7.1384629999999998</v>
      </c>
      <c r="AF53" s="47">
        <f>AVERAGEIF('5.6.3 (Large excl tax)'!$A:$A,'Annual excl tax'!$B53,'5.6.3 (Large excl tax)'!AG:AG)</f>
        <v>8.3616405999999994</v>
      </c>
      <c r="AG53" s="47">
        <f>AVERAGEIF('5.6.3 (Large excl tax)'!$A:$A,'Annual excl tax'!$B53,'5.6.3 (Large excl tax)'!AH:AH)</f>
        <v>6.8485165749999997</v>
      </c>
      <c r="AH53" s="47">
        <f t="shared" si="3"/>
        <v>8.1872052249999996</v>
      </c>
      <c r="AI53" s="49">
        <f t="shared" si="4"/>
        <v>27.70313714307397</v>
      </c>
      <c r="AJ53" s="50">
        <f>RANK(Q53,(C53:Q53,U53:AG53),1)</f>
        <v>23</v>
      </c>
    </row>
    <row r="54" spans="1:36" ht="12.65" customHeight="1" x14ac:dyDescent="0.25">
      <c r="A54" s="17" t="s">
        <v>39</v>
      </c>
      <c r="B54" s="82">
        <v>2009</v>
      </c>
      <c r="C54" s="47">
        <f>AVERAGEIF('5.6.3 (Large excl tax)'!$A:$A,'Annual excl tax'!$B54,'5.6.3 (Large excl tax)'!D:D)</f>
        <v>11.298971441860827</v>
      </c>
      <c r="D54" s="47">
        <f>AVERAGEIF('5.6.3 (Large excl tax)'!$A:$A,'Annual excl tax'!$B54,'5.6.3 (Large excl tax)'!E:E)</f>
        <v>10.979187171626061</v>
      </c>
      <c r="E54" s="47">
        <f>AVERAGEIF('5.6.3 (Large excl tax)'!$A:$A,'Annual excl tax'!$B54,'5.6.3 (Large excl tax)'!F:F)</f>
        <v>7.7341000941552389</v>
      </c>
      <c r="F54" s="47">
        <f>AVERAGEIF('5.6.3 (Large excl tax)'!$A:$A,'Annual excl tax'!$B54,'5.6.3 (Large excl tax)'!G:G)</f>
        <v>7.5758638160830785</v>
      </c>
      <c r="G54" s="47">
        <f>AVERAGEIF('5.6.3 (Large excl tax)'!$A:$A,'Annual excl tax'!$B54,'5.6.3 (Large excl tax)'!H:H)</f>
        <v>7.2897810015554967</v>
      </c>
      <c r="H54" s="47">
        <f>AVERAGEIF('5.6.3 (Large excl tax)'!$A:$A,'Annual excl tax'!$B54,'5.6.3 (Large excl tax)'!I:I)</f>
        <v>11.157242037491679</v>
      </c>
      <c r="I54" s="47">
        <f>AVERAGEIF('5.6.3 (Large excl tax)'!$A:$A,'Annual excl tax'!$B54,'5.6.3 (Large excl tax)'!J:J)</f>
        <v>10.468761363242798</v>
      </c>
      <c r="J54" s="47">
        <f>AVERAGEIF('5.6.3 (Large excl tax)'!$A:$A,'Annual excl tax'!$B54,'5.6.3 (Large excl tax)'!K:K)</f>
        <v>13.835411497485907</v>
      </c>
      <c r="K54" s="47"/>
      <c r="L54" s="47">
        <f>AVERAGEIF('5.6.3 (Large excl tax)'!$A:$A,'Annual excl tax'!$B54,'5.6.3 (Large excl tax)'!M:M)</f>
        <v>13.169638234651401</v>
      </c>
      <c r="M54" s="47">
        <f>AVERAGEIF('5.6.3 (Large excl tax)'!$A:$A,'Annual excl tax'!$B54,'5.6.3 (Large excl tax)'!N:N)</f>
        <v>10.235491170998092</v>
      </c>
      <c r="N54" s="47">
        <f>AVERAGEIF('5.6.3 (Large excl tax)'!$A:$A,'Annual excl tax'!$B54,'5.6.3 (Large excl tax)'!O:O)</f>
        <v>10.594078737491678</v>
      </c>
      <c r="O54" s="47">
        <f>AVERAGEIF('5.6.3 (Large excl tax)'!$A:$A,'Annual excl tax'!$B54,'5.6.3 (Large excl tax)'!P:P)</f>
        <v>10.99529495808148</v>
      </c>
      <c r="P54" s="47">
        <f>AVERAGEIF('5.6.3 (Large excl tax)'!$A:$A,'Annual excl tax'!$B54,'5.6.3 (Large excl tax)'!Q:Q)</f>
        <v>7.7177196785625526</v>
      </c>
      <c r="Q54" s="47">
        <f>AVERAGEIF('5.6.3 (Large excl tax)'!$A:$A,'Annual excl tax'!$B54,'5.6.3 (Large excl tax)'!R:R)</f>
        <v>10.885927297650113</v>
      </c>
      <c r="R54" s="48">
        <f t="shared" si="0"/>
        <v>10.740003017570896</v>
      </c>
      <c r="S54" s="49">
        <f t="shared" si="1"/>
        <v>1.3586986878912604</v>
      </c>
      <c r="T54" s="50">
        <f t="shared" si="2"/>
        <v>8</v>
      </c>
      <c r="U54" s="47">
        <f>AVERAGEIF('5.6.3 (Large excl tax)'!$A:$A,'Annual excl tax'!$B54,'5.6.3 (Large excl tax)'!V:V)</f>
        <v>6.079279798606489</v>
      </c>
      <c r="V54" s="47">
        <f>AVERAGEIF('5.6.3 (Large excl tax)'!$A:$A,'Annual excl tax'!$B54,'5.6.3 (Large excl tax)'!W:W)</f>
        <v>7.9450976670660793</v>
      </c>
      <c r="W54" s="47">
        <f>AVERAGEIF('5.6.3 (Large excl tax)'!$A:$A,'Annual excl tax'!$B54,'5.6.3 (Large excl tax)'!X:X)</f>
        <v>12.465377820833886</v>
      </c>
      <c r="X54" s="47">
        <f>AVERAGEIF('5.6.3 (Large excl tax)'!$A:$A,'Annual excl tax'!$B54,'5.6.3 (Large excl tax)'!Y:Y)</f>
        <v>8.2208503423800643</v>
      </c>
      <c r="Y54" s="47">
        <f>AVERAGEIF('5.6.3 (Large excl tax)'!$A:$A,'Annual excl tax'!$B54,'5.6.3 (Large excl tax)'!Z:Z)</f>
        <v>6.0482774793547236</v>
      </c>
      <c r="Z54" s="47">
        <f>AVERAGEIF('5.6.3 (Large excl tax)'!$A:$A,'Annual excl tax'!$B54,'5.6.3 (Large excl tax)'!AA:AA)</f>
        <v>10.473211200326187</v>
      </c>
      <c r="AA54" s="47">
        <f>AVERAGEIF('5.6.3 (Large excl tax)'!$A:$A,'Annual excl tax'!$B54,'5.6.3 (Large excl tax)'!AB:AB)</f>
        <v>8.5199308180490831</v>
      </c>
      <c r="AB54" s="47">
        <f>AVERAGEIF('5.6.3 (Large excl tax)'!$A:$A,'Annual excl tax'!$B54,'5.6.3 (Large excl tax)'!AC:AC)</f>
        <v>6.6230474012825642</v>
      </c>
      <c r="AC54" s="47">
        <f>AVERAGEIF('5.6.3 (Large excl tax)'!$A:$A,'Annual excl tax'!$B54,'5.6.3 (Large excl tax)'!AD:AD)</f>
        <v>14.236943863351529</v>
      </c>
      <c r="AD54" s="47">
        <f>AVERAGEIF('5.6.3 (Large excl tax)'!$A:$A,'Annual excl tax'!$B54,'5.6.3 (Large excl tax)'!AE:AE)</f>
        <v>7.7794397863178464</v>
      </c>
      <c r="AE54" s="47">
        <f>AVERAGEIF('5.6.3 (Large excl tax)'!$A:$A,'Annual excl tax'!$B54,'5.6.3 (Large excl tax)'!AF:AF)</f>
        <v>6.9878749313207287</v>
      </c>
      <c r="AF54" s="47">
        <f>AVERAGEIF('5.6.3 (Large excl tax)'!$A:$A,'Annual excl tax'!$B54,'5.6.3 (Large excl tax)'!AG:AG)</f>
        <v>11.382786383395464</v>
      </c>
      <c r="AG54" s="47">
        <f>AVERAGEIF('5.6.3 (Large excl tax)'!$A:$A,'Annual excl tax'!$B54,'5.6.3 (Large excl tax)'!AH:AH)</f>
        <v>8.8901447193871217</v>
      </c>
      <c r="AH54" s="47">
        <f t="shared" si="3"/>
        <v>10.235491170998092</v>
      </c>
      <c r="AI54" s="49">
        <f t="shared" si="4"/>
        <v>6.3547133770679167</v>
      </c>
      <c r="AJ54" s="50">
        <f>RANK(Q54,(C54:Q54,U54:AG54),1)</f>
        <v>18</v>
      </c>
    </row>
    <row r="55" spans="1:36" ht="12.65" customHeight="1" x14ac:dyDescent="0.25">
      <c r="A55" s="17" t="s">
        <v>39</v>
      </c>
      <c r="B55" s="82">
        <v>2010</v>
      </c>
      <c r="C55" s="47">
        <f>AVERAGEIF('5.6.3 (Large excl tax)'!$A:$A,'Annual excl tax'!$B55,'5.6.3 (Large excl tax)'!D:D)</f>
        <v>11.010529271665632</v>
      </c>
      <c r="D55" s="47">
        <f>AVERAGEIF('5.6.3 (Large excl tax)'!$A:$A,'Annual excl tax'!$B55,'5.6.3 (Large excl tax)'!E:E)</f>
        <v>10.93079868973421</v>
      </c>
      <c r="E55" s="47">
        <f>AVERAGEIF('5.6.3 (Large excl tax)'!$A:$A,'Annual excl tax'!$B55,'5.6.3 (Large excl tax)'!F:F)</f>
        <v>7.6425628051973069</v>
      </c>
      <c r="F55" s="47">
        <f>AVERAGEIF('5.6.3 (Large excl tax)'!$A:$A,'Annual excl tax'!$B55,'5.6.3 (Large excl tax)'!G:G)</f>
        <v>7.5289205126898571</v>
      </c>
      <c r="G55" s="47">
        <f>AVERAGEIF('5.6.3 (Large excl tax)'!$A:$A,'Annual excl tax'!$B55,'5.6.3 (Large excl tax)'!H:H)</f>
        <v>7.3682051149275427</v>
      </c>
      <c r="H55" s="47">
        <f>AVERAGEIF('5.6.3 (Large excl tax)'!$A:$A,'Annual excl tax'!$B55,'5.6.3 (Large excl tax)'!I:I)</f>
        <v>10.826332875062146</v>
      </c>
      <c r="I55" s="47">
        <f>AVERAGEIF('5.6.3 (Large excl tax)'!$A:$A,'Annual excl tax'!$B55,'5.6.3 (Large excl tax)'!J:J)</f>
        <v>9.4102099654377191</v>
      </c>
      <c r="J55" s="47">
        <f>AVERAGEIF('5.6.3 (Large excl tax)'!$A:$A,'Annual excl tax'!$B55,'5.6.3 (Large excl tax)'!K:K)</f>
        <v>12.396741315628029</v>
      </c>
      <c r="K55" s="47">
        <f>AVERAGEIF('5.6.3 (Large excl tax)'!$A:$A,'Annual excl tax'!$B55,'5.6.3 (Large excl tax)'!L:L)</f>
        <v>14.69011565545045</v>
      </c>
      <c r="L55" s="47">
        <f>AVERAGEIF('5.6.3 (Large excl tax)'!$A:$A,'Annual excl tax'!$B55,'5.6.3 (Large excl tax)'!M:M)</f>
        <v>11.416286852074649</v>
      </c>
      <c r="M55" s="47">
        <f>AVERAGEIF('5.6.3 (Large excl tax)'!$A:$A,'Annual excl tax'!$B55,'5.6.3 (Large excl tax)'!N:N)</f>
        <v>8.4612222624829592</v>
      </c>
      <c r="N55" s="47">
        <f>AVERAGEIF('5.6.3 (Large excl tax)'!$A:$A,'Annual excl tax'!$B55,'5.6.3 (Large excl tax)'!O:O)</f>
        <v>8.3130173475742524</v>
      </c>
      <c r="O55" s="47">
        <f>AVERAGEIF('5.6.3 (Large excl tax)'!$A:$A,'Annual excl tax'!$B55,'5.6.3 (Large excl tax)'!P:P)</f>
        <v>11.295857477922958</v>
      </c>
      <c r="P55" s="47">
        <f>AVERAGEIF('5.6.3 (Large excl tax)'!$A:$A,'Annual excl tax'!$B55,'5.6.3 (Large excl tax)'!Q:Q)</f>
        <v>8.9070277232870119</v>
      </c>
      <c r="Q55" s="47">
        <f>AVERAGEIF('5.6.3 (Large excl tax)'!$A:$A,'Annual excl tax'!$B55,'5.6.3 (Large excl tax)'!R:R)</f>
        <v>10.40061885429478</v>
      </c>
      <c r="R55" s="48">
        <f t="shared" si="0"/>
        <v>10.40061885429478</v>
      </c>
      <c r="S55" s="49">
        <f t="shared" si="1"/>
        <v>0</v>
      </c>
      <c r="T55" s="50">
        <f t="shared" si="2"/>
        <v>8</v>
      </c>
      <c r="U55" s="47">
        <f>AVERAGEIF('5.6.3 (Large excl tax)'!$A:$A,'Annual excl tax'!$B55,'5.6.3 (Large excl tax)'!V:V)</f>
        <v>5.8726453203735414</v>
      </c>
      <c r="V55" s="47">
        <f>AVERAGEIF('5.6.3 (Large excl tax)'!$A:$A,'Annual excl tax'!$B55,'5.6.3 (Large excl tax)'!W:W)</f>
        <v>7.6885642659820279</v>
      </c>
      <c r="W55" s="47">
        <f>AVERAGEIF('5.6.3 (Large excl tax)'!$A:$A,'Annual excl tax'!$B55,'5.6.3 (Large excl tax)'!X:X)</f>
        <v>13.838075744424273</v>
      </c>
      <c r="X55" s="47">
        <f>AVERAGEIF('5.6.3 (Large excl tax)'!$A:$A,'Annual excl tax'!$B55,'5.6.3 (Large excl tax)'!Y:Y)</f>
        <v>7.9056562824776595</v>
      </c>
      <c r="Y55" s="47">
        <f>AVERAGEIF('5.6.3 (Large excl tax)'!$A:$A,'Annual excl tax'!$B55,'5.6.3 (Large excl tax)'!Z:Z)</f>
        <v>5.7948198841668184</v>
      </c>
      <c r="Z55" s="47">
        <f>AVERAGEIF('5.6.3 (Large excl tax)'!$A:$A,'Annual excl tax'!$B55,'5.6.3 (Large excl tax)'!AA:AA)</f>
        <v>10.520746567409351</v>
      </c>
      <c r="AA55" s="47">
        <f>AVERAGEIF('5.6.3 (Large excl tax)'!$A:$A,'Annual excl tax'!$B55,'5.6.3 (Large excl tax)'!AB:AB)</f>
        <v>8.1821572616877081</v>
      </c>
      <c r="AB55" s="47">
        <f>AVERAGEIF('5.6.3 (Large excl tax)'!$A:$A,'Annual excl tax'!$B55,'5.6.3 (Large excl tax)'!AC:AC)</f>
        <v>8.0967667963684509</v>
      </c>
      <c r="AC55" s="47">
        <f>AVERAGEIF('5.6.3 (Large excl tax)'!$A:$A,'Annual excl tax'!$B55,'5.6.3 (Large excl tax)'!AD:AD)</f>
        <v>14.944436876087854</v>
      </c>
      <c r="AD55" s="47">
        <f>AVERAGEIF('5.6.3 (Large excl tax)'!$A:$A,'Annual excl tax'!$B55,'5.6.3 (Large excl tax)'!AE:AE)</f>
        <v>8.6063313155890278</v>
      </c>
      <c r="AE55" s="47">
        <f>AVERAGEIF('5.6.3 (Large excl tax)'!$A:$A,'Annual excl tax'!$B55,'5.6.3 (Large excl tax)'!AF:AF)</f>
        <v>7.1531373157644058</v>
      </c>
      <c r="AF55" s="47">
        <f>AVERAGEIF('5.6.3 (Large excl tax)'!$A:$A,'Annual excl tax'!$B55,'5.6.3 (Large excl tax)'!AG:AG)</f>
        <v>10.150813807336332</v>
      </c>
      <c r="AG55" s="47">
        <f>AVERAGEIF('5.6.3 (Large excl tax)'!$A:$A,'Annual excl tax'!$B55,'5.6.3 (Large excl tax)'!AH:AH)</f>
        <v>8.5296330776387101</v>
      </c>
      <c r="AH55" s="47">
        <f t="shared" si="3"/>
        <v>8.7566795194380198</v>
      </c>
      <c r="AI55" s="49">
        <f t="shared" si="4"/>
        <v>18.773546881641092</v>
      </c>
      <c r="AJ55" s="50">
        <f>RANK(Q55,(C55:Q55,U55:AG55),1)</f>
        <v>18</v>
      </c>
    </row>
    <row r="56" spans="1:36" ht="12.65" customHeight="1" x14ac:dyDescent="0.25">
      <c r="A56" s="17" t="s">
        <v>39</v>
      </c>
      <c r="B56" s="82">
        <v>2011</v>
      </c>
      <c r="C56" s="47">
        <f>AVERAGEIF('5.6.3 (Large excl tax)'!$A:$A,'Annual excl tax'!$B56,'5.6.3 (Large excl tax)'!D:D)</f>
        <v>11.403157916006501</v>
      </c>
      <c r="D56" s="47">
        <f>AVERAGEIF('5.6.3 (Large excl tax)'!$A:$A,'Annual excl tax'!$B56,'5.6.3 (Large excl tax)'!E:E)</f>
        <v>12.088750747666914</v>
      </c>
      <c r="E56" s="47">
        <f>AVERAGEIF('5.6.3 (Large excl tax)'!$A:$A,'Annual excl tax'!$B56,'5.6.3 (Large excl tax)'!F:F)</f>
        <v>8.7302272150270461</v>
      </c>
      <c r="F56" s="47">
        <f>AVERAGEIF('5.6.3 (Large excl tax)'!$A:$A,'Annual excl tax'!$B56,'5.6.3 (Large excl tax)'!G:G)</f>
        <v>8.1965164073327728</v>
      </c>
      <c r="G56" s="47">
        <f>AVERAGEIF('5.6.3 (Large excl tax)'!$A:$A,'Annual excl tax'!$B56,'5.6.3 (Large excl tax)'!H:H)</f>
        <v>7.7756372257231092</v>
      </c>
      <c r="H56" s="47">
        <f>AVERAGEIF('5.6.3 (Large excl tax)'!$A:$A,'Annual excl tax'!$B56,'5.6.3 (Large excl tax)'!I:I)</f>
        <v>11.368409055701353</v>
      </c>
      <c r="I56" s="47">
        <f>AVERAGEIF('5.6.3 (Large excl tax)'!$A:$A,'Annual excl tax'!$B56,'5.6.3 (Large excl tax)'!J:J)</f>
        <v>9.1729326142290937</v>
      </c>
      <c r="J56" s="47">
        <f>AVERAGEIF('5.6.3 (Large excl tax)'!$A:$A,'Annual excl tax'!$B56,'5.6.3 (Large excl tax)'!K:K)</f>
        <v>12.739231114352691</v>
      </c>
      <c r="K56" s="47">
        <f>AVERAGEIF('5.6.3 (Large excl tax)'!$A:$A,'Annual excl tax'!$B56,'5.6.3 (Large excl tax)'!L:L)</f>
        <v>15.004589916085616</v>
      </c>
      <c r="L56" s="47">
        <f>AVERAGEIF('5.6.3 (Large excl tax)'!$A:$A,'Annual excl tax'!$B56,'5.6.3 (Large excl tax)'!M:M)</f>
        <v>11.559392562502595</v>
      </c>
      <c r="M56" s="47">
        <f>AVERAGEIF('5.6.3 (Large excl tax)'!$A:$A,'Annual excl tax'!$B56,'5.6.3 (Large excl tax)'!N:N)</f>
        <v>8.5306616680539147</v>
      </c>
      <c r="N56" s="47">
        <f>AVERAGEIF('5.6.3 (Large excl tax)'!$A:$A,'Annual excl tax'!$B56,'5.6.3 (Large excl tax)'!O:O)</f>
        <v>8.0880223787917735</v>
      </c>
      <c r="O56" s="47">
        <f>AVERAGEIF('5.6.3 (Large excl tax)'!$A:$A,'Annual excl tax'!$B56,'5.6.3 (Large excl tax)'!P:P)</f>
        <v>12.969364183945327</v>
      </c>
      <c r="P56" s="47">
        <f>AVERAGEIF('5.6.3 (Large excl tax)'!$A:$A,'Annual excl tax'!$B56,'5.6.3 (Large excl tax)'!Q:Q)</f>
        <v>9.7890487602600871</v>
      </c>
      <c r="Q56" s="47">
        <f>AVERAGEIF('5.6.3 (Large excl tax)'!$A:$A,'Annual excl tax'!$B56,'5.6.3 (Large excl tax)'!R:R)</f>
        <v>11.077513560530999</v>
      </c>
      <c r="R56" s="48">
        <f t="shared" si="0"/>
        <v>11.077513560530999</v>
      </c>
      <c r="S56" s="49">
        <f t="shared" si="1"/>
        <v>0</v>
      </c>
      <c r="T56" s="50">
        <f t="shared" si="2"/>
        <v>8</v>
      </c>
      <c r="U56" s="47">
        <f>AVERAGEIF('5.6.3 (Large excl tax)'!$A:$A,'Annual excl tax'!$B56,'5.6.3 (Large excl tax)'!V:V)</f>
        <v>6.1093987695244341</v>
      </c>
      <c r="V56" s="47">
        <f>AVERAGEIF('5.6.3 (Large excl tax)'!$A:$A,'Annual excl tax'!$B56,'5.6.3 (Large excl tax)'!W:W)</f>
        <v>7.6368160743440825</v>
      </c>
      <c r="W56" s="47">
        <f>AVERAGEIF('5.6.3 (Large excl tax)'!$A:$A,'Annual excl tax'!$B56,'5.6.3 (Large excl tax)'!X:X)</f>
        <v>16.019455521409771</v>
      </c>
      <c r="X56" s="47">
        <f>AVERAGEIF('5.6.3 (Large excl tax)'!$A:$A,'Annual excl tax'!$B56,'5.6.3 (Large excl tax)'!Y:Y)</f>
        <v>8.7563339352149363</v>
      </c>
      <c r="Y56" s="47">
        <f>AVERAGEIF('5.6.3 (Large excl tax)'!$A:$A,'Annual excl tax'!$B56,'5.6.3 (Large excl tax)'!Z:Z)</f>
        <v>6.1570762825368845</v>
      </c>
      <c r="Z56" s="47">
        <f>AVERAGEIF('5.6.3 (Large excl tax)'!$A:$A,'Annual excl tax'!$B56,'5.6.3 (Large excl tax)'!AA:AA)</f>
        <v>10.331618067874953</v>
      </c>
      <c r="AA56" s="47">
        <f>AVERAGEIF('5.6.3 (Large excl tax)'!$A:$A,'Annual excl tax'!$B56,'5.6.3 (Large excl tax)'!AB:AB)</f>
        <v>9.3200653560258431</v>
      </c>
      <c r="AB56" s="47">
        <f>AVERAGEIF('5.6.3 (Large excl tax)'!$A:$A,'Annual excl tax'!$B56,'5.6.3 (Large excl tax)'!AC:AC)</f>
        <v>8.4612420773725958</v>
      </c>
      <c r="AC56" s="47">
        <f>AVERAGEIF('5.6.3 (Large excl tax)'!$A:$A,'Annual excl tax'!$B56,'5.6.3 (Large excl tax)'!AD:AD)</f>
        <v>15.160815547589902</v>
      </c>
      <c r="AD56" s="47">
        <f>AVERAGEIF('5.6.3 (Large excl tax)'!$A:$A,'Annual excl tax'!$B56,'5.6.3 (Large excl tax)'!AE:AE)</f>
        <v>9.0167821076565211</v>
      </c>
      <c r="AE56" s="47">
        <f>AVERAGEIF('5.6.3 (Large excl tax)'!$A:$A,'Annual excl tax'!$B56,'5.6.3 (Large excl tax)'!AF:AF)</f>
        <v>7.1855737099291712</v>
      </c>
      <c r="AF56" s="47">
        <f>AVERAGEIF('5.6.3 (Large excl tax)'!$A:$A,'Annual excl tax'!$B56,'5.6.3 (Large excl tax)'!AG:AG)</f>
        <v>10.743563624632312</v>
      </c>
      <c r="AG56" s="47">
        <f>AVERAGEIF('5.6.3 (Large excl tax)'!$A:$A,'Annual excl tax'!$B56,'5.6.3 (Large excl tax)'!AH:AH)</f>
        <v>9.0599807882537462</v>
      </c>
      <c r="AH56" s="47">
        <f t="shared" si="3"/>
        <v>9.2464989851274684</v>
      </c>
      <c r="AI56" s="49">
        <f t="shared" si="4"/>
        <v>19.802247081285859</v>
      </c>
      <c r="AJ56" s="50">
        <f>RANK(Q56,(C56:Q56,U56:AG56),1)</f>
        <v>19</v>
      </c>
    </row>
    <row r="57" spans="1:36" ht="12.65" customHeight="1" x14ac:dyDescent="0.25">
      <c r="A57" s="17" t="s">
        <v>39</v>
      </c>
      <c r="B57" s="82">
        <v>2012</v>
      </c>
      <c r="C57" s="47">
        <f>AVERAGEIF('5.6.3 (Large excl tax)'!$A:$A,'Annual excl tax'!$B57,'5.6.3 (Large excl tax)'!D:D)</f>
        <v>10.440488900626903</v>
      </c>
      <c r="D57" s="47">
        <f>AVERAGEIF('5.6.3 (Large excl tax)'!$A:$A,'Annual excl tax'!$B57,'5.6.3 (Large excl tax)'!E:E)</f>
        <v>11.694159161683039</v>
      </c>
      <c r="E57" s="47">
        <f>AVERAGEIF('5.6.3 (Large excl tax)'!$A:$A,'Annual excl tax'!$B57,'5.6.3 (Large excl tax)'!F:F)</f>
        <v>7.4264696586501415</v>
      </c>
      <c r="F57" s="47">
        <f>AVERAGEIF('5.6.3 (Large excl tax)'!$A:$A,'Annual excl tax'!$B57,'5.6.3 (Large excl tax)'!G:G)</f>
        <v>7.6500809568959651</v>
      </c>
      <c r="G57" s="47">
        <f>AVERAGEIF('5.6.3 (Large excl tax)'!$A:$A,'Annual excl tax'!$B57,'5.6.3 (Large excl tax)'!H:H)</f>
        <v>7.4188471426104829</v>
      </c>
      <c r="H57" s="47">
        <f>AVERAGEIF('5.6.3 (Large excl tax)'!$A:$A,'Annual excl tax'!$B57,'5.6.3 (Large excl tax)'!I:I)</f>
        <v>10.703601133301241</v>
      </c>
      <c r="I57" s="47">
        <f>AVERAGEIF('5.6.3 (Large excl tax)'!$A:$A,'Annual excl tax'!$B57,'5.6.3 (Large excl tax)'!J:J)</f>
        <v>8.7989158929083757</v>
      </c>
      <c r="J57" s="47">
        <f>AVERAGEIF('5.6.3 (Large excl tax)'!$A:$A,'Annual excl tax'!$B57,'5.6.3 (Large excl tax)'!K:K)</f>
        <v>13.688290504727984</v>
      </c>
      <c r="K57" s="47">
        <f>AVERAGEIF('5.6.3 (Large excl tax)'!$A:$A,'Annual excl tax'!$B57,'5.6.3 (Large excl tax)'!L:L)</f>
        <v>14.512334632834612</v>
      </c>
      <c r="L57" s="47">
        <f>AVERAGEIF('5.6.3 (Large excl tax)'!$A:$A,'Annual excl tax'!$B57,'5.6.3 (Large excl tax)'!M:M)</f>
        <v>11.075318275299187</v>
      </c>
      <c r="M57" s="47">
        <f>AVERAGEIF('5.6.3 (Large excl tax)'!$A:$A,'Annual excl tax'!$B57,'5.6.3 (Large excl tax)'!N:N)</f>
        <v>8.2165041807579549</v>
      </c>
      <c r="N57" s="47">
        <f>AVERAGEIF('5.6.3 (Large excl tax)'!$A:$A,'Annual excl tax'!$B57,'5.6.3 (Large excl tax)'!O:O)</f>
        <v>8.3875840475858023</v>
      </c>
      <c r="O57" s="47">
        <f>AVERAGEIF('5.6.3 (Large excl tax)'!$A:$A,'Annual excl tax'!$B57,'5.6.3 (Large excl tax)'!P:P)</f>
        <v>12.959820788955499</v>
      </c>
      <c r="P57" s="47">
        <f>AVERAGEIF('5.6.3 (Large excl tax)'!$A:$A,'Annual excl tax'!$B57,'5.6.3 (Large excl tax)'!Q:Q)</f>
        <v>8.7415909571454922</v>
      </c>
      <c r="Q57" s="47">
        <f>AVERAGEIF('5.6.3 (Large excl tax)'!$A:$A,'Annual excl tax'!$B57,'5.6.3 (Large excl tax)'!R:R)</f>
        <v>11.976930908737685</v>
      </c>
      <c r="R57" s="48">
        <f t="shared" si="0"/>
        <v>10.440488900626903</v>
      </c>
      <c r="S57" s="49">
        <f t="shared" si="1"/>
        <v>14.716188319672712</v>
      </c>
      <c r="T57" s="50">
        <f t="shared" si="2"/>
        <v>12</v>
      </c>
      <c r="U57" s="47">
        <f>AVERAGEIF('5.6.3 (Large excl tax)'!$A:$A,'Annual excl tax'!$B57,'5.6.3 (Large excl tax)'!V:V)</f>
        <v>6.0459762541840059</v>
      </c>
      <c r="V57" s="47">
        <f>AVERAGEIF('5.6.3 (Large excl tax)'!$A:$A,'Annual excl tax'!$B57,'5.6.3 (Large excl tax)'!W:W)</f>
        <v>7.9337780658276333</v>
      </c>
      <c r="W57" s="47">
        <f>AVERAGEIF('5.6.3 (Large excl tax)'!$A:$A,'Annual excl tax'!$B57,'5.6.3 (Large excl tax)'!X:X)</f>
        <v>18.989793344142964</v>
      </c>
      <c r="X57" s="47">
        <f>AVERAGEIF('5.6.3 (Large excl tax)'!$A:$A,'Annual excl tax'!$B57,'5.6.3 (Large excl tax)'!Y:Y)</f>
        <v>8.4484358191282318</v>
      </c>
      <c r="Y57" s="47">
        <f>AVERAGEIF('5.6.3 (Large excl tax)'!$A:$A,'Annual excl tax'!$B57,'5.6.3 (Large excl tax)'!Z:Z)</f>
        <v>6.1156186521434508</v>
      </c>
      <c r="Z57" s="47">
        <f>AVERAGEIF('5.6.3 (Large excl tax)'!$A:$A,'Annual excl tax'!$B57,'5.6.3 (Large excl tax)'!AA:AA)</f>
        <v>9.1141044814162377</v>
      </c>
      <c r="AA57" s="47">
        <f>AVERAGEIF('5.6.3 (Large excl tax)'!$A:$A,'Annual excl tax'!$B57,'5.6.3 (Large excl tax)'!AB:AB)</f>
        <v>8.9348861801318442</v>
      </c>
      <c r="AB57" s="47">
        <f>AVERAGEIF('5.6.3 (Large excl tax)'!$A:$A,'Annual excl tax'!$B57,'5.6.3 (Large excl tax)'!AC:AC)</f>
        <v>8.2696044566565021</v>
      </c>
      <c r="AC57" s="47">
        <f>AVERAGEIF('5.6.3 (Large excl tax)'!$A:$A,'Annual excl tax'!$B57,'5.6.3 (Large excl tax)'!AD:AD)</f>
        <v>14.185253236298433</v>
      </c>
      <c r="AD57" s="47">
        <f>AVERAGEIF('5.6.3 (Large excl tax)'!$A:$A,'Annual excl tax'!$B57,'5.6.3 (Large excl tax)'!AE:AE)</f>
        <v>8.938572416931823</v>
      </c>
      <c r="AE57" s="47">
        <f>AVERAGEIF('5.6.3 (Large excl tax)'!$A:$A,'Annual excl tax'!$B57,'5.6.3 (Large excl tax)'!AF:AF)</f>
        <v>6.253780969809303</v>
      </c>
      <c r="AF57" s="47">
        <f>AVERAGEIF('5.6.3 (Large excl tax)'!$A:$A,'Annual excl tax'!$B57,'5.6.3 (Large excl tax)'!AG:AG)</f>
        <v>10.08180225561842</v>
      </c>
      <c r="AG57" s="47">
        <f>AVERAGEIF('5.6.3 (Large excl tax)'!$A:$A,'Annual excl tax'!$B57,'5.6.3 (Large excl tax)'!AH:AH)</f>
        <v>8.9188143443635113</v>
      </c>
      <c r="AH57" s="47">
        <f t="shared" si="3"/>
        <v>8.9268502622476777</v>
      </c>
      <c r="AI57" s="49">
        <f t="shared" si="4"/>
        <v>34.167489729149239</v>
      </c>
      <c r="AJ57" s="50">
        <f>RANK(Q57,(C57:Q57,U57:AG57),1)</f>
        <v>23</v>
      </c>
    </row>
    <row r="58" spans="1:36" ht="12.65" customHeight="1" x14ac:dyDescent="0.25">
      <c r="A58" s="17" t="s">
        <v>39</v>
      </c>
      <c r="B58" s="82">
        <v>2013</v>
      </c>
      <c r="C58" s="47">
        <f>AVERAGEIF('5.6.3 (Large excl tax)'!$A:$A,'Annual excl tax'!$B58,'5.6.3 (Large excl tax)'!D:D)</f>
        <v>10.700912305599457</v>
      </c>
      <c r="D58" s="47">
        <f>AVERAGEIF('5.6.3 (Large excl tax)'!$A:$A,'Annual excl tax'!$B58,'5.6.3 (Large excl tax)'!E:E)</f>
        <v>12.224738740078164</v>
      </c>
      <c r="E58" s="47">
        <f>AVERAGEIF('5.6.3 (Large excl tax)'!$A:$A,'Annual excl tax'!$B58,'5.6.3 (Large excl tax)'!F:F)</f>
        <v>7.3972914315319738</v>
      </c>
      <c r="F58" s="47">
        <f>AVERAGEIF('5.6.3 (Large excl tax)'!$A:$A,'Annual excl tax'!$B58,'5.6.3 (Large excl tax)'!G:G)</f>
        <v>8.0214101621432903</v>
      </c>
      <c r="G58" s="47">
        <f>AVERAGEIF('5.6.3 (Large excl tax)'!$A:$A,'Annual excl tax'!$B58,'5.6.3 (Large excl tax)'!H:H)</f>
        <v>8.1354969556071346</v>
      </c>
      <c r="H58" s="47">
        <f>AVERAGEIF('5.6.3 (Large excl tax)'!$A:$A,'Annual excl tax'!$B58,'5.6.3 (Large excl tax)'!I:I)</f>
        <v>11.639257186186345</v>
      </c>
      <c r="I58" s="47">
        <f>AVERAGEIF('5.6.3 (Large excl tax)'!$A:$A,'Annual excl tax'!$B58,'5.6.3 (Large excl tax)'!J:J)</f>
        <v>10.012551664119837</v>
      </c>
      <c r="J58" s="47">
        <f>AVERAGEIF('5.6.3 (Large excl tax)'!$A:$A,'Annual excl tax'!$B58,'5.6.3 (Large excl tax)'!K:K)</f>
        <v>14.980245854924878</v>
      </c>
      <c r="K58" s="47">
        <f>AVERAGEIF('5.6.3 (Large excl tax)'!$A:$A,'Annual excl tax'!$B58,'5.6.3 (Large excl tax)'!L:L)</f>
        <v>15.571076483795283</v>
      </c>
      <c r="L58" s="47">
        <f>AVERAGEIF('5.6.3 (Large excl tax)'!$A:$A,'Annual excl tax'!$B58,'5.6.3 (Large excl tax)'!M:M)</f>
        <v>11.091365568824051</v>
      </c>
      <c r="M58" s="47">
        <f>AVERAGEIF('5.6.3 (Large excl tax)'!$A:$A,'Annual excl tax'!$B58,'5.6.3 (Large excl tax)'!N:N)</f>
        <v>8.4372142831070036</v>
      </c>
      <c r="N58" s="47">
        <f>AVERAGEIF('5.6.3 (Large excl tax)'!$A:$A,'Annual excl tax'!$B58,'5.6.3 (Large excl tax)'!O:O)</f>
        <v>9.7067070418630159</v>
      </c>
      <c r="O58" s="47">
        <f>AVERAGEIF('5.6.3 (Large excl tax)'!$A:$A,'Annual excl tax'!$B58,'5.6.3 (Large excl tax)'!P:P)</f>
        <v>13.447196927120327</v>
      </c>
      <c r="P58" s="47">
        <f>AVERAGEIF('5.6.3 (Large excl tax)'!$A:$A,'Annual excl tax'!$B58,'5.6.3 (Large excl tax)'!Q:Q)</f>
        <v>9.244201561973167</v>
      </c>
      <c r="Q58" s="47">
        <f>AVERAGEIF('5.6.3 (Large excl tax)'!$A:$A,'Annual excl tax'!$B58,'5.6.3 (Large excl tax)'!R:R)</f>
        <v>13.03974259932415</v>
      </c>
      <c r="R58" s="48">
        <f t="shared" si="0"/>
        <v>10.700912305599457</v>
      </c>
      <c r="S58" s="49">
        <f t="shared" si="1"/>
        <v>21.856363522396631</v>
      </c>
      <c r="T58" s="50">
        <f t="shared" si="2"/>
        <v>12</v>
      </c>
      <c r="U58" s="47">
        <f>AVERAGEIF('5.6.3 (Large excl tax)'!$A:$A,'Annual excl tax'!$B58,'5.6.3 (Large excl tax)'!V:V)</f>
        <v>6.4376119170336805</v>
      </c>
      <c r="V58" s="47">
        <f>AVERAGEIF('5.6.3 (Large excl tax)'!$A:$A,'Annual excl tax'!$B58,'5.6.3 (Large excl tax)'!W:W)</f>
        <v>8.7051198887709749</v>
      </c>
      <c r="W58" s="47">
        <f>AVERAGEIF('5.6.3 (Large excl tax)'!$A:$A,'Annual excl tax'!$B58,'5.6.3 (Large excl tax)'!X:X)</f>
        <v>18.078138485268475</v>
      </c>
      <c r="X58" s="47">
        <f>AVERAGEIF('5.6.3 (Large excl tax)'!$A:$A,'Annual excl tax'!$B58,'5.6.3 (Large excl tax)'!Y:Y)</f>
        <v>8.8622091628453532</v>
      </c>
      <c r="Y58" s="47">
        <f>AVERAGEIF('5.6.3 (Large excl tax)'!$A:$A,'Annual excl tax'!$B58,'5.6.3 (Large excl tax)'!Z:Z)</f>
        <v>8.199484990065752</v>
      </c>
      <c r="Z58" s="47">
        <f>AVERAGEIF('5.6.3 (Large excl tax)'!$A:$A,'Annual excl tax'!$B58,'5.6.3 (Large excl tax)'!AA:AA)</f>
        <v>8.4885665568850737</v>
      </c>
      <c r="AA58" s="47">
        <f>AVERAGEIF('5.6.3 (Large excl tax)'!$A:$A,'Annual excl tax'!$B58,'5.6.3 (Large excl tax)'!AB:AB)</f>
        <v>8.1534183221638408</v>
      </c>
      <c r="AB58" s="47">
        <f>AVERAGEIF('5.6.3 (Large excl tax)'!$A:$A,'Annual excl tax'!$B58,'5.6.3 (Large excl tax)'!AC:AC)</f>
        <v>7.1463868904395849</v>
      </c>
      <c r="AC58" s="47">
        <f>AVERAGEIF('5.6.3 (Large excl tax)'!$A:$A,'Annual excl tax'!$B58,'5.6.3 (Large excl tax)'!AD:AD)</f>
        <v>14.900034252399355</v>
      </c>
      <c r="AD58" s="47">
        <f>AVERAGEIF('5.6.3 (Large excl tax)'!$A:$A,'Annual excl tax'!$B58,'5.6.3 (Large excl tax)'!AE:AE)</f>
        <v>9.2273274356064299</v>
      </c>
      <c r="AE58" s="47">
        <f>AVERAGEIF('5.6.3 (Large excl tax)'!$A:$A,'Annual excl tax'!$B58,'5.6.3 (Large excl tax)'!AF:AF)</f>
        <v>7.4437547813240226</v>
      </c>
      <c r="AF58" s="47">
        <f>AVERAGEIF('5.6.3 (Large excl tax)'!$A:$A,'Annual excl tax'!$B58,'5.6.3 (Large excl tax)'!AG:AG)</f>
        <v>10.382114577149981</v>
      </c>
      <c r="AG58" s="47">
        <f>AVERAGEIF('5.6.3 (Large excl tax)'!$A:$A,'Annual excl tax'!$B58,'5.6.3 (Large excl tax)'!AH:AH)</f>
        <v>9.2229779989909986</v>
      </c>
      <c r="AH58" s="47">
        <f t="shared" si="3"/>
        <v>9.2357644987897984</v>
      </c>
      <c r="AI58" s="49">
        <f t="shared" si="4"/>
        <v>41.187473988025602</v>
      </c>
      <c r="AJ58" s="50">
        <f>RANK(Q58,(C58:Q58,U58:AG58),1)</f>
        <v>23</v>
      </c>
    </row>
    <row r="59" spans="1:36" ht="12.65" customHeight="1" x14ac:dyDescent="0.25">
      <c r="A59" s="17" t="s">
        <v>39</v>
      </c>
      <c r="B59" s="82">
        <v>2014</v>
      </c>
      <c r="C59" s="47">
        <f>AVERAGEIF('5.6.3 (Large excl tax)'!$A:$A,'Annual excl tax'!$B59,'5.6.3 (Large excl tax)'!D:D)</f>
        <v>9.5930116255319504</v>
      </c>
      <c r="D59" s="47">
        <f>AVERAGEIF('5.6.3 (Large excl tax)'!$A:$A,'Annual excl tax'!$B59,'5.6.3 (Large excl tax)'!E:E)</f>
        <v>11.960714433614161</v>
      </c>
      <c r="E59" s="47">
        <f>AVERAGEIF('5.6.3 (Large excl tax)'!$A:$A,'Annual excl tax'!$B59,'5.6.3 (Large excl tax)'!F:F)</f>
        <v>6.8430640923865855</v>
      </c>
      <c r="F59" s="47">
        <f>AVERAGEIF('5.6.3 (Large excl tax)'!$A:$A,'Annual excl tax'!$B59,'5.6.3 (Large excl tax)'!G:G)</f>
        <v>7.2947440494865976</v>
      </c>
      <c r="G59" s="47">
        <f>AVERAGEIF('5.6.3 (Large excl tax)'!$A:$A,'Annual excl tax'!$B59,'5.6.3 (Large excl tax)'!H:H)</f>
        <v>7.9872802095024307</v>
      </c>
      <c r="H59" s="47">
        <f>AVERAGEIF('5.6.3 (Large excl tax)'!$A:$A,'Annual excl tax'!$B59,'5.6.3 (Large excl tax)'!I:I)</f>
        <v>10.60671863517392</v>
      </c>
      <c r="I59" s="47">
        <f>AVERAGEIF('5.6.3 (Large excl tax)'!$A:$A,'Annual excl tax'!$B59,'5.6.3 (Large excl tax)'!J:J)</f>
        <v>9.5974949972239934</v>
      </c>
      <c r="J59" s="47">
        <f>AVERAGEIF('5.6.3 (Large excl tax)'!$A:$A,'Annual excl tax'!$B59,'5.6.3 (Large excl tax)'!K:K)</f>
        <v>14.580986362829181</v>
      </c>
      <c r="K59" s="47">
        <f>AVERAGEIF('5.6.3 (Large excl tax)'!$A:$A,'Annual excl tax'!$B59,'5.6.3 (Large excl tax)'!L:L)</f>
        <v>14.644060646770674</v>
      </c>
      <c r="L59" s="47">
        <f>AVERAGEIF('5.6.3 (Large excl tax)'!$A:$A,'Annual excl tax'!$B59,'5.6.3 (Large excl tax)'!M:M)</f>
        <v>10.490028139079628</v>
      </c>
      <c r="M59" s="47">
        <f>AVERAGEIF('5.6.3 (Large excl tax)'!$A:$A,'Annual excl tax'!$B59,'5.6.3 (Large excl tax)'!N:N)</f>
        <v>7.7852477242721134</v>
      </c>
      <c r="N59" s="47">
        <f>AVERAGEIF('5.6.3 (Large excl tax)'!$A:$A,'Annual excl tax'!$B59,'5.6.3 (Large excl tax)'!O:O)</f>
        <v>9.9303963125101333</v>
      </c>
      <c r="O59" s="47">
        <f>AVERAGEIF('5.6.3 (Large excl tax)'!$A:$A,'Annual excl tax'!$B59,'5.6.3 (Large excl tax)'!P:P)</f>
        <v>12.612865153515557</v>
      </c>
      <c r="P59" s="47">
        <f>AVERAGEIF('5.6.3 (Large excl tax)'!$A:$A,'Annual excl tax'!$B59,'5.6.3 (Large excl tax)'!Q:Q)</f>
        <v>7.9748039775140036</v>
      </c>
      <c r="Q59" s="47">
        <f>AVERAGEIF('5.6.3 (Large excl tax)'!$A:$A,'Annual excl tax'!$B59,'5.6.3 (Large excl tax)'!R:R)</f>
        <v>13.604014925153137</v>
      </c>
      <c r="R59" s="48">
        <f t="shared" si="0"/>
        <v>9.9303963125101333</v>
      </c>
      <c r="S59" s="49">
        <f t="shared" si="1"/>
        <v>36.993675751037706</v>
      </c>
      <c r="T59" s="50">
        <f t="shared" si="2"/>
        <v>13</v>
      </c>
      <c r="U59" s="47">
        <f>AVERAGEIF('5.6.3 (Large excl tax)'!$A:$A,'Annual excl tax'!$B59,'5.6.3 (Large excl tax)'!V:V)</f>
        <v>5.7541838368396636</v>
      </c>
      <c r="V59" s="47">
        <f>AVERAGEIF('5.6.3 (Large excl tax)'!$A:$A,'Annual excl tax'!$B59,'5.6.3 (Large excl tax)'!W:W)</f>
        <v>7.7715870398797229</v>
      </c>
      <c r="W59" s="47">
        <f>AVERAGEIF('5.6.3 (Large excl tax)'!$A:$A,'Annual excl tax'!$B59,'5.6.3 (Large excl tax)'!X:X)</f>
        <v>15.026024612745481</v>
      </c>
      <c r="X59" s="47">
        <f>AVERAGEIF('5.6.3 (Large excl tax)'!$A:$A,'Annual excl tax'!$B59,'5.6.3 (Large excl tax)'!Y:Y)</f>
        <v>7.2330033712147532</v>
      </c>
      <c r="Y59" s="47">
        <f>AVERAGEIF('5.6.3 (Large excl tax)'!$A:$A,'Annual excl tax'!$B59,'5.6.3 (Large excl tax)'!Z:Z)</f>
        <v>7.4667616334283</v>
      </c>
      <c r="Z59" s="47">
        <f>AVERAGEIF('5.6.3 (Large excl tax)'!$A:$A,'Annual excl tax'!$B59,'5.6.3 (Large excl tax)'!AA:AA)</f>
        <v>7.2194128765944487</v>
      </c>
      <c r="AA59" s="47">
        <f>AVERAGEIF('5.6.3 (Large excl tax)'!$A:$A,'Annual excl tax'!$B59,'5.6.3 (Large excl tax)'!AB:AB)</f>
        <v>7.3426047003282786</v>
      </c>
      <c r="AB59" s="47">
        <f>AVERAGEIF('5.6.3 (Large excl tax)'!$A:$A,'Annual excl tax'!$B59,'5.6.3 (Large excl tax)'!AC:AC)</f>
        <v>6.9063752668088716</v>
      </c>
      <c r="AC59" s="47">
        <f>AVERAGEIF('5.6.3 (Large excl tax)'!$A:$A,'Annual excl tax'!$B59,'5.6.3 (Large excl tax)'!AD:AD)</f>
        <v>12.114938910331865</v>
      </c>
      <c r="AD59" s="47">
        <f>AVERAGEIF('5.6.3 (Large excl tax)'!$A:$A,'Annual excl tax'!$B59,'5.6.3 (Large excl tax)'!AE:AE)</f>
        <v>8.4890493427078795</v>
      </c>
      <c r="AE59" s="47">
        <f>AVERAGEIF('5.6.3 (Large excl tax)'!$A:$A,'Annual excl tax'!$B59,'5.6.3 (Large excl tax)'!AF:AF)</f>
        <v>7.1508813378732068</v>
      </c>
      <c r="AF59" s="47">
        <f>AVERAGEIF('5.6.3 (Large excl tax)'!$A:$A,'Annual excl tax'!$B59,'5.6.3 (Large excl tax)'!AG:AG)</f>
        <v>8.7875313485069579</v>
      </c>
      <c r="AG59" s="47">
        <f>AVERAGEIF('5.6.3 (Large excl tax)'!$A:$A,'Annual excl tax'!$B59,'5.6.3 (Large excl tax)'!AH:AH)</f>
        <v>8.5708730695180559</v>
      </c>
      <c r="AH59" s="47">
        <f t="shared" si="3"/>
        <v>8.5299612061129686</v>
      </c>
      <c r="AI59" s="49">
        <f t="shared" si="4"/>
        <v>59.485073805539287</v>
      </c>
      <c r="AJ59" s="50">
        <f>RANK(Q59,(C59:Q59,U59:AG59),1)</f>
        <v>25</v>
      </c>
    </row>
    <row r="60" spans="1:36" ht="12.65" customHeight="1" x14ac:dyDescent="0.25">
      <c r="A60" s="17" t="s">
        <v>39</v>
      </c>
      <c r="B60" s="82">
        <v>2015</v>
      </c>
      <c r="C60" s="47">
        <f>AVERAGEIF('5.6.3 (Large excl tax)'!$A:$A,'Annual excl tax'!$B60,'5.6.3 (Large excl tax)'!D:D)</f>
        <v>8.1384197191475813</v>
      </c>
      <c r="D60" s="47">
        <f>AVERAGEIF('5.6.3 (Large excl tax)'!$A:$A,'Annual excl tax'!$B60,'5.6.3 (Large excl tax)'!E:E)</f>
        <v>11.829006390168939</v>
      </c>
      <c r="E60" s="47">
        <f>AVERAGEIF('5.6.3 (Large excl tax)'!$A:$A,'Annual excl tax'!$B60,'5.6.3 (Large excl tax)'!F:F)</f>
        <v>5.8710435851283282</v>
      </c>
      <c r="F60" s="47">
        <f>AVERAGEIF('5.6.3 (Large excl tax)'!$A:$A,'Annual excl tax'!$B60,'5.6.3 (Large excl tax)'!G:G)</f>
        <v>6.2436677332660713</v>
      </c>
      <c r="G60" s="47">
        <f>AVERAGEIF('5.6.3 (Large excl tax)'!$A:$A,'Annual excl tax'!$B60,'5.6.3 (Large excl tax)'!H:H)</f>
        <v>7.2517056287299564</v>
      </c>
      <c r="H60" s="47">
        <f>AVERAGEIF('5.6.3 (Large excl tax)'!$A:$A,'Annual excl tax'!$B60,'5.6.3 (Large excl tax)'!I:I)</f>
        <v>9.4662478527087401</v>
      </c>
      <c r="I60" s="47">
        <f>AVERAGEIF('5.6.3 (Large excl tax)'!$A:$A,'Annual excl tax'!$B60,'5.6.3 (Large excl tax)'!J:J)</f>
        <v>8.6197444788911532</v>
      </c>
      <c r="J60" s="47">
        <f>AVERAGEIF('5.6.3 (Large excl tax)'!$A:$A,'Annual excl tax'!$B60,'5.6.3 (Large excl tax)'!K:K)</f>
        <v>12.636812083670609</v>
      </c>
      <c r="K60" s="47">
        <f>AVERAGEIF('5.6.3 (Large excl tax)'!$A:$A,'Annual excl tax'!$B60,'5.6.3 (Large excl tax)'!L:L)</f>
        <v>13.315216606494609</v>
      </c>
      <c r="L60" s="47">
        <f>AVERAGEIF('5.6.3 (Large excl tax)'!$A:$A,'Annual excl tax'!$B60,'5.6.3 (Large excl tax)'!M:M)</f>
        <v>8.7402502623777387</v>
      </c>
      <c r="M60" s="47">
        <f>AVERAGEIF('5.6.3 (Large excl tax)'!$A:$A,'Annual excl tax'!$B60,'5.6.3 (Large excl tax)'!N:N)</f>
        <v>6.6512651149487061</v>
      </c>
      <c r="N60" s="47">
        <f>AVERAGEIF('5.6.3 (Large excl tax)'!$A:$A,'Annual excl tax'!$B60,'5.6.3 (Large excl tax)'!O:O)</f>
        <v>8.0323694406477131</v>
      </c>
      <c r="O60" s="47">
        <f>AVERAGEIF('5.6.3 (Large excl tax)'!$A:$A,'Annual excl tax'!$B60,'5.6.3 (Large excl tax)'!P:P)</f>
        <v>11.637925667503204</v>
      </c>
      <c r="P60" s="47">
        <f>AVERAGEIF('5.6.3 (Large excl tax)'!$A:$A,'Annual excl tax'!$B60,'5.6.3 (Large excl tax)'!Q:Q)</f>
        <v>6.7688012900671701</v>
      </c>
      <c r="Q60" s="47">
        <f>AVERAGEIF('5.6.3 (Large excl tax)'!$A:$A,'Annual excl tax'!$B60,'5.6.3 (Large excl tax)'!R:R)</f>
        <v>11.804764214839738</v>
      </c>
      <c r="R60" s="48">
        <f t="shared" si="0"/>
        <v>8.6197444788911532</v>
      </c>
      <c r="S60" s="49">
        <f t="shared" si="1"/>
        <v>36.950280182299636</v>
      </c>
      <c r="T60" s="50">
        <f t="shared" si="2"/>
        <v>12</v>
      </c>
      <c r="U60" s="47">
        <f>AVERAGEIF('5.6.3 (Large excl tax)'!$A:$A,'Annual excl tax'!$B60,'5.6.3 (Large excl tax)'!V:V)</f>
        <v>5.7378480655662258</v>
      </c>
      <c r="V60" s="47">
        <f>AVERAGEIF('5.6.3 (Large excl tax)'!$A:$A,'Annual excl tax'!$B60,'5.6.3 (Large excl tax)'!W:W)</f>
        <v>6.979890916558614</v>
      </c>
      <c r="W60" s="47">
        <f>AVERAGEIF('5.6.3 (Large excl tax)'!$A:$A,'Annual excl tax'!$B60,'5.6.3 (Large excl tax)'!X:X)</f>
        <v>10.876582463643341</v>
      </c>
      <c r="X60" s="47">
        <f>AVERAGEIF('5.6.3 (Large excl tax)'!$A:$A,'Annual excl tax'!$B60,'5.6.3 (Large excl tax)'!Y:Y)</f>
        <v>6.5438248069999272</v>
      </c>
      <c r="Y60" s="47">
        <f>AVERAGEIF('5.6.3 (Large excl tax)'!$A:$A,'Annual excl tax'!$B60,'5.6.3 (Large excl tax)'!Z:Z)</f>
        <v>6.4895376843537811</v>
      </c>
      <c r="Z60" s="47">
        <f>AVERAGEIF('5.6.3 (Large excl tax)'!$A:$A,'Annual excl tax'!$B60,'5.6.3 (Large excl tax)'!AA:AA)</f>
        <v>6.3406895393046803</v>
      </c>
      <c r="AA60" s="47">
        <f>AVERAGEIF('5.6.3 (Large excl tax)'!$A:$A,'Annual excl tax'!$B60,'5.6.3 (Large excl tax)'!AB:AB)</f>
        <v>7.8578292671420531</v>
      </c>
      <c r="AB60" s="47">
        <f>AVERAGEIF('5.6.3 (Large excl tax)'!$A:$A,'Annual excl tax'!$B60,'5.6.3 (Large excl tax)'!AC:AC)</f>
        <v>6.0472231612316492</v>
      </c>
      <c r="AC60" s="47">
        <f>AVERAGEIF('5.6.3 (Large excl tax)'!$A:$A,'Annual excl tax'!$B60,'5.6.3 (Large excl tax)'!AD:AD)</f>
        <v>10.250383378770444</v>
      </c>
      <c r="AD60" s="47">
        <f>AVERAGEIF('5.6.3 (Large excl tax)'!$A:$A,'Annual excl tax'!$B60,'5.6.3 (Large excl tax)'!AE:AE)</f>
        <v>7.7605547284763707</v>
      </c>
      <c r="AE60" s="47">
        <f>AVERAGEIF('5.6.3 (Large excl tax)'!$A:$A,'Annual excl tax'!$B60,'5.6.3 (Large excl tax)'!AF:AF)</f>
        <v>6.6745561834480576</v>
      </c>
      <c r="AF60" s="47">
        <f>AVERAGEIF('5.6.3 (Large excl tax)'!$A:$A,'Annual excl tax'!$B60,'5.6.3 (Large excl tax)'!AG:AG)</f>
        <v>7.73460996739274</v>
      </c>
      <c r="AG60" s="47">
        <f>AVERAGEIF('5.6.3 (Large excl tax)'!$A:$A,'Annual excl tax'!$B60,'5.6.3 (Large excl tax)'!AH:AH)</f>
        <v>7.4805961080385277</v>
      </c>
      <c r="AH60" s="47">
        <f t="shared" si="3"/>
        <v>7.7475823479345554</v>
      </c>
      <c r="AI60" s="49">
        <f t="shared" si="4"/>
        <v>52.367069941332019</v>
      </c>
      <c r="AJ60" s="50">
        <f>RANK(Q60,(C60:Q60,U60:AG60),1)</f>
        <v>25</v>
      </c>
    </row>
    <row r="61" spans="1:36" ht="12.65" customHeight="1" x14ac:dyDescent="0.25">
      <c r="A61" s="17" t="s">
        <v>39</v>
      </c>
      <c r="B61" s="82">
        <v>2016</v>
      </c>
      <c r="C61" s="47">
        <f>AVERAGEIF('5.6.3 (Large excl tax)'!$A:$A,'Annual excl tax'!$B61,'5.6.3 (Large excl tax)'!D:D)</f>
        <v>8.9754402187557893</v>
      </c>
      <c r="D61" s="47">
        <f>AVERAGEIF('5.6.3 (Large excl tax)'!$A:$A,'Annual excl tax'!$B61,'5.6.3 (Large excl tax)'!E:E)</f>
        <v>12.775451068706563</v>
      </c>
      <c r="E61" s="47">
        <f>AVERAGEIF('5.6.3 (Large excl tax)'!$A:$A,'Annual excl tax'!$B61,'5.6.3 (Large excl tax)'!F:F)</f>
        <v>6.7168122535721348</v>
      </c>
      <c r="F61" s="47">
        <f>AVERAGEIF('5.6.3 (Large excl tax)'!$A:$A,'Annual excl tax'!$B61,'5.6.3 (Large excl tax)'!G:G)</f>
        <v>6.9528029881238069</v>
      </c>
      <c r="G61" s="47">
        <f>AVERAGEIF('5.6.3 (Large excl tax)'!$A:$A,'Annual excl tax'!$B61,'5.6.3 (Large excl tax)'!H:H)</f>
        <v>8.1029536381130143</v>
      </c>
      <c r="H61" s="47">
        <f>AVERAGEIF('5.6.3 (Large excl tax)'!$A:$A,'Annual excl tax'!$B61,'5.6.3 (Large excl tax)'!I:I)</f>
        <v>10.288571312516137</v>
      </c>
      <c r="I61" s="47">
        <f>AVERAGEIF('5.6.3 (Large excl tax)'!$A:$A,'Annual excl tax'!$B61,'5.6.3 (Large excl tax)'!J:J)</f>
        <v>9.3717939899133249</v>
      </c>
      <c r="J61" s="47">
        <f>AVERAGEIF('5.6.3 (Large excl tax)'!$A:$A,'Annual excl tax'!$B61,'5.6.3 (Large excl tax)'!K:K)</f>
        <v>13.639507023804908</v>
      </c>
      <c r="K61" s="47">
        <f>AVERAGEIF('5.6.3 (Large excl tax)'!$A:$A,'Annual excl tax'!$B61,'5.6.3 (Large excl tax)'!L:L)</f>
        <v>11.945593352026567</v>
      </c>
      <c r="L61" s="47">
        <f>AVERAGEIF('5.6.3 (Large excl tax)'!$A:$A,'Annual excl tax'!$B61,'5.6.3 (Large excl tax)'!M:M)</f>
        <v>9.8354727782528766</v>
      </c>
      <c r="M61" s="47">
        <f>AVERAGEIF('5.6.3 (Large excl tax)'!$A:$A,'Annual excl tax'!$B61,'5.6.3 (Large excl tax)'!N:N)</f>
        <v>6.9284933217822173</v>
      </c>
      <c r="N61" s="47">
        <f>AVERAGEIF('5.6.3 (Large excl tax)'!$A:$A,'Annual excl tax'!$B61,'5.6.3 (Large excl tax)'!O:O)</f>
        <v>9.7067199065595062</v>
      </c>
      <c r="O61" s="47">
        <f>AVERAGEIF('5.6.3 (Large excl tax)'!$A:$A,'Annual excl tax'!$B61,'5.6.3 (Large excl tax)'!P:P)</f>
        <v>12.635069107719147</v>
      </c>
      <c r="P61" s="47">
        <f>AVERAGEIF('5.6.3 (Large excl tax)'!$A:$A,'Annual excl tax'!$B61,'5.6.3 (Large excl tax)'!Q:Q)</f>
        <v>7.9263077544668938</v>
      </c>
      <c r="Q61" s="47">
        <f>AVERAGEIF('5.6.3 (Large excl tax)'!$A:$A,'Annual excl tax'!$B61,'5.6.3 (Large excl tax)'!R:R)</f>
        <v>11.569171350926871</v>
      </c>
      <c r="R61" s="48">
        <f t="shared" si="0"/>
        <v>9.7067199065595062</v>
      </c>
      <c r="S61" s="49">
        <f t="shared" si="1"/>
        <v>19.187237937181813</v>
      </c>
      <c r="T61" s="50">
        <f t="shared" si="2"/>
        <v>11</v>
      </c>
      <c r="U61" s="47">
        <f>AVERAGEIF('5.6.3 (Large excl tax)'!$A:$A,'Annual excl tax'!$B61,'5.6.3 (Large excl tax)'!V:V)</f>
        <v>6.4227693785999689</v>
      </c>
      <c r="V61" s="47">
        <f>AVERAGEIF('5.6.3 (Large excl tax)'!$A:$A,'Annual excl tax'!$B61,'5.6.3 (Large excl tax)'!W:W)</f>
        <v>7.9103007688890985</v>
      </c>
      <c r="W61" s="47">
        <f>AVERAGEIF('5.6.3 (Large excl tax)'!$A:$A,'Annual excl tax'!$B61,'5.6.3 (Large excl tax)'!X:X)</f>
        <v>9.9814760404484915</v>
      </c>
      <c r="X61" s="47">
        <f>AVERAGEIF('5.6.3 (Large excl tax)'!$A:$A,'Annual excl tax'!$B61,'5.6.3 (Large excl tax)'!Y:Y)</f>
        <v>7.5751976019016727</v>
      </c>
      <c r="Y61" s="47">
        <f>AVERAGEIF('5.6.3 (Large excl tax)'!$A:$A,'Annual excl tax'!$B61,'5.6.3 (Large excl tax)'!Z:Z)</f>
        <v>7.3017488453274568</v>
      </c>
      <c r="Z61" s="47">
        <f>AVERAGEIF('5.6.3 (Large excl tax)'!$A:$A,'Annual excl tax'!$B61,'5.6.3 (Large excl tax)'!AA:AA)</f>
        <v>7.0406088457528435</v>
      </c>
      <c r="AA61" s="47">
        <f>AVERAGEIF('5.6.3 (Large excl tax)'!$A:$A,'Annual excl tax'!$B61,'5.6.3 (Large excl tax)'!AB:AB)</f>
        <v>8.663839105623758</v>
      </c>
      <c r="AB61" s="47">
        <f>AVERAGEIF('5.6.3 (Large excl tax)'!$A:$A,'Annual excl tax'!$B61,'5.6.3 (Large excl tax)'!AC:AC)</f>
        <v>6.568014333869999</v>
      </c>
      <c r="AC61" s="47">
        <f>AVERAGEIF('5.6.3 (Large excl tax)'!$A:$A,'Annual excl tax'!$B61,'5.6.3 (Large excl tax)'!AD:AD)</f>
        <v>11.689766806002531</v>
      </c>
      <c r="AD61" s="47">
        <f>AVERAGEIF('5.6.3 (Large excl tax)'!$A:$A,'Annual excl tax'!$B61,'5.6.3 (Large excl tax)'!AE:AE)</f>
        <v>8.1504748300178278</v>
      </c>
      <c r="AE61" s="47">
        <f>AVERAGEIF('5.6.3 (Large excl tax)'!$A:$A,'Annual excl tax'!$B61,'5.6.3 (Large excl tax)'!AF:AF)</f>
        <v>7.1618346629734546</v>
      </c>
      <c r="AF61" s="47">
        <f>AVERAGEIF('5.6.3 (Large excl tax)'!$A:$A,'Annual excl tax'!$B61,'5.6.3 (Large excl tax)'!AG:AG)</f>
        <v>8.5962235601495731</v>
      </c>
      <c r="AG61" s="47">
        <f>AVERAGEIF('5.6.3 (Large excl tax)'!$A:$A,'Annual excl tax'!$B61,'5.6.3 (Large excl tax)'!AH:AH)</f>
        <v>8.3582950861381846</v>
      </c>
      <c r="AH61" s="47">
        <f t="shared" si="3"/>
        <v>8.4772593231438798</v>
      </c>
      <c r="AI61" s="49">
        <f t="shared" si="4"/>
        <v>36.473014566650335</v>
      </c>
      <c r="AJ61" s="50">
        <f>RANK(Q61,(C61:Q61,U61:AG61),1)</f>
        <v>23</v>
      </c>
    </row>
    <row r="62" spans="1:36" x14ac:dyDescent="0.25">
      <c r="A62" s="17" t="s">
        <v>39</v>
      </c>
      <c r="B62" s="82">
        <v>2017</v>
      </c>
      <c r="C62" s="47">
        <f>AVERAGEIF('5.6.3 (Large excl tax)'!$A:$A,'Annual excl tax'!$B62,'5.6.3 (Large excl tax)'!D:D)</f>
        <v>9.5865343147086239</v>
      </c>
      <c r="D62" s="47">
        <f>AVERAGEIF('5.6.3 (Large excl tax)'!$A:$A,'Annual excl tax'!$B62,'5.6.3 (Large excl tax)'!E:E)</f>
        <v>14.810251671282096</v>
      </c>
      <c r="E62" s="47">
        <f>AVERAGEIF('5.6.3 (Large excl tax)'!$A:$A,'Annual excl tax'!$B62,'5.6.3 (Large excl tax)'!F:F)</f>
        <v>7.4402720945342509</v>
      </c>
      <c r="F62" s="47">
        <f>AVERAGEIF('5.6.3 (Large excl tax)'!$A:$A,'Annual excl tax'!$B62,'5.6.3 (Large excl tax)'!G:G)</f>
        <v>7.6541803420073098</v>
      </c>
      <c r="G62" s="47">
        <f>AVERAGEIF('5.6.3 (Large excl tax)'!$A:$A,'Annual excl tax'!$B62,'5.6.3 (Large excl tax)'!H:H)</f>
        <v>8.7387081489092804</v>
      </c>
      <c r="H62" s="47">
        <f>AVERAGEIF('5.6.3 (Large excl tax)'!$A:$A,'Annual excl tax'!$B62,'5.6.3 (Large excl tax)'!I:I)</f>
        <v>10.909677984517012</v>
      </c>
      <c r="I62" s="47">
        <f>AVERAGEIF('5.6.3 (Large excl tax)'!$A:$A,'Annual excl tax'!$B62,'5.6.3 (Large excl tax)'!J:J)</f>
        <v>9.6128355442234081</v>
      </c>
      <c r="J62" s="47">
        <f>AVERAGEIF('5.6.3 (Large excl tax)'!$A:$A,'Annual excl tax'!$B62,'5.6.3 (Large excl tax)'!K:K)</f>
        <v>14.272766253942773</v>
      </c>
      <c r="K62" s="47">
        <f>AVERAGEIF('5.6.3 (Large excl tax)'!$A:$A,'Annual excl tax'!$B62,'5.6.3 (Large excl tax)'!L:L)</f>
        <v>10.884653531173452</v>
      </c>
      <c r="L62" s="47">
        <f>AVERAGEIF('5.6.3 (Large excl tax)'!$A:$A,'Annual excl tax'!$B62,'5.6.3 (Large excl tax)'!M:M)</f>
        <v>8.6088012701350412</v>
      </c>
      <c r="M62" s="47">
        <f>AVERAGEIF('5.6.3 (Large excl tax)'!$A:$A,'Annual excl tax'!$B62,'5.6.3 (Large excl tax)'!N:N)</f>
        <v>7.1230740932588938</v>
      </c>
      <c r="N62" s="47">
        <f>AVERAGEIF('5.6.3 (Large excl tax)'!$A:$A,'Annual excl tax'!$B62,'5.6.3 (Large excl tax)'!O:O)</f>
        <v>9.2650335554134244</v>
      </c>
      <c r="O62" s="47">
        <f>AVERAGEIF('5.6.3 (Large excl tax)'!$A:$A,'Annual excl tax'!$B62,'5.6.3 (Large excl tax)'!P:P)</f>
        <v>13.14727502552388</v>
      </c>
      <c r="P62" s="47">
        <f>AVERAGEIF('5.6.3 (Large excl tax)'!$A:$A,'Annual excl tax'!$B62,'5.6.3 (Large excl tax)'!Q:Q)</f>
        <v>8.553170944350768</v>
      </c>
      <c r="Q62" s="47">
        <f>AVERAGEIF('5.6.3 (Large excl tax)'!$A:$A,'Annual excl tax'!$B62,'5.6.3 (Large excl tax)'!R:R)</f>
        <v>10.665164807056284</v>
      </c>
      <c r="R62" s="48">
        <f t="shared" si="0"/>
        <v>9.5865343147086239</v>
      </c>
      <c r="S62" s="49">
        <f t="shared" si="1"/>
        <v>11.251516522427888</v>
      </c>
      <c r="T62" s="50">
        <f t="shared" si="2"/>
        <v>10</v>
      </c>
      <c r="U62" s="47">
        <f>AVERAGEIF('5.6.3 (Large excl tax)'!$A:$A,'Annual excl tax'!$B62,'5.6.3 (Large excl tax)'!V:V)</f>
        <v>7.0731826630738315</v>
      </c>
      <c r="V62" s="47">
        <f>AVERAGEIF('5.6.3 (Large excl tax)'!$A:$A,'Annual excl tax'!$B62,'5.6.3 (Large excl tax)'!W:W)</f>
        <v>8.5219304536366174</v>
      </c>
      <c r="W62" s="47">
        <f>AVERAGEIF('5.6.3 (Large excl tax)'!$A:$A,'Annual excl tax'!$B62,'5.6.3 (Large excl tax)'!X:X)</f>
        <v>12.387913290304382</v>
      </c>
      <c r="X62" s="47">
        <f>AVERAGEIF('5.6.3 (Large excl tax)'!$A:$A,'Annual excl tax'!$B62,'5.6.3 (Large excl tax)'!Y:Y)</f>
        <v>8.3309740187482255</v>
      </c>
      <c r="Y62" s="47">
        <f>AVERAGEIF('5.6.3 (Large excl tax)'!$A:$A,'Annual excl tax'!$B62,'5.6.3 (Large excl tax)'!Z:Z)</f>
        <v>7.5464284687770267</v>
      </c>
      <c r="Z62" s="47">
        <f>AVERAGEIF('5.6.3 (Large excl tax)'!$A:$A,'Annual excl tax'!$B62,'5.6.3 (Large excl tax)'!AA:AA)</f>
        <v>7.579742542703114</v>
      </c>
      <c r="AA62" s="47">
        <f>AVERAGEIF('5.6.3 (Large excl tax)'!$A:$A,'Annual excl tax'!$B62,'5.6.3 (Large excl tax)'!AB:AB)</f>
        <v>8.7712254157946568</v>
      </c>
      <c r="AB62" s="47">
        <f>AVERAGEIF('5.6.3 (Large excl tax)'!$A:$A,'Annual excl tax'!$B62,'5.6.3 (Large excl tax)'!AC:AC)</f>
        <v>6.5396859932032818</v>
      </c>
      <c r="AC62" s="47">
        <f>AVERAGEIF('5.6.3 (Large excl tax)'!$A:$A,'Annual excl tax'!$B62,'5.6.3 (Large excl tax)'!AD:AD)</f>
        <v>12.69921397702543</v>
      </c>
      <c r="AD62" s="47">
        <f>AVERAGEIF('5.6.3 (Large excl tax)'!$A:$A,'Annual excl tax'!$B62,'5.6.3 (Large excl tax)'!AE:AE)</f>
        <v>7.7762775693295314</v>
      </c>
      <c r="AE62" s="47">
        <f>AVERAGEIF('5.6.3 (Large excl tax)'!$A:$A,'Annual excl tax'!$B62,'5.6.3 (Large excl tax)'!AF:AF)</f>
        <v>7.7990700205060541</v>
      </c>
      <c r="AF62" s="47">
        <f>AVERAGEIF('5.6.3 (Large excl tax)'!$A:$A,'Annual excl tax'!$B62,'5.6.3 (Large excl tax)'!AG:AG)</f>
        <v>5.8051902923722452</v>
      </c>
      <c r="AG62" s="47">
        <f>AVERAGEIF('5.6.3 (Large excl tax)'!$A:$A,'Annual excl tax'!$B62,'5.6.3 (Large excl tax)'!AH:AH)</f>
        <v>8.8675004402795636</v>
      </c>
      <c r="AH62" s="47">
        <f t="shared" si="3"/>
        <v>8.6737547095221608</v>
      </c>
      <c r="AI62" s="49">
        <f t="shared" si="4"/>
        <v>22.959031748360687</v>
      </c>
      <c r="AJ62" s="50">
        <f>RANK(Q62,(C62:Q62,U62:AG62),1)</f>
        <v>21</v>
      </c>
    </row>
    <row r="63" spans="1:36" x14ac:dyDescent="0.25">
      <c r="A63" s="17" t="s">
        <v>39</v>
      </c>
      <c r="B63" s="82">
        <v>2018</v>
      </c>
      <c r="C63" s="47">
        <f>AVERAGEIF('5.6.3 (Large excl tax)'!$A:$A,'Annual excl tax'!$B63,'5.6.3 (Large excl tax)'!D:D)</f>
        <v>9.864210074831707</v>
      </c>
      <c r="D63" s="47">
        <f>AVERAGEIF('5.6.3 (Large excl tax)'!$A:$A,'Annual excl tax'!$B63,'5.6.3 (Large excl tax)'!E:E)</f>
        <v>15.372443322146673</v>
      </c>
      <c r="E63" s="47">
        <f>AVERAGEIF('5.6.3 (Large excl tax)'!$A:$A,'Annual excl tax'!$B63,'5.6.3 (Large excl tax)'!F:F)</f>
        <v>8.6195746915623133</v>
      </c>
      <c r="F63" s="47">
        <f>AVERAGEIF('5.6.3 (Large excl tax)'!$A:$A,'Annual excl tax'!$B63,'5.6.3 (Large excl tax)'!G:G)</f>
        <v>8.1087290197851125</v>
      </c>
      <c r="G63" s="47">
        <f>AVERAGEIF('5.6.3 (Large excl tax)'!$A:$A,'Annual excl tax'!$B63,'5.6.3 (Large excl tax)'!H:H)</f>
        <v>8.9927538398372313</v>
      </c>
      <c r="H63" s="47">
        <f>AVERAGEIF('5.6.3 (Large excl tax)'!$A:$A,'Annual excl tax'!$B63,'5.6.3 (Large excl tax)'!I:I)</f>
        <v>10.862847010467851</v>
      </c>
      <c r="I63" s="47">
        <f>AVERAGEIF('5.6.3 (Large excl tax)'!$A:$A,'Annual excl tax'!$B63,'5.6.3 (Large excl tax)'!J:J)</f>
        <v>9.7306015211913994</v>
      </c>
      <c r="J63" s="47">
        <f>AVERAGEIF('5.6.3 (Large excl tax)'!$A:$A,'Annual excl tax'!$B63,'5.6.3 (Large excl tax)'!K:K)</f>
        <v>14.967216059107592</v>
      </c>
      <c r="K63" s="47">
        <f>AVERAGEIF('5.6.3 (Large excl tax)'!$A:$A,'Annual excl tax'!$B63,'5.6.3 (Large excl tax)'!L:L)</f>
        <v>10.76408850316307</v>
      </c>
      <c r="L63" s="47">
        <f>AVERAGEIF('5.6.3 (Large excl tax)'!$A:$A,'Annual excl tax'!$B63,'5.6.3 (Large excl tax)'!M:M)</f>
        <v>9.5718557974358021</v>
      </c>
      <c r="M63" s="47">
        <f>AVERAGEIF('5.6.3 (Large excl tax)'!$A:$A,'Annual excl tax'!$B63,'5.6.3 (Large excl tax)'!N:N)</f>
        <v>7.4576992798233848</v>
      </c>
      <c r="N63" s="47">
        <f>AVERAGEIF('5.6.3 (Large excl tax)'!$A:$A,'Annual excl tax'!$B63,'5.6.3 (Large excl tax)'!O:O)</f>
        <v>8.6872512674034006</v>
      </c>
      <c r="O63" s="47">
        <f>AVERAGEIF('5.6.3 (Large excl tax)'!$A:$A,'Annual excl tax'!$B63,'5.6.3 (Large excl tax)'!P:P)</f>
        <v>14.202347150202218</v>
      </c>
      <c r="P63" s="47">
        <f>AVERAGEIF('5.6.3 (Large excl tax)'!$A:$A,'Annual excl tax'!$B63,'5.6.3 (Large excl tax)'!Q:Q)</f>
        <v>8.9956040805736208</v>
      </c>
      <c r="Q63" s="47">
        <f>AVERAGEIF('5.6.3 (Large excl tax)'!$A:$A,'Annual excl tax'!$B63,'5.6.3 (Large excl tax)'!R:R)</f>
        <v>11.031888248218142</v>
      </c>
      <c r="R63" s="48">
        <f t="shared" si="0"/>
        <v>9.7306015211913994</v>
      </c>
      <c r="S63" s="49">
        <f t="shared" si="1"/>
        <v>13.373137561874127</v>
      </c>
      <c r="T63" s="50">
        <f t="shared" si="2"/>
        <v>12</v>
      </c>
      <c r="U63" s="47">
        <f>AVERAGEIF('5.6.3 (Large excl tax)'!$A:$A,'Annual excl tax'!$B63,'5.6.3 (Large excl tax)'!V:V)</f>
        <v>7.3164524100083419</v>
      </c>
      <c r="V63" s="47">
        <f>AVERAGEIF('5.6.3 (Large excl tax)'!$A:$A,'Annual excl tax'!$B63,'5.6.3 (Large excl tax)'!W:W)</f>
        <v>8.6914568988109551</v>
      </c>
      <c r="W63" s="47">
        <f>AVERAGEIF('5.6.3 (Large excl tax)'!$A:$A,'Annual excl tax'!$B63,'5.6.3 (Large excl tax)'!X:X)</f>
        <v>13.533477658094263</v>
      </c>
      <c r="X63" s="47">
        <f>AVERAGEIF('5.6.3 (Large excl tax)'!$A:$A,'Annual excl tax'!$B63,'5.6.3 (Large excl tax)'!Y:Y)</f>
        <v>8.864220482574904</v>
      </c>
      <c r="Y63" s="47">
        <f>AVERAGEIF('5.6.3 (Large excl tax)'!$A:$A,'Annual excl tax'!$B63,'5.6.3 (Large excl tax)'!Z:Z)</f>
        <v>8.4675494098460042</v>
      </c>
      <c r="Z63" s="47">
        <f>AVERAGEIF('5.6.3 (Large excl tax)'!$A:$A,'Annual excl tax'!$B63,'5.6.3 (Large excl tax)'!AA:AA)</f>
        <v>7.6475752442076983</v>
      </c>
      <c r="AA63" s="47">
        <f>AVERAGEIF('5.6.3 (Large excl tax)'!$A:$A,'Annual excl tax'!$B63,'5.6.3 (Large excl tax)'!AB:AB)</f>
        <v>8.833041932781164</v>
      </c>
      <c r="AB63" s="47">
        <f>AVERAGEIF('5.6.3 (Large excl tax)'!$A:$A,'Annual excl tax'!$B63,'5.6.3 (Large excl tax)'!AC:AC)</f>
        <v>6.5151848274361761</v>
      </c>
      <c r="AC63" s="47">
        <f>AVERAGEIF('5.6.3 (Large excl tax)'!$A:$A,'Annual excl tax'!$B63,'5.6.3 (Large excl tax)'!AD:AD)</f>
        <v>12.583571903458454</v>
      </c>
      <c r="AD63" s="47">
        <f>AVERAGEIF('5.6.3 (Large excl tax)'!$A:$A,'Annual excl tax'!$B63,'5.6.3 (Large excl tax)'!AE:AE)</f>
        <v>7.399499502478438</v>
      </c>
      <c r="AE63" s="47">
        <f>AVERAGEIF('5.6.3 (Large excl tax)'!$A:$A,'Annual excl tax'!$B63,'5.6.3 (Large excl tax)'!AF:AF)</f>
        <v>8.4340037109661132</v>
      </c>
      <c r="AF63" s="47">
        <f>AVERAGEIF('5.6.3 (Large excl tax)'!$A:$A,'Annual excl tax'!$B63,'5.6.3 (Large excl tax)'!AG:AG)</f>
        <v>6.3898426091159113</v>
      </c>
      <c r="AG63" s="47">
        <f>AVERAGEIF('5.6.3 (Large excl tax)'!$A:$A,'Annual excl tax'!$B63,'5.6.3 (Large excl tax)'!AH:AH)</f>
        <v>8.9925606031771377</v>
      </c>
      <c r="AH63" s="47">
        <f t="shared" si="3"/>
        <v>8.92839054287602</v>
      </c>
      <c r="AI63" s="49">
        <f t="shared" si="4"/>
        <v>23.559651599475632</v>
      </c>
      <c r="AJ63" s="50">
        <f>RANK(Q63,(C63:Q63,U63:AG63),1)</f>
        <v>23</v>
      </c>
    </row>
    <row r="64" spans="1:36" x14ac:dyDescent="0.25">
      <c r="A64" s="17" t="s">
        <v>39</v>
      </c>
      <c r="B64" s="82">
        <v>2019</v>
      </c>
      <c r="C64" s="47">
        <f>AVERAGEIF('5.6.3 (Large excl tax)'!$A:$A,'Annual excl tax'!$B64,'5.6.3 (Large excl tax)'!D:D)</f>
        <v>10.458296290308454</v>
      </c>
      <c r="D64" s="47">
        <f>AVERAGEIF('5.6.3 (Large excl tax)'!$A:$A,'Annual excl tax'!$B64,'5.6.3 (Large excl tax)'!E:E)</f>
        <v>15.395267778011913</v>
      </c>
      <c r="E64" s="47">
        <f>AVERAGEIF('5.6.3 (Large excl tax)'!$A:$A,'Annual excl tax'!$B64,'5.6.3 (Large excl tax)'!F:F)</f>
        <v>8.6328665187643914</v>
      </c>
      <c r="F64" s="47">
        <f>AVERAGEIF('5.6.3 (Large excl tax)'!$A:$A,'Annual excl tax'!$B64,'5.6.3 (Large excl tax)'!G:G)</f>
        <v>8.6604401994917328</v>
      </c>
      <c r="G64" s="47">
        <f>AVERAGEIF('5.6.3 (Large excl tax)'!$A:$A,'Annual excl tax'!$B64,'5.6.3 (Large excl tax)'!H:H)</f>
        <v>9.3590025460451152</v>
      </c>
      <c r="H64" s="47">
        <f>AVERAGEIF('5.6.3 (Large excl tax)'!$A:$A,'Annual excl tax'!$B64,'5.6.3 (Large excl tax)'!I:I)</f>
        <v>10.682953267229891</v>
      </c>
      <c r="I64" s="47">
        <f>AVERAGEIF('5.6.3 (Large excl tax)'!$A:$A,'Annual excl tax'!$B64,'5.6.3 (Large excl tax)'!J:J)</f>
        <v>10.020195931694591</v>
      </c>
      <c r="J64" s="47">
        <f>AVERAGEIF('5.6.3 (Large excl tax)'!$A:$A,'Annual excl tax'!$B64,'5.6.3 (Large excl tax)'!K:K)</f>
        <v>15.99770721871368</v>
      </c>
      <c r="K64" s="47">
        <f>AVERAGEIF('5.6.3 (Large excl tax)'!$A:$A,'Annual excl tax'!$B64,'5.6.3 (Large excl tax)'!L:L)</f>
        <v>11.154191684699869</v>
      </c>
      <c r="L64" s="47">
        <f>AVERAGEIF('5.6.3 (Large excl tax)'!$A:$A,'Annual excl tax'!$B64,'5.6.3 (Large excl tax)'!M:M)</f>
        <v>9.6289432208558967</v>
      </c>
      <c r="M64" s="47">
        <f>AVERAGEIF('5.6.3 (Large excl tax)'!$A:$A,'Annual excl tax'!$B64,'5.6.3 (Large excl tax)'!N:N)</f>
        <v>8.4230816483710722</v>
      </c>
      <c r="N64" s="47">
        <f>AVERAGEIF('5.6.3 (Large excl tax)'!$A:$A,'Annual excl tax'!$B64,'5.6.3 (Large excl tax)'!O:O)</f>
        <v>9.9098758851466933</v>
      </c>
      <c r="O64" s="47">
        <f>AVERAGEIF('5.6.3 (Large excl tax)'!$A:$A,'Annual excl tax'!$B64,'5.6.3 (Large excl tax)'!P:P)</f>
        <v>9.6320799886833939</v>
      </c>
      <c r="P64" s="47">
        <f>AVERAGEIF('5.6.3 (Large excl tax)'!$A:$A,'Annual excl tax'!$B64,'5.6.3 (Large excl tax)'!Q:Q)</f>
        <v>9.1779791976267351</v>
      </c>
      <c r="Q64" s="47">
        <f>AVERAGEIF('5.6.3 (Large excl tax)'!$A:$A,'Annual excl tax'!$B64,'5.6.3 (Large excl tax)'!R:R)</f>
        <v>11.798083335336004</v>
      </c>
      <c r="R64" s="48">
        <f t="shared" si="0"/>
        <v>9.9098758851466933</v>
      </c>
      <c r="S64" s="49">
        <f t="shared" si="1"/>
        <v>19.053795144088838</v>
      </c>
      <c r="T64" s="50">
        <f t="shared" si="2"/>
        <v>13</v>
      </c>
      <c r="U64" s="47">
        <f>AVERAGEIF('5.6.3 (Large excl tax)'!$A:$A,'Annual excl tax'!$B64,'5.6.3 (Large excl tax)'!V:V)</f>
        <v>7.0543512366568679</v>
      </c>
      <c r="V64" s="47">
        <f>AVERAGEIF('5.6.3 (Large excl tax)'!$A:$A,'Annual excl tax'!$B64,'5.6.3 (Large excl tax)'!W:W)</f>
        <v>8.6293194506042852</v>
      </c>
      <c r="W64" s="47">
        <f>AVERAGEIF('5.6.3 (Large excl tax)'!$A:$A,'Annual excl tax'!$B64,'5.6.3 (Large excl tax)'!X:X)</f>
        <v>13.273144251594953</v>
      </c>
      <c r="X64" s="47">
        <f>AVERAGEIF('5.6.3 (Large excl tax)'!$A:$A,'Annual excl tax'!$B64,'5.6.3 (Large excl tax)'!Y:Y)</f>
        <v>8.1824495626453775</v>
      </c>
      <c r="Y64" s="47">
        <f>AVERAGEIF('5.6.3 (Large excl tax)'!$A:$A,'Annual excl tax'!$B64,'5.6.3 (Large excl tax)'!Z:Z)</f>
        <v>8.2569734662310417</v>
      </c>
      <c r="Z64" s="47">
        <f>AVERAGEIF('5.6.3 (Large excl tax)'!$A:$A,'Annual excl tax'!$B64,'5.6.3 (Large excl tax)'!AA:AA)</f>
        <v>7.4977766315388177</v>
      </c>
      <c r="AA64" s="47">
        <f>AVERAGEIF('5.6.3 (Large excl tax)'!$A:$A,'Annual excl tax'!$B64,'5.6.3 (Large excl tax)'!AB:AB)</f>
        <v>9.5326493565323585</v>
      </c>
      <c r="AB64" s="47">
        <f>AVERAGEIF('5.6.3 (Large excl tax)'!$A:$A,'Annual excl tax'!$B64,'5.6.3 (Large excl tax)'!AC:AC)</f>
        <v>7.9409284928656945</v>
      </c>
      <c r="AC64" s="47">
        <f>AVERAGEIF('5.6.3 (Large excl tax)'!$A:$A,'Annual excl tax'!$B64,'5.6.3 (Large excl tax)'!AD:AD)</f>
        <v>12.478971874605712</v>
      </c>
      <c r="AD64" s="47">
        <f>AVERAGEIF('5.6.3 (Large excl tax)'!$A:$A,'Annual excl tax'!$B64,'5.6.3 (Large excl tax)'!AE:AE)</f>
        <v>7.181971000034161</v>
      </c>
      <c r="AE64" s="47">
        <f>AVERAGEIF('5.6.3 (Large excl tax)'!$A:$A,'Annual excl tax'!$B64,'5.6.3 (Large excl tax)'!AF:AF)</f>
        <v>8.8669173435856337</v>
      </c>
      <c r="AF64" s="47">
        <f>AVERAGEIF('5.6.3 (Large excl tax)'!$A:$A,'Annual excl tax'!$B64,'5.6.3 (Large excl tax)'!AG:AG)</f>
        <v>6.9501768270422764</v>
      </c>
      <c r="AG64" s="47">
        <f>AVERAGEIF('5.6.3 (Large excl tax)'!$A:$A,'Annual excl tax'!$B64,'5.6.3 (Large excl tax)'!AH:AH)</f>
        <v>9.0813434163593545</v>
      </c>
      <c r="AH64" s="47">
        <f t="shared" si="3"/>
        <v>9.268490871835926</v>
      </c>
      <c r="AI64" s="49">
        <f t="shared" si="4"/>
        <v>27.292387708841865</v>
      </c>
      <c r="AJ64" s="50">
        <f>RANK(Q64,(C64:Q64,U64:AG64),1)</f>
        <v>24</v>
      </c>
    </row>
    <row r="65" spans="1:36" x14ac:dyDescent="0.25">
      <c r="A65" s="17" t="s">
        <v>39</v>
      </c>
      <c r="B65" s="82">
        <v>2020</v>
      </c>
      <c r="C65" s="47">
        <f>AVERAGEIF('5.6.3 (Large excl tax)'!$A:$A,'Annual excl tax'!$B65,'5.6.3 (Large excl tax)'!D:D)</f>
        <v>10.925013643296516</v>
      </c>
      <c r="D65" s="47">
        <f>AVERAGEIF('5.6.3 (Large excl tax)'!$A:$A,'Annual excl tax'!$B65,'5.6.3 (Large excl tax)'!E:E)</f>
        <v>14.741428885556925</v>
      </c>
      <c r="E65" s="47">
        <f>AVERAGEIF('5.6.3 (Large excl tax)'!$A:$A,'Annual excl tax'!$B65,'5.6.3 (Large excl tax)'!F:F)</f>
        <v>7.5453907556200539</v>
      </c>
      <c r="F65" s="47">
        <f>AVERAGEIF('5.6.3 (Large excl tax)'!$A:$A,'Annual excl tax'!$B65,'5.6.3 (Large excl tax)'!G:G)</f>
        <v>8.8039388849468985</v>
      </c>
      <c r="G65" s="47">
        <f>AVERAGEIF('5.6.3 (Large excl tax)'!$A:$A,'Annual excl tax'!$B65,'5.6.3 (Large excl tax)'!H:H)</f>
        <v>10.17933537614377</v>
      </c>
      <c r="H65" s="47">
        <f>AVERAGEIF('5.6.3 (Large excl tax)'!$A:$A,'Annual excl tax'!$B65,'5.6.3 (Large excl tax)'!I:I)</f>
        <v>11.482643759265153</v>
      </c>
      <c r="I65" s="47">
        <f>AVERAGEIF('5.6.3 (Large excl tax)'!$A:$A,'Annual excl tax'!$B65,'5.6.3 (Large excl tax)'!J:J)</f>
        <v>10.868261086222917</v>
      </c>
      <c r="J65" s="47">
        <f>AVERAGEIF('5.6.3 (Large excl tax)'!$A:$A,'Annual excl tax'!$B65,'5.6.3 (Large excl tax)'!K:K)</f>
        <v>16.615980237410234</v>
      </c>
      <c r="K65" s="47">
        <f>AVERAGEIF('5.6.3 (Large excl tax)'!$A:$A,'Annual excl tax'!$B65,'5.6.3 (Large excl tax)'!L:L)</f>
        <v>10.559367138742427</v>
      </c>
      <c r="L65" s="47">
        <f>AVERAGEIF('5.6.3 (Large excl tax)'!$A:$A,'Annual excl tax'!$B65,'5.6.3 (Large excl tax)'!M:M)</f>
        <v>10.833880621134897</v>
      </c>
      <c r="M65" s="47">
        <f>AVERAGEIF('5.6.3 (Large excl tax)'!$A:$A,'Annual excl tax'!$B65,'5.6.3 (Large excl tax)'!N:N)</f>
        <v>8.5999629702532925</v>
      </c>
      <c r="N65" s="47">
        <f>AVERAGEIF('5.6.3 (Large excl tax)'!$A:$A,'Annual excl tax'!$B65,'5.6.3 (Large excl tax)'!O:O)</f>
        <v>9.5752544477887565</v>
      </c>
      <c r="O65" s="47">
        <f>AVERAGEIF('5.6.3 (Large excl tax)'!$A:$A,'Annual excl tax'!$B65,'5.6.3 (Large excl tax)'!P:P)</f>
        <v>8.7309544231983054</v>
      </c>
      <c r="P65" s="47">
        <f>AVERAGEIF('5.6.3 (Large excl tax)'!$A:$A,'Annual excl tax'!$B65,'5.6.3 (Large excl tax)'!Q:Q)</f>
        <v>8.3289947279947754</v>
      </c>
      <c r="Q65" s="47">
        <f>AVERAGEIF('5.6.3 (Large excl tax)'!$A:$A,'Annual excl tax'!$B65,'5.6.3 (Large excl tax)'!R:R)</f>
        <v>11.612799904099543</v>
      </c>
      <c r="R65" s="48">
        <f t="shared" si="0"/>
        <v>10.559367138742427</v>
      </c>
      <c r="S65" s="49">
        <f t="shared" si="1"/>
        <v>9.9762869451906795</v>
      </c>
      <c r="T65" s="50">
        <f t="shared" si="2"/>
        <v>13</v>
      </c>
      <c r="U65" s="47">
        <f>AVERAGEIF('5.6.3 (Large excl tax)'!$A:$A,'Annual excl tax'!$B65,'5.6.3 (Large excl tax)'!V:V)</f>
        <v>7.099123000914382</v>
      </c>
      <c r="V65" s="47">
        <f>AVERAGEIF('5.6.3 (Large excl tax)'!$A:$A,'Annual excl tax'!$B65,'5.6.3 (Large excl tax)'!W:W)</f>
        <v>8.6339692850682113</v>
      </c>
      <c r="W65" s="47">
        <f>AVERAGEIF('5.6.3 (Large excl tax)'!$A:$A,'Annual excl tax'!$B65,'5.6.3 (Large excl tax)'!X:X)</f>
        <v>11.503411371589888</v>
      </c>
      <c r="X65" s="47">
        <f>AVERAGEIF('5.6.3 (Large excl tax)'!$A:$A,'Annual excl tax'!$B65,'5.6.3 (Large excl tax)'!Y:Y)</f>
        <v>8.4846731836715783</v>
      </c>
      <c r="Y65" s="47">
        <f>AVERAGEIF('5.6.3 (Large excl tax)'!$A:$A,'Annual excl tax'!$B65,'5.6.3 (Large excl tax)'!Z:Z)</f>
        <v>7.7523977419593049</v>
      </c>
      <c r="Z65" s="47">
        <f>AVERAGEIF('5.6.3 (Large excl tax)'!$A:$A,'Annual excl tax'!$B65,'5.6.3 (Large excl tax)'!AA:AA)</f>
        <v>7.0806002902282543</v>
      </c>
      <c r="AA65" s="47">
        <f>AVERAGEIF('5.6.3 (Large excl tax)'!$A:$A,'Annual excl tax'!$B65,'5.6.3 (Large excl tax)'!AB:AB)</f>
        <v>9.1992281545281465</v>
      </c>
      <c r="AB65" s="47">
        <f>AVERAGEIF('5.6.3 (Large excl tax)'!$A:$A,'Annual excl tax'!$B65,'5.6.3 (Large excl tax)'!AC:AC)</f>
        <v>8.81410061141891</v>
      </c>
      <c r="AC65" s="47">
        <f>AVERAGEIF('5.6.3 (Large excl tax)'!$A:$A,'Annual excl tax'!$B65,'5.6.3 (Large excl tax)'!AD:AD)</f>
        <v>12.454007811481873</v>
      </c>
      <c r="AD65" s="47">
        <f>AVERAGEIF('5.6.3 (Large excl tax)'!$A:$A,'Annual excl tax'!$B65,'5.6.3 (Large excl tax)'!AE:AE)</f>
        <v>7.8085661214369884</v>
      </c>
      <c r="AE65" s="47">
        <f>AVERAGEIF('5.6.3 (Large excl tax)'!$A:$A,'Annual excl tax'!$B65,'5.6.3 (Large excl tax)'!AF:AF)</f>
        <v>9.2369438324273077</v>
      </c>
      <c r="AF65" s="47">
        <f>AVERAGEIF('5.6.3 (Large excl tax)'!$A:$A,'Annual excl tax'!$B65,'5.6.3 (Large excl tax)'!AG:AG)</f>
        <v>8.2357889620565281</v>
      </c>
      <c r="AG65" s="47">
        <f>AVERAGEIF('5.6.3 (Large excl tax)'!$A:$A,'Annual excl tax'!$B65,'5.6.3 (Large excl tax)'!AH:AH)</f>
        <v>9.1953707383170027</v>
      </c>
      <c r="AH65" s="47">
        <f t="shared" si="3"/>
        <v>9.1972994464225746</v>
      </c>
      <c r="AI65" s="49">
        <f t="shared" si="4"/>
        <v>26.263149000944104</v>
      </c>
      <c r="AJ65" s="50">
        <f>RANK(Q65,(C65:Q65,U65:AG65),1)</f>
        <v>25</v>
      </c>
    </row>
    <row r="66" spans="1:36" x14ac:dyDescent="0.25">
      <c r="A66" s="17" t="s">
        <v>39</v>
      </c>
      <c r="B66" s="82">
        <v>2021</v>
      </c>
      <c r="C66" s="47">
        <f>AVERAGEIF('5.6.3 (Large excl tax)'!$A:$A,'Annual excl tax'!$B66,'5.6.3 (Large excl tax)'!D:D)</f>
        <v>10.927034510389358</v>
      </c>
      <c r="D66" s="47">
        <f>AVERAGEIF('5.6.3 (Large excl tax)'!$A:$A,'Annual excl tax'!$B66,'5.6.3 (Large excl tax)'!E:E)</f>
        <v>15.139309884412153</v>
      </c>
      <c r="E66" s="47">
        <f>AVERAGEIF('5.6.3 (Large excl tax)'!$A:$A,'Annual excl tax'!$B66,'5.6.3 (Large excl tax)'!F:F)</f>
        <v>10.21468078602952</v>
      </c>
      <c r="F66" s="47">
        <f>AVERAGEIF('5.6.3 (Large excl tax)'!$A:$A,'Annual excl tax'!$B66,'5.6.3 (Large excl tax)'!G:G)</f>
        <v>8.9143863156513135</v>
      </c>
      <c r="G66" s="47">
        <f>AVERAGEIF('5.6.3 (Large excl tax)'!$A:$A,'Annual excl tax'!$B66,'5.6.3 (Large excl tax)'!H:H)</f>
        <v>10.260437684336473</v>
      </c>
      <c r="H66" s="47">
        <f>AVERAGEIF('5.6.3 (Large excl tax)'!$A:$A,'Annual excl tax'!$B66,'5.6.3 (Large excl tax)'!I:I)</f>
        <v>11.753551881775</v>
      </c>
      <c r="I66" s="47">
        <f>AVERAGEIF('5.6.3 (Large excl tax)'!$A:$A,'Annual excl tax'!$B66,'5.6.3 (Large excl tax)'!J:J)</f>
        <v>12.473155522349082</v>
      </c>
      <c r="J66" s="47">
        <f>AVERAGEIF('5.6.3 (Large excl tax)'!$A:$A,'Annual excl tax'!$B66,'5.6.3 (Large excl tax)'!K:K)</f>
        <v>16.835731873584333</v>
      </c>
      <c r="K66" s="47">
        <f>AVERAGEIF('5.6.3 (Large excl tax)'!$A:$A,'Annual excl tax'!$B66,'5.6.3 (Large excl tax)'!L:L)</f>
        <v>12.153484101791191</v>
      </c>
      <c r="L66" s="47">
        <f>AVERAGEIF('5.6.3 (Large excl tax)'!$A:$A,'Annual excl tax'!$B66,'5.6.3 (Large excl tax)'!M:M)</f>
        <v>10.649390079766839</v>
      </c>
      <c r="M66" s="47">
        <f>AVERAGEIF('5.6.3 (Large excl tax)'!$A:$A,'Annual excl tax'!$B66,'5.6.3 (Large excl tax)'!N:N)</f>
        <v>8.6021776074411829</v>
      </c>
      <c r="N66" s="47">
        <f>AVERAGEIF('5.6.3 (Large excl tax)'!$A:$A,'Annual excl tax'!$B66,'5.6.3 (Large excl tax)'!O:O)</f>
        <v>9.2595402272195066</v>
      </c>
      <c r="O66" s="47">
        <f>AVERAGEIF('5.6.3 (Large excl tax)'!$A:$A,'Annual excl tax'!$B66,'5.6.3 (Large excl tax)'!P:P)</f>
        <v>12.000695553796145</v>
      </c>
      <c r="P66" s="47">
        <f>AVERAGEIF('5.6.3 (Large excl tax)'!$A:$A,'Annual excl tax'!$B66,'5.6.3 (Large excl tax)'!Q:Q)</f>
        <v>10.34093142594325</v>
      </c>
      <c r="Q66" s="47">
        <f>AVERAGEIF('5.6.3 (Large excl tax)'!$A:$A,'Annual excl tax'!$B66,'5.6.3 (Large excl tax)'!R:R)</f>
        <v>12.503997484952158</v>
      </c>
      <c r="R66" s="48">
        <f t="shared" ref="R66" si="15">MEDIAN(C66:Q66)</f>
        <v>10.927034510389358</v>
      </c>
      <c r="S66" s="49">
        <f t="shared" ref="S66" si="16">(Q66-R66)/R66*100</f>
        <v>14.431756146312463</v>
      </c>
      <c r="T66" s="50">
        <f t="shared" ref="T66" si="17">RANK(Q66,(C66:Q66),1)</f>
        <v>13</v>
      </c>
      <c r="U66" s="47">
        <f>AVERAGEIF('5.6.3 (Large excl tax)'!$A:$A,'Annual excl tax'!$B66,'5.6.3 (Large excl tax)'!V:V)</f>
        <v>7.4302733823388767</v>
      </c>
      <c r="V66" s="47">
        <f>AVERAGEIF('5.6.3 (Large excl tax)'!$A:$A,'Annual excl tax'!$B66,'5.6.3 (Large excl tax)'!W:W)</f>
        <v>8.3400481342882529</v>
      </c>
      <c r="W66" s="47">
        <f>AVERAGEIF('5.6.3 (Large excl tax)'!$A:$A,'Annual excl tax'!$B66,'5.6.3 (Large excl tax)'!X:X)</f>
        <v>11.295801646179472</v>
      </c>
      <c r="X66" s="47">
        <f>AVERAGEIF('5.6.3 (Large excl tax)'!$A:$A,'Annual excl tax'!$B66,'5.6.3 (Large excl tax)'!Y:Y)</f>
        <v>9.9911158374095734</v>
      </c>
      <c r="Y66" s="47">
        <f>AVERAGEIF('5.6.3 (Large excl tax)'!$A:$A,'Annual excl tax'!$B66,'5.6.3 (Large excl tax)'!Z:Z)</f>
        <v>10.755501481670809</v>
      </c>
      <c r="Z66" s="47">
        <f>AVERAGEIF('5.6.3 (Large excl tax)'!$A:$A,'Annual excl tax'!$B66,'5.6.3 (Large excl tax)'!AA:AA)</f>
        <v>6.7758987184608124</v>
      </c>
      <c r="AA66" s="47">
        <f>AVERAGEIF('5.6.3 (Large excl tax)'!$A:$A,'Annual excl tax'!$B66,'5.6.3 (Large excl tax)'!AB:AB)</f>
        <v>10.459227593596722</v>
      </c>
      <c r="AB66" s="47">
        <f>AVERAGEIF('5.6.3 (Large excl tax)'!$A:$A,'Annual excl tax'!$B66,'5.6.3 (Large excl tax)'!AC:AC)</f>
        <v>8.714121126653593</v>
      </c>
      <c r="AC66" s="47">
        <f>AVERAGEIF('5.6.3 (Large excl tax)'!$A:$A,'Annual excl tax'!$B66,'5.6.3 (Large excl tax)'!AD:AD)</f>
        <v>12.152382663089675</v>
      </c>
      <c r="AD66" s="47">
        <f>AVERAGEIF('5.6.3 (Large excl tax)'!$A:$A,'Annual excl tax'!$B66,'5.6.3 (Large excl tax)'!AE:AE)</f>
        <v>7.159786824669605</v>
      </c>
      <c r="AE66" s="47">
        <f>AVERAGEIF('5.6.3 (Large excl tax)'!$A:$A,'Annual excl tax'!$B66,'5.6.3 (Large excl tax)'!AF:AF)</f>
        <v>9.6112797293772374</v>
      </c>
      <c r="AF66" s="47">
        <f>AVERAGEIF('5.6.3 (Large excl tax)'!$A:$A,'Annual excl tax'!$B66,'5.6.3 (Large excl tax)'!AG:AG)</f>
        <v>7.5204470685022082</v>
      </c>
      <c r="AG66" s="47">
        <f>AVERAGEIF('5.6.3 (Large excl tax)'!$A:$A,'Annual excl tax'!$B66,'5.6.3 (Large excl tax)'!AH:AH)</f>
        <v>9.0575926919513812</v>
      </c>
      <c r="AH66" s="47">
        <f t="shared" ref="AH66" si="18">MEDIAN(C66:Q66,U66:AG66)</f>
        <v>10.300684555139862</v>
      </c>
      <c r="AI66" s="49">
        <f t="shared" ref="AI66" si="19">(Q66-AH66)/AH66*100</f>
        <v>21.389966055342235</v>
      </c>
      <c r="AJ66" s="50">
        <f>RANK(Q66,(C66:Q66,U66:AG66),1)</f>
        <v>26</v>
      </c>
    </row>
    <row r="67" spans="1:36" x14ac:dyDescent="0.25">
      <c r="A67" s="17" t="s">
        <v>39</v>
      </c>
      <c r="B67" s="82">
        <v>2022</v>
      </c>
      <c r="C67" s="47">
        <f>AVERAGEIF('5.6.3 (Large excl tax)'!$A:$A,'Annual excl tax'!$B67,'5.6.3 (Large excl tax)'!D:D)</f>
        <v>14.215762668308951</v>
      </c>
      <c r="D67" s="47">
        <f>AVERAGEIF('5.6.3 (Large excl tax)'!$A:$A,'Annual excl tax'!$B67,'5.6.3 (Large excl tax)'!E:E)</f>
        <v>26.77128082846167</v>
      </c>
      <c r="E67" s="47">
        <f>AVERAGEIF('5.6.3 (Large excl tax)'!$A:$A,'Annual excl tax'!$B67,'5.6.3 (Large excl tax)'!F:F)</f>
        <v>25.077956787260618</v>
      </c>
      <c r="F67" s="47">
        <f>AVERAGEIF('5.6.3 (Large excl tax)'!$A:$A,'Annual excl tax'!$B67,'5.6.3 (Large excl tax)'!G:G)</f>
        <v>10.870105022698016</v>
      </c>
      <c r="G67" s="47">
        <f>AVERAGEIF('5.6.3 (Large excl tax)'!$A:$A,'Annual excl tax'!$B67,'5.6.3 (Large excl tax)'!H:H)</f>
        <v>12.699529676422687</v>
      </c>
      <c r="H67" s="47">
        <f>AVERAGEIF('5.6.3 (Large excl tax)'!$A:$A,'Annual excl tax'!$B67,'5.6.3 (Large excl tax)'!I:I)</f>
        <v>16.109921008245227</v>
      </c>
      <c r="I67" s="47">
        <f>AVERAGEIF('5.6.3 (Large excl tax)'!$A:$A,'Annual excl tax'!$B67,'5.6.3 (Large excl tax)'!J:J)</f>
        <v>30.64467533539284</v>
      </c>
      <c r="J67" s="47">
        <f>AVERAGEIF('5.6.3 (Large excl tax)'!$A:$A,'Annual excl tax'!$B67,'5.6.3 (Large excl tax)'!K:K)</f>
        <v>24.323013828301537</v>
      </c>
      <c r="K67" s="47">
        <f>AVERAGEIF('5.6.3 (Large excl tax)'!$A:$A,'Annual excl tax'!$B67,'5.6.3 (Large excl tax)'!L:L)</f>
        <v>22.975756032525151</v>
      </c>
      <c r="L67" s="47">
        <f>AVERAGEIF('5.6.3 (Large excl tax)'!$A:$A,'Annual excl tax'!$B67,'5.6.3 (Large excl tax)'!M:M)</f>
        <v>12.367827880682967</v>
      </c>
      <c r="M67" s="47">
        <f>AVERAGEIF('5.6.3 (Large excl tax)'!$A:$A,'Annual excl tax'!$B67,'5.6.3 (Large excl tax)'!N:N)</f>
        <v>19.261428105814858</v>
      </c>
      <c r="N67" s="47">
        <f>AVERAGEIF('5.6.3 (Large excl tax)'!$A:$A,'Annual excl tax'!$B67,'5.6.3 (Large excl tax)'!O:O)</f>
        <v>14.652451277740409</v>
      </c>
      <c r="O67" s="47">
        <f>AVERAGEIF('5.6.3 (Large excl tax)'!$A:$A,'Annual excl tax'!$B67,'5.6.3 (Large excl tax)'!P:P)</f>
        <v>21.280204074426123</v>
      </c>
      <c r="P67" s="47">
        <f>AVERAGEIF('5.6.3 (Large excl tax)'!$A:$A,'Annual excl tax'!$B67,'5.6.3 (Large excl tax)'!Q:Q)</f>
        <v>15.081646876825076</v>
      </c>
      <c r="Q67" s="47">
        <f>AVERAGEIF('5.6.3 (Large excl tax)'!$A:$A,'Annual excl tax'!$B67,'5.6.3 (Large excl tax)'!R:R)</f>
        <v>25.319405307048275</v>
      </c>
      <c r="R67" s="71">
        <f>MEDIAN(C67:Q67)</f>
        <v>19.261428105814858</v>
      </c>
      <c r="S67" s="72">
        <f>(Q67-R67)/R67*100</f>
        <v>31.451339786194598</v>
      </c>
      <c r="T67" s="73">
        <f>RANK(Q67,(C67:Q67),1)</f>
        <v>13</v>
      </c>
      <c r="U67" s="47">
        <f>AVERAGEIF('5.6.3 (Large excl tax)'!$A:$A,'Annual excl tax'!$B67,'5.6.3 (Large excl tax)'!V:V)</f>
        <v>7.9405629127656887</v>
      </c>
      <c r="V67" s="47">
        <f>AVERAGEIF('5.6.3 (Large excl tax)'!$A:$A,'Annual excl tax'!$B67,'5.6.3 (Large excl tax)'!W:W)</f>
        <v>9.0342015677379894</v>
      </c>
      <c r="W67" s="47">
        <f>AVERAGEIF('5.6.3 (Large excl tax)'!$A:$A,'Annual excl tax'!$B67,'5.6.3 (Large excl tax)'!X:X)</f>
        <v>17.675973615991339</v>
      </c>
      <c r="X67" s="47">
        <f>AVERAGEIF('5.6.3 (Large excl tax)'!$A:$A,'Annual excl tax'!$B67,'5.6.3 (Large excl tax)'!Y:Y)</f>
        <v>13.77462621956397</v>
      </c>
      <c r="Y67" s="47">
        <f>AVERAGEIF('5.6.3 (Large excl tax)'!$A:$A,'Annual excl tax'!$B67,'5.6.3 (Large excl tax)'!Z:Z)</f>
        <v>14.134886486843683</v>
      </c>
      <c r="Z67" s="47">
        <f>AVERAGEIF('5.6.3 (Large excl tax)'!$A:$A,'Annual excl tax'!$B67,'5.6.3 (Large excl tax)'!AA:AA)</f>
        <v>7.3880845818784397</v>
      </c>
      <c r="AA67" s="47">
        <f>AVERAGEIF('5.6.3 (Large excl tax)'!$A:$A,'Annual excl tax'!$B67,'5.6.3 (Large excl tax)'!AB:AB)</f>
        <v>17.492305287953126</v>
      </c>
      <c r="AB67" s="47">
        <f>AVERAGEIF('5.6.3 (Large excl tax)'!$A:$A,'Annual excl tax'!$B67,'5.6.3 (Large excl tax)'!AC:AC)</f>
        <v>11.941303347192587</v>
      </c>
      <c r="AC67" s="47">
        <f>AVERAGEIF('5.6.3 (Large excl tax)'!$A:$A,'Annual excl tax'!$B67,'5.6.3 (Large excl tax)'!AD:AD)</f>
        <v>11.688224560723404</v>
      </c>
      <c r="AD67" s="47">
        <f>AVERAGEIF('5.6.3 (Large excl tax)'!$A:$A,'Annual excl tax'!$B67,'5.6.3 (Large excl tax)'!AE:AE)</f>
        <v>7.5460851705448846</v>
      </c>
      <c r="AE67" s="47">
        <f>AVERAGEIF('5.6.3 (Large excl tax)'!$A:$A,'Annual excl tax'!$B67,'5.6.3 (Large excl tax)'!AF:AF)</f>
        <v>18.726983510353431</v>
      </c>
      <c r="AF67" s="47">
        <f>AVERAGEIF('5.6.3 (Large excl tax)'!$A:$A,'Annual excl tax'!$B67,'5.6.3 (Large excl tax)'!AG:AG)</f>
        <v>9.4759435985267579</v>
      </c>
      <c r="AG67" s="47">
        <f>AVERAGEIF('5.6.3 (Large excl tax)'!$A:$A,'Annual excl tax'!$B67,'5.6.3 (Large excl tax)'!AH:AH)</f>
        <v>9.906367622513331</v>
      </c>
      <c r="AH67" s="47">
        <f>MEDIAN(C67:Q67,U67:AG67)</f>
        <v>14.434106973024679</v>
      </c>
      <c r="AI67" s="72">
        <f>(Q67-AH67)/AH67*100</f>
        <v>75.41372912343445</v>
      </c>
      <c r="AJ67" s="73">
        <f>RANK(Q67,(C67:Q67,U67:AG67),1)</f>
        <v>26</v>
      </c>
    </row>
    <row r="68" spans="1:36" x14ac:dyDescent="0.25">
      <c r="A68" s="17" t="s">
        <v>39</v>
      </c>
      <c r="B68" s="82">
        <v>2023</v>
      </c>
      <c r="C68" s="47">
        <f>AVERAGEIF('5.6.3 (Large excl tax)'!$A:$A,'Annual excl tax'!$B68,'5.6.3 (Large excl tax)'!D:D)</f>
        <v>22.932640279983737</v>
      </c>
      <c r="D68" s="47">
        <f>AVERAGEIF('5.6.3 (Large excl tax)'!$A:$A,'Annual excl tax'!$B68,'5.6.3 (Large excl tax)'!E:E)</f>
        <v>25.891972449603045</v>
      </c>
      <c r="E68" s="47">
        <f>AVERAGEIF('5.6.3 (Large excl tax)'!$A:$A,'Annual excl tax'!$B68,'5.6.3 (Large excl tax)'!F:F)</f>
        <v>20.109209716851581</v>
      </c>
      <c r="F68" s="47">
        <f>AVERAGEIF('5.6.3 (Large excl tax)'!$A:$A,'Annual excl tax'!$B68,'5.6.3 (Large excl tax)'!G:G)</f>
        <v>12.091540070625818</v>
      </c>
      <c r="G68" s="47">
        <f>AVERAGEIF('5.6.3 (Large excl tax)'!$A:$A,'Annual excl tax'!$B68,'5.6.3 (Large excl tax)'!H:H)</f>
        <v>15.936575883204709</v>
      </c>
      <c r="H68" s="47">
        <f>AVERAGEIF('5.6.3 (Large excl tax)'!$A:$A,'Annual excl tax'!$B68,'5.6.3 (Large excl tax)'!I:I)</f>
        <v>23.784037486496558</v>
      </c>
      <c r="I68" s="47">
        <f>AVERAGEIF('5.6.3 (Large excl tax)'!$A:$A,'Annual excl tax'!$B68,'5.6.3 (Large excl tax)'!J:J)</f>
        <v>16.447110511576142</v>
      </c>
      <c r="J68" s="47">
        <f>AVERAGEIF('5.6.3 (Large excl tax)'!$A:$A,'Annual excl tax'!$B68,'5.6.3 (Large excl tax)'!K:K)</f>
        <v>35.229355921320931</v>
      </c>
      <c r="K68" s="47">
        <f>AVERAGEIF('5.6.3 (Large excl tax)'!$A:$A,'Annual excl tax'!$B68,'5.6.3 (Large excl tax)'!L:L)</f>
        <v>23.568434800068644</v>
      </c>
      <c r="L68" s="47">
        <f>AVERAGEIF('5.6.3 (Large excl tax)'!$A:$A,'Annual excl tax'!$B68,'5.6.3 (Large excl tax)'!M:M)</f>
        <v>23.0237067153423</v>
      </c>
      <c r="M68" s="47">
        <f>AVERAGEIF('5.6.3 (Large excl tax)'!$A:$A,'Annual excl tax'!$B68,'5.6.3 (Large excl tax)'!N:N)</f>
        <v>25.619824363320458</v>
      </c>
      <c r="N68" s="47">
        <f>AVERAGEIF('5.6.3 (Large excl tax)'!$A:$A,'Annual excl tax'!$B68,'5.6.3 (Large excl tax)'!O:O)</f>
        <v>21.424356243234243</v>
      </c>
      <c r="O68" s="47">
        <f>AVERAGEIF('5.6.3 (Large excl tax)'!$A:$A,'Annual excl tax'!$B68,'5.6.3 (Large excl tax)'!P:P)</f>
        <v>17.022479870205544</v>
      </c>
      <c r="P68" s="47">
        <f>AVERAGEIF('5.6.3 (Large excl tax)'!$A:$A,'Annual excl tax'!$B68,'5.6.3 (Large excl tax)'!Q:Q)</f>
        <v>11.130142669530564</v>
      </c>
      <c r="Q68" s="47">
        <f>AVERAGEIF('5.6.3 (Large excl tax)'!$A:$A,'Annual excl tax'!$B68,'5.6.3 (Large excl tax)'!R:R)</f>
        <v>30.473995161429617</v>
      </c>
      <c r="R68" s="71">
        <f>MEDIAN(C68:Q68)</f>
        <v>22.932640279983737</v>
      </c>
      <c r="S68" s="72">
        <f>(Q68-R68)/R68*100</f>
        <v>32.884808680438724</v>
      </c>
      <c r="T68" s="73">
        <f>RANK(Q68,(C68:Q68),1)</f>
        <v>14</v>
      </c>
      <c r="U68" s="47">
        <f>AVERAGEIF('5.6.3 (Large excl tax)'!$A:$A,'Annual excl tax'!$B68,'5.6.3 (Large excl tax)'!V:V)</f>
        <v>8.4445635977890756</v>
      </c>
      <c r="V68" s="47">
        <f>AVERAGEIF('5.6.3 (Large excl tax)'!$A:$A,'Annual excl tax'!$B68,'5.6.3 (Large excl tax)'!W:W)</f>
        <v>10.370708101909305</v>
      </c>
      <c r="W68" s="47">
        <f>AVERAGEIF('5.6.3 (Large excl tax)'!$A:$A,'Annual excl tax'!$B68,'5.6.3 (Large excl tax)'!X:X)</f>
        <v>18.667174555029177</v>
      </c>
      <c r="X68" s="47">
        <f>AVERAGEIF('5.6.3 (Large excl tax)'!$A:$A,'Annual excl tax'!$B68,'5.6.3 (Large excl tax)'!Y:Y)</f>
        <v>18.872561505811824</v>
      </c>
      <c r="Y68" s="47">
        <f>AVERAGEIF('5.6.3 (Large excl tax)'!$A:$A,'Annual excl tax'!$B68,'5.6.3 (Large excl tax)'!Z:Z)</f>
        <v>13.865966765278817</v>
      </c>
      <c r="Z68" s="47">
        <f>AVERAGEIF('5.6.3 (Large excl tax)'!$A:$A,'Annual excl tax'!$B68,'5.6.3 (Large excl tax)'!AA:AA)</f>
        <v>9.8096604531791716</v>
      </c>
      <c r="AA68" s="47">
        <f>AVERAGEIF('5.6.3 (Large excl tax)'!$A:$A,'Annual excl tax'!$B68,'5.6.3 (Large excl tax)'!AB:AB)</f>
        <v>20.355525126045102</v>
      </c>
      <c r="AB68" s="47">
        <f>AVERAGEIF('5.6.3 (Large excl tax)'!$A:$A,'Annual excl tax'!$B68,'5.6.3 (Large excl tax)'!AC:AC)</f>
        <v>18.115369056516009</v>
      </c>
      <c r="AC68" s="47">
        <f>AVERAGEIF('5.6.3 (Large excl tax)'!$A:$A,'Annual excl tax'!$B68,'5.6.3 (Large excl tax)'!AD:AD)</f>
        <v>11.366161994667131</v>
      </c>
      <c r="AD68" s="47">
        <f>AVERAGEIF('5.6.3 (Large excl tax)'!$A:$A,'Annual excl tax'!$B68,'5.6.3 (Large excl tax)'!AE:AE)</f>
        <v>10.315827043977427</v>
      </c>
      <c r="AE68" s="47">
        <f>AVERAGEIF('5.6.3 (Large excl tax)'!$A:$A,'Annual excl tax'!$B68,'5.6.3 (Large excl tax)'!AF:AF)</f>
        <v>14.752045704118897</v>
      </c>
      <c r="AF68" s="47">
        <f>AVERAGEIF('5.6.3 (Large excl tax)'!$A:$A,'Annual excl tax'!$B68,'5.6.3 (Large excl tax)'!AG:AG)</f>
        <v>9.5719320359046591</v>
      </c>
      <c r="AG68" s="47">
        <f>AVERAGEIF('5.6.3 (Large excl tax)'!$A:$A,'Annual excl tax'!$B68,'5.6.3 (Large excl tax)'!AH:AH)</f>
        <v>12.95898291175774</v>
      </c>
      <c r="AH68" s="47">
        <f>MEDIAN(C68:Q68,U68:AG68)</f>
        <v>17.568924463360776</v>
      </c>
      <c r="AI68" s="72">
        <f>(Q68-AH68)/AH68*100</f>
        <v>73.453959717237112</v>
      </c>
      <c r="AJ68" s="73">
        <f>RANK(Q68,(C68:Q68,U68:AG68),1)</f>
        <v>27</v>
      </c>
    </row>
    <row r="69" spans="1:36" x14ac:dyDescent="0.25">
      <c r="A69" s="17" t="s">
        <v>39</v>
      </c>
      <c r="B69" s="82">
        <v>2024</v>
      </c>
      <c r="C69" s="47">
        <f>AVERAGEIF('5.6.3 (Large excl tax)'!$A:$A,'Annual excl tax'!$B69,'5.6.3 (Large excl tax)'!D:D)</f>
        <v>22.071687630110311</v>
      </c>
      <c r="D69" s="47">
        <f>AVERAGEIF('5.6.3 (Large excl tax)'!$A:$A,'Annual excl tax'!$B69,'5.6.3 (Large excl tax)'!E:E)</f>
        <v>18.592612224515982</v>
      </c>
      <c r="E69" s="47">
        <f>AVERAGEIF('5.6.3 (Large excl tax)'!$A:$A,'Annual excl tax'!$B69,'5.6.3 (Large excl tax)'!F:F)</f>
        <v>15.062553170441635</v>
      </c>
      <c r="F69" s="47">
        <f>AVERAGEIF('5.6.3 (Large excl tax)'!$A:$A,'Annual excl tax'!$B69,'5.6.3 (Large excl tax)'!G:G)</f>
        <v>12.115565288253585</v>
      </c>
      <c r="G69" s="47">
        <f>AVERAGEIF('5.6.3 (Large excl tax)'!$A:$A,'Annual excl tax'!$B69,'5.6.3 (Large excl tax)'!H:H)</f>
        <v>17.032719669144264</v>
      </c>
      <c r="H69" s="47">
        <f>AVERAGEIF('5.6.3 (Large excl tax)'!$A:$A,'Annual excl tax'!$B69,'5.6.3 (Large excl tax)'!I:I)</f>
        <v>21.584705224990685</v>
      </c>
      <c r="I69" s="47">
        <f>AVERAGEIF('5.6.3 (Large excl tax)'!$A:$A,'Annual excl tax'!$B69,'5.6.3 (Large excl tax)'!J:J)</f>
        <v>15.3682704983693</v>
      </c>
      <c r="J69" s="47">
        <f>AVERAGEIF('5.6.3 (Large excl tax)'!$A:$A,'Annual excl tax'!$B69,'5.6.3 (Large excl tax)'!K:K)</f>
        <v>28.125483678614749</v>
      </c>
      <c r="K69" s="47">
        <f>AVERAGEIF('5.6.3 (Large excl tax)'!$A:$A,'Annual excl tax'!$B69,'5.6.3 (Large excl tax)'!L:L)</f>
        <v>18.000879141037593</v>
      </c>
      <c r="L69" s="47">
        <f>AVERAGEIF('5.6.3 (Large excl tax)'!$A:$A,'Annual excl tax'!$B69,'5.6.3 (Large excl tax)'!M:M)</f>
        <v>23.163998758302995</v>
      </c>
      <c r="M69" s="47">
        <f>AVERAGEIF('5.6.3 (Large excl tax)'!$A:$A,'Annual excl tax'!$B69,'5.6.3 (Large excl tax)'!N:N)</f>
        <v>17.149761738250383</v>
      </c>
      <c r="N69" s="47">
        <f>AVERAGEIF('5.6.3 (Large excl tax)'!$A:$A,'Annual excl tax'!$B69,'5.6.3 (Large excl tax)'!O:O)</f>
        <v>14.010354580312832</v>
      </c>
      <c r="O69" s="47">
        <f>AVERAGEIF('5.6.3 (Large excl tax)'!$A:$A,'Annual excl tax'!$B69,'5.6.3 (Large excl tax)'!P:P)</f>
        <v>14.249878276879073</v>
      </c>
      <c r="P69" s="47">
        <f>AVERAGEIF('5.6.3 (Large excl tax)'!$A:$A,'Annual excl tax'!$B69,'5.6.3 (Large excl tax)'!Q:Q)</f>
        <v>10.278796040020159</v>
      </c>
      <c r="Q69" s="47">
        <f>AVERAGEIF('5.6.3 (Large excl tax)'!$A:$A,'Annual excl tax'!$B69,'5.6.3 (Large excl tax)'!R:R)</f>
        <v>19.542923916379301</v>
      </c>
      <c r="R69" s="47">
        <f>MEDIAN(C69:Q69)</f>
        <v>17.149761738250383</v>
      </c>
      <c r="S69" s="80">
        <f>(Q69-R69)/R69*100</f>
        <v>13.954492281903086</v>
      </c>
      <c r="T69" s="81">
        <f>RANK(Q69,(C69:Q69),1)</f>
        <v>11</v>
      </c>
      <c r="U69" s="47">
        <f>AVERAGEIF('5.6.3 (Large excl tax)'!$A:$A,'Annual excl tax'!$B69,'5.6.3 (Large excl tax)'!V:V)</f>
        <v>8.4498791119233658</v>
      </c>
      <c r="V69" s="47">
        <f>AVERAGEIF('5.6.3 (Large excl tax)'!$A:$A,'Annual excl tax'!$B69,'5.6.3 (Large excl tax)'!W:W)</f>
        <v>9.9499607235219543</v>
      </c>
      <c r="W69" s="47">
        <f>AVERAGEIF('5.6.3 (Large excl tax)'!$A:$A,'Annual excl tax'!$B69,'5.6.3 (Large excl tax)'!X:X)</f>
        <v>17.190846084803056</v>
      </c>
      <c r="X69" s="47">
        <f>AVERAGEIF('5.6.3 (Large excl tax)'!$A:$A,'Annual excl tax'!$B69,'5.6.3 (Large excl tax)'!Y:Y)</f>
        <v>17.873342914466814</v>
      </c>
      <c r="Y69" s="47">
        <f>AVERAGEIF('5.6.3 (Large excl tax)'!$A:$A,'Annual excl tax'!$B69,'5.6.3 (Large excl tax)'!Z:Z)</f>
        <v>13.46711919168439</v>
      </c>
      <c r="Z69" s="47">
        <f>AVERAGEIF('5.6.3 (Large excl tax)'!$A:$A,'Annual excl tax'!$B69,'5.6.3 (Large excl tax)'!AA:AA)</f>
        <v>8.8643472169811552</v>
      </c>
      <c r="AA69" s="47">
        <f>AVERAGEIF('5.6.3 (Large excl tax)'!$A:$A,'Annual excl tax'!$B69,'5.6.3 (Large excl tax)'!AB:AB)</f>
        <v>16.879523814820367</v>
      </c>
      <c r="AB69" s="47">
        <f>AVERAGEIF('5.6.3 (Large excl tax)'!$A:$A,'Annual excl tax'!$B69,'5.6.3 (Large excl tax)'!AC:AC)</f>
        <v>13.415160568047892</v>
      </c>
      <c r="AC69" s="47">
        <f>AVERAGEIF('5.6.3 (Large excl tax)'!$A:$A,'Annual excl tax'!$B69,'5.6.3 (Large excl tax)'!AD:AD)</f>
        <v>11.312171001450746</v>
      </c>
      <c r="AD69" s="47">
        <f>AVERAGEIF('5.6.3 (Large excl tax)'!$A:$A,'Annual excl tax'!$B69,'5.6.3 (Large excl tax)'!AE:AE)</f>
        <v>11.103534921741176</v>
      </c>
      <c r="AE69" s="47">
        <f>AVERAGEIF('5.6.3 (Large excl tax)'!$A:$A,'Annual excl tax'!$B69,'5.6.3 (Large excl tax)'!AF:AF)</f>
        <v>12.59216807368125</v>
      </c>
      <c r="AF69" s="47">
        <f>AVERAGEIF('5.6.3 (Large excl tax)'!$A:$A,'Annual excl tax'!$B69,'5.6.3 (Large excl tax)'!AG:AG)</f>
        <v>9.0781699398690208</v>
      </c>
      <c r="AG69" s="47">
        <f>AVERAGEIF('5.6.3 (Large excl tax)'!$A:$A,'Annual excl tax'!$B69,'5.6.3 (Large excl tax)'!AH:AH)</f>
        <v>12.748327032732146</v>
      </c>
      <c r="AH69" s="47">
        <f>MEDIAN(C69:Q69,U69:AG69)</f>
        <v>14.656215723660354</v>
      </c>
      <c r="AI69" s="80">
        <f>(Q69-AH69)/AH69*100</f>
        <v>33.342223428316892</v>
      </c>
      <c r="AJ69" s="81">
        <f>RANK(Q69,(C69:Q69,U69:AG69),1)</f>
        <v>24</v>
      </c>
    </row>
    <row r="70" spans="1:36" x14ac:dyDescent="0.25">
      <c r="A70" s="17" t="s">
        <v>39</v>
      </c>
      <c r="B70" s="82">
        <v>2025</v>
      </c>
      <c r="C70" s="47">
        <f>AVERAGEIF('5.6.3 (Large excl tax)'!$A:$A,'Annual excl tax'!$B70,'5.6.3 (Large excl tax)'!D:D)</f>
        <v>20.210635558888782</v>
      </c>
      <c r="D70" s="47">
        <f>AVERAGEIF('5.6.3 (Large excl tax)'!$A:$A,'Annual excl tax'!$B70,'5.6.3 (Large excl tax)'!E:E)</f>
        <v>21.592458128002363</v>
      </c>
      <c r="E70" s="47">
        <f>AVERAGEIF('5.6.3 (Large excl tax)'!$A:$A,'Annual excl tax'!$B70,'5.6.3 (Large excl tax)'!F:F)</f>
        <v>13.914319126403853</v>
      </c>
      <c r="F70" s="47">
        <f>AVERAGEIF('5.6.3 (Large excl tax)'!$A:$A,'Annual excl tax'!$B70,'5.6.3 (Large excl tax)'!G:G)</f>
        <v>10.478192552737053</v>
      </c>
      <c r="G70" s="47">
        <f>AVERAGEIF('5.6.3 (Large excl tax)'!$A:$A,'Annual excl tax'!$B70,'5.6.3 (Large excl tax)'!H:H)</f>
        <v>14.170804063005317</v>
      </c>
      <c r="H70" s="47">
        <f>AVERAGEIF('5.6.3 (Large excl tax)'!$A:$A,'Annual excl tax'!$B70,'5.6.3 (Large excl tax)'!I:I)</f>
        <v>19.799704673575455</v>
      </c>
      <c r="I70" s="47">
        <f>AVERAGEIF('5.6.3 (Large excl tax)'!$A:$A,'Annual excl tax'!$B70,'5.6.3 (Large excl tax)'!J:J)</f>
        <v>15.561771245959292</v>
      </c>
      <c r="J70" s="47">
        <f>AVERAGEIF('5.6.3 (Large excl tax)'!$A:$A,'Annual excl tax'!$B70,'5.6.3 (Large excl tax)'!K:K)</f>
        <v>26.087595441486094</v>
      </c>
      <c r="K70" s="47">
        <f>AVERAGEIF('5.6.3 (Large excl tax)'!$A:$A,'Annual excl tax'!$B70,'5.6.3 (Large excl tax)'!L:L)</f>
        <v>18.566898438706005</v>
      </c>
      <c r="L70" s="47">
        <f>AVERAGEIF('5.6.3 (Large excl tax)'!$A:$A,'Annual excl tax'!$B70,'5.6.3 (Large excl tax)'!M:M)</f>
        <v>21.635586643012623</v>
      </c>
      <c r="M70" s="47">
        <f>AVERAGEIF('5.6.3 (Large excl tax)'!$A:$A,'Annual excl tax'!$B70,'5.6.3 (Large excl tax)'!N:N)</f>
        <v>16.089670295793582</v>
      </c>
      <c r="N70" s="47">
        <f>AVERAGEIF('5.6.3 (Large excl tax)'!$A:$A,'Annual excl tax'!$B70,'5.6.3 (Large excl tax)'!O:O)</f>
        <v>12.6442516973853</v>
      </c>
      <c r="O70" s="47">
        <f>AVERAGEIF('5.6.3 (Large excl tax)'!$A:$A,'Annual excl tax'!$B70,'5.6.3 (Large excl tax)'!P:P)</f>
        <v>13.673192020207527</v>
      </c>
      <c r="P70" s="47">
        <f>AVERAGEIF('5.6.3 (Large excl tax)'!$A:$A,'Annual excl tax'!$B70,'5.6.3 (Large excl tax)'!Q:Q)</f>
        <v>11.216590332337418</v>
      </c>
      <c r="Q70" s="47">
        <f>AVERAGEIF('5.6.3 (Large excl tax)'!$A:$A,'Annual excl tax'!$B70,'5.6.3 (Large excl tax)'!R:R)</f>
        <v>18.464580832866993</v>
      </c>
      <c r="R70" s="47">
        <f>MEDIAN(C70:Q70)</f>
        <v>16.089670295793582</v>
      </c>
      <c r="S70" s="80">
        <f>(Q70-R70)/R70*100</f>
        <v>14.760467389405104</v>
      </c>
      <c r="T70" s="81">
        <f>RANK(Q70,(C70:Q70),1)</f>
        <v>9</v>
      </c>
      <c r="U70" s="47">
        <f>AVERAGEIF('5.6.3 (Large excl tax)'!$A:$A,'Annual excl tax'!$B70,'5.6.3 (Large excl tax)'!V:V)</f>
        <v>9.4378305152339763</v>
      </c>
      <c r="V70" s="47">
        <f>AVERAGEIF('5.6.3 (Large excl tax)'!$A:$A,'Annual excl tax'!$B70,'5.6.3 (Large excl tax)'!W:W)</f>
        <v>11.323552049160618</v>
      </c>
      <c r="W70" s="47">
        <f>AVERAGEIF('5.6.3 (Large excl tax)'!$A:$A,'Annual excl tax'!$B70,'5.6.3 (Large excl tax)'!X:X)</f>
        <v>15.792048175839797</v>
      </c>
      <c r="X70" s="47">
        <f>AVERAGEIF('5.6.3 (Large excl tax)'!$A:$A,'Annual excl tax'!$B70,'5.6.3 (Large excl tax)'!Y:Y)</f>
        <v>16.564005729146078</v>
      </c>
      <c r="Y70" s="47">
        <f>AVERAGEIF('5.6.3 (Large excl tax)'!$A:$A,'Annual excl tax'!$B70,'5.6.3 (Large excl tax)'!Z:Z)</f>
        <v>13.525452594665055</v>
      </c>
      <c r="Z70" s="47">
        <f>AVERAGEIF('5.6.3 (Large excl tax)'!$A:$A,'Annual excl tax'!$B70,'5.6.3 (Large excl tax)'!AA:AA)</f>
        <v>8.899224173675119</v>
      </c>
      <c r="AA70" s="47">
        <f>AVERAGEIF('5.6.3 (Large excl tax)'!$A:$A,'Annual excl tax'!$B70,'5.6.3 (Large excl tax)'!AB:AB)</f>
        <v>15.324562150247949</v>
      </c>
      <c r="AB70" s="47">
        <f>AVERAGEIF('5.6.3 (Large excl tax)'!$A:$A,'Annual excl tax'!$B70,'5.6.3 (Large excl tax)'!AC:AC)</f>
        <v>12.273296813454946</v>
      </c>
      <c r="AC70" s="47">
        <f>AVERAGEIF('5.6.3 (Large excl tax)'!$A:$A,'Annual excl tax'!$B70,'5.6.3 (Large excl tax)'!AD:AD)</f>
        <v>11.24507996620865</v>
      </c>
      <c r="AD70" s="47">
        <f>AVERAGEIF('5.6.3 (Large excl tax)'!$A:$A,'Annual excl tax'!$B70,'5.6.3 (Large excl tax)'!AE:AE)</f>
        <v>12.163057803652503</v>
      </c>
      <c r="AE70" s="47">
        <f>AVERAGEIF('5.6.3 (Large excl tax)'!$A:$A,'Annual excl tax'!$B70,'5.6.3 (Large excl tax)'!AF:AF)</f>
        <v>15.632264423350039</v>
      </c>
      <c r="AF70" s="47">
        <f>AVERAGEIF('5.6.3 (Large excl tax)'!$A:$A,'Annual excl tax'!$B70,'5.6.3 (Large excl tax)'!AG:AG)</f>
        <v>9.403768382303749</v>
      </c>
      <c r="AG70" s="47">
        <f>AVERAGEIF('5.6.3 (Large excl tax)'!$A:$A,'Annual excl tax'!$B70,'5.6.3 (Large excl tax)'!AH:AH)</f>
        <v>12.253103538496227</v>
      </c>
      <c r="AH70" s="47">
        <f>MEDIAN(C70:Q70,U70:AG70)</f>
        <v>14.042561594704585</v>
      </c>
      <c r="AI70" s="80">
        <f>(Q70-AH70)/AH70*100</f>
        <v>31.490118155009128</v>
      </c>
      <c r="AJ70" s="81">
        <f>RANK(Q70,(C70:Q70,U70:AG70),1)</f>
        <v>22</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D4144-1608-4EC2-BF90-CE457F7D92A3}">
  <sheetPr>
    <tabColor theme="4"/>
  </sheetPr>
  <dimension ref="A1:AJ70"/>
  <sheetViews>
    <sheetView showGridLines="0" workbookViewId="0">
      <pane ySplit="16" topLeftCell="A63" activePane="bottomLeft" state="frozen"/>
      <selection pane="bottomLeft"/>
    </sheetView>
  </sheetViews>
  <sheetFormatPr defaultColWidth="22.81640625" defaultRowHeight="12.5" x14ac:dyDescent="0.25"/>
  <cols>
    <col min="1" max="1" width="13.7265625" customWidth="1"/>
    <col min="2" max="2" width="7.54296875" bestFit="1" customWidth="1"/>
    <col min="3" max="36" width="12.54296875" customWidth="1"/>
  </cols>
  <sheetData>
    <row r="1" spans="1:36" ht="18" customHeight="1" x14ac:dyDescent="0.35">
      <c r="A1" s="44" t="s">
        <v>161</v>
      </c>
    </row>
    <row r="2" spans="1:36" ht="18" customHeight="1" x14ac:dyDescent="0.35">
      <c r="A2" s="39" t="s">
        <v>143</v>
      </c>
    </row>
    <row r="3" spans="1:36" ht="18" customHeight="1" x14ac:dyDescent="0.25">
      <c r="A3" s="40" t="s">
        <v>94</v>
      </c>
    </row>
    <row r="4" spans="1:36" ht="18" customHeight="1" x14ac:dyDescent="0.35">
      <c r="A4" s="39" t="s">
        <v>144</v>
      </c>
    </row>
    <row r="5" spans="1:36" ht="18" customHeight="1" x14ac:dyDescent="0.35">
      <c r="A5" s="39" t="s">
        <v>145</v>
      </c>
    </row>
    <row r="6" spans="1:36" ht="18" customHeight="1" x14ac:dyDescent="0.35">
      <c r="A6" s="39" t="s">
        <v>146</v>
      </c>
    </row>
    <row r="7" spans="1:36" ht="18" customHeight="1" x14ac:dyDescent="0.35">
      <c r="A7" s="97" t="s">
        <v>162</v>
      </c>
    </row>
    <row r="8" spans="1:36" ht="18" customHeight="1" x14ac:dyDescent="0.35">
      <c r="A8" s="97" t="s">
        <v>138</v>
      </c>
    </row>
    <row r="9" spans="1:36" ht="18" customHeight="1" x14ac:dyDescent="0.35">
      <c r="A9" s="97" t="s">
        <v>118</v>
      </c>
    </row>
    <row r="10" spans="1:36" ht="18" customHeight="1" x14ac:dyDescent="0.35">
      <c r="A10" s="97" t="s">
        <v>98</v>
      </c>
    </row>
    <row r="11" spans="1:36" ht="18" customHeight="1" x14ac:dyDescent="0.35">
      <c r="A11" s="97" t="s">
        <v>99</v>
      </c>
    </row>
    <row r="12" spans="1:36" ht="18" customHeight="1" x14ac:dyDescent="0.35">
      <c r="A12" s="97" t="s">
        <v>139</v>
      </c>
    </row>
    <row r="13" spans="1:36" ht="18" customHeight="1" x14ac:dyDescent="0.35">
      <c r="A13" s="41" t="s">
        <v>140</v>
      </c>
    </row>
    <row r="14" spans="1:36" ht="18" customHeight="1" x14ac:dyDescent="0.35">
      <c r="A14" s="41" t="s">
        <v>141</v>
      </c>
    </row>
    <row r="15" spans="1:36" ht="18" customHeight="1" x14ac:dyDescent="0.35">
      <c r="A15" s="39" t="s">
        <v>142</v>
      </c>
    </row>
    <row r="16" spans="1:36" ht="52" x14ac:dyDescent="0.3">
      <c r="A16" s="45" t="s">
        <v>147</v>
      </c>
      <c r="B16" s="46" t="s">
        <v>84</v>
      </c>
      <c r="C16" s="46" t="s">
        <v>0</v>
      </c>
      <c r="D16" s="42" t="s">
        <v>1</v>
      </c>
      <c r="E16" s="46" t="s">
        <v>2</v>
      </c>
      <c r="F16" s="46" t="s">
        <v>3</v>
      </c>
      <c r="G16" s="46" t="s">
        <v>4</v>
      </c>
      <c r="H16" s="46" t="s">
        <v>5</v>
      </c>
      <c r="I16" s="46" t="s">
        <v>6</v>
      </c>
      <c r="J16" s="46" t="s">
        <v>7</v>
      </c>
      <c r="K16" s="42" t="s">
        <v>8</v>
      </c>
      <c r="L16" s="46" t="s">
        <v>9</v>
      </c>
      <c r="M16" s="46" t="s">
        <v>10</v>
      </c>
      <c r="N16" s="46" t="s">
        <v>11</v>
      </c>
      <c r="O16" s="46" t="s">
        <v>12</v>
      </c>
      <c r="P16" s="46" t="s">
        <v>13</v>
      </c>
      <c r="Q16" s="46" t="s">
        <v>14</v>
      </c>
      <c r="R16" s="46" t="s">
        <v>154</v>
      </c>
      <c r="S16" s="46" t="s">
        <v>155</v>
      </c>
      <c r="T16" s="46" t="s">
        <v>150</v>
      </c>
      <c r="U16" s="46" t="s">
        <v>27</v>
      </c>
      <c r="V16" s="46" t="s">
        <v>45</v>
      </c>
      <c r="W16" s="46" t="s">
        <v>17</v>
      </c>
      <c r="X16" s="46" t="s">
        <v>180</v>
      </c>
      <c r="Y16" s="46" t="s">
        <v>18</v>
      </c>
      <c r="Z16" s="46" t="s">
        <v>19</v>
      </c>
      <c r="AA16" s="46" t="s">
        <v>20</v>
      </c>
      <c r="AB16" s="46" t="s">
        <v>21</v>
      </c>
      <c r="AC16" s="46" t="s">
        <v>22</v>
      </c>
      <c r="AD16" s="46" t="s">
        <v>23</v>
      </c>
      <c r="AE16" s="46" t="s">
        <v>28</v>
      </c>
      <c r="AF16" s="46" t="s">
        <v>24</v>
      </c>
      <c r="AG16" s="46" t="s">
        <v>25</v>
      </c>
      <c r="AH16" s="46" t="s">
        <v>156</v>
      </c>
      <c r="AI16" s="46" t="s">
        <v>157</v>
      </c>
      <c r="AJ16" s="46" t="s">
        <v>151</v>
      </c>
    </row>
    <row r="17" spans="1:36" ht="12.65" customHeight="1" x14ac:dyDescent="0.25">
      <c r="A17" s="17" t="s">
        <v>33</v>
      </c>
      <c r="B17" s="82">
        <v>2008</v>
      </c>
      <c r="C17" s="47">
        <f xml:space="preserve"> AVERAGEIF('5.6.1 (Small incl tax)'!$A:$A,'Annual incl tax'!$B17,'5.6.1 (Small incl tax)'!D:D)</f>
        <v>16.085171458333335</v>
      </c>
      <c r="D17" s="47">
        <f xml:space="preserve"> AVERAGEIF('5.6.1 (Small incl tax)'!$A:$A,'Annual incl tax'!$B17,'5.6.1 (Small incl tax)'!E:E)</f>
        <v>18.507182683333333</v>
      </c>
      <c r="E17" s="47">
        <f xml:space="preserve"> AVERAGEIF('5.6.1 (Small incl tax)'!$A:$A,'Annual incl tax'!$B17,'5.6.1 (Small incl tax)'!F:F)</f>
        <v>23.872403499999997</v>
      </c>
      <c r="F17" s="47">
        <f xml:space="preserve"> AVERAGEIF('5.6.1 (Small incl tax)'!$A:$A,'Annual incl tax'!$B17,'5.6.1 (Small incl tax)'!G:G)</f>
        <v>11.962272433333334</v>
      </c>
      <c r="G17" s="47">
        <f xml:space="preserve"> AVERAGEIF('5.6.1 (Small incl tax)'!$A:$A,'Annual incl tax'!$B17,'5.6.1 (Small incl tax)'!H:H)</f>
        <v>11.226947425000002</v>
      </c>
      <c r="H17" s="47">
        <f xml:space="preserve"> AVERAGEIF('5.6.1 (Small incl tax)'!$A:$A,'Annual incl tax'!$B17,'5.6.1 (Small incl tax)'!I:I)</f>
        <v>19.233854491666669</v>
      </c>
      <c r="I17" s="47">
        <f xml:space="preserve"> AVERAGEIF('5.6.1 (Small incl tax)'!$A:$A,'Annual incl tax'!$B17,'5.6.1 (Small incl tax)'!J:J)</f>
        <v>7.3352584666666676</v>
      </c>
      <c r="J17" s="47">
        <f xml:space="preserve"> AVERAGEIF('5.6.1 (Small incl tax)'!$A:$A,'Annual incl tax'!$B17,'5.6.1 (Small incl tax)'!K:K)</f>
        <v>17.776963475000002</v>
      </c>
      <c r="K17" s="47">
        <f xml:space="preserve"> AVERAGEIF('5.6.1 (Small incl tax)'!$A:$A,'Annual incl tax'!$B17,'5.6.1 (Small incl tax)'!L:L)</f>
        <v>13.387470058333335</v>
      </c>
      <c r="L17" s="47">
        <f xml:space="preserve"> AVERAGEIF('5.6.1 (Small incl tax)'!$A:$A,'Annual incl tax'!$B17,'5.6.1 (Small incl tax)'!M:M)</f>
        <v>14.774965416666667</v>
      </c>
      <c r="M17" s="47">
        <f xml:space="preserve"> AVERAGEIF('5.6.1 (Small incl tax)'!$A:$A,'Annual incl tax'!$B17,'5.6.1 (Small incl tax)'!N:N)</f>
        <v>10.893841775</v>
      </c>
      <c r="N17" s="47">
        <f xml:space="preserve"> AVERAGEIF('5.6.1 (Small incl tax)'!$A:$A,'Annual incl tax'!$B17,'5.6.1 (Small incl tax)'!O:O)</f>
        <v>13.693582291666667</v>
      </c>
      <c r="O17" s="47">
        <f xml:space="preserve"> AVERAGEIF('5.6.1 (Small incl tax)'!$A:$A,'Annual incl tax'!$B17,'5.6.1 (Small incl tax)'!P:P)</f>
        <v>13.488420691666667</v>
      </c>
      <c r="P17" s="47">
        <f xml:space="preserve"> AVERAGEIF('5.6.1 (Small incl tax)'!$A:$A,'Annual incl tax'!$B17,'5.6.1 (Small incl tax)'!Q:Q)</f>
        <v>15.2338877</v>
      </c>
      <c r="Q17" s="47">
        <f xml:space="preserve"> AVERAGEIF('5.6.1 (Small incl tax)'!$A:$A,'Annual incl tax'!$B17,'5.6.1 (Small incl tax)'!R:R)</f>
        <v>12.709226466666667</v>
      </c>
      <c r="R17" s="48">
        <f t="shared" ref="R17:R65" si="0">MEDIAN(C17:Q17)</f>
        <v>13.693582291666667</v>
      </c>
      <c r="S17" s="49">
        <f t="shared" ref="S17:S65" si="1">(Q17-R17)/R17*100</f>
        <v>-7.1884464125872807</v>
      </c>
      <c r="T17" s="50">
        <f t="shared" ref="T17:T65" si="2">RANK(Q17,(C17:Q17),1)</f>
        <v>5</v>
      </c>
      <c r="U17" s="47">
        <f xml:space="preserve"> AVERAGEIF('5.6.1 (Small incl tax)'!$A:$A,'Annual incl tax'!$B17,'5.6.1 (Small incl tax)'!V:V)</f>
        <v>6.1375850916666668</v>
      </c>
      <c r="V17" s="47">
        <f xml:space="preserve"> AVERAGEIF('5.6.1 (Small incl tax)'!$A:$A,'Annual incl tax'!$B17,'5.6.1 (Small incl tax)'!W:W)</f>
        <v>9.5061806666666673</v>
      </c>
      <c r="W17" s="47">
        <f xml:space="preserve"> AVERAGEIF('5.6.1 (Small incl tax)'!$A:$A,'Annual incl tax'!$B17,'5.6.1 (Small incl tax)'!X:X)</f>
        <v>14.604525141666667</v>
      </c>
      <c r="X17" s="47">
        <f xml:space="preserve"> AVERAGEIF('5.6.1 (Small incl tax)'!$A:$A,'Annual incl tax'!$B17,'5.6.1 (Small incl tax)'!Y:Y)</f>
        <v>15.197983908333333</v>
      </c>
      <c r="Y17" s="47">
        <f xml:space="preserve"> AVERAGEIF('5.6.1 (Small incl tax)'!$A:$A,'Annual incl tax'!$B17,'5.6.1 (Small incl tax)'!Z:Z)</f>
        <v>6.7544206666666673</v>
      </c>
      <c r="Z17" s="47">
        <f xml:space="preserve"> AVERAGEIF('5.6.1 (Small incl tax)'!$A:$A,'Annual incl tax'!$B17,'5.6.1 (Small incl tax)'!AA:AA)</f>
        <v>12.714354483333334</v>
      </c>
      <c r="AA17" s="47">
        <f xml:space="preserve"> AVERAGEIF('5.6.1 (Small incl tax)'!$A:$A,'Annual incl tax'!$B17,'5.6.1 (Small incl tax)'!AB:AB)</f>
        <v>7.4005428250000005</v>
      </c>
      <c r="AB17" s="47">
        <f xml:space="preserve"> AVERAGEIF('5.6.1 (Small incl tax)'!$A:$A,'Annual incl tax'!$B17,'5.6.1 (Small incl tax)'!AC:AC)</f>
        <v>7.1172136083333335</v>
      </c>
      <c r="AC17" s="47">
        <f xml:space="preserve"> AVERAGEIF('5.6.1 (Small incl tax)'!$A:$A,'Annual incl tax'!$B17,'5.6.1 (Small incl tax)'!AD:AD)</f>
        <v>7.8093127416666679</v>
      </c>
      <c r="AD17" s="47">
        <f xml:space="preserve"> AVERAGEIF('5.6.1 (Small incl tax)'!$A:$A,'Annual incl tax'!$B17,'5.6.1 (Small incl tax)'!AE:AE)</f>
        <v>10.900909241666668</v>
      </c>
      <c r="AE17" s="47">
        <f xml:space="preserve"> AVERAGEIF('5.6.1 (Small incl tax)'!$A:$A,'Annual incl tax'!$B17,'5.6.1 (Small incl tax)'!AF:AF)</f>
        <v>8.5832772916666666</v>
      </c>
      <c r="AF17" s="47">
        <f xml:space="preserve"> AVERAGEIF('5.6.1 (Small incl tax)'!$A:$A,'Annual incl tax'!$B17,'5.6.1 (Small incl tax)'!AG:AG)</f>
        <v>13.776167933333333</v>
      </c>
      <c r="AG17" s="47">
        <f xml:space="preserve"> AVERAGEIF('5.6.1 (Small incl tax)'!$A:$A,'Annual incl tax'!$B17,'5.6.1 (Small incl tax)'!AH:AH)</f>
        <v>10.3967943</v>
      </c>
      <c r="AH17" s="47">
        <f t="shared" ref="AH17:AH65" si="3">MEDIAN(C17:Q17,U17:AG17)</f>
        <v>12.711790475000001</v>
      </c>
      <c r="AI17" s="49">
        <f t="shared" ref="AI17:AI65" si="4">(Q17-AH17)/AH17*100</f>
        <v>-2.0170316198777568E-2</v>
      </c>
      <c r="AJ17" s="50">
        <f>RANK(Q17,(C17:Q17,U17:AG17),1)</f>
        <v>14</v>
      </c>
    </row>
    <row r="18" spans="1:36" ht="12.65" customHeight="1" x14ac:dyDescent="0.25">
      <c r="A18" s="17" t="s">
        <v>33</v>
      </c>
      <c r="B18" s="82">
        <v>2009</v>
      </c>
      <c r="C18" s="47">
        <f xml:space="preserve"> AVERAGEIF('5.6.1 (Small incl tax)'!$A:$A,'Annual incl tax'!$B18,'5.6.1 (Small incl tax)'!D:D)</f>
        <v>18.660992377550706</v>
      </c>
      <c r="D18" s="47">
        <f xml:space="preserve"> AVERAGEIF('5.6.1 (Small incl tax)'!$A:$A,'Annual incl tax'!$B18,'5.6.1 (Small incl tax)'!E:E)</f>
        <v>18.902759066409267</v>
      </c>
      <c r="E18" s="47">
        <f xml:space="preserve"> AVERAGEIF('5.6.1 (Small incl tax)'!$A:$A,'Annual incl tax'!$B18,'5.6.1 (Small incl tax)'!F:F)</f>
        <v>26.003226339974702</v>
      </c>
      <c r="F18" s="47">
        <f xml:space="preserve"> AVERAGEIF('5.6.1 (Small incl tax)'!$A:$A,'Annual incl tax'!$B18,'5.6.1 (Small incl tax)'!G:G)</f>
        <v>14.599147387600407</v>
      </c>
      <c r="G18" s="47">
        <f xml:space="preserve"> AVERAGEIF('5.6.1 (Small incl tax)'!$A:$A,'Annual incl tax'!$B18,'5.6.1 (Small incl tax)'!H:H)</f>
        <v>12.514764172526959</v>
      </c>
      <c r="H18" s="47">
        <f xml:space="preserve"> AVERAGEIF('5.6.1 (Small incl tax)'!$A:$A,'Annual incl tax'!$B18,'5.6.1 (Small incl tax)'!I:I)</f>
        <v>22.544750887107799</v>
      </c>
      <c r="I18" s="47">
        <f xml:space="preserve"> AVERAGEIF('5.6.1 (Small incl tax)'!$A:$A,'Annual incl tax'!$B18,'5.6.1 (Small incl tax)'!J:J)</f>
        <v>8.4228652991523525</v>
      </c>
      <c r="J18" s="47">
        <f xml:space="preserve"> AVERAGEIF('5.6.1 (Small incl tax)'!$A:$A,'Annual incl tax'!$B18,'5.6.1 (Small incl tax)'!K:K)</f>
        <v>19.960082315699196</v>
      </c>
      <c r="K18" s="47">
        <f xml:space="preserve"> AVERAGEIF('5.6.1 (Small incl tax)'!$A:$A,'Annual incl tax'!$B18,'5.6.1 (Small incl tax)'!L:L)</f>
        <v>15.072034480828119</v>
      </c>
      <c r="L18" s="47">
        <f xml:space="preserve"> AVERAGEIF('5.6.1 (Small incl tax)'!$A:$A,'Annual incl tax'!$B18,'5.6.1 (Small incl tax)'!M:M)</f>
        <v>18.278160189402207</v>
      </c>
      <c r="M18" s="47">
        <f xml:space="preserve"> AVERAGEIF('5.6.1 (Small incl tax)'!$A:$A,'Annual incl tax'!$B18,'5.6.1 (Small incl tax)'!N:N)</f>
        <v>12.529690319850886</v>
      </c>
      <c r="N18" s="47">
        <f xml:space="preserve"> AVERAGEIF('5.6.1 (Small incl tax)'!$A:$A,'Annual incl tax'!$B18,'5.6.1 (Small incl tax)'!O:O)</f>
        <v>15.675688548659743</v>
      </c>
      <c r="O18" s="47">
        <f xml:space="preserve"> AVERAGEIF('5.6.1 (Small incl tax)'!$A:$A,'Annual incl tax'!$B18,'5.6.1 (Small incl tax)'!P:P)</f>
        <v>16.45441381515333</v>
      </c>
      <c r="P18" s="47">
        <f xml:space="preserve"> AVERAGEIF('5.6.1 (Small incl tax)'!$A:$A,'Annual incl tax'!$B18,'5.6.1 (Small incl tax)'!Q:Q)</f>
        <v>16.095446874328765</v>
      </c>
      <c r="Q18" s="47">
        <f xml:space="preserve"> AVERAGEIF('5.6.1 (Small incl tax)'!$A:$A,'Annual incl tax'!$B18,'5.6.1 (Small incl tax)'!R:R)</f>
        <v>13.681802842051656</v>
      </c>
      <c r="R18" s="48">
        <f t="shared" si="0"/>
        <v>16.095446874328765</v>
      </c>
      <c r="S18" s="49">
        <f t="shared" si="1"/>
        <v>-14.99581870029791</v>
      </c>
      <c r="T18" s="50">
        <f t="shared" si="2"/>
        <v>4</v>
      </c>
      <c r="U18" s="47">
        <f xml:space="preserve"> AVERAGEIF('5.6.1 (Small incl tax)'!$A:$A,'Annual incl tax'!$B18,'5.6.1 (Small incl tax)'!V:V)</f>
        <v>7.3311766890760222</v>
      </c>
      <c r="V18" s="47">
        <f xml:space="preserve"> AVERAGEIF('5.6.1 (Small incl tax)'!$A:$A,'Annual incl tax'!$B18,'5.6.1 (Small incl tax)'!W:W)</f>
        <v>10.55688778213953</v>
      </c>
      <c r="W18" s="47">
        <f xml:space="preserve"> AVERAGEIF('5.6.1 (Small incl tax)'!$A:$A,'Annual incl tax'!$B18,'5.6.1 (Small incl tax)'!X:X)</f>
        <v>12.560830998823949</v>
      </c>
      <c r="X18" s="47">
        <f xml:space="preserve"> AVERAGEIF('5.6.1 (Small incl tax)'!$A:$A,'Annual incl tax'!$B18,'5.6.1 (Small incl tax)'!Y:Y)</f>
        <v>17.688622192788355</v>
      </c>
      <c r="Y18" s="47">
        <f xml:space="preserve"> AVERAGEIF('5.6.1 (Small incl tax)'!$A:$A,'Annual incl tax'!$B18,'5.6.1 (Small incl tax)'!Z:Z)</f>
        <v>8.3596909231283014</v>
      </c>
      <c r="Z18" s="47">
        <f xml:space="preserve"> AVERAGEIF('5.6.1 (Small incl tax)'!$A:$A,'Annual incl tax'!$B18,'5.6.1 (Small incl tax)'!AA:AA)</f>
        <v>14.573859486535303</v>
      </c>
      <c r="AA18" s="47">
        <f xml:space="preserve"> AVERAGEIF('5.6.1 (Small incl tax)'!$A:$A,'Annual incl tax'!$B18,'5.6.1 (Small incl tax)'!AB:AB)</f>
        <v>9.379550587928815</v>
      </c>
      <c r="AB18" s="47">
        <f xml:space="preserve"> AVERAGEIF('5.6.1 (Small incl tax)'!$A:$A,'Annual incl tax'!$B18,'5.6.1 (Small incl tax)'!AC:AC)</f>
        <v>8.6272948616318281</v>
      </c>
      <c r="AC18" s="47">
        <f xml:space="preserve"> AVERAGEIF('5.6.1 (Small incl tax)'!$A:$A,'Annual incl tax'!$B18,'5.6.1 (Small incl tax)'!AD:AD)</f>
        <v>16.112269893307591</v>
      </c>
      <c r="AD18" s="47">
        <f xml:space="preserve"> AVERAGEIF('5.6.1 (Small incl tax)'!$A:$A,'Annual incl tax'!$B18,'5.6.1 (Small incl tax)'!AE:AE)</f>
        <v>11.204194070560956</v>
      </c>
      <c r="AE18" s="47">
        <f xml:space="preserve"> AVERAGEIF('5.6.1 (Small incl tax)'!$A:$A,'Annual incl tax'!$B18,'5.6.1 (Small incl tax)'!AF:AF)</f>
        <v>8.7204598920250298</v>
      </c>
      <c r="AF18" s="47">
        <f xml:space="preserve"> AVERAGEIF('5.6.1 (Small incl tax)'!$A:$A,'Annual incl tax'!$B18,'5.6.1 (Small incl tax)'!AG:AG)</f>
        <v>15.348229759528248</v>
      </c>
      <c r="AG18" s="47">
        <f xml:space="preserve"> AVERAGEIF('5.6.1 (Small incl tax)'!$A:$A,'Annual incl tax'!$B18,'5.6.1 (Small incl tax)'!AH:AH)</f>
        <v>14.171682928507078</v>
      </c>
      <c r="AH18" s="47">
        <f t="shared" si="3"/>
        <v>14.586503437067854</v>
      </c>
      <c r="AI18" s="49">
        <f t="shared" si="4"/>
        <v>-6.2023129732183371</v>
      </c>
      <c r="AJ18" s="50">
        <f>RANK(Q18,(C18:Q18,U18:AG18),1)</f>
        <v>12</v>
      </c>
    </row>
    <row r="19" spans="1:36" ht="12.65" customHeight="1" x14ac:dyDescent="0.25">
      <c r="A19" s="17" t="s">
        <v>33</v>
      </c>
      <c r="B19" s="82">
        <v>2010</v>
      </c>
      <c r="C19" s="47">
        <f xml:space="preserve"> AVERAGEIF('5.6.1 (Small incl tax)'!$A:$A,'Annual incl tax'!$B19,'5.6.1 (Small incl tax)'!D:D)</f>
        <v>18.397023824442414</v>
      </c>
      <c r="D19" s="47">
        <f xml:space="preserve"> AVERAGEIF('5.6.1 (Small incl tax)'!$A:$A,'Annual incl tax'!$B19,'5.6.1 (Small incl tax)'!E:E)</f>
        <v>18.883528077466735</v>
      </c>
      <c r="E19" s="47">
        <f xml:space="preserve"> AVERAGEIF('5.6.1 (Small incl tax)'!$A:$A,'Annual incl tax'!$B19,'5.6.1 (Small incl tax)'!F:F)</f>
        <v>25.668217046237906</v>
      </c>
      <c r="F19" s="47">
        <f xml:space="preserve"> AVERAGEIF('5.6.1 (Small incl tax)'!$A:$A,'Annual incl tax'!$B19,'5.6.1 (Small incl tax)'!G:G)</f>
        <v>14.691416895718977</v>
      </c>
      <c r="G19" s="47">
        <f xml:space="preserve"> AVERAGEIF('5.6.1 (Small incl tax)'!$A:$A,'Annual incl tax'!$B19,'5.6.1 (Small incl tax)'!H:H)</f>
        <v>12.901479452715328</v>
      </c>
      <c r="H19" s="47">
        <f xml:space="preserve"> AVERAGEIF('5.6.1 (Small incl tax)'!$A:$A,'Annual incl tax'!$B19,'5.6.1 (Small incl tax)'!I:I)</f>
        <v>22.808560865090691</v>
      </c>
      <c r="I19" s="47">
        <f xml:space="preserve"> AVERAGEIF('5.6.1 (Small incl tax)'!$A:$A,'Annual incl tax'!$B19,'5.6.1 (Small incl tax)'!J:J)</f>
        <v>8.9228166573725822</v>
      </c>
      <c r="J19" s="47">
        <f xml:space="preserve"> AVERAGEIF('5.6.1 (Small incl tax)'!$A:$A,'Annual incl tax'!$B19,'5.6.1 (Small incl tax)'!K:K)</f>
        <v>18.448518507256189</v>
      </c>
      <c r="K19" s="47">
        <f xml:space="preserve"> AVERAGEIF('5.6.1 (Small incl tax)'!$A:$A,'Annual incl tax'!$B19,'5.6.1 (Small incl tax)'!L:L)</f>
        <v>13.927514644408516</v>
      </c>
      <c r="L19" s="47">
        <f xml:space="preserve"> AVERAGEIF('5.6.1 (Small incl tax)'!$A:$A,'Annual incl tax'!$B19,'5.6.1 (Small incl tax)'!M:M)</f>
        <v>16.461389934328999</v>
      </c>
      <c r="M19" s="47">
        <f xml:space="preserve"> AVERAGEIF('5.6.1 (Small incl tax)'!$A:$A,'Annual incl tax'!$B19,'5.6.1 (Small incl tax)'!N:N)</f>
        <v>10.521826175914764</v>
      </c>
      <c r="N19" s="47">
        <f xml:space="preserve"> AVERAGEIF('5.6.1 (Small incl tax)'!$A:$A,'Annual incl tax'!$B19,'5.6.1 (Small incl tax)'!O:O)</f>
        <v>15.716563032371345</v>
      </c>
      <c r="O19" s="47">
        <f xml:space="preserve"> AVERAGEIF('5.6.1 (Small incl tax)'!$A:$A,'Annual incl tax'!$B19,'5.6.1 (Small incl tax)'!P:P)</f>
        <v>17.426174535404606</v>
      </c>
      <c r="P19" s="47">
        <f xml:space="preserve"> AVERAGEIF('5.6.1 (Small incl tax)'!$A:$A,'Annual incl tax'!$B19,'5.6.1 (Small incl tax)'!Q:Q)</f>
        <v>17.630930694440682</v>
      </c>
      <c r="Q19" s="47">
        <f xml:space="preserve"> AVERAGEIF('5.6.1 (Small incl tax)'!$A:$A,'Annual incl tax'!$B19,'5.6.1 (Small incl tax)'!R:R)</f>
        <v>13.089787801805333</v>
      </c>
      <c r="R19" s="48">
        <f t="shared" si="0"/>
        <v>16.461389934328999</v>
      </c>
      <c r="S19" s="49">
        <f t="shared" si="1"/>
        <v>-20.481879999042132</v>
      </c>
      <c r="T19" s="50">
        <f t="shared" si="2"/>
        <v>4</v>
      </c>
      <c r="U19" s="47">
        <f xml:space="preserve"> AVERAGEIF('5.6.1 (Small incl tax)'!$A:$A,'Annual incl tax'!$B19,'5.6.1 (Small incl tax)'!V:V)</f>
        <v>7.0568398522791167</v>
      </c>
      <c r="V19" s="47">
        <f xml:space="preserve"> AVERAGEIF('5.6.1 (Small incl tax)'!$A:$A,'Annual incl tax'!$B19,'5.6.1 (Small incl tax)'!W:W)</f>
        <v>9.7056037045712475</v>
      </c>
      <c r="W19" s="47">
        <f xml:space="preserve"> AVERAGEIF('5.6.1 (Small incl tax)'!$A:$A,'Annual incl tax'!$B19,'5.6.1 (Small incl tax)'!X:X)</f>
        <v>16.552035478461725</v>
      </c>
      <c r="X19" s="47">
        <f xml:space="preserve"> AVERAGEIF('5.6.1 (Small incl tax)'!$A:$A,'Annual incl tax'!$B19,'5.6.1 (Small incl tax)'!Y:Y)</f>
        <v>17.441249039843413</v>
      </c>
      <c r="Y19" s="47">
        <f xml:space="preserve"> AVERAGEIF('5.6.1 (Small incl tax)'!$A:$A,'Annual incl tax'!$B19,'5.6.1 (Small incl tax)'!Z:Z)</f>
        <v>8.6178892255802886</v>
      </c>
      <c r="Z19" s="47">
        <f xml:space="preserve"> AVERAGEIF('5.6.1 (Small incl tax)'!$A:$A,'Annual incl tax'!$B19,'5.6.1 (Small incl tax)'!AA:AA)</f>
        <v>14.718700221974272</v>
      </c>
      <c r="AA19" s="47">
        <f xml:space="preserve"> AVERAGEIF('5.6.1 (Small incl tax)'!$A:$A,'Annual incl tax'!$B19,'5.6.1 (Small incl tax)'!AB:AB)</f>
        <v>8.9973636423473451</v>
      </c>
      <c r="AB19" s="47">
        <f xml:space="preserve"> AVERAGEIF('5.6.1 (Small incl tax)'!$A:$A,'Annual incl tax'!$B19,'5.6.1 (Small incl tax)'!AC:AC)</f>
        <v>10.384051972740915</v>
      </c>
      <c r="AC19" s="47">
        <f xml:space="preserve"> AVERAGEIF('5.6.1 (Small incl tax)'!$A:$A,'Annual incl tax'!$B19,'5.6.1 (Small incl tax)'!AD:AD)</f>
        <v>16.440115742249645</v>
      </c>
      <c r="AD19" s="47">
        <f xml:space="preserve"> AVERAGEIF('5.6.1 (Small incl tax)'!$A:$A,'Annual incl tax'!$B19,'5.6.1 (Small incl tax)'!AE:AE)</f>
        <v>12.538270256465017</v>
      </c>
      <c r="AE19" s="47">
        <f xml:space="preserve"> AVERAGEIF('5.6.1 (Small incl tax)'!$A:$A,'Annual incl tax'!$B19,'5.6.1 (Small incl tax)'!AF:AF)</f>
        <v>8.9872345916496066</v>
      </c>
      <c r="AF19" s="47">
        <f xml:space="preserve"> AVERAGEIF('5.6.1 (Small incl tax)'!$A:$A,'Annual incl tax'!$B19,'5.6.1 (Small incl tax)'!AG:AG)</f>
        <v>15.245379391036696</v>
      </c>
      <c r="AG19" s="47">
        <f xml:space="preserve"> AVERAGEIF('5.6.1 (Small incl tax)'!$A:$A,'Annual incl tax'!$B19,'5.6.1 (Small incl tax)'!AH:AH)</f>
        <v>14.466100974250308</v>
      </c>
      <c r="AH19" s="47">
        <f t="shared" si="3"/>
        <v>14.705058558846623</v>
      </c>
      <c r="AI19" s="49">
        <f t="shared" si="4"/>
        <v>-10.984456475146352</v>
      </c>
      <c r="AJ19" s="50">
        <f>RANK(Q19,(C19:Q19,U19:AG19),1)</f>
        <v>11</v>
      </c>
    </row>
    <row r="20" spans="1:36" ht="12.65" customHeight="1" x14ac:dyDescent="0.25">
      <c r="A20" s="17" t="s">
        <v>33</v>
      </c>
      <c r="B20" s="82">
        <v>2011</v>
      </c>
      <c r="C20" s="47">
        <f xml:space="preserve"> AVERAGEIF('5.6.1 (Small incl tax)'!$A:$A,'Annual incl tax'!$B20,'5.6.1 (Small incl tax)'!D:D)</f>
        <v>19.139783808812567</v>
      </c>
      <c r="D20" s="47">
        <f xml:space="preserve"> AVERAGEIF('5.6.1 (Small incl tax)'!$A:$A,'Annual incl tax'!$B20,'5.6.1 (Small incl tax)'!E:E)</f>
        <v>20.545643207506831</v>
      </c>
      <c r="E20" s="47">
        <f xml:space="preserve"> AVERAGEIF('5.6.1 (Small incl tax)'!$A:$A,'Annual incl tax'!$B20,'5.6.1 (Small incl tax)'!F:F)</f>
        <v>28.195369904574605</v>
      </c>
      <c r="F20" s="47">
        <f xml:space="preserve"> AVERAGEIF('5.6.1 (Small incl tax)'!$A:$A,'Annual incl tax'!$B20,'5.6.1 (Small incl tax)'!G:G)</f>
        <v>16.939777449971515</v>
      </c>
      <c r="G20" s="47">
        <f xml:space="preserve"> AVERAGEIF('5.6.1 (Small incl tax)'!$A:$A,'Annual incl tax'!$B20,'5.6.1 (Small incl tax)'!H:H)</f>
        <v>13.741853206346761</v>
      </c>
      <c r="H20" s="47">
        <f xml:space="preserve"> AVERAGEIF('5.6.1 (Small incl tax)'!$A:$A,'Annual incl tax'!$B20,'5.6.1 (Small incl tax)'!I:I)</f>
        <v>24.086339826983647</v>
      </c>
      <c r="I20" s="47">
        <f xml:space="preserve"> AVERAGEIF('5.6.1 (Small incl tax)'!$A:$A,'Annual incl tax'!$B20,'5.6.1 (Small incl tax)'!J:J)</f>
        <v>9.5025780075541295</v>
      </c>
      <c r="J20" s="47">
        <f xml:space="preserve"> AVERAGEIF('5.6.1 (Small incl tax)'!$A:$A,'Annual incl tax'!$B20,'5.6.1 (Small incl tax)'!K:K)</f>
        <v>21.070444430326951</v>
      </c>
      <c r="K20" s="47">
        <f xml:space="preserve"> AVERAGEIF('5.6.1 (Small incl tax)'!$A:$A,'Annual incl tax'!$B20,'5.6.1 (Small incl tax)'!L:L)</f>
        <v>14.605266502314171</v>
      </c>
      <c r="L20" s="47">
        <f xml:space="preserve"> AVERAGEIF('5.6.1 (Small incl tax)'!$A:$A,'Annual incl tax'!$B20,'5.6.1 (Small incl tax)'!M:M)</f>
        <v>16.098085196692097</v>
      </c>
      <c r="M20" s="47">
        <f xml:space="preserve"> AVERAGEIF('5.6.1 (Small incl tax)'!$A:$A,'Annual incl tax'!$B20,'5.6.1 (Small incl tax)'!N:N)</f>
        <v>11.086414130413353</v>
      </c>
      <c r="N20" s="47">
        <f xml:space="preserve"> AVERAGEIF('5.6.1 (Small incl tax)'!$A:$A,'Annual incl tax'!$B20,'5.6.1 (Small incl tax)'!O:O)</f>
        <v>17.251883138294211</v>
      </c>
      <c r="O20" s="47">
        <f xml:space="preserve"> AVERAGEIF('5.6.1 (Small incl tax)'!$A:$A,'Annual incl tax'!$B20,'5.6.1 (Small incl tax)'!P:P)</f>
        <v>19.577830075763277</v>
      </c>
      <c r="P20" s="47">
        <f xml:space="preserve"> AVERAGEIF('5.6.1 (Small incl tax)'!$A:$A,'Annual incl tax'!$B20,'5.6.1 (Small incl tax)'!Q:Q)</f>
        <v>19.556409532802142</v>
      </c>
      <c r="Q20" s="47">
        <f xml:space="preserve"> AVERAGEIF('5.6.1 (Small incl tax)'!$A:$A,'Annual incl tax'!$B20,'5.6.1 (Small incl tax)'!R:R)</f>
        <v>14.140831045432328</v>
      </c>
      <c r="R20" s="48">
        <f t="shared" si="0"/>
        <v>17.251883138294211</v>
      </c>
      <c r="S20" s="49">
        <f t="shared" si="1"/>
        <v>-18.033115967243269</v>
      </c>
      <c r="T20" s="50">
        <f t="shared" si="2"/>
        <v>4</v>
      </c>
      <c r="U20" s="47">
        <f xml:space="preserve"> AVERAGEIF('5.6.1 (Small incl tax)'!$A:$A,'Annual incl tax'!$B20,'5.6.1 (Small incl tax)'!V:V)</f>
        <v>7.3200181988001001</v>
      </c>
      <c r="V20" s="47">
        <f xml:space="preserve"> AVERAGEIF('5.6.1 (Small incl tax)'!$A:$A,'Annual incl tax'!$B20,'5.6.1 (Small incl tax)'!W:W)</f>
        <v>10.22707699722719</v>
      </c>
      <c r="W20" s="47">
        <f xml:space="preserve"> AVERAGEIF('5.6.1 (Small incl tax)'!$A:$A,'Annual incl tax'!$B20,'5.6.1 (Small incl tax)'!X:X)</f>
        <v>19.321473091089281</v>
      </c>
      <c r="X20" s="47">
        <f xml:space="preserve"> AVERAGEIF('5.6.1 (Small incl tax)'!$A:$A,'Annual incl tax'!$B20,'5.6.1 (Small incl tax)'!Y:Y)</f>
        <v>18.775350490217892</v>
      </c>
      <c r="Y20" s="47">
        <f xml:space="preserve"> AVERAGEIF('5.6.1 (Small incl tax)'!$A:$A,'Annual incl tax'!$B20,'5.6.1 (Small incl tax)'!Z:Z)</f>
        <v>8.9167529243939398</v>
      </c>
      <c r="Z20" s="47">
        <f xml:space="preserve"> AVERAGEIF('5.6.1 (Small incl tax)'!$A:$A,'Annual incl tax'!$B20,'5.6.1 (Small incl tax)'!AA:AA)</f>
        <v>14.705310710563097</v>
      </c>
      <c r="AA20" s="47">
        <f xml:space="preserve"> AVERAGEIF('5.6.1 (Small incl tax)'!$A:$A,'Annual incl tax'!$B20,'5.6.1 (Small incl tax)'!AB:AB)</f>
        <v>10.27493781507302</v>
      </c>
      <c r="AB20" s="47">
        <f xml:space="preserve"> AVERAGEIF('5.6.1 (Small incl tax)'!$A:$A,'Annual incl tax'!$B20,'5.6.1 (Small incl tax)'!AC:AC)</f>
        <v>10.960530646733432</v>
      </c>
      <c r="AC20" s="47">
        <f xml:space="preserve"> AVERAGEIF('5.6.1 (Small incl tax)'!$A:$A,'Annual incl tax'!$B20,'5.6.1 (Small incl tax)'!AD:AD)</f>
        <v>16.675099859887993</v>
      </c>
      <c r="AD20" s="47">
        <f xml:space="preserve"> AVERAGEIF('5.6.1 (Small incl tax)'!$A:$A,'Annual incl tax'!$B20,'5.6.1 (Small incl tax)'!AE:AE)</f>
        <v>13.152027085337037</v>
      </c>
      <c r="AE20" s="47">
        <f xml:space="preserve"> AVERAGEIF('5.6.1 (Small incl tax)'!$A:$A,'Annual incl tax'!$B20,'5.6.1 (Small incl tax)'!AF:AF)</f>
        <v>9.5503576904737102</v>
      </c>
      <c r="AF20" s="47">
        <f xml:space="preserve"> AVERAGEIF('5.6.1 (Small incl tax)'!$A:$A,'Annual incl tax'!$B20,'5.6.1 (Small incl tax)'!AG:AG)</f>
        <v>16.505900500717374</v>
      </c>
      <c r="AG20" s="47">
        <f xml:space="preserve"> AVERAGEIF('5.6.1 (Small incl tax)'!$A:$A,'Annual incl tax'!$B20,'5.6.1 (Small incl tax)'!AH:AH)</f>
        <v>14.644419070102835</v>
      </c>
      <c r="AH20" s="47">
        <f t="shared" si="3"/>
        <v>15.401697953627597</v>
      </c>
      <c r="AI20" s="49">
        <f t="shared" si="4"/>
        <v>-8.1865448341576741</v>
      </c>
      <c r="AJ20" s="50">
        <f>RANK(Q20,(C20:Q20,U20:AG20),1)</f>
        <v>11</v>
      </c>
    </row>
    <row r="21" spans="1:36" ht="12.65" customHeight="1" x14ac:dyDescent="0.25">
      <c r="A21" s="17" t="s">
        <v>33</v>
      </c>
      <c r="B21" s="82">
        <v>2012</v>
      </c>
      <c r="C21" s="47">
        <f xml:space="preserve"> AVERAGEIF('5.6.1 (Small incl tax)'!$A:$A,'Annual incl tax'!$B21,'5.6.1 (Small incl tax)'!D:D)</f>
        <v>18.139801990953529</v>
      </c>
      <c r="D21" s="47">
        <f xml:space="preserve"> AVERAGEIF('5.6.1 (Small incl tax)'!$A:$A,'Annual incl tax'!$B21,'5.6.1 (Small incl tax)'!E:E)</f>
        <v>19.303032650708772</v>
      </c>
      <c r="E21" s="47">
        <f xml:space="preserve"> AVERAGEIF('5.6.1 (Small incl tax)'!$A:$A,'Annual incl tax'!$B21,'5.6.1 (Small incl tax)'!F:F)</f>
        <v>26.701393475249937</v>
      </c>
      <c r="F21" s="47">
        <f xml:space="preserve"> AVERAGEIF('5.6.1 (Small incl tax)'!$A:$A,'Annual incl tax'!$B21,'5.6.1 (Small incl tax)'!G:G)</f>
        <v>15.90678389616723</v>
      </c>
      <c r="G21" s="47">
        <f xml:space="preserve"> AVERAGEIF('5.6.1 (Small incl tax)'!$A:$A,'Annual incl tax'!$B21,'5.6.1 (Small incl tax)'!H:H)</f>
        <v>13.269078184157307</v>
      </c>
      <c r="H21" s="47">
        <f xml:space="preserve"> AVERAGEIF('5.6.1 (Small incl tax)'!$A:$A,'Annual incl tax'!$B21,'5.6.1 (Small incl tax)'!I:I)</f>
        <v>23.390950218684814</v>
      </c>
      <c r="I21" s="47">
        <f xml:space="preserve"> AVERAGEIF('5.6.1 (Small incl tax)'!$A:$A,'Annual incl tax'!$B21,'5.6.1 (Small incl tax)'!J:J)</f>
        <v>10.176936803076213</v>
      </c>
      <c r="J21" s="47">
        <f xml:space="preserve"> AVERAGEIF('5.6.1 (Small incl tax)'!$A:$A,'Annual incl tax'!$B21,'5.6.1 (Small incl tax)'!K:K)</f>
        <v>21.898294647699316</v>
      </c>
      <c r="K21" s="47">
        <f xml:space="preserve"> AVERAGEIF('5.6.1 (Small incl tax)'!$A:$A,'Annual incl tax'!$B21,'5.6.1 (Small incl tax)'!L:L)</f>
        <v>15.675906599278196</v>
      </c>
      <c r="L21" s="47">
        <f xml:space="preserve"> AVERAGEIF('5.6.1 (Small incl tax)'!$A:$A,'Annual incl tax'!$B21,'5.6.1 (Small incl tax)'!M:M)</f>
        <v>15.327686692712231</v>
      </c>
      <c r="M21" s="47">
        <f xml:space="preserve"> AVERAGEIF('5.6.1 (Small incl tax)'!$A:$A,'Annual incl tax'!$B21,'5.6.1 (Small incl tax)'!N:N)</f>
        <v>10.857084536586951</v>
      </c>
      <c r="N21" s="47">
        <f xml:space="preserve"> AVERAGEIF('5.6.1 (Small incl tax)'!$A:$A,'Annual incl tax'!$B21,'5.6.1 (Small incl tax)'!O:O)</f>
        <v>18.313612311288118</v>
      </c>
      <c r="O21" s="47">
        <f xml:space="preserve"> AVERAGEIF('5.6.1 (Small incl tax)'!$A:$A,'Annual incl tax'!$B21,'5.6.1 (Small incl tax)'!P:P)</f>
        <v>20.029780622331437</v>
      </c>
      <c r="P21" s="47">
        <f xml:space="preserve"> AVERAGEIF('5.6.1 (Small incl tax)'!$A:$A,'Annual incl tax'!$B21,'5.6.1 (Small incl tax)'!Q:Q)</f>
        <v>18.150996974897055</v>
      </c>
      <c r="Q21" s="47">
        <f xml:space="preserve"> AVERAGEIF('5.6.1 (Small incl tax)'!$A:$A,'Annual incl tax'!$B21,'5.6.1 (Small incl tax)'!R:R)</f>
        <v>15.348499106761786</v>
      </c>
      <c r="R21" s="48">
        <f t="shared" si="0"/>
        <v>18.139801990953529</v>
      </c>
      <c r="S21" s="49">
        <f t="shared" si="1"/>
        <v>-15.387725211023747</v>
      </c>
      <c r="T21" s="50">
        <f t="shared" si="2"/>
        <v>5</v>
      </c>
      <c r="U21" s="47">
        <f xml:space="preserve"> AVERAGEIF('5.6.1 (Small incl tax)'!$A:$A,'Annual incl tax'!$B21,'5.6.1 (Small incl tax)'!V:V)</f>
        <v>7.2995175356359212</v>
      </c>
      <c r="V21" s="47">
        <f xml:space="preserve"> AVERAGEIF('5.6.1 (Small incl tax)'!$A:$A,'Annual incl tax'!$B21,'5.6.1 (Small incl tax)'!W:W)</f>
        <v>11.430622274840456</v>
      </c>
      <c r="W21" s="47">
        <f xml:space="preserve"> AVERAGEIF('5.6.1 (Small incl tax)'!$A:$A,'Annual incl tax'!$B21,'5.6.1 (Small incl tax)'!X:X)</f>
        <v>23.020385976356124</v>
      </c>
      <c r="X21" s="47">
        <f xml:space="preserve"> AVERAGEIF('5.6.1 (Small incl tax)'!$A:$A,'Annual incl tax'!$B21,'5.6.1 (Small incl tax)'!Y:Y)</f>
        <v>17.569836720603888</v>
      </c>
      <c r="Y21" s="47">
        <f xml:space="preserve"> AVERAGEIF('5.6.1 (Small incl tax)'!$A:$A,'Annual incl tax'!$B21,'5.6.1 (Small incl tax)'!Z:Z)</f>
        <v>9.1770193037968291</v>
      </c>
      <c r="Z21" s="47">
        <f xml:space="preserve"> AVERAGEIF('5.6.1 (Small incl tax)'!$A:$A,'Annual incl tax'!$B21,'5.6.1 (Small incl tax)'!AA:AA)</f>
        <v>13.431792078736381</v>
      </c>
      <c r="AA21" s="47">
        <f xml:space="preserve"> AVERAGEIF('5.6.1 (Small incl tax)'!$A:$A,'Annual incl tax'!$B21,'5.6.1 (Small incl tax)'!AB:AB)</f>
        <v>10.253761852198966</v>
      </c>
      <c r="AB21" s="47">
        <f xml:space="preserve"> AVERAGEIF('5.6.1 (Small incl tax)'!$A:$A,'Annual incl tax'!$B21,'5.6.1 (Small incl tax)'!AC:AC)</f>
        <v>10.463333944098409</v>
      </c>
      <c r="AC21" s="47">
        <f xml:space="preserve"> AVERAGEIF('5.6.1 (Small incl tax)'!$A:$A,'Annual incl tax'!$B21,'5.6.1 (Small incl tax)'!AD:AD)</f>
        <v>15.699745141398516</v>
      </c>
      <c r="AD21" s="47">
        <f xml:space="preserve"> AVERAGEIF('5.6.1 (Small incl tax)'!$A:$A,'Annual incl tax'!$B21,'5.6.1 (Small incl tax)'!AE:AE)</f>
        <v>12.486469061713139</v>
      </c>
      <c r="AE21" s="47">
        <f xml:space="preserve"> AVERAGEIF('5.6.1 (Small incl tax)'!$A:$A,'Annual incl tax'!$B21,'5.6.1 (Small incl tax)'!AF:AF)</f>
        <v>8.8690285771603854</v>
      </c>
      <c r="AF21" s="47">
        <f xml:space="preserve"> AVERAGEIF('5.6.1 (Small incl tax)'!$A:$A,'Annual incl tax'!$B21,'5.6.1 (Small incl tax)'!AG:AG)</f>
        <v>15.818392134996394</v>
      </c>
      <c r="AG21" s="47">
        <f xml:space="preserve"> AVERAGEIF('5.6.1 (Small incl tax)'!$A:$A,'Annual incl tax'!$B21,'5.6.1 (Small incl tax)'!AH:AH)</f>
        <v>14.264854371052252</v>
      </c>
      <c r="AH21" s="47">
        <f t="shared" si="3"/>
        <v>15.512202853019991</v>
      </c>
      <c r="AI21" s="49">
        <f t="shared" si="4"/>
        <v>-1.0553223665866047</v>
      </c>
      <c r="AJ21" s="50">
        <f>RANK(Q21,(C21:Q21,U21:AG21),1)</f>
        <v>14</v>
      </c>
    </row>
    <row r="22" spans="1:36" ht="12.65" customHeight="1" x14ac:dyDescent="0.25">
      <c r="A22" s="17" t="s">
        <v>33</v>
      </c>
      <c r="B22" s="82">
        <v>2013</v>
      </c>
      <c r="C22" s="47">
        <f xml:space="preserve"> AVERAGEIF('5.6.1 (Small incl tax)'!$A:$A,'Annual incl tax'!$B22,'5.6.1 (Small incl tax)'!D:D)</f>
        <v>19.902730210710715</v>
      </c>
      <c r="D22" s="47">
        <f xml:space="preserve"> AVERAGEIF('5.6.1 (Small incl tax)'!$A:$A,'Annual incl tax'!$B22,'5.6.1 (Small incl tax)'!E:E)</f>
        <v>20.139745476349713</v>
      </c>
      <c r="E22" s="47">
        <f xml:space="preserve"> AVERAGEIF('5.6.1 (Small incl tax)'!$A:$A,'Annual incl tax'!$B22,'5.6.1 (Small incl tax)'!F:F)</f>
        <v>27.690808118254999</v>
      </c>
      <c r="F22" s="47">
        <f xml:space="preserve"> AVERAGEIF('5.6.1 (Small incl tax)'!$A:$A,'Annual incl tax'!$B22,'5.6.1 (Small incl tax)'!G:G)</f>
        <v>17.010738561023171</v>
      </c>
      <c r="G22" s="47">
        <f xml:space="preserve"> AVERAGEIF('5.6.1 (Small incl tax)'!$A:$A,'Annual incl tax'!$B22,'5.6.1 (Small incl tax)'!H:H)</f>
        <v>15.11625437149754</v>
      </c>
      <c r="H22" s="47">
        <f xml:space="preserve"> AVERAGEIF('5.6.1 (Small incl tax)'!$A:$A,'Annual incl tax'!$B22,'5.6.1 (Small incl tax)'!I:I)</f>
        <v>26.942713675278554</v>
      </c>
      <c r="I22" s="47">
        <f xml:space="preserve"> AVERAGEIF('5.6.1 (Small incl tax)'!$A:$A,'Annual incl tax'!$B22,'5.6.1 (Small incl tax)'!J:J)</f>
        <v>13.038869899165842</v>
      </c>
      <c r="J22" s="47">
        <f xml:space="preserve"> AVERAGEIF('5.6.1 (Small incl tax)'!$A:$A,'Annual incl tax'!$B22,'5.6.1 (Small incl tax)'!K:K)</f>
        <v>24.546325199914513</v>
      </c>
      <c r="K22" s="47">
        <f xml:space="preserve"> AVERAGEIF('5.6.1 (Small incl tax)'!$A:$A,'Annual incl tax'!$B22,'5.6.1 (Small incl tax)'!L:L)</f>
        <v>16.831965572974067</v>
      </c>
      <c r="L22" s="47">
        <f xml:space="preserve"> AVERAGEIF('5.6.1 (Small incl tax)'!$A:$A,'Annual incl tax'!$B22,'5.6.1 (Small incl tax)'!M:M)</f>
        <v>15.507945282219367</v>
      </c>
      <c r="M22" s="47">
        <f xml:space="preserve"> AVERAGEIF('5.6.1 (Small incl tax)'!$A:$A,'Annual incl tax'!$B22,'5.6.1 (Small incl tax)'!N:N)</f>
        <v>11.826015020064062</v>
      </c>
      <c r="N22" s="47">
        <f xml:space="preserve"> AVERAGEIF('5.6.1 (Small incl tax)'!$A:$A,'Annual incl tax'!$B22,'5.6.1 (Small incl tax)'!O:O)</f>
        <v>19.744958643785296</v>
      </c>
      <c r="O22" s="47">
        <f xml:space="preserve"> AVERAGEIF('5.6.1 (Small incl tax)'!$A:$A,'Annual incl tax'!$B22,'5.6.1 (Small incl tax)'!P:P)</f>
        <v>21.200780819977673</v>
      </c>
      <c r="P22" s="47">
        <f xml:space="preserve"> AVERAGEIF('5.6.1 (Small incl tax)'!$A:$A,'Annual incl tax'!$B22,'5.6.1 (Small incl tax)'!Q:Q)</f>
        <v>19.30862911996606</v>
      </c>
      <c r="Q22" s="47">
        <f xml:space="preserve"> AVERAGEIF('5.6.1 (Small incl tax)'!$A:$A,'Annual incl tax'!$B22,'5.6.1 (Small incl tax)'!R:R)</f>
        <v>16.351983010244467</v>
      </c>
      <c r="R22" s="48">
        <f t="shared" si="0"/>
        <v>19.30862911996606</v>
      </c>
      <c r="S22" s="49">
        <f t="shared" si="1"/>
        <v>-15.312563576376725</v>
      </c>
      <c r="T22" s="50">
        <f t="shared" si="2"/>
        <v>5</v>
      </c>
      <c r="U22" s="47">
        <f xml:space="preserve"> AVERAGEIF('5.6.1 (Small incl tax)'!$A:$A,'Annual incl tax'!$B22,'5.6.1 (Small incl tax)'!V:V)</f>
        <v>7.6693084646772913</v>
      </c>
      <c r="V22" s="47">
        <f xml:space="preserve"> AVERAGEIF('5.6.1 (Small incl tax)'!$A:$A,'Annual incl tax'!$B22,'5.6.1 (Small incl tax)'!W:W)</f>
        <v>12.565029775195107</v>
      </c>
      <c r="W22" s="47">
        <f xml:space="preserve"> AVERAGEIF('5.6.1 (Small incl tax)'!$A:$A,'Annual incl tax'!$B22,'5.6.1 (Small incl tax)'!X:X)</f>
        <v>22.129647527729524</v>
      </c>
      <c r="X22" s="47">
        <f xml:space="preserve"> AVERAGEIF('5.6.1 (Small incl tax)'!$A:$A,'Annual incl tax'!$B22,'5.6.1 (Small incl tax)'!Y:Y)</f>
        <v>18.310407632401905</v>
      </c>
      <c r="Y22" s="47">
        <f xml:space="preserve"> AVERAGEIF('5.6.1 (Small incl tax)'!$A:$A,'Annual incl tax'!$B22,'5.6.1 (Small incl tax)'!Z:Z)</f>
        <v>11.813220586627459</v>
      </c>
      <c r="Z22" s="47">
        <f xml:space="preserve"> AVERAGEIF('5.6.1 (Small incl tax)'!$A:$A,'Annual incl tax'!$B22,'5.6.1 (Small incl tax)'!AA:AA)</f>
        <v>12.106905466471902</v>
      </c>
      <c r="AA22" s="47">
        <f xml:space="preserve"> AVERAGEIF('5.6.1 (Small incl tax)'!$A:$A,'Annual incl tax'!$B22,'5.6.1 (Small incl tax)'!AB:AB)</f>
        <v>10.705658424105028</v>
      </c>
      <c r="AB22" s="47">
        <f xml:space="preserve"> AVERAGEIF('5.6.1 (Small incl tax)'!$A:$A,'Annual incl tax'!$B22,'5.6.1 (Small incl tax)'!AC:AC)</f>
        <v>11.914957230371659</v>
      </c>
      <c r="AC22" s="47">
        <f xml:space="preserve"> AVERAGEIF('5.6.1 (Small incl tax)'!$A:$A,'Annual incl tax'!$B22,'5.6.1 (Small incl tax)'!AD:AD)</f>
        <v>16.356268977757473</v>
      </c>
      <c r="AD22" s="47">
        <f xml:space="preserve"> AVERAGEIF('5.6.1 (Small incl tax)'!$A:$A,'Annual incl tax'!$B22,'5.6.1 (Small incl tax)'!AE:AE)</f>
        <v>12.921703051135015</v>
      </c>
      <c r="AE22" s="47">
        <f xml:space="preserve"> AVERAGEIF('5.6.1 (Small incl tax)'!$A:$A,'Annual incl tax'!$B22,'5.6.1 (Small incl tax)'!AF:AF)</f>
        <v>11.253042288647944</v>
      </c>
      <c r="AF22" s="47">
        <f xml:space="preserve"> AVERAGEIF('5.6.1 (Small incl tax)'!$A:$A,'Annual incl tax'!$B22,'5.6.1 (Small incl tax)'!AG:AG)</f>
        <v>16.246420549979824</v>
      </c>
      <c r="AG22" s="47">
        <f xml:space="preserve"> AVERAGEIF('5.6.1 (Small incl tax)'!$A:$A,'Annual incl tax'!$B22,'5.6.1 (Small incl tax)'!AH:AH)</f>
        <v>16.394239728901539</v>
      </c>
      <c r="AH22" s="47">
        <f t="shared" si="3"/>
        <v>16.35412599400097</v>
      </c>
      <c r="AI22" s="49">
        <f t="shared" si="4"/>
        <v>-1.3103627532826302E-2</v>
      </c>
      <c r="AJ22" s="50">
        <f>RANK(Q22,(C22:Q22,U22:AG22),1)</f>
        <v>14</v>
      </c>
    </row>
    <row r="23" spans="1:36" ht="12.65" customHeight="1" x14ac:dyDescent="0.25">
      <c r="A23" s="17" t="s">
        <v>33</v>
      </c>
      <c r="B23" s="82">
        <v>2014</v>
      </c>
      <c r="C23" s="47">
        <f xml:space="preserve"> AVERAGEIF('5.6.1 (Small incl tax)'!$A:$A,'Annual incl tax'!$B23,'5.6.1 (Small incl tax)'!D:D)</f>
        <v>18.756891758246773</v>
      </c>
      <c r="D23" s="47">
        <f xml:space="preserve"> AVERAGEIF('5.6.1 (Small incl tax)'!$A:$A,'Annual incl tax'!$B23,'5.6.1 (Small incl tax)'!E:E)</f>
        <v>17.753335944392855</v>
      </c>
      <c r="E23" s="47">
        <f xml:space="preserve"> AVERAGEIF('5.6.1 (Small incl tax)'!$A:$A,'Annual incl tax'!$B23,'5.6.1 (Small incl tax)'!F:F)</f>
        <v>26.766115045247837</v>
      </c>
      <c r="F23" s="47">
        <f xml:space="preserve"> AVERAGEIF('5.6.1 (Small incl tax)'!$A:$A,'Annual incl tax'!$B23,'5.6.1 (Small incl tax)'!G:G)</f>
        <v>16.203519455551977</v>
      </c>
      <c r="G23" s="47">
        <f xml:space="preserve"> AVERAGEIF('5.6.1 (Small incl tax)'!$A:$A,'Annual incl tax'!$B23,'5.6.1 (Small incl tax)'!H:H)</f>
        <v>14.777938863304719</v>
      </c>
      <c r="H23" s="47">
        <f xml:space="preserve"> AVERAGEIF('5.6.1 (Small incl tax)'!$A:$A,'Annual incl tax'!$B23,'5.6.1 (Small incl tax)'!I:I)</f>
        <v>26.035439517824344</v>
      </c>
      <c r="I23" s="47">
        <f xml:space="preserve"> AVERAGEIF('5.6.1 (Small incl tax)'!$A:$A,'Annual incl tax'!$B23,'5.6.1 (Small incl tax)'!J:J)</f>
        <v>13.90130370482674</v>
      </c>
      <c r="J23" s="47">
        <f xml:space="preserve"> AVERAGEIF('5.6.1 (Small incl tax)'!$A:$A,'Annual incl tax'!$B23,'5.6.1 (Small incl tax)'!K:K)</f>
        <v>25.007492758170265</v>
      </c>
      <c r="K23" s="47">
        <f xml:space="preserve"> AVERAGEIF('5.6.1 (Small incl tax)'!$A:$A,'Annual incl tax'!$B23,'5.6.1 (Small incl tax)'!L:L)</f>
        <v>16.977721415390789</v>
      </c>
      <c r="L23" s="47">
        <f xml:space="preserve"> AVERAGEIF('5.6.1 (Small incl tax)'!$A:$A,'Annual incl tax'!$B23,'5.6.1 (Small incl tax)'!M:M)</f>
        <v>15.263353779613942</v>
      </c>
      <c r="M23" s="47">
        <f xml:space="preserve"> AVERAGEIF('5.6.1 (Small incl tax)'!$A:$A,'Annual incl tax'!$B23,'5.6.1 (Small incl tax)'!N:N)</f>
        <v>9.8812634720493797</v>
      </c>
      <c r="N23" s="47">
        <f xml:space="preserve"> AVERAGEIF('5.6.1 (Small incl tax)'!$A:$A,'Annual incl tax'!$B23,'5.6.1 (Small incl tax)'!O:O)</f>
        <v>19.327806590679216</v>
      </c>
      <c r="O23" s="47">
        <f xml:space="preserve"> AVERAGEIF('5.6.1 (Small incl tax)'!$A:$A,'Annual incl tax'!$B23,'5.6.1 (Small incl tax)'!P:P)</f>
        <v>21.540302265234516</v>
      </c>
      <c r="P23" s="47">
        <f xml:space="preserve"> AVERAGEIF('5.6.1 (Small incl tax)'!$A:$A,'Annual incl tax'!$B23,'5.6.1 (Small incl tax)'!Q:Q)</f>
        <v>17.522648484708107</v>
      </c>
      <c r="Q23" s="47">
        <f xml:space="preserve"> AVERAGEIF('5.6.1 (Small incl tax)'!$A:$A,'Annual incl tax'!$B23,'5.6.1 (Small incl tax)'!R:R)</f>
        <v>17.557673180979414</v>
      </c>
      <c r="R23" s="48">
        <f t="shared" si="0"/>
        <v>17.557673180979414</v>
      </c>
      <c r="S23" s="49">
        <f t="shared" si="1"/>
        <v>0</v>
      </c>
      <c r="T23" s="50">
        <f t="shared" si="2"/>
        <v>8</v>
      </c>
      <c r="U23" s="47">
        <f xml:space="preserve"> AVERAGEIF('5.6.1 (Small incl tax)'!$A:$A,'Annual incl tax'!$B23,'5.6.1 (Small incl tax)'!V:V)</f>
        <v>7.0061237066657123</v>
      </c>
      <c r="V23" s="47">
        <f xml:space="preserve"> AVERAGEIF('5.6.1 (Small incl tax)'!$A:$A,'Annual incl tax'!$B23,'5.6.1 (Small incl tax)'!W:W)</f>
        <v>11.522247701109489</v>
      </c>
      <c r="W23" s="47">
        <f xml:space="preserve"> AVERAGEIF('5.6.1 (Small incl tax)'!$A:$A,'Annual incl tax'!$B23,'5.6.1 (Small incl tax)'!X:X)</f>
        <v>18.673804615539034</v>
      </c>
      <c r="X23" s="47">
        <f xml:space="preserve"> AVERAGEIF('5.6.1 (Small incl tax)'!$A:$A,'Annual incl tax'!$B23,'5.6.1 (Small incl tax)'!Y:Y)</f>
        <v>14.820780945442191</v>
      </c>
      <c r="Y23" s="47">
        <f xml:space="preserve"> AVERAGEIF('5.6.1 (Small incl tax)'!$A:$A,'Annual incl tax'!$B23,'5.6.1 (Small incl tax)'!Z:Z)</f>
        <v>10.884371826106245</v>
      </c>
      <c r="Z23" s="47">
        <f xml:space="preserve"> AVERAGEIF('5.6.1 (Small incl tax)'!$A:$A,'Annual incl tax'!$B23,'5.6.1 (Small incl tax)'!AA:AA)</f>
        <v>9.841246528238397</v>
      </c>
      <c r="AA23" s="47">
        <f xml:space="preserve"> AVERAGEIF('5.6.1 (Small incl tax)'!$A:$A,'Annual incl tax'!$B23,'5.6.1 (Small incl tax)'!AB:AB)</f>
        <v>9.884167573869469</v>
      </c>
      <c r="AB23" s="47">
        <f xml:space="preserve"> AVERAGEIF('5.6.1 (Small incl tax)'!$A:$A,'Annual incl tax'!$B23,'5.6.1 (Small incl tax)'!AC:AC)</f>
        <v>10.845697261686421</v>
      </c>
      <c r="AC23" s="47">
        <f xml:space="preserve"> AVERAGEIF('5.6.1 (Small incl tax)'!$A:$A,'Annual incl tax'!$B23,'5.6.1 (Small incl tax)'!AD:AD)</f>
        <v>12.583192427365869</v>
      </c>
      <c r="AD23" s="47">
        <f xml:space="preserve"> AVERAGEIF('5.6.1 (Small incl tax)'!$A:$A,'Annual incl tax'!$B23,'5.6.1 (Small incl tax)'!AE:AE)</f>
        <v>11.957055791744139</v>
      </c>
      <c r="AE23" s="47">
        <f xml:space="preserve"> AVERAGEIF('5.6.1 (Small incl tax)'!$A:$A,'Annual incl tax'!$B23,'5.6.1 (Small incl tax)'!AF:AF)</f>
        <v>10.544600686877111</v>
      </c>
      <c r="AF23" s="47">
        <f xml:space="preserve"> AVERAGEIF('5.6.1 (Small incl tax)'!$A:$A,'Annual incl tax'!$B23,'5.6.1 (Small incl tax)'!AG:AG)</f>
        <v>13.774304085957201</v>
      </c>
      <c r="AG23" s="47">
        <f xml:space="preserve"> AVERAGEIF('5.6.1 (Small incl tax)'!$A:$A,'Annual incl tax'!$B23,'5.6.1 (Small incl tax)'!AH:AH)</f>
        <v>15.651722562291669</v>
      </c>
      <c r="AH23" s="47">
        <f t="shared" si="3"/>
        <v>15.042067362528066</v>
      </c>
      <c r="AI23" s="49">
        <f t="shared" si="4"/>
        <v>16.723803702129942</v>
      </c>
      <c r="AJ23" s="50">
        <f>RANK(Q23,(C23:Q23,U23:AG23),1)</f>
        <v>20</v>
      </c>
    </row>
    <row r="24" spans="1:36" ht="12.65" customHeight="1" x14ac:dyDescent="0.25">
      <c r="A24" s="17" t="s">
        <v>33</v>
      </c>
      <c r="B24" s="82">
        <v>2015</v>
      </c>
      <c r="C24" s="47">
        <f xml:space="preserve"> AVERAGEIF('5.6.1 (Small incl tax)'!$A:$A,'Annual incl tax'!$B24,'5.6.1 (Small incl tax)'!D:D)</f>
        <v>17.466803217649986</v>
      </c>
      <c r="D24" s="47">
        <f xml:space="preserve"> AVERAGEIF('5.6.1 (Small incl tax)'!$A:$A,'Annual incl tax'!$B24,'5.6.1 (Small incl tax)'!E:E)</f>
        <v>17.330129264987292</v>
      </c>
      <c r="E24" s="47">
        <f xml:space="preserve"> AVERAGEIF('5.6.1 (Small incl tax)'!$A:$A,'Annual incl tax'!$B24,'5.6.1 (Small incl tax)'!F:F)</f>
        <v>24.184852282371729</v>
      </c>
      <c r="F24" s="47">
        <f xml:space="preserve"> AVERAGEIF('5.6.1 (Small incl tax)'!$A:$A,'Annual incl tax'!$B24,'5.6.1 (Small incl tax)'!G:G)</f>
        <v>14.606305737599673</v>
      </c>
      <c r="G24" s="47">
        <f xml:space="preserve"> AVERAGEIF('5.6.1 (Small incl tax)'!$A:$A,'Annual incl tax'!$B24,'5.6.1 (Small incl tax)'!H:H)</f>
        <v>13.622696207456976</v>
      </c>
      <c r="H24" s="47">
        <f xml:space="preserve"> AVERAGEIF('5.6.1 (Small incl tax)'!$A:$A,'Annual incl tax'!$B24,'5.6.1 (Small incl tax)'!I:I)</f>
        <v>23.299022756148862</v>
      </c>
      <c r="I24" s="47">
        <f xml:space="preserve"> AVERAGEIF('5.6.1 (Small incl tax)'!$A:$A,'Annual incl tax'!$B24,'5.6.1 (Small incl tax)'!J:J)</f>
        <v>13.120980085468764</v>
      </c>
      <c r="J24" s="47">
        <f xml:space="preserve"> AVERAGEIF('5.6.1 (Small incl tax)'!$A:$A,'Annual incl tax'!$B24,'5.6.1 (Small incl tax)'!K:K)</f>
        <v>22.374309359618092</v>
      </c>
      <c r="K24" s="47">
        <f xml:space="preserve"> AVERAGEIF('5.6.1 (Small incl tax)'!$A:$A,'Annual incl tax'!$B24,'5.6.1 (Small incl tax)'!L:L)</f>
        <v>15.290260299784345</v>
      </c>
      <c r="L24" s="47">
        <f xml:space="preserve"> AVERAGEIF('5.6.1 (Small incl tax)'!$A:$A,'Annual incl tax'!$B24,'5.6.1 (Small incl tax)'!M:M)</f>
        <v>13.966977994032201</v>
      </c>
      <c r="M24" s="47">
        <f xml:space="preserve"> AVERAGEIF('5.6.1 (Small incl tax)'!$A:$A,'Annual incl tax'!$B24,'5.6.1 (Small incl tax)'!N:N)</f>
        <v>10.565508141701807</v>
      </c>
      <c r="N24" s="47">
        <f xml:space="preserve"> AVERAGEIF('5.6.1 (Small incl tax)'!$A:$A,'Annual incl tax'!$B24,'5.6.1 (Small incl tax)'!O:O)</f>
        <v>17.973820005850115</v>
      </c>
      <c r="O24" s="47">
        <f xml:space="preserve"> AVERAGEIF('5.6.1 (Small incl tax)'!$A:$A,'Annual incl tax'!$B24,'5.6.1 (Small incl tax)'!P:P)</f>
        <v>20.202056177456072</v>
      </c>
      <c r="P24" s="47">
        <f xml:space="preserve"> AVERAGEIF('5.6.1 (Small incl tax)'!$A:$A,'Annual incl tax'!$B24,'5.6.1 (Small incl tax)'!Q:Q)</f>
        <v>15.080623885898579</v>
      </c>
      <c r="Q24" s="47">
        <f xml:space="preserve"> AVERAGEIF('5.6.1 (Small incl tax)'!$A:$A,'Annual incl tax'!$B24,'5.6.1 (Small incl tax)'!R:R)</f>
        <v>17.336637130134449</v>
      </c>
      <c r="R24" s="48">
        <f t="shared" si="0"/>
        <v>17.330129264987292</v>
      </c>
      <c r="S24" s="49">
        <f t="shared" si="1"/>
        <v>3.7552317398489951E-2</v>
      </c>
      <c r="T24" s="50">
        <f t="shared" si="2"/>
        <v>9</v>
      </c>
      <c r="U24" s="47">
        <f xml:space="preserve"> AVERAGEIF('5.6.1 (Small incl tax)'!$A:$A,'Annual incl tax'!$B24,'5.6.1 (Small incl tax)'!V:V)</f>
        <v>6.9506008076445713</v>
      </c>
      <c r="V24" s="47">
        <f xml:space="preserve"> AVERAGEIF('5.6.1 (Small incl tax)'!$A:$A,'Annual incl tax'!$B24,'5.6.1 (Small incl tax)'!W:W)</f>
        <v>10.319757837970993</v>
      </c>
      <c r="W24" s="47">
        <f xml:space="preserve"> AVERAGEIF('5.6.1 (Small incl tax)'!$A:$A,'Annual incl tax'!$B24,'5.6.1 (Small incl tax)'!X:X)</f>
        <v>13.683930117869341</v>
      </c>
      <c r="X24" s="47">
        <f xml:space="preserve"> AVERAGEIF('5.6.1 (Small incl tax)'!$A:$A,'Annual incl tax'!$B24,'5.6.1 (Small incl tax)'!Y:Y)</f>
        <v>13.381684640483803</v>
      </c>
      <c r="Y24" s="47">
        <f xml:space="preserve"> AVERAGEIF('5.6.1 (Small incl tax)'!$A:$A,'Annual incl tax'!$B24,'5.6.1 (Small incl tax)'!Z:Z)</f>
        <v>9.6806196438738272</v>
      </c>
      <c r="Z24" s="47">
        <f xml:space="preserve"> AVERAGEIF('5.6.1 (Small incl tax)'!$A:$A,'Annual incl tax'!$B24,'5.6.1 (Small incl tax)'!AA:AA)</f>
        <v>8.5400180604155249</v>
      </c>
      <c r="AA24" s="47">
        <f xml:space="preserve"> AVERAGEIF('5.6.1 (Small incl tax)'!$A:$A,'Annual incl tax'!$B24,'5.6.1 (Small incl tax)'!AB:AB)</f>
        <v>11.966491645434663</v>
      </c>
      <c r="AB24" s="47">
        <f xml:space="preserve"> AVERAGEIF('5.6.1 (Small incl tax)'!$A:$A,'Annual incl tax'!$B24,'5.6.1 (Small incl tax)'!AC:AC)</f>
        <v>9.2234705168243671</v>
      </c>
      <c r="AC24" s="47">
        <f xml:space="preserve"> AVERAGEIF('5.6.1 (Small incl tax)'!$A:$A,'Annual incl tax'!$B24,'5.6.1 (Small incl tax)'!AD:AD)</f>
        <v>10.456042613258115</v>
      </c>
      <c r="AD24" s="47">
        <f xml:space="preserve"> AVERAGEIF('5.6.1 (Small incl tax)'!$A:$A,'Annual incl tax'!$B24,'5.6.1 (Small incl tax)'!AE:AE)</f>
        <v>11.017160334112402</v>
      </c>
      <c r="AE24" s="47">
        <f xml:space="preserve"> AVERAGEIF('5.6.1 (Small incl tax)'!$A:$A,'Annual incl tax'!$B24,'5.6.1 (Small incl tax)'!AF:AF)</f>
        <v>9.7017026613645996</v>
      </c>
      <c r="AF24" s="47">
        <f xml:space="preserve"> AVERAGEIF('5.6.1 (Small incl tax)'!$A:$A,'Annual incl tax'!$B24,'5.6.1 (Small incl tax)'!AG:AG)</f>
        <v>12.667365855720023</v>
      </c>
      <c r="AG24" s="47">
        <f xml:space="preserve"> AVERAGEIF('5.6.1 (Small incl tax)'!$A:$A,'Annual incl tax'!$B24,'5.6.1 (Small incl tax)'!AH:AH)</f>
        <v>13.99784432238714</v>
      </c>
      <c r="AH24" s="47">
        <f t="shared" si="3"/>
        <v>13.653313162663158</v>
      </c>
      <c r="AI24" s="49">
        <f t="shared" si="4"/>
        <v>26.977510319940805</v>
      </c>
      <c r="AJ24" s="50">
        <f>RANK(Q24,(C24:Q24,U24:AG24),1)</f>
        <v>22</v>
      </c>
    </row>
    <row r="25" spans="1:36" ht="12.65" customHeight="1" x14ac:dyDescent="0.25">
      <c r="A25" s="17" t="s">
        <v>33</v>
      </c>
      <c r="B25" s="82">
        <v>2016</v>
      </c>
      <c r="C25" s="47">
        <f xml:space="preserve"> AVERAGEIF('5.6.1 (Small incl tax)'!$A:$A,'Annual incl tax'!$B25,'5.6.1 (Small incl tax)'!D:D)</f>
        <v>20.189817855368958</v>
      </c>
      <c r="D25" s="47">
        <f xml:space="preserve"> AVERAGEIF('5.6.1 (Small incl tax)'!$A:$A,'Annual incl tax'!$B25,'5.6.1 (Small incl tax)'!E:E)</f>
        <v>24.291657176861662</v>
      </c>
      <c r="E25" s="47">
        <f xml:space="preserve"> AVERAGEIF('5.6.1 (Small incl tax)'!$A:$A,'Annual incl tax'!$B25,'5.6.1 (Small incl tax)'!F:F)</f>
        <v>27.365495208558634</v>
      </c>
      <c r="F25" s="47">
        <f xml:space="preserve"> AVERAGEIF('5.6.1 (Small incl tax)'!$A:$A,'Annual incl tax'!$B25,'5.6.1 (Small incl tax)'!G:G)</f>
        <v>16.809904053162676</v>
      </c>
      <c r="G25" s="47">
        <f xml:space="preserve"> AVERAGEIF('5.6.1 (Small incl tax)'!$A:$A,'Annual incl tax'!$B25,'5.6.1 (Small incl tax)'!H:H)</f>
        <v>15.370588189313628</v>
      </c>
      <c r="H25" s="47">
        <f xml:space="preserve"> AVERAGEIF('5.6.1 (Small incl tax)'!$A:$A,'Annual incl tax'!$B25,'5.6.1 (Small incl tax)'!I:I)</f>
        <v>26.86810593233534</v>
      </c>
      <c r="I25" s="47">
        <f xml:space="preserve"> AVERAGEIF('5.6.1 (Small incl tax)'!$A:$A,'Annual incl tax'!$B25,'5.6.1 (Small incl tax)'!J:J)</f>
        <v>14.092782808409414</v>
      </c>
      <c r="J25" s="47">
        <f xml:space="preserve"> AVERAGEIF('5.6.1 (Small incl tax)'!$A:$A,'Annual incl tax'!$B25,'5.6.1 (Small incl tax)'!K:K)</f>
        <v>23.820096833366868</v>
      </c>
      <c r="K25" s="47">
        <f xml:space="preserve"> AVERAGEIF('5.6.1 (Small incl tax)'!$A:$A,'Annual incl tax'!$B25,'5.6.1 (Small incl tax)'!L:L)</f>
        <v>17.321539825845296</v>
      </c>
      <c r="L25" s="47">
        <f xml:space="preserve"> AVERAGEIF('5.6.1 (Small incl tax)'!$A:$A,'Annual incl tax'!$B25,'5.6.1 (Small incl tax)'!M:M)</f>
        <v>15.191342217867682</v>
      </c>
      <c r="M25" s="47">
        <f xml:space="preserve"> AVERAGEIF('5.6.1 (Small incl tax)'!$A:$A,'Annual incl tax'!$B25,'5.6.1 (Small incl tax)'!N:N)</f>
        <v>9.2409901008093112</v>
      </c>
      <c r="N25" s="47">
        <f xml:space="preserve"> AVERAGEIF('5.6.1 (Small incl tax)'!$A:$A,'Annual incl tax'!$B25,'5.6.1 (Small incl tax)'!O:O)</f>
        <v>20.67431731800831</v>
      </c>
      <c r="O25" s="47">
        <f xml:space="preserve"> AVERAGEIF('5.6.1 (Small incl tax)'!$A:$A,'Annual incl tax'!$B25,'5.6.1 (Small incl tax)'!P:P)</f>
        <v>22.384787045753626</v>
      </c>
      <c r="P25" s="47">
        <f xml:space="preserve"> AVERAGEIF('5.6.1 (Small incl tax)'!$A:$A,'Annual incl tax'!$B25,'5.6.1 (Small incl tax)'!Q:Q)</f>
        <v>17.761635268573684</v>
      </c>
      <c r="Q25" s="47">
        <f xml:space="preserve"> AVERAGEIF('5.6.1 (Small incl tax)'!$A:$A,'Annual incl tax'!$B25,'5.6.1 (Small incl tax)'!R:R)</f>
        <v>17.750409985522737</v>
      </c>
      <c r="R25" s="48">
        <f t="shared" si="0"/>
        <v>17.761635268573684</v>
      </c>
      <c r="S25" s="49">
        <f t="shared" si="1"/>
        <v>-6.3199603421701361E-2</v>
      </c>
      <c r="T25" s="50">
        <f t="shared" si="2"/>
        <v>7</v>
      </c>
      <c r="U25" s="47">
        <f xml:space="preserve"> AVERAGEIF('5.6.1 (Small incl tax)'!$A:$A,'Annual incl tax'!$B25,'5.6.1 (Small incl tax)'!V:V)</f>
        <v>7.8262424453988615</v>
      </c>
      <c r="V25" s="47">
        <f xml:space="preserve"> AVERAGEIF('5.6.1 (Small incl tax)'!$A:$A,'Annual incl tax'!$B25,'5.6.1 (Small incl tax)'!W:W)</f>
        <v>11.701186658760175</v>
      </c>
      <c r="W25" s="47">
        <f xml:space="preserve"> AVERAGEIF('5.6.1 (Small incl tax)'!$A:$A,'Annual incl tax'!$B25,'5.6.1 (Small incl tax)'!X:X)</f>
        <v>12.848687915388947</v>
      </c>
      <c r="X25" s="47">
        <f xml:space="preserve"> AVERAGEIF('5.6.1 (Small incl tax)'!$A:$A,'Annual incl tax'!$B25,'5.6.1 (Small incl tax)'!Y:Y)</f>
        <v>15.416752698343062</v>
      </c>
      <c r="Y25" s="47">
        <f xml:space="preserve"> AVERAGEIF('5.6.1 (Small incl tax)'!$A:$A,'Annual incl tax'!$B25,'5.6.1 (Small incl tax)'!Z:Z)</f>
        <v>10.279057213023052</v>
      </c>
      <c r="Z25" s="47">
        <f xml:space="preserve"> AVERAGEIF('5.6.1 (Small incl tax)'!$A:$A,'Annual incl tax'!$B25,'5.6.1 (Small incl tax)'!AA:AA)</f>
        <v>9.5189127122527548</v>
      </c>
      <c r="AA25" s="47">
        <f xml:space="preserve"> AVERAGEIF('5.6.1 (Small incl tax)'!$A:$A,'Annual incl tax'!$B25,'5.6.1 (Small incl tax)'!AB:AB)</f>
        <v>13.486217929868097</v>
      </c>
      <c r="AB25" s="47">
        <f xml:space="preserve"> AVERAGEIF('5.6.1 (Small incl tax)'!$A:$A,'Annual incl tax'!$B25,'5.6.1 (Small incl tax)'!AC:AC)</f>
        <v>9.974256833633353</v>
      </c>
      <c r="AC25" s="47">
        <f xml:space="preserve"> AVERAGEIF('5.6.1 (Small incl tax)'!$A:$A,'Annual incl tax'!$B25,'5.6.1 (Small incl tax)'!AD:AD)</f>
        <v>11.772355168666465</v>
      </c>
      <c r="AD25" s="47">
        <f xml:space="preserve"> AVERAGEIF('5.6.1 (Small incl tax)'!$A:$A,'Annual incl tax'!$B25,'5.6.1 (Small incl tax)'!AE:AE)</f>
        <v>11.633797669187842</v>
      </c>
      <c r="AE25" s="47">
        <f xml:space="preserve"> AVERAGEIF('5.6.1 (Small incl tax)'!$A:$A,'Annual incl tax'!$B25,'5.6.1 (Small incl tax)'!AF:AF)</f>
        <v>10.394484478694221</v>
      </c>
      <c r="AF25" s="47">
        <f xml:space="preserve"> AVERAGEIF('5.6.1 (Small incl tax)'!$A:$A,'Annual incl tax'!$B25,'5.6.1 (Small incl tax)'!AG:AG)</f>
        <v>13.864092572428646</v>
      </c>
      <c r="AG25" s="47">
        <f xml:space="preserve"> AVERAGEIF('5.6.1 (Small incl tax)'!$A:$A,'Annual incl tax'!$B25,'5.6.1 (Small incl tax)'!AH:AH)</f>
        <v>16.286444621479319</v>
      </c>
      <c r="AH25" s="47">
        <f t="shared" si="3"/>
        <v>15.280965203590654</v>
      </c>
      <c r="AI25" s="49">
        <f t="shared" si="4"/>
        <v>16.160267031769848</v>
      </c>
      <c r="AJ25" s="50">
        <f>RANK(Q25,(C25:Q25,U25:AG25),1)</f>
        <v>20</v>
      </c>
    </row>
    <row r="26" spans="1:36" x14ac:dyDescent="0.25">
      <c r="A26" s="17" t="s">
        <v>33</v>
      </c>
      <c r="B26" s="82">
        <v>2017</v>
      </c>
      <c r="C26" s="47">
        <f xml:space="preserve"> AVERAGEIF('5.6.1 (Small incl tax)'!$A:$A,'Annual incl tax'!$B26,'5.6.1 (Small incl tax)'!D:D)</f>
        <v>20.879560364128743</v>
      </c>
      <c r="D26" s="47">
        <f xml:space="preserve"> AVERAGEIF('5.6.1 (Small incl tax)'!$A:$A,'Annual incl tax'!$B26,'5.6.1 (Small incl tax)'!E:E)</f>
        <v>28.443520472707512</v>
      </c>
      <c r="E26" s="47">
        <f xml:space="preserve"> AVERAGEIF('5.6.1 (Small incl tax)'!$A:$A,'Annual incl tax'!$B26,'5.6.1 (Small incl tax)'!F:F)</f>
        <v>28.641969721137727</v>
      </c>
      <c r="F26" s="47">
        <f xml:space="preserve"> AVERAGEIF('5.6.1 (Small incl tax)'!$A:$A,'Annual incl tax'!$B26,'5.6.1 (Small incl tax)'!G:G)</f>
        <v>19.057506162281904</v>
      </c>
      <c r="G26" s="47">
        <f xml:space="preserve"> AVERAGEIF('5.6.1 (Small incl tax)'!$A:$A,'Annual incl tax'!$B26,'5.6.1 (Small incl tax)'!H:H)</f>
        <v>17.336829377339654</v>
      </c>
      <c r="H26" s="47">
        <f xml:space="preserve"> AVERAGEIF('5.6.1 (Small incl tax)'!$A:$A,'Annual incl tax'!$B26,'5.6.1 (Small incl tax)'!I:I)</f>
        <v>29.469391971976592</v>
      </c>
      <c r="I26" s="47">
        <f xml:space="preserve"> AVERAGEIF('5.6.1 (Small incl tax)'!$A:$A,'Annual incl tax'!$B26,'5.6.1 (Small incl tax)'!J:J)</f>
        <v>14.750795729249363</v>
      </c>
      <c r="J26" s="47">
        <f xml:space="preserve"> AVERAGEIF('5.6.1 (Small incl tax)'!$A:$A,'Annual incl tax'!$B26,'5.6.1 (Small incl tax)'!K:K)</f>
        <v>26.307459267560333</v>
      </c>
      <c r="K26" s="47">
        <f xml:space="preserve"> AVERAGEIF('5.6.1 (Small incl tax)'!$A:$A,'Annual incl tax'!$B26,'5.6.1 (Small incl tax)'!L:L)</f>
        <v>19.262328924584764</v>
      </c>
      <c r="L26" s="47">
        <f xml:space="preserve"> AVERAGEIF('5.6.1 (Small incl tax)'!$A:$A,'Annual incl tax'!$B26,'5.6.1 (Small incl tax)'!M:M)</f>
        <v>16.521680782286872</v>
      </c>
      <c r="M26" s="47">
        <f xml:space="preserve"> AVERAGEIF('5.6.1 (Small incl tax)'!$A:$A,'Annual incl tax'!$B26,'5.6.1 (Small incl tax)'!N:N)</f>
        <v>9.2613673005731094</v>
      </c>
      <c r="N26" s="47">
        <f xml:space="preserve"> AVERAGEIF('5.6.1 (Small incl tax)'!$A:$A,'Annual incl tax'!$B26,'5.6.1 (Small incl tax)'!O:O)</f>
        <v>21.653107149578993</v>
      </c>
      <c r="O26" s="47">
        <f xml:space="preserve"> AVERAGEIF('5.6.1 (Small incl tax)'!$A:$A,'Annual incl tax'!$B26,'5.6.1 (Small incl tax)'!P:P)</f>
        <v>24.296526926302249</v>
      </c>
      <c r="P26" s="47">
        <f xml:space="preserve"> AVERAGEIF('5.6.1 (Small incl tax)'!$A:$A,'Annual incl tax'!$B26,'5.6.1 (Small incl tax)'!Q:Q)</f>
        <v>19.395106193611653</v>
      </c>
      <c r="Q26" s="47">
        <f xml:space="preserve"> AVERAGEIF('5.6.1 (Small incl tax)'!$A:$A,'Annual incl tax'!$B26,'5.6.1 (Small incl tax)'!R:R)</f>
        <v>17.873992302050524</v>
      </c>
      <c r="R26" s="48">
        <f t="shared" si="0"/>
        <v>19.395106193611653</v>
      </c>
      <c r="S26" s="49">
        <f t="shared" si="1"/>
        <v>-7.8427716578430093</v>
      </c>
      <c r="T26" s="50">
        <f t="shared" si="2"/>
        <v>5</v>
      </c>
      <c r="U26" s="47">
        <f xml:space="preserve"> AVERAGEIF('5.6.1 (Small incl tax)'!$A:$A,'Annual incl tax'!$B26,'5.6.1 (Small incl tax)'!V:V)</f>
        <v>8.5318127458475246</v>
      </c>
      <c r="V26" s="47">
        <f xml:space="preserve"> AVERAGEIF('5.6.1 (Small incl tax)'!$A:$A,'Annual incl tax'!$B26,'5.6.1 (Small incl tax)'!W:W)</f>
        <v>11.556823842172156</v>
      </c>
      <c r="W26" s="47">
        <f xml:space="preserve"> AVERAGEIF('5.6.1 (Small incl tax)'!$A:$A,'Annual incl tax'!$B26,'5.6.1 (Small incl tax)'!X:X)</f>
        <v>16.367545314756747</v>
      </c>
      <c r="X26" s="47">
        <f xml:space="preserve"> AVERAGEIF('5.6.1 (Small incl tax)'!$A:$A,'Annual incl tax'!$B26,'5.6.1 (Small incl tax)'!Y:Y)</f>
        <v>17.026007717296078</v>
      </c>
      <c r="Y26" s="47">
        <f xml:space="preserve"> AVERAGEIF('5.6.1 (Small incl tax)'!$A:$A,'Annual incl tax'!$B26,'5.6.1 (Small incl tax)'!Z:Z)</f>
        <v>11.271663138651663</v>
      </c>
      <c r="Z26" s="47">
        <f xml:space="preserve"> AVERAGEIF('5.6.1 (Small incl tax)'!$A:$A,'Annual incl tax'!$B26,'5.6.1 (Small incl tax)'!AA:AA)</f>
        <v>10.284049686773255</v>
      </c>
      <c r="AA26" s="47">
        <f xml:space="preserve"> AVERAGEIF('5.6.1 (Small incl tax)'!$A:$A,'Annual incl tax'!$B26,'5.6.1 (Small incl tax)'!AB:AB)</f>
        <v>14.350871250540326</v>
      </c>
      <c r="AB26" s="47">
        <f xml:space="preserve"> AVERAGEIF('5.6.1 (Small incl tax)'!$A:$A,'Annual incl tax'!$B26,'5.6.1 (Small incl tax)'!AC:AC)</f>
        <v>9.8795037272280908</v>
      </c>
      <c r="AC26" s="47">
        <f xml:space="preserve"> AVERAGEIF('5.6.1 (Small incl tax)'!$A:$A,'Annual incl tax'!$B26,'5.6.1 (Small incl tax)'!AD:AD)</f>
        <v>13.026133966650512</v>
      </c>
      <c r="AD26" s="47">
        <f xml:space="preserve"> AVERAGEIF('5.6.1 (Small incl tax)'!$A:$A,'Annual incl tax'!$B26,'5.6.1 (Small incl tax)'!AE:AE)</f>
        <v>13.908866878004329</v>
      </c>
      <c r="AE26" s="47">
        <f xml:space="preserve"> AVERAGEIF('5.6.1 (Small incl tax)'!$A:$A,'Annual incl tax'!$B26,'5.6.1 (Small incl tax)'!AF:AF)</f>
        <v>11.045003151168093</v>
      </c>
      <c r="AF26" s="47">
        <f xml:space="preserve"> AVERAGEIF('5.6.1 (Small incl tax)'!$A:$A,'Annual incl tax'!$B26,'5.6.1 (Small incl tax)'!AG:AG)</f>
        <v>14.809931063559723</v>
      </c>
      <c r="AG26" s="47">
        <f xml:space="preserve"> AVERAGEIF('5.6.1 (Small incl tax)'!$A:$A,'Annual incl tax'!$B26,'5.6.1 (Small incl tax)'!AH:AH)</f>
        <v>17.229237807970556</v>
      </c>
      <c r="AH26" s="47">
        <f t="shared" si="3"/>
        <v>16.773844249791473</v>
      </c>
      <c r="AI26" s="49">
        <f t="shared" si="4"/>
        <v>6.5587115027178564</v>
      </c>
      <c r="AJ26" s="50">
        <f>RANK(Q26,(C26:Q26,U26:AG26),1)</f>
        <v>18</v>
      </c>
    </row>
    <row r="27" spans="1:36" x14ac:dyDescent="0.25">
      <c r="A27" s="17" t="s">
        <v>33</v>
      </c>
      <c r="B27" s="82">
        <v>2018</v>
      </c>
      <c r="C27" s="47">
        <f xml:space="preserve"> AVERAGEIF('5.6.1 (Small incl tax)'!$A:$A,'Annual incl tax'!$B27,'5.6.1 (Small incl tax)'!D:D)</f>
        <v>20.927518224925045</v>
      </c>
      <c r="D27" s="47">
        <f xml:space="preserve"> AVERAGEIF('5.6.1 (Small incl tax)'!$A:$A,'Annual incl tax'!$B27,'5.6.1 (Small incl tax)'!E:E)</f>
        <v>27.461796108747549</v>
      </c>
      <c r="E27" s="47">
        <f xml:space="preserve"> AVERAGEIF('5.6.1 (Small incl tax)'!$A:$A,'Annual incl tax'!$B27,'5.6.1 (Small incl tax)'!F:F)</f>
        <v>29.887112839202565</v>
      </c>
      <c r="F27" s="47">
        <f xml:space="preserve"> AVERAGEIF('5.6.1 (Small incl tax)'!$A:$A,'Annual incl tax'!$B27,'5.6.1 (Small incl tax)'!G:G)</f>
        <v>20.167482966572528</v>
      </c>
      <c r="G27" s="47">
        <f xml:space="preserve"> AVERAGEIF('5.6.1 (Small incl tax)'!$A:$A,'Annual incl tax'!$B27,'5.6.1 (Small incl tax)'!H:H)</f>
        <v>18.26485858952751</v>
      </c>
      <c r="H27" s="47">
        <f xml:space="preserve"> AVERAGEIF('5.6.1 (Small incl tax)'!$A:$A,'Annual incl tax'!$B27,'5.6.1 (Small incl tax)'!I:I)</f>
        <v>29.475506032329871</v>
      </c>
      <c r="I27" s="47">
        <f xml:space="preserve"> AVERAGEIF('5.6.1 (Small incl tax)'!$A:$A,'Annual incl tax'!$B27,'5.6.1 (Small incl tax)'!J:J)</f>
        <v>15.056114028646554</v>
      </c>
      <c r="J27" s="47">
        <f xml:space="preserve"> AVERAGEIF('5.6.1 (Small incl tax)'!$A:$A,'Annual incl tax'!$B27,'5.6.1 (Small incl tax)'!K:K)</f>
        <v>28.020497928453644</v>
      </c>
      <c r="K27" s="47">
        <f xml:space="preserve"> AVERAGEIF('5.6.1 (Small incl tax)'!$A:$A,'Annual incl tax'!$B27,'5.6.1 (Small incl tax)'!L:L)</f>
        <v>19.969437285198218</v>
      </c>
      <c r="L27" s="47">
        <f xml:space="preserve"> AVERAGEIF('5.6.1 (Small incl tax)'!$A:$A,'Annual incl tax'!$B27,'5.6.1 (Small incl tax)'!M:M)</f>
        <v>17.612959284595362</v>
      </c>
      <c r="M27" s="47">
        <f xml:space="preserve"> AVERAGEIF('5.6.1 (Small incl tax)'!$A:$A,'Annual incl tax'!$B27,'5.6.1 (Small incl tax)'!N:N)</f>
        <v>11.065822960725068</v>
      </c>
      <c r="N27" s="47">
        <f xml:space="preserve"> AVERAGEIF('5.6.1 (Small incl tax)'!$A:$A,'Annual incl tax'!$B27,'5.6.1 (Small incl tax)'!O:O)</f>
        <v>22.085432285132043</v>
      </c>
      <c r="O27" s="47">
        <f xml:space="preserve"> AVERAGEIF('5.6.1 (Small incl tax)'!$A:$A,'Annual incl tax'!$B27,'5.6.1 (Small incl tax)'!P:P)</f>
        <v>26.421492066406543</v>
      </c>
      <c r="P27" s="47">
        <f xml:space="preserve"> AVERAGEIF('5.6.1 (Small incl tax)'!$A:$A,'Annual incl tax'!$B27,'5.6.1 (Small incl tax)'!Q:Q)</f>
        <v>20.393177894643351</v>
      </c>
      <c r="Q27" s="47">
        <f xml:space="preserve"> AVERAGEIF('5.6.1 (Small incl tax)'!$A:$A,'Annual incl tax'!$B27,'5.6.1 (Small incl tax)'!R:R)</f>
        <v>19.441896088457458</v>
      </c>
      <c r="R27" s="48">
        <f t="shared" si="0"/>
        <v>20.393177894643351</v>
      </c>
      <c r="S27" s="49">
        <f t="shared" si="1"/>
        <v>-4.6647060654326218</v>
      </c>
      <c r="T27" s="50">
        <f t="shared" si="2"/>
        <v>5</v>
      </c>
      <c r="U27" s="47">
        <f xml:space="preserve"> AVERAGEIF('5.6.1 (Small incl tax)'!$A:$A,'Annual incl tax'!$B27,'5.6.1 (Small incl tax)'!V:V)</f>
        <v>8.8022498563076113</v>
      </c>
      <c r="V27" s="47">
        <f xml:space="preserve"> AVERAGEIF('5.6.1 (Small incl tax)'!$A:$A,'Annual incl tax'!$B27,'5.6.1 (Small incl tax)'!W:W)</f>
        <v>12.539534913616929</v>
      </c>
      <c r="W27" s="47">
        <f xml:space="preserve"> AVERAGEIF('5.6.1 (Small incl tax)'!$A:$A,'Annual incl tax'!$B27,'5.6.1 (Small incl tax)'!X:X)</f>
        <v>19.15419741773222</v>
      </c>
      <c r="X27" s="47">
        <f xml:space="preserve"> AVERAGEIF('5.6.1 (Small incl tax)'!$A:$A,'Annual incl tax'!$B27,'5.6.1 (Small incl tax)'!Y:Y)</f>
        <v>18.608115226299304</v>
      </c>
      <c r="Y27" s="47">
        <f xml:space="preserve"> AVERAGEIF('5.6.1 (Small incl tax)'!$A:$A,'Annual incl tax'!$B27,'5.6.1 (Small incl tax)'!Z:Z)</f>
        <v>12.607160446242482</v>
      </c>
      <c r="Z27" s="47">
        <f xml:space="preserve"> AVERAGEIF('5.6.1 (Small incl tax)'!$A:$A,'Annual incl tax'!$B27,'5.6.1 (Small incl tax)'!AA:AA)</f>
        <v>10.348472035593421</v>
      </c>
      <c r="AA27" s="47">
        <f xml:space="preserve"> AVERAGEIF('5.6.1 (Small incl tax)'!$A:$A,'Annual incl tax'!$B27,'5.6.1 (Small incl tax)'!AB:AB)</f>
        <v>14.157250092780682</v>
      </c>
      <c r="AB27" s="47">
        <f xml:space="preserve"> AVERAGEIF('5.6.1 (Small incl tax)'!$A:$A,'Annual incl tax'!$B27,'5.6.1 (Small incl tax)'!AC:AC)</f>
        <v>9.8500472873282838</v>
      </c>
      <c r="AC27" s="47">
        <f xml:space="preserve"> AVERAGEIF('5.6.1 (Small incl tax)'!$A:$A,'Annual incl tax'!$B27,'5.6.1 (Small incl tax)'!AD:AD)</f>
        <v>12.995613492816364</v>
      </c>
      <c r="AD27" s="47">
        <f xml:space="preserve"> AVERAGEIF('5.6.1 (Small incl tax)'!$A:$A,'Annual incl tax'!$B27,'5.6.1 (Small incl tax)'!AE:AE)</f>
        <v>13.495052733546995</v>
      </c>
      <c r="AE27" s="47">
        <f xml:space="preserve"> AVERAGEIF('5.6.1 (Small incl tax)'!$A:$A,'Annual incl tax'!$B27,'5.6.1 (Small incl tax)'!AF:AF)</f>
        <v>11.862015346919254</v>
      </c>
      <c r="AF27" s="47">
        <f xml:space="preserve"> AVERAGEIF('5.6.1 (Small incl tax)'!$A:$A,'Annual incl tax'!$B27,'5.6.1 (Small incl tax)'!AG:AG)</f>
        <v>15.499288592683687</v>
      </c>
      <c r="AG27" s="47">
        <f xml:space="preserve"> AVERAGEIF('5.6.1 (Small incl tax)'!$A:$A,'Annual incl tax'!$B27,'5.6.1 (Small incl tax)'!AH:AH)</f>
        <v>17.816708181492956</v>
      </c>
      <c r="AH27" s="47">
        <f t="shared" si="3"/>
        <v>18.040783385510231</v>
      </c>
      <c r="AI27" s="49">
        <f t="shared" si="4"/>
        <v>7.7663628735354973</v>
      </c>
      <c r="AJ27" s="50">
        <f>RANK(Q27,(C27:Q27,U27:AG27),1)</f>
        <v>18</v>
      </c>
    </row>
    <row r="28" spans="1:36" x14ac:dyDescent="0.25">
      <c r="A28" s="17" t="s">
        <v>33</v>
      </c>
      <c r="B28" s="82">
        <v>2019</v>
      </c>
      <c r="C28" s="47">
        <f xml:space="preserve"> AVERAGEIF('5.6.1 (Small incl tax)'!$A:$A,'Annual incl tax'!$B28,'5.6.1 (Small incl tax)'!D:D)</f>
        <v>21.39372842510366</v>
      </c>
      <c r="D28" s="47">
        <f xml:space="preserve"> AVERAGEIF('5.6.1 (Small incl tax)'!$A:$A,'Annual incl tax'!$B28,'5.6.1 (Small incl tax)'!E:E)</f>
        <v>27.071947388476651</v>
      </c>
      <c r="E28" s="47">
        <f xml:space="preserve"> AVERAGEIF('5.6.1 (Small incl tax)'!$A:$A,'Annual incl tax'!$B28,'5.6.1 (Small incl tax)'!F:F)</f>
        <v>28.074673734861378</v>
      </c>
      <c r="F28" s="47">
        <f xml:space="preserve"> AVERAGEIF('5.6.1 (Small incl tax)'!$A:$A,'Annual incl tax'!$B28,'5.6.1 (Small incl tax)'!G:G)</f>
        <v>21.267339562724196</v>
      </c>
      <c r="G28" s="47">
        <f xml:space="preserve"> AVERAGEIF('5.6.1 (Small incl tax)'!$A:$A,'Annual incl tax'!$B28,'5.6.1 (Small incl tax)'!H:H)</f>
        <v>18.878993388128478</v>
      </c>
      <c r="H28" s="47">
        <f xml:space="preserve"> AVERAGEIF('5.6.1 (Small incl tax)'!$A:$A,'Annual incl tax'!$B28,'5.6.1 (Small incl tax)'!I:I)</f>
        <v>29.36119597980932</v>
      </c>
      <c r="I28" s="47">
        <f xml:space="preserve"> AVERAGEIF('5.6.1 (Small incl tax)'!$A:$A,'Annual incl tax'!$B28,'5.6.1 (Small incl tax)'!J:J)</f>
        <v>14.114437809914431</v>
      </c>
      <c r="J28" s="47">
        <f xml:space="preserve"> AVERAGEIF('5.6.1 (Small incl tax)'!$A:$A,'Annual incl tax'!$B28,'5.6.1 (Small incl tax)'!K:K)</f>
        <v>27.056870131782226</v>
      </c>
      <c r="K28" s="47">
        <f xml:space="preserve"> AVERAGEIF('5.6.1 (Small incl tax)'!$A:$A,'Annual incl tax'!$B28,'5.6.1 (Small incl tax)'!L:L)</f>
        <v>21.714893284570785</v>
      </c>
      <c r="L28" s="47">
        <f xml:space="preserve"> AVERAGEIF('5.6.1 (Small incl tax)'!$A:$A,'Annual incl tax'!$B28,'5.6.1 (Small incl tax)'!M:M)</f>
        <v>18.758057460738797</v>
      </c>
      <c r="M28" s="47">
        <f xml:space="preserve"> AVERAGEIF('5.6.1 (Small incl tax)'!$A:$A,'Annual incl tax'!$B28,'5.6.1 (Small incl tax)'!N:N)</f>
        <v>16.100684919024825</v>
      </c>
      <c r="N28" s="47">
        <f xml:space="preserve"> AVERAGEIF('5.6.1 (Small incl tax)'!$A:$A,'Annual incl tax'!$B28,'5.6.1 (Small incl tax)'!O:O)</f>
        <v>21.00810847578251</v>
      </c>
      <c r="O28" s="47">
        <f xml:space="preserve"> AVERAGEIF('5.6.1 (Small incl tax)'!$A:$A,'Annual incl tax'!$B28,'5.6.1 (Small incl tax)'!P:P)</f>
        <v>26.079862246572247</v>
      </c>
      <c r="P28" s="47">
        <f xml:space="preserve"> AVERAGEIF('5.6.1 (Small incl tax)'!$A:$A,'Annual incl tax'!$B28,'5.6.1 (Small incl tax)'!Q:Q)</f>
        <v>20.959243518038672</v>
      </c>
      <c r="Q28" s="47">
        <f xml:space="preserve"> AVERAGEIF('5.6.1 (Small incl tax)'!$A:$A,'Annual incl tax'!$B28,'5.6.1 (Small incl tax)'!R:R)</f>
        <v>21.250996315167434</v>
      </c>
      <c r="R28" s="48">
        <f t="shared" si="0"/>
        <v>21.267339562724196</v>
      </c>
      <c r="S28" s="49">
        <f t="shared" si="1"/>
        <v>-7.6846694945365779E-2</v>
      </c>
      <c r="T28" s="50">
        <f t="shared" si="2"/>
        <v>7</v>
      </c>
      <c r="U28" s="47">
        <f xml:space="preserve"> AVERAGEIF('5.6.1 (Small incl tax)'!$A:$A,'Annual incl tax'!$B28,'5.6.1 (Small incl tax)'!V:V)</f>
        <v>8.7562211883995076</v>
      </c>
      <c r="V28" s="47">
        <f xml:space="preserve"> AVERAGEIF('5.6.1 (Small incl tax)'!$A:$A,'Annual incl tax'!$B28,'5.6.1 (Small incl tax)'!W:W)</f>
        <v>12.491903922609779</v>
      </c>
      <c r="W28" s="47">
        <f xml:space="preserve"> AVERAGEIF('5.6.1 (Small incl tax)'!$A:$A,'Annual incl tax'!$B28,'5.6.1 (Small incl tax)'!X:X)</f>
        <v>20.538921559975581</v>
      </c>
      <c r="X28" s="47">
        <f xml:space="preserve"> AVERAGEIF('5.6.1 (Small incl tax)'!$A:$A,'Annual incl tax'!$B28,'5.6.1 (Small incl tax)'!Y:Y)</f>
        <v>20.398232981816687</v>
      </c>
      <c r="Y28" s="47">
        <f xml:space="preserve"> AVERAGEIF('5.6.1 (Small incl tax)'!$A:$A,'Annual incl tax'!$B28,'5.6.1 (Small incl tax)'!Z:Z)</f>
        <v>12.803786377316104</v>
      </c>
      <c r="Z28" s="47">
        <f xml:space="preserve"> AVERAGEIF('5.6.1 (Small incl tax)'!$A:$A,'Annual incl tax'!$B28,'5.6.1 (Small incl tax)'!AA:AA)</f>
        <v>9.9002857551364301</v>
      </c>
      <c r="AA28" s="47">
        <f xml:space="preserve"> AVERAGEIF('5.6.1 (Small incl tax)'!$A:$A,'Annual incl tax'!$B28,'5.6.1 (Small incl tax)'!AB:AB)</f>
        <v>15.193329261215265</v>
      </c>
      <c r="AB28" s="47">
        <f xml:space="preserve"> AVERAGEIF('5.6.1 (Small incl tax)'!$A:$A,'Annual incl tax'!$B28,'5.6.1 (Small incl tax)'!AC:AC)</f>
        <v>11.194287113098666</v>
      </c>
      <c r="AC28" s="47">
        <f xml:space="preserve"> AVERAGEIF('5.6.1 (Small incl tax)'!$A:$A,'Annual incl tax'!$B28,'5.6.1 (Small incl tax)'!AD:AD)</f>
        <v>12.979313730994477</v>
      </c>
      <c r="AD28" s="47">
        <f xml:space="preserve"> AVERAGEIF('5.6.1 (Small incl tax)'!$A:$A,'Annual incl tax'!$B28,'5.6.1 (Small incl tax)'!AE:AE)</f>
        <v>12.76891341010224</v>
      </c>
      <c r="AE28" s="47">
        <f xml:space="preserve"> AVERAGEIF('5.6.1 (Small incl tax)'!$A:$A,'Annual incl tax'!$B28,'5.6.1 (Small incl tax)'!AF:AF)</f>
        <v>12.199475261479055</v>
      </c>
      <c r="AF28" s="47">
        <f xml:space="preserve"> AVERAGEIF('5.6.1 (Small incl tax)'!$A:$A,'Annual incl tax'!$B28,'5.6.1 (Small incl tax)'!AG:AG)</f>
        <v>16.021793346613833</v>
      </c>
      <c r="AG28" s="47">
        <f xml:space="preserve"> AVERAGEIF('5.6.1 (Small incl tax)'!$A:$A,'Annual incl tax'!$B28,'5.6.1 (Small incl tax)'!AH:AH)</f>
        <v>17.820059737763167</v>
      </c>
      <c r="AH28" s="47">
        <f t="shared" si="3"/>
        <v>18.818525424433638</v>
      </c>
      <c r="AI28" s="49">
        <f t="shared" si="4"/>
        <v>12.925937797312853</v>
      </c>
      <c r="AJ28" s="50">
        <f>RANK(Q28,(C28:Q28,U28:AG28),1)</f>
        <v>20</v>
      </c>
    </row>
    <row r="29" spans="1:36" x14ac:dyDescent="0.25">
      <c r="A29" s="17" t="s">
        <v>33</v>
      </c>
      <c r="B29" s="82">
        <v>2020</v>
      </c>
      <c r="C29" s="47">
        <f xml:space="preserve"> AVERAGEIF('5.6.1 (Small incl tax)'!$A:$A,'Annual incl tax'!$B29,'5.6.1 (Small incl tax)'!D:D)</f>
        <v>22.578959480582476</v>
      </c>
      <c r="D29" s="47">
        <f xml:space="preserve"> AVERAGEIF('5.6.1 (Small incl tax)'!$A:$A,'Annual incl tax'!$B29,'5.6.1 (Small incl tax)'!E:E)</f>
        <v>26.384706862794253</v>
      </c>
      <c r="E29" s="47">
        <f xml:space="preserve"> AVERAGEIF('5.6.1 (Small incl tax)'!$A:$A,'Annual incl tax'!$B29,'5.6.1 (Small incl tax)'!F:F)</f>
        <v>27.379705476031059</v>
      </c>
      <c r="F29" s="47">
        <f xml:space="preserve"> AVERAGEIF('5.6.1 (Small incl tax)'!$A:$A,'Annual incl tax'!$B29,'5.6.1 (Small incl tax)'!G:G)</f>
        <v>21.387239555870259</v>
      </c>
      <c r="G29" s="47">
        <f xml:space="preserve"> AVERAGEIF('5.6.1 (Small incl tax)'!$A:$A,'Annual incl tax'!$B29,'5.6.1 (Small incl tax)'!H:H)</f>
        <v>20.30954694870524</v>
      </c>
      <c r="H29" s="47">
        <f xml:space="preserve"> AVERAGEIF('5.6.1 (Small incl tax)'!$A:$A,'Annual incl tax'!$B29,'5.6.1 (Small incl tax)'!I:I)</f>
        <v>30.103684772632171</v>
      </c>
      <c r="I29" s="47">
        <f xml:space="preserve"> AVERAGEIF('5.6.1 (Small incl tax)'!$A:$A,'Annual incl tax'!$B29,'5.6.1 (Small incl tax)'!J:J)</f>
        <v>15.133601004561541</v>
      </c>
      <c r="J29" s="47">
        <f xml:space="preserve"> AVERAGEIF('5.6.1 (Small incl tax)'!$A:$A,'Annual incl tax'!$B29,'5.6.1 (Small incl tax)'!K:K)</f>
        <v>26.842288629340384</v>
      </c>
      <c r="K29" s="47">
        <f xml:space="preserve"> AVERAGEIF('5.6.1 (Small incl tax)'!$A:$A,'Annual incl tax'!$B29,'5.6.1 (Small incl tax)'!L:L)</f>
        <v>21.954057000618505</v>
      </c>
      <c r="L29" s="47">
        <f xml:space="preserve"> AVERAGEIF('5.6.1 (Small incl tax)'!$A:$A,'Annual incl tax'!$B29,'5.6.1 (Small incl tax)'!M:M)</f>
        <v>20.95646344020507</v>
      </c>
      <c r="M29" s="47">
        <f xml:space="preserve"> AVERAGEIF('5.6.1 (Small incl tax)'!$A:$A,'Annual incl tax'!$B29,'5.6.1 (Small incl tax)'!N:N)</f>
        <v>6.4765974058925373</v>
      </c>
      <c r="N29" s="47">
        <f xml:space="preserve"> AVERAGEIF('5.6.1 (Small incl tax)'!$A:$A,'Annual incl tax'!$B29,'5.6.1 (Small incl tax)'!O:O)</f>
        <v>20.922971293878462</v>
      </c>
      <c r="O29" s="47">
        <f xml:space="preserve"> AVERAGEIF('5.6.1 (Small incl tax)'!$A:$A,'Annual incl tax'!$B29,'5.6.1 (Small incl tax)'!P:P)</f>
        <v>25.469347067104934</v>
      </c>
      <c r="P29" s="47">
        <f xml:space="preserve"> AVERAGEIF('5.6.1 (Small incl tax)'!$A:$A,'Annual incl tax'!$B29,'5.6.1 (Small incl tax)'!Q:Q)</f>
        <v>19.256159159087218</v>
      </c>
      <c r="Q29" s="47">
        <f xml:space="preserve"> AVERAGEIF('5.6.1 (Small incl tax)'!$A:$A,'Annual incl tax'!$B29,'5.6.1 (Small incl tax)'!R:R)</f>
        <v>21.3029548888383</v>
      </c>
      <c r="R29" s="48">
        <f t="shared" si="0"/>
        <v>21.387239555870259</v>
      </c>
      <c r="S29" s="49">
        <f t="shared" si="1"/>
        <v>-0.39408857235540146</v>
      </c>
      <c r="T29" s="50">
        <f t="shared" si="2"/>
        <v>7</v>
      </c>
      <c r="U29" s="47">
        <f xml:space="preserve"> AVERAGEIF('5.6.1 (Small incl tax)'!$A:$A,'Annual incl tax'!$B29,'5.6.1 (Small incl tax)'!V:V)</f>
        <v>9.0604518600532415</v>
      </c>
      <c r="V29" s="47">
        <f xml:space="preserve"> AVERAGEIF('5.6.1 (Small incl tax)'!$A:$A,'Annual incl tax'!$B29,'5.6.1 (Small incl tax)'!W:W)</f>
        <v>12.430225197334881</v>
      </c>
      <c r="W29" s="47">
        <f xml:space="preserve"> AVERAGEIF('5.6.1 (Small incl tax)'!$A:$A,'Annual incl tax'!$B29,'5.6.1 (Small incl tax)'!X:X)</f>
        <v>18.125229400433405</v>
      </c>
      <c r="X29" s="47">
        <f xml:space="preserve"> AVERAGEIF('5.6.1 (Small incl tax)'!$A:$A,'Annual incl tax'!$B29,'5.6.1 (Small incl tax)'!Y:Y)</f>
        <v>21.102946532190565</v>
      </c>
      <c r="Y29" s="47">
        <f xml:space="preserve"> AVERAGEIF('5.6.1 (Small incl tax)'!$A:$A,'Annual incl tax'!$B29,'5.6.1 (Small incl tax)'!Z:Z)</f>
        <v>12.450968704924538</v>
      </c>
      <c r="Z29" s="47">
        <f xml:space="preserve"> AVERAGEIF('5.6.1 (Small incl tax)'!$A:$A,'Annual incl tax'!$B29,'5.6.1 (Small incl tax)'!AA:AA)</f>
        <v>9.1210618333379845</v>
      </c>
      <c r="AA29" s="47">
        <f xml:space="preserve"> AVERAGEIF('5.6.1 (Small incl tax)'!$A:$A,'Annual incl tax'!$B29,'5.6.1 (Small incl tax)'!AB:AB)</f>
        <v>16.133049246517103</v>
      </c>
      <c r="AB29" s="47">
        <f xml:space="preserve"> AVERAGEIF('5.6.1 (Small incl tax)'!$A:$A,'Annual incl tax'!$B29,'5.6.1 (Small incl tax)'!AC:AC)</f>
        <v>12.408523361876206</v>
      </c>
      <c r="AC29" s="47">
        <f xml:space="preserve"> AVERAGEIF('5.6.1 (Small incl tax)'!$A:$A,'Annual incl tax'!$B29,'5.6.1 (Small incl tax)'!AD:AD)</f>
        <v>13.210057832429447</v>
      </c>
      <c r="AD29" s="47">
        <f xml:space="preserve"> AVERAGEIF('5.6.1 (Small incl tax)'!$A:$A,'Annual incl tax'!$B29,'5.6.1 (Small incl tax)'!AE:AE)</f>
        <v>14.30093520280043</v>
      </c>
      <c r="AE29" s="47">
        <f xml:space="preserve"> AVERAGEIF('5.6.1 (Small incl tax)'!$A:$A,'Annual incl tax'!$B29,'5.6.1 (Small incl tax)'!AF:AF)</f>
        <v>12.976369143601078</v>
      </c>
      <c r="AF29" s="47">
        <f xml:space="preserve"> AVERAGEIF('5.6.1 (Small incl tax)'!$A:$A,'Annual incl tax'!$B29,'5.6.1 (Small incl tax)'!AG:AG)</f>
        <v>17.149757730124275</v>
      </c>
      <c r="AG29" s="47">
        <f xml:space="preserve"> AVERAGEIF('5.6.1 (Small incl tax)'!$A:$A,'Annual incl tax'!$B29,'5.6.1 (Small incl tax)'!AH:AH)</f>
        <v>16.661308598977307</v>
      </c>
      <c r="AH29" s="47">
        <f t="shared" si="3"/>
        <v>18.690694279760312</v>
      </c>
      <c r="AI29" s="49">
        <f t="shared" si="4"/>
        <v>13.976263107073242</v>
      </c>
      <c r="AJ29" s="50">
        <f>RANK(Q29,(C29:Q29,U29:AG29),1)</f>
        <v>20</v>
      </c>
    </row>
    <row r="30" spans="1:36" x14ac:dyDescent="0.25">
      <c r="A30" s="17" t="s">
        <v>33</v>
      </c>
      <c r="B30" s="82">
        <v>2021</v>
      </c>
      <c r="C30" s="47">
        <f xml:space="preserve"> AVERAGEIF('5.6.1 (Small incl tax)'!$A:$A,'Annual incl tax'!$B30,'5.6.1 (Small incl tax)'!D:D)</f>
        <v>23.369919320680943</v>
      </c>
      <c r="D30" s="47">
        <f xml:space="preserve"> AVERAGEIF('5.6.1 (Small incl tax)'!$A:$A,'Annual incl tax'!$B30,'5.6.1 (Small incl tax)'!E:E)</f>
        <v>26.091102183750849</v>
      </c>
      <c r="E30" s="47">
        <f xml:space="preserve"> AVERAGEIF('5.6.1 (Small incl tax)'!$A:$A,'Annual incl tax'!$B30,'5.6.1 (Small incl tax)'!F:F)</f>
        <v>29.303196177512454</v>
      </c>
      <c r="F30" s="47">
        <f xml:space="preserve"> AVERAGEIF('5.6.1 (Small incl tax)'!$A:$A,'Annual incl tax'!$B30,'5.6.1 (Small incl tax)'!G:G)</f>
        <v>21.055119098929875</v>
      </c>
      <c r="G30" s="47">
        <f xml:space="preserve"> AVERAGEIF('5.6.1 (Small incl tax)'!$A:$A,'Annual incl tax'!$B30,'5.6.1 (Small incl tax)'!H:H)</f>
        <v>20.116175073624518</v>
      </c>
      <c r="H30" s="47">
        <f xml:space="preserve"> AVERAGEIF('5.6.1 (Small incl tax)'!$A:$A,'Annual incl tax'!$B30,'5.6.1 (Small incl tax)'!I:I)</f>
        <v>30.587248092755509</v>
      </c>
      <c r="I30" s="47">
        <f xml:space="preserve"> AVERAGEIF('5.6.1 (Small incl tax)'!$A:$A,'Annual incl tax'!$B30,'5.6.1 (Small incl tax)'!J:J)</f>
        <v>16.081144092756187</v>
      </c>
      <c r="J30" s="47">
        <f xml:space="preserve"> AVERAGEIF('5.6.1 (Small incl tax)'!$A:$A,'Annual incl tax'!$B30,'5.6.1 (Small incl tax)'!K:K)</f>
        <v>30.687426708884868</v>
      </c>
      <c r="K30" s="47">
        <f xml:space="preserve"> AVERAGEIF('5.6.1 (Small incl tax)'!$A:$A,'Annual incl tax'!$B30,'5.6.1 (Small incl tax)'!L:L)</f>
        <v>22.485143925034556</v>
      </c>
      <c r="L30" s="47">
        <f xml:space="preserve"> AVERAGEIF('5.6.1 (Small incl tax)'!$A:$A,'Annual incl tax'!$B30,'5.6.1 (Small incl tax)'!M:M)</f>
        <v>20.056315225544584</v>
      </c>
      <c r="M30" s="47">
        <f xml:space="preserve"> AVERAGEIF('5.6.1 (Small incl tax)'!$A:$A,'Annual incl tax'!$B30,'5.6.1 (Small incl tax)'!N:N)</f>
        <v>5.7167259866727385</v>
      </c>
      <c r="N30" s="47">
        <f xml:space="preserve"> AVERAGEIF('5.6.1 (Small incl tax)'!$A:$A,'Annual incl tax'!$B30,'5.6.1 (Small incl tax)'!O:O)</f>
        <v>20.074550695945234</v>
      </c>
      <c r="O30" s="47">
        <f xml:space="preserve"> AVERAGEIF('5.6.1 (Small incl tax)'!$A:$A,'Annual incl tax'!$B30,'5.6.1 (Small incl tax)'!P:P)</f>
        <v>26.455368687477915</v>
      </c>
      <c r="P30" s="47">
        <f xml:space="preserve"> AVERAGEIF('5.6.1 (Small incl tax)'!$A:$A,'Annual incl tax'!$B30,'5.6.1 (Small incl tax)'!Q:Q)</f>
        <v>22.607825701479136</v>
      </c>
      <c r="Q30" s="47">
        <f xml:space="preserve"> AVERAGEIF('5.6.1 (Small incl tax)'!$A:$A,'Annual incl tax'!$B30,'5.6.1 (Small incl tax)'!R:R)</f>
        <v>21.704984070896799</v>
      </c>
      <c r="R30" s="48">
        <f t="shared" ref="R30" si="5">MEDIAN(C30:Q30)</f>
        <v>22.485143925034556</v>
      </c>
      <c r="S30" s="49">
        <f t="shared" ref="S30" si="6">(Q30-R30)/R30*100</f>
        <v>-3.4696680472173509</v>
      </c>
      <c r="T30" s="50">
        <f t="shared" ref="T30" si="7">RANK(Q30,(C30:Q30),1)</f>
        <v>7</v>
      </c>
      <c r="U30" s="47">
        <f xml:space="preserve"> AVERAGEIF('5.6.1 (Small incl tax)'!$A:$A,'Annual incl tax'!$B30,'5.6.1 (Small incl tax)'!V:V)</f>
        <v>9.2368760220018444</v>
      </c>
      <c r="V30" s="47">
        <f xml:space="preserve"> AVERAGEIF('5.6.1 (Small incl tax)'!$A:$A,'Annual incl tax'!$B30,'5.6.1 (Small incl tax)'!W:W)</f>
        <v>11.920943764660697</v>
      </c>
      <c r="W30" s="47">
        <f xml:space="preserve"> AVERAGEIF('5.6.1 (Small incl tax)'!$A:$A,'Annual incl tax'!$B30,'5.6.1 (Small incl tax)'!X:X)</f>
        <v>19.660590319006701</v>
      </c>
      <c r="X30" s="47">
        <f xml:space="preserve"> AVERAGEIF('5.6.1 (Small incl tax)'!$A:$A,'Annual incl tax'!$B30,'5.6.1 (Small incl tax)'!Y:Y)</f>
        <v>20.785670707921263</v>
      </c>
      <c r="Y30" s="47">
        <f xml:space="preserve"> AVERAGEIF('5.6.1 (Small incl tax)'!$A:$A,'Annual incl tax'!$B30,'5.6.1 (Small incl tax)'!Z:Z)</f>
        <v>14.629887215145418</v>
      </c>
      <c r="Z30" s="47">
        <f xml:space="preserve"> AVERAGEIF('5.6.1 (Small incl tax)'!$A:$A,'Annual incl tax'!$B30,'5.6.1 (Small incl tax)'!AA:AA)</f>
        <v>8.7061752795985221</v>
      </c>
      <c r="AA30" s="47">
        <f xml:space="preserve"> AVERAGEIF('5.6.1 (Small incl tax)'!$A:$A,'Annual incl tax'!$B30,'5.6.1 (Small incl tax)'!AB:AB)</f>
        <v>15.593195042349201</v>
      </c>
      <c r="AB30" s="47">
        <f xml:space="preserve"> AVERAGEIF('5.6.1 (Small incl tax)'!$A:$A,'Annual incl tax'!$B30,'5.6.1 (Small incl tax)'!AC:AC)</f>
        <v>12.381244843079669</v>
      </c>
      <c r="AC30" s="47">
        <f xml:space="preserve"> AVERAGEIF('5.6.1 (Small incl tax)'!$A:$A,'Annual incl tax'!$B30,'5.6.1 (Small incl tax)'!AD:AD)</f>
        <v>12.891786201458277</v>
      </c>
      <c r="AD30" s="47">
        <f xml:space="preserve"> AVERAGEIF('5.6.1 (Small incl tax)'!$A:$A,'Annual incl tax'!$B30,'5.6.1 (Small incl tax)'!AE:AE)</f>
        <v>14.796749941693305</v>
      </c>
      <c r="AE30" s="47">
        <f xml:space="preserve"> AVERAGEIF('5.6.1 (Small incl tax)'!$A:$A,'Annual incl tax'!$B30,'5.6.1 (Small incl tax)'!AF:AF)</f>
        <v>13.686074446341642</v>
      </c>
      <c r="AF30" s="47">
        <f xml:space="preserve"> AVERAGEIF('5.6.1 (Small incl tax)'!$A:$A,'Annual incl tax'!$B30,'5.6.1 (Small incl tax)'!AG:AG)</f>
        <v>16.043160475792096</v>
      </c>
      <c r="AG30" s="47">
        <f xml:space="preserve"> AVERAGEIF('5.6.1 (Small incl tax)'!$A:$A,'Annual incl tax'!$B30,'5.6.1 (Small incl tax)'!AH:AH)</f>
        <v>18.003886044300099</v>
      </c>
      <c r="AH30" s="47">
        <f t="shared" ref="AH30" si="8">MEDIAN(C30:Q30,U30:AG30)</f>
        <v>19.858452772275641</v>
      </c>
      <c r="AI30" s="49">
        <f t="shared" ref="AI30" si="9">(Q30-AH30)/AH30*100</f>
        <v>9.2984650908911615</v>
      </c>
      <c r="AJ30" s="50">
        <f>RANK(Q30,(C30:Q30,U30:AG30),1)</f>
        <v>20</v>
      </c>
    </row>
    <row r="31" spans="1:36" x14ac:dyDescent="0.25">
      <c r="A31" s="17" t="s">
        <v>33</v>
      </c>
      <c r="B31" s="82">
        <v>2022</v>
      </c>
      <c r="C31" s="47">
        <f xml:space="preserve"> AVERAGEIF('5.6.1 (Small incl tax)'!$A:$A,'Annual incl tax'!$B31,'5.6.1 (Small incl tax)'!D:D)</f>
        <v>22.294735327169967</v>
      </c>
      <c r="D31" s="47">
        <f xml:space="preserve"> AVERAGEIF('5.6.1 (Small incl tax)'!$A:$A,'Annual incl tax'!$B31,'5.6.1 (Small incl tax)'!E:E)</f>
        <v>35.087312239473562</v>
      </c>
      <c r="E31" s="47">
        <f xml:space="preserve"> AVERAGEIF('5.6.1 (Small incl tax)'!$A:$A,'Annual incl tax'!$B31,'5.6.1 (Small incl tax)'!F:F)</f>
        <v>46.504556005569214</v>
      </c>
      <c r="F31" s="47">
        <f xml:space="preserve"> AVERAGEIF('5.6.1 (Small incl tax)'!$A:$A,'Annual incl tax'!$B31,'5.6.1 (Small incl tax)'!G:G)</f>
        <v>25.019160276099988</v>
      </c>
      <c r="G31" s="47">
        <f xml:space="preserve"> AVERAGEIF('5.6.1 (Small incl tax)'!$A:$A,'Annual incl tax'!$B31,'5.6.1 (Small incl tax)'!H:H)</f>
        <v>21.592527971535716</v>
      </c>
      <c r="H31" s="47">
        <f xml:space="preserve"> AVERAGEIF('5.6.1 (Small incl tax)'!$A:$A,'Annual incl tax'!$B31,'5.6.1 (Small incl tax)'!I:I)</f>
        <v>31.46934562499542</v>
      </c>
      <c r="I31" s="47">
        <f xml:space="preserve"> AVERAGEIF('5.6.1 (Small incl tax)'!$A:$A,'Annual incl tax'!$B31,'5.6.1 (Small incl tax)'!J:J)</f>
        <v>19.997074382817551</v>
      </c>
      <c r="J31" s="47">
        <f xml:space="preserve"> AVERAGEIF('5.6.1 (Small incl tax)'!$A:$A,'Annual incl tax'!$B31,'5.6.1 (Small incl tax)'!K:K)</f>
        <v>23.463509943532699</v>
      </c>
      <c r="K31" s="47">
        <f xml:space="preserve"> AVERAGEIF('5.6.1 (Small incl tax)'!$A:$A,'Annual incl tax'!$B31,'5.6.1 (Small incl tax)'!L:L)</f>
        <v>31.504112720603317</v>
      </c>
      <c r="L31" s="47">
        <f xml:space="preserve"> AVERAGEIF('5.6.1 (Small incl tax)'!$A:$A,'Annual incl tax'!$B31,'5.6.1 (Small incl tax)'!M:M)</f>
        <v>20.288358074030704</v>
      </c>
      <c r="M31" s="47">
        <f xml:space="preserve"> AVERAGEIF('5.6.1 (Small incl tax)'!$A:$A,'Annual incl tax'!$B31,'5.6.1 (Small incl tax)'!N:N)</f>
        <v>-10.601072955004142</v>
      </c>
      <c r="N31" s="47">
        <f xml:space="preserve"> AVERAGEIF('5.6.1 (Small incl tax)'!$A:$A,'Annual incl tax'!$B31,'5.6.1 (Small incl tax)'!O:O)</f>
        <v>20.847167489921205</v>
      </c>
      <c r="O31" s="47">
        <f xml:space="preserve"> AVERAGEIF('5.6.1 (Small incl tax)'!$A:$A,'Annual incl tax'!$B31,'5.6.1 (Small incl tax)'!P:P)</f>
        <v>31.632604584477736</v>
      </c>
      <c r="P31" s="47">
        <f xml:space="preserve"> AVERAGEIF('5.6.1 (Small incl tax)'!$A:$A,'Annual incl tax'!$B31,'5.6.1 (Small incl tax)'!Q:Q)</f>
        <v>24.185085931465174</v>
      </c>
      <c r="Q31" s="47">
        <f xml:space="preserve"> AVERAGEIF('5.6.1 (Small incl tax)'!$A:$A,'Annual incl tax'!$B31,'5.6.1 (Small incl tax)'!R:R)</f>
        <v>36.866068991036911</v>
      </c>
      <c r="R31" s="48">
        <f>MEDIAN(C31:Q31)</f>
        <v>24.185085931465174</v>
      </c>
      <c r="S31" s="49">
        <f>(Q31-R31)/R31*100</f>
        <v>52.433070097442084</v>
      </c>
      <c r="T31" s="50">
        <f>RANK(Q31,(C31:Q31),1)</f>
        <v>14</v>
      </c>
      <c r="U31" s="47">
        <f xml:space="preserve"> AVERAGEIF('5.6.1 (Small incl tax)'!$A:$A,'Annual incl tax'!$B31,'5.6.1 (Small incl tax)'!V:V)</f>
        <v>9.6232810011788317</v>
      </c>
      <c r="V31" s="47">
        <f xml:space="preserve"> AVERAGEIF('5.6.1 (Small incl tax)'!$A:$A,'Annual incl tax'!$B31,'5.6.1 (Small incl tax)'!W:W)</f>
        <v>12.999847496163078</v>
      </c>
      <c r="W31" s="47">
        <f xml:space="preserve"> AVERAGEIF('5.6.1 (Small incl tax)'!$A:$A,'Annual incl tax'!$B31,'5.6.1 (Small incl tax)'!X:X)</f>
        <v>26.042569946656542</v>
      </c>
      <c r="X31" s="47">
        <f xml:space="preserve"> AVERAGEIF('5.6.1 (Small incl tax)'!$A:$A,'Annual incl tax'!$B31,'5.6.1 (Small incl tax)'!Y:Y)</f>
        <v>16.368368816434774</v>
      </c>
      <c r="Y31" s="47">
        <f xml:space="preserve"> AVERAGEIF('5.6.1 (Small incl tax)'!$A:$A,'Annual incl tax'!$B31,'5.6.1 (Small incl tax)'!Z:Z)</f>
        <v>20.198072386749729</v>
      </c>
      <c r="Z31" s="47">
        <f xml:space="preserve"> AVERAGEIF('5.6.1 (Small incl tax)'!$A:$A,'Annual incl tax'!$B31,'5.6.1 (Small incl tax)'!AA:AA)</f>
        <v>8.1997998127092622</v>
      </c>
      <c r="AA31" s="47">
        <f xml:space="preserve"> AVERAGEIF('5.6.1 (Small incl tax)'!$A:$A,'Annual incl tax'!$B31,'5.6.1 (Small incl tax)'!AB:AB)</f>
        <v>20.582010675740982</v>
      </c>
      <c r="AB31" s="47">
        <f xml:space="preserve"> AVERAGEIF('5.6.1 (Small incl tax)'!$A:$A,'Annual incl tax'!$B31,'5.6.1 (Small incl tax)'!AC:AC)</f>
        <v>18.163309633599333</v>
      </c>
      <c r="AC31" s="47">
        <f xml:space="preserve"> AVERAGEIF('5.6.1 (Small incl tax)'!$A:$A,'Annual incl tax'!$B31,'5.6.1 (Small incl tax)'!AD:AD)</f>
        <v>12.866531143837191</v>
      </c>
      <c r="AD31" s="47">
        <f xml:space="preserve"> AVERAGEIF('5.6.1 (Small incl tax)'!$A:$A,'Annual incl tax'!$B31,'5.6.1 (Small incl tax)'!AE:AE)</f>
        <v>14.395671227600651</v>
      </c>
      <c r="AE31" s="47">
        <f xml:space="preserve"> AVERAGEIF('5.6.1 (Small incl tax)'!$A:$A,'Annual incl tax'!$B31,'5.6.1 (Small incl tax)'!AF:AF)</f>
        <v>24.741144336937126</v>
      </c>
      <c r="AF31" s="47">
        <f xml:space="preserve"> AVERAGEIF('5.6.1 (Small incl tax)'!$A:$A,'Annual incl tax'!$B31,'5.6.1 (Small incl tax)'!AG:AG)</f>
        <v>17.504802480913199</v>
      </c>
      <c r="AG31" s="47">
        <f xml:space="preserve"> AVERAGEIF('5.6.1 (Small incl tax)'!$A:$A,'Annual incl tax'!$B31,'5.6.1 (Small incl tax)'!AH:AH)</f>
        <v>17.231258364511131</v>
      </c>
      <c r="AH31" s="47">
        <f>MEDIAN(C31:Q31,U31:AG31)</f>
        <v>20.714589082831093</v>
      </c>
      <c r="AI31" s="49">
        <f>(Q31-AH31)/AH31*100</f>
        <v>77.971519703437792</v>
      </c>
      <c r="AJ31" s="50">
        <f>RANK(Q31,(C31:Q31,U31:AG31),1)</f>
        <v>27</v>
      </c>
    </row>
    <row r="32" spans="1:36" x14ac:dyDescent="0.25">
      <c r="A32" s="17" t="s">
        <v>33</v>
      </c>
      <c r="B32" s="82">
        <v>2023</v>
      </c>
      <c r="C32" s="47">
        <f xml:space="preserve"> AVERAGEIF('5.6.1 (Small incl tax)'!$A:$A,'Annual incl tax'!$B32,'5.6.1 (Small incl tax)'!D:D)</f>
        <v>26.294397437968001</v>
      </c>
      <c r="D32" s="47">
        <f xml:space="preserve"> AVERAGEIF('5.6.1 (Small incl tax)'!$A:$A,'Annual incl tax'!$B32,'5.6.1 (Small incl tax)'!E:E)</f>
        <v>37.743673016288511</v>
      </c>
      <c r="E32" s="47">
        <f xml:space="preserve"> AVERAGEIF('5.6.1 (Small incl tax)'!$A:$A,'Annual incl tax'!$B32,'5.6.1 (Small incl tax)'!F:F)</f>
        <v>34.33079242986274</v>
      </c>
      <c r="F32" s="47">
        <f xml:space="preserve"> AVERAGEIF('5.6.1 (Small incl tax)'!$A:$A,'Annual incl tax'!$B32,'5.6.1 (Small incl tax)'!G:G)</f>
        <v>27.557449916997228</v>
      </c>
      <c r="G32" s="47">
        <f xml:space="preserve"> AVERAGEIF('5.6.1 (Small incl tax)'!$A:$A,'Annual incl tax'!$B32,'5.6.1 (Small incl tax)'!H:H)</f>
        <v>25.396742016108327</v>
      </c>
      <c r="H32" s="47">
        <f xml:space="preserve"> AVERAGEIF('5.6.1 (Small incl tax)'!$A:$A,'Annual incl tax'!$B32,'5.6.1 (Small incl tax)'!I:I)</f>
        <v>39.14092072371384</v>
      </c>
      <c r="I32" s="47">
        <f xml:space="preserve"> AVERAGEIF('5.6.1 (Small incl tax)'!$A:$A,'Annual incl tax'!$B32,'5.6.1 (Small incl tax)'!J:J)</f>
        <v>21.639149007573593</v>
      </c>
      <c r="J32" s="47">
        <f xml:space="preserve"> AVERAGEIF('5.6.1 (Small incl tax)'!$A:$A,'Annual incl tax'!$B32,'5.6.1 (Small incl tax)'!K:K)</f>
        <v>24.18771592270727</v>
      </c>
      <c r="K32" s="47">
        <f xml:space="preserve"> AVERAGEIF('5.6.1 (Small incl tax)'!$A:$A,'Annual incl tax'!$B32,'5.6.1 (Small incl tax)'!L:L)</f>
        <v>33.75575954993144</v>
      </c>
      <c r="L32" s="47">
        <f xml:space="preserve"> AVERAGEIF('5.6.1 (Small incl tax)'!$A:$A,'Annual incl tax'!$B32,'5.6.1 (Small incl tax)'!M:M)</f>
        <v>21.450144170108153</v>
      </c>
      <c r="M32" s="47">
        <f xml:space="preserve"> AVERAGEIF('5.6.1 (Small incl tax)'!$A:$A,'Annual incl tax'!$B32,'5.6.1 (Small incl tax)'!N:N)</f>
        <v>14.503955686957635</v>
      </c>
      <c r="N32" s="47">
        <f xml:space="preserve"> AVERAGEIF('5.6.1 (Small incl tax)'!$A:$A,'Annual incl tax'!$B32,'5.6.1 (Small incl tax)'!O:O)</f>
        <v>20.494100258079897</v>
      </c>
      <c r="O32" s="47">
        <f xml:space="preserve"> AVERAGEIF('5.6.1 (Small incl tax)'!$A:$A,'Annual incl tax'!$B32,'5.6.1 (Small incl tax)'!P:P)</f>
        <v>24.629342730716374</v>
      </c>
      <c r="P32" s="47">
        <f xml:space="preserve"> AVERAGEIF('5.6.1 (Small incl tax)'!$A:$A,'Annual incl tax'!$B32,'5.6.1 (Small incl tax)'!Q:Q)</f>
        <v>23.504564755689849</v>
      </c>
      <c r="Q32" s="47">
        <f xml:space="preserve"> AVERAGEIF('5.6.1 (Small incl tax)'!$A:$A,'Annual incl tax'!$B32,'5.6.1 (Small incl tax)'!R:R)</f>
        <v>45.712449839676509</v>
      </c>
      <c r="R32" s="48">
        <f>MEDIAN(C32:Q32)</f>
        <v>25.396742016108327</v>
      </c>
      <c r="S32" s="49">
        <f>(Q32-R32)/R32*100</f>
        <v>79.993362182765765</v>
      </c>
      <c r="T32" s="50">
        <f>RANK(Q32,(C32:Q32),1)</f>
        <v>15</v>
      </c>
      <c r="U32" s="47">
        <f xml:space="preserve"> AVERAGEIF('5.6.1 (Small incl tax)'!$A:$A,'Annual incl tax'!$B32,'5.6.1 (Small incl tax)'!V:V)</f>
        <v>10.172455181194152</v>
      </c>
      <c r="V32" s="47">
        <f xml:space="preserve"> AVERAGEIF('5.6.1 (Small incl tax)'!$A:$A,'Annual incl tax'!$B32,'5.6.1 (Small incl tax)'!W:W)</f>
        <v>13.847050805153213</v>
      </c>
      <c r="W32" s="47">
        <f xml:space="preserve"> AVERAGEIF('5.6.1 (Small incl tax)'!$A:$A,'Annual incl tax'!$B32,'5.6.1 (Small incl tax)'!X:X)</f>
        <v>32.837818521022704</v>
      </c>
      <c r="X32" s="47">
        <f xml:space="preserve"> AVERAGEIF('5.6.1 (Small incl tax)'!$A:$A,'Annual incl tax'!$B32,'5.6.1 (Small incl tax)'!Y:Y)</f>
        <v>32.242306453069347</v>
      </c>
      <c r="Y32" s="47">
        <f xml:space="preserve"> AVERAGEIF('5.6.1 (Small incl tax)'!$A:$A,'Annual incl tax'!$B32,'5.6.1 (Small incl tax)'!Z:Z)</f>
        <v>21.918407391792652</v>
      </c>
      <c r="Z32" s="47">
        <f xml:space="preserve"> AVERAGEIF('5.6.1 (Small incl tax)'!$A:$A,'Annual incl tax'!$B32,'5.6.1 (Small incl tax)'!AA:AA)</f>
        <v>8.399127170596298</v>
      </c>
      <c r="AA32" s="47">
        <f xml:space="preserve"> AVERAGEIF('5.6.1 (Small incl tax)'!$A:$A,'Annual incl tax'!$B32,'5.6.1 (Small incl tax)'!AB:AB)</f>
        <v>27.702322458363547</v>
      </c>
      <c r="AB32" s="47">
        <f xml:space="preserve"> AVERAGEIF('5.6.1 (Small incl tax)'!$A:$A,'Annual incl tax'!$B32,'5.6.1 (Small incl tax)'!AC:AC)</f>
        <v>23.027738274217363</v>
      </c>
      <c r="AC32" s="47">
        <f xml:space="preserve"> AVERAGEIF('5.6.1 (Small incl tax)'!$A:$A,'Annual incl tax'!$B32,'5.6.1 (Small incl tax)'!AD:AD)</f>
        <v>12.727492321017717</v>
      </c>
      <c r="AD32" s="47">
        <f xml:space="preserve"> AVERAGEIF('5.6.1 (Small incl tax)'!$A:$A,'Annual incl tax'!$B32,'5.6.1 (Small incl tax)'!AE:AE)</f>
        <v>17.811665441229607</v>
      </c>
      <c r="AE32" s="47">
        <f xml:space="preserve"> AVERAGEIF('5.6.1 (Small incl tax)'!$A:$A,'Annual incl tax'!$B32,'5.6.1 (Small incl tax)'!AF:AF)</f>
        <v>14.42982219020204</v>
      </c>
      <c r="AF32" s="47">
        <f xml:space="preserve"> AVERAGEIF('5.6.1 (Small incl tax)'!$A:$A,'Annual incl tax'!$B32,'5.6.1 (Small incl tax)'!AG:AG)</f>
        <v>18.718714810580479</v>
      </c>
      <c r="AG32" s="47">
        <f xml:space="preserve"> AVERAGEIF('5.6.1 (Small incl tax)'!$A:$A,'Annual incl tax'!$B32,'5.6.1 (Small incl tax)'!AH:AH)</f>
        <v>20.380068504622393</v>
      </c>
      <c r="AH32" s="47">
        <f>MEDIAN(C32:Q32,U32:AG32)</f>
        <v>23.266151514953606</v>
      </c>
      <c r="AI32" s="49">
        <f>(Q32-AH32)/AH32*100</f>
        <v>96.476197665506618</v>
      </c>
      <c r="AJ32" s="50">
        <f>RANK(Q32,(C32:Q32,U32:AG32),1)</f>
        <v>28</v>
      </c>
    </row>
    <row r="33" spans="1:36" x14ac:dyDescent="0.25">
      <c r="A33" s="17" t="s">
        <v>33</v>
      </c>
      <c r="B33" s="82">
        <v>2024</v>
      </c>
      <c r="C33" s="47">
        <f xml:space="preserve"> AVERAGEIF('5.6.1 (Small incl tax)'!$A:$A,'Annual incl tax'!$B33,'5.6.1 (Small incl tax)'!D:D)</f>
        <v>23.902910788508905</v>
      </c>
      <c r="D33" s="47">
        <f xml:space="preserve"> AVERAGEIF('5.6.1 (Small incl tax)'!$A:$A,'Annual incl tax'!$B33,'5.6.1 (Small incl tax)'!E:E)</f>
        <v>31.374174450331857</v>
      </c>
      <c r="E33" s="47">
        <f xml:space="preserve"> AVERAGEIF('5.6.1 (Small incl tax)'!$A:$A,'Annual incl tax'!$B33,'5.6.1 (Small incl tax)'!F:F)</f>
        <v>33.869167841173748</v>
      </c>
      <c r="F33" s="47">
        <f xml:space="preserve"> AVERAGEIF('5.6.1 (Small incl tax)'!$A:$A,'Annual incl tax'!$B33,'5.6.1 (Small incl tax)'!G:G)</f>
        <v>23.253089308981441</v>
      </c>
      <c r="G33" s="47">
        <f xml:space="preserve"> AVERAGEIF('5.6.1 (Small incl tax)'!$A:$A,'Annual incl tax'!$B33,'5.6.1 (Small incl tax)'!H:H)</f>
        <v>28.087833254550624</v>
      </c>
      <c r="H33" s="47">
        <f xml:space="preserve"> AVERAGEIF('5.6.1 (Small incl tax)'!$A:$A,'Annual incl tax'!$B33,'5.6.1 (Small incl tax)'!I:I)</f>
        <v>37.495236136831949</v>
      </c>
      <c r="I33" s="47">
        <f xml:space="preserve"> AVERAGEIF('5.6.1 (Small incl tax)'!$A:$A,'Annual incl tax'!$B33,'5.6.1 (Small incl tax)'!J:J)</f>
        <v>21.365554314853828</v>
      </c>
      <c r="J33" s="47">
        <f xml:space="preserve"> AVERAGEIF('5.6.1 (Small incl tax)'!$A:$A,'Annual incl tax'!$B33,'5.6.1 (Small incl tax)'!K:K)</f>
        <v>21.619324192104564</v>
      </c>
      <c r="K33" s="47">
        <f xml:space="preserve"> AVERAGEIF('5.6.1 (Small incl tax)'!$A:$A,'Annual incl tax'!$B33,'5.6.1 (Small incl tax)'!L:L)</f>
        <v>30.398542777921058</v>
      </c>
      <c r="L33" s="47">
        <f xml:space="preserve"> AVERAGEIF('5.6.1 (Small incl tax)'!$A:$A,'Annual incl tax'!$B33,'5.6.1 (Small incl tax)'!M:M)</f>
        <v>20.839614070155065</v>
      </c>
      <c r="M33" s="47">
        <f xml:space="preserve"> AVERAGEIF('5.6.1 (Small incl tax)'!$A:$A,'Annual incl tax'!$B33,'5.6.1 (Small incl tax)'!N:N)</f>
        <v>14.642801390727794</v>
      </c>
      <c r="N33" s="47">
        <f xml:space="preserve"> AVERAGEIF('5.6.1 (Small incl tax)'!$A:$A,'Annual incl tax'!$B33,'5.6.1 (Small incl tax)'!O:O)</f>
        <v>23.314947234545286</v>
      </c>
      <c r="O33" s="47">
        <f xml:space="preserve"> AVERAGEIF('5.6.1 (Small incl tax)'!$A:$A,'Annual incl tax'!$B33,'5.6.1 (Small incl tax)'!P:P)</f>
        <v>24.711170451091071</v>
      </c>
      <c r="P33" s="47">
        <f xml:space="preserve"> AVERAGEIF('5.6.1 (Small incl tax)'!$A:$A,'Annual incl tax'!$B33,'5.6.1 (Small incl tax)'!Q:Q)</f>
        <v>22.530898240130526</v>
      </c>
      <c r="Q33" s="47">
        <f xml:space="preserve"> AVERAGEIF('5.6.1 (Small incl tax)'!$A:$A,'Annual incl tax'!$B33,'5.6.1 (Small incl tax)'!R:R)</f>
        <v>34.539540573834174</v>
      </c>
      <c r="R33" s="48">
        <f>MEDIAN(C33:Q33)</f>
        <v>23.902910788508905</v>
      </c>
      <c r="S33" s="49">
        <f>(Q33-R33)/R33*100</f>
        <v>44.499307550604783</v>
      </c>
      <c r="T33" s="50">
        <f>RANK(Q33,(C33:Q33),1)</f>
        <v>14</v>
      </c>
      <c r="U33" s="47">
        <f xml:space="preserve"> AVERAGEIF('5.6.1 (Small incl tax)'!$A:$A,'Annual incl tax'!$B33,'5.6.1 (Small incl tax)'!V:V)</f>
        <v>10.23216243696497</v>
      </c>
      <c r="V33" s="47">
        <f xml:space="preserve"> AVERAGEIF('5.6.1 (Small incl tax)'!$A:$A,'Annual incl tax'!$B33,'5.6.1 (Small incl tax)'!W:W)</f>
        <v>13.481212655338613</v>
      </c>
      <c r="W33" s="47">
        <f xml:space="preserve"> AVERAGEIF('5.6.1 (Small incl tax)'!$A:$A,'Annual incl tax'!$B33,'5.6.1 (Small incl tax)'!X:X)</f>
        <v>29.145539755256692</v>
      </c>
      <c r="X33" s="47">
        <f xml:space="preserve"> AVERAGEIF('5.6.1 (Small incl tax)'!$A:$A,'Annual incl tax'!$B33,'5.6.1 (Small incl tax)'!Y:Y)</f>
        <v>33.382804131221761</v>
      </c>
      <c r="Y33" s="47">
        <f xml:space="preserve"> AVERAGEIF('5.6.1 (Small incl tax)'!$A:$A,'Annual incl tax'!$B33,'5.6.1 (Small incl tax)'!Z:Z)</f>
        <v>21.424929453455288</v>
      </c>
      <c r="Z33" s="47">
        <f xml:space="preserve"> AVERAGEIF('5.6.1 (Small incl tax)'!$A:$A,'Annual incl tax'!$B33,'5.6.1 (Small incl tax)'!AA:AA)</f>
        <v>7.6143454783013507</v>
      </c>
      <c r="AA33" s="47">
        <f xml:space="preserve"> AVERAGEIF('5.6.1 (Small incl tax)'!$A:$A,'Annual incl tax'!$B33,'5.6.1 (Small incl tax)'!AB:AB)</f>
        <v>18.841779141166171</v>
      </c>
      <c r="AB33" s="47">
        <f xml:space="preserve"> AVERAGEIF('5.6.1 (Small incl tax)'!$A:$A,'Annual incl tax'!$B33,'5.6.1 (Small incl tax)'!AC:AC)</f>
        <v>20.813117844648481</v>
      </c>
      <c r="AC33" s="47">
        <f xml:space="preserve"> AVERAGEIF('5.6.1 (Small incl tax)'!$A:$A,'Annual incl tax'!$B33,'5.6.1 (Small incl tax)'!AD:AD)</f>
        <v>12.602205753011614</v>
      </c>
      <c r="AD33" s="47">
        <f xml:space="preserve"> AVERAGEIF('5.6.1 (Small incl tax)'!$A:$A,'Annual incl tax'!$B33,'5.6.1 (Small incl tax)'!AE:AE)</f>
        <v>19.332710799128833</v>
      </c>
      <c r="AE33" s="47">
        <f xml:space="preserve"> AVERAGEIF('5.6.1 (Small incl tax)'!$A:$A,'Annual incl tax'!$B33,'5.6.1 (Small incl tax)'!AF:AF)</f>
        <v>14.133555101086031</v>
      </c>
      <c r="AF33" s="47">
        <f xml:space="preserve"> AVERAGEIF('5.6.1 (Small incl tax)'!$A:$A,'Annual incl tax'!$B33,'5.6.1 (Small incl tax)'!AG:AG)</f>
        <v>16.827046694161691</v>
      </c>
      <c r="AG33" s="47">
        <f xml:space="preserve"> AVERAGEIF('5.6.1 (Small incl tax)'!$A:$A,'Annual incl tax'!$B33,'5.6.1 (Small incl tax)'!AH:AH)</f>
        <v>19.697249756045899</v>
      </c>
      <c r="AH33" s="47">
        <f>MEDIAN(C33:Q33,U33:AG33)</f>
        <v>21.522126822779924</v>
      </c>
      <c r="AI33" s="49">
        <f>(Q33-AH33)/AH33*100</f>
        <v>60.48386322710482</v>
      </c>
      <c r="AJ33" s="50">
        <f>RANK(Q33,(C33:Q33,U33:AG33),1)</f>
        <v>27</v>
      </c>
    </row>
    <row r="34" spans="1:36" x14ac:dyDescent="0.25">
      <c r="A34" s="17" t="s">
        <v>33</v>
      </c>
      <c r="B34" s="82">
        <v>2025</v>
      </c>
      <c r="C34" s="47">
        <f xml:space="preserve"> AVERAGEIF('5.6.1 (Small incl tax)'!$A:$A,'Annual incl tax'!$B34,'5.6.1 (Small incl tax)'!D:D)</f>
        <v>29.314739415679398</v>
      </c>
      <c r="D34" s="47">
        <f xml:space="preserve"> AVERAGEIF('5.6.1 (Small incl tax)'!$A:$A,'Annual incl tax'!$B34,'5.6.1 (Small incl tax)'!E:E)</f>
        <v>33.1722048182721</v>
      </c>
      <c r="E34" s="47">
        <f xml:space="preserve"> AVERAGEIF('5.6.1 (Small incl tax)'!$A:$A,'Annual incl tax'!$B34,'5.6.1 (Small incl tax)'!F:F)</f>
        <v>31.420791558309844</v>
      </c>
      <c r="F34" s="47">
        <f xml:space="preserve"> AVERAGEIF('5.6.1 (Small incl tax)'!$A:$A,'Annual incl tax'!$B34,'5.6.1 (Small incl tax)'!G:G)</f>
        <v>25.744991833145541</v>
      </c>
      <c r="G34" s="47">
        <f xml:space="preserve"> AVERAGEIF('5.6.1 (Small incl tax)'!$A:$A,'Annual incl tax'!$B34,'5.6.1 (Small incl tax)'!H:H)</f>
        <v>26.129004815091449</v>
      </c>
      <c r="H34" s="47">
        <f xml:space="preserve"> AVERAGEIF('5.6.1 (Small incl tax)'!$A:$A,'Annual incl tax'!$B34,'5.6.1 (Small incl tax)'!I:I)</f>
        <v>37.404289030266412</v>
      </c>
      <c r="I34" s="47">
        <f xml:space="preserve"> AVERAGEIF('5.6.1 (Small incl tax)'!$A:$A,'Annual incl tax'!$B34,'5.6.1 (Small incl tax)'!J:J)</f>
        <v>22.707586301704389</v>
      </c>
      <c r="J34" s="47">
        <f xml:space="preserve"> AVERAGEIF('5.6.1 (Small incl tax)'!$A:$A,'Annual incl tax'!$B34,'5.6.1 (Small incl tax)'!K:K)</f>
        <v>37.301092102223954</v>
      </c>
      <c r="K34" s="47">
        <f xml:space="preserve"> AVERAGEIF('5.6.1 (Small incl tax)'!$A:$A,'Annual incl tax'!$B34,'5.6.1 (Small incl tax)'!L:L)</f>
        <v>30.074879569193172</v>
      </c>
      <c r="L34" s="47">
        <f xml:space="preserve"> AVERAGEIF('5.6.1 (Small incl tax)'!$A:$A,'Annual incl tax'!$B34,'5.6.1 (Small incl tax)'!M:M)</f>
        <v>26.870970183163394</v>
      </c>
      <c r="M34" s="47">
        <f xml:space="preserve"> AVERAGEIF('5.6.1 (Small incl tax)'!$A:$A,'Annual incl tax'!$B34,'5.6.1 (Small incl tax)'!N:N)</f>
        <v>19.436617494783849</v>
      </c>
      <c r="N34" s="47">
        <f xml:space="preserve"> AVERAGEIF('5.6.1 (Small incl tax)'!$A:$A,'Annual incl tax'!$B34,'5.6.1 (Small incl tax)'!O:O)</f>
        <v>23.482539905117228</v>
      </c>
      <c r="O34" s="47">
        <f xml:space="preserve"> AVERAGEIF('5.6.1 (Small incl tax)'!$A:$A,'Annual incl tax'!$B34,'5.6.1 (Small incl tax)'!P:P)</f>
        <v>27.672777037112759</v>
      </c>
      <c r="P34" s="47">
        <f xml:space="preserve"> AVERAGEIF('5.6.1 (Small incl tax)'!$A:$A,'Annual incl tax'!$B34,'5.6.1 (Small incl tax)'!Q:Q)</f>
        <v>26.13329135282914</v>
      </c>
      <c r="Q34" s="47">
        <f xml:space="preserve"> AVERAGEIF('5.6.1 (Small incl tax)'!$A:$A,'Annual incl tax'!$B34,'5.6.1 (Small incl tax)'!R:R)</f>
        <v>34.355258682295116</v>
      </c>
      <c r="R34" s="48">
        <f>MEDIAN(C34:Q34)</f>
        <v>27.672777037112759</v>
      </c>
      <c r="S34" s="49">
        <f>(Q34-R34)/R34*100</f>
        <v>24.148214818557197</v>
      </c>
      <c r="T34" s="50">
        <f>RANK(Q34,(C34:Q34),1)</f>
        <v>13</v>
      </c>
      <c r="U34" s="47">
        <f xml:space="preserve"> AVERAGEIF('5.6.1 (Small incl tax)'!$A:$A,'Annual incl tax'!$B34,'5.6.1 (Small incl tax)'!V:V)</f>
        <v>11.433445163259485</v>
      </c>
      <c r="V34" s="47">
        <f xml:space="preserve"> AVERAGEIF('5.6.1 (Small incl tax)'!$A:$A,'Annual incl tax'!$B34,'5.6.1 (Small incl tax)'!W:W)</f>
        <v>15.095285412506239</v>
      </c>
      <c r="W34" s="47">
        <f xml:space="preserve"> AVERAGEIF('5.6.1 (Small incl tax)'!$A:$A,'Annual incl tax'!$B34,'5.6.1 (Small incl tax)'!X:X)</f>
        <v>26.235749941872854</v>
      </c>
      <c r="X34" s="47">
        <f xml:space="preserve"> AVERAGEIF('5.6.1 (Small incl tax)'!$A:$A,'Annual incl tax'!$B34,'5.6.1 (Small incl tax)'!Y:Y)</f>
        <v>33.479321974079696</v>
      </c>
      <c r="Y34" s="47">
        <f xml:space="preserve"> AVERAGEIF('5.6.1 (Small incl tax)'!$A:$A,'Annual incl tax'!$B34,'5.6.1 (Small incl tax)'!Z:Z)</f>
        <v>21.806814741732353</v>
      </c>
      <c r="Z34" s="47">
        <f xml:space="preserve"> AVERAGEIF('5.6.1 (Small incl tax)'!$A:$A,'Annual incl tax'!$B34,'5.6.1 (Small incl tax)'!AA:AA)</f>
        <v>7.6799919749750103</v>
      </c>
      <c r="AA34" s="47">
        <f xml:space="preserve"> AVERAGEIF('5.6.1 (Small incl tax)'!$A:$A,'Annual incl tax'!$B34,'5.6.1 (Small incl tax)'!AB:AB)</f>
        <v>23.760517656928194</v>
      </c>
      <c r="AB34" s="47">
        <f xml:space="preserve"> AVERAGEIF('5.6.1 (Small incl tax)'!$A:$A,'Annual incl tax'!$B34,'5.6.1 (Small incl tax)'!AC:AC)</f>
        <v>19.778207332056127</v>
      </c>
      <c r="AC34" s="47">
        <f xml:space="preserve"> AVERAGEIF('5.6.1 (Small incl tax)'!$A:$A,'Annual incl tax'!$B34,'5.6.1 (Small incl tax)'!AD:AD)</f>
        <v>12.333497773965416</v>
      </c>
      <c r="AD34" s="47">
        <f xml:space="preserve"> AVERAGEIF('5.6.1 (Small incl tax)'!$A:$A,'Annual incl tax'!$B34,'5.6.1 (Small incl tax)'!AE:AE)</f>
        <v>24.166101685843973</v>
      </c>
      <c r="AE34" s="47">
        <f xml:space="preserve"> AVERAGEIF('5.6.1 (Small incl tax)'!$A:$A,'Annual incl tax'!$B34,'5.6.1 (Small incl tax)'!AF:AF)</f>
        <v>20.05959492432461</v>
      </c>
      <c r="AF34" s="47">
        <f xml:space="preserve"> AVERAGEIF('5.6.1 (Small incl tax)'!$A:$A,'Annual incl tax'!$B34,'5.6.1 (Small incl tax)'!AG:AG)</f>
        <v>17.81401371517752</v>
      </c>
      <c r="AG34" s="47">
        <f xml:space="preserve"> AVERAGEIF('5.6.1 (Small incl tax)'!$A:$A,'Annual incl tax'!$B34,'5.6.1 (Small incl tax)'!AH:AH)</f>
        <v>19.177141034385656</v>
      </c>
      <c r="AH34" s="47">
        <f>MEDIAN(C34:Q34,U34:AG34)</f>
        <v>24.955546759494759</v>
      </c>
      <c r="AI34" s="49">
        <f>(Q34-AH34)/AH34*100</f>
        <v>37.665822405690541</v>
      </c>
      <c r="AJ34" s="50">
        <f>RANK(Q34,(C34:Q34,U34:AG34),1)</f>
        <v>26</v>
      </c>
    </row>
    <row r="35" spans="1:36" ht="12.65" customHeight="1" x14ac:dyDescent="0.25">
      <c r="A35" s="17" t="s">
        <v>36</v>
      </c>
      <c r="B35" s="82">
        <v>2008</v>
      </c>
      <c r="C35" s="47">
        <f>AVERAGEIF('5.6.2 (Medium incl tax)'!$A:$A,'Annual incl tax'!$B35,'5.6.2 (Medium incl tax)'!D:D)</f>
        <v>14.141867491666666</v>
      </c>
      <c r="D35" s="47">
        <f>AVERAGEIF('5.6.2 (Medium incl tax)'!$A:$A,'Annual incl tax'!$B35,'5.6.2 (Medium incl tax)'!E:E)</f>
        <v>16.443853099999998</v>
      </c>
      <c r="E35" s="47">
        <f>AVERAGEIF('5.6.2 (Medium incl tax)'!$A:$A,'Annual incl tax'!$B35,'5.6.2 (Medium incl tax)'!F:F)</f>
        <v>21.602257375000001</v>
      </c>
      <c r="F35" s="47">
        <f>AVERAGEIF('5.6.2 (Medium incl tax)'!$A:$A,'Annual incl tax'!$B35,'5.6.2 (Medium incl tax)'!G:G)</f>
        <v>9.9461689416666665</v>
      </c>
      <c r="G35" s="47">
        <f>AVERAGEIF('5.6.2 (Medium incl tax)'!$A:$A,'Annual incl tax'!$B35,'5.6.2 (Medium incl tax)'!H:H)</f>
        <v>9.6211696916666689</v>
      </c>
      <c r="H35" s="47">
        <f>AVERAGEIF('5.6.2 (Medium incl tax)'!$A:$A,'Annual incl tax'!$B35,'5.6.2 (Medium incl tax)'!I:I)</f>
        <v>17.301919816666668</v>
      </c>
      <c r="I35" s="47">
        <f>AVERAGEIF('5.6.2 (Medium incl tax)'!$A:$A,'Annual incl tax'!$B35,'5.6.2 (Medium incl tax)'!J:J)</f>
        <v>8.5524323083333336</v>
      </c>
      <c r="J35" s="47">
        <f>AVERAGEIF('5.6.2 (Medium incl tax)'!$A:$A,'Annual incl tax'!$B35,'5.6.2 (Medium incl tax)'!K:K)</f>
        <v>15.170354825</v>
      </c>
      <c r="K35" s="47">
        <f>AVERAGEIF('5.6.2 (Medium incl tax)'!$A:$A,'Annual incl tax'!$B35,'5.6.2 (Medium incl tax)'!L:L)</f>
        <v>16.979238508333335</v>
      </c>
      <c r="L35" s="47">
        <f>AVERAGEIF('5.6.2 (Medium incl tax)'!$A:$A,'Annual incl tax'!$B35,'5.6.2 (Medium incl tax)'!M:M)</f>
        <v>12.955917125000001</v>
      </c>
      <c r="M35" s="47">
        <f>AVERAGEIF('5.6.2 (Medium incl tax)'!$A:$A,'Annual incl tax'!$B35,'5.6.2 (Medium incl tax)'!N:N)</f>
        <v>14.209420241666667</v>
      </c>
      <c r="N35" s="47">
        <f>AVERAGEIF('5.6.2 (Medium incl tax)'!$A:$A,'Annual incl tax'!$B35,'5.6.2 (Medium incl tax)'!O:O)</f>
        <v>11.980590433333333</v>
      </c>
      <c r="O35" s="47">
        <f>AVERAGEIF('5.6.2 (Medium incl tax)'!$A:$A,'Annual incl tax'!$B35,'5.6.2 (Medium incl tax)'!P:P)</f>
        <v>11.661785466666668</v>
      </c>
      <c r="P35" s="47">
        <f>AVERAGEIF('5.6.2 (Medium incl tax)'!$A:$A,'Annual incl tax'!$B35,'5.6.2 (Medium incl tax)'!Q:Q)</f>
        <v>13.721567650000001</v>
      </c>
      <c r="Q35" s="47">
        <f>AVERAGEIF('5.6.2 (Medium incl tax)'!$A:$A,'Annual incl tax'!$B35,'5.6.2 (Medium incl tax)'!R:R)</f>
        <v>12.206506733333335</v>
      </c>
      <c r="R35" s="48">
        <f t="shared" si="0"/>
        <v>13.721567650000001</v>
      </c>
      <c r="S35" s="49">
        <f t="shared" si="1"/>
        <v>-11.041456452438698</v>
      </c>
      <c r="T35" s="50">
        <f t="shared" si="2"/>
        <v>6</v>
      </c>
      <c r="U35" s="47">
        <f>AVERAGEIF('5.6.2 (Medium incl tax)'!$A:$A,'Annual incl tax'!$B35,'5.6.2 (Medium incl tax)'!V:V)</f>
        <v>6.1213945083333332</v>
      </c>
      <c r="V35" s="47">
        <f>AVERAGEIF('5.6.2 (Medium incl tax)'!$A:$A,'Annual incl tax'!$B35,'5.6.2 (Medium incl tax)'!W:W)</f>
        <v>8.6790529166666683</v>
      </c>
      <c r="W35" s="47">
        <f>AVERAGEIF('5.6.2 (Medium incl tax)'!$A:$A,'Annual incl tax'!$B35,'5.6.2 (Medium incl tax)'!X:X)</f>
        <v>15.241618166666665</v>
      </c>
      <c r="X35" s="47">
        <f>AVERAGEIF('5.6.2 (Medium incl tax)'!$A:$A,'Annual incl tax'!$B35,'5.6.2 (Medium incl tax)'!Y:Y)</f>
        <v>11.269965675000002</v>
      </c>
      <c r="Y35" s="47">
        <f>AVERAGEIF('5.6.2 (Medium incl tax)'!$A:$A,'Annual incl tax'!$B35,'5.6.2 (Medium incl tax)'!Z:Z)</f>
        <v>6.6310629500000005</v>
      </c>
      <c r="Z35" s="47">
        <f>AVERAGEIF('5.6.2 (Medium incl tax)'!$A:$A,'Annual incl tax'!$B35,'5.6.2 (Medium incl tax)'!AA:AA)</f>
        <v>12.350923316666666</v>
      </c>
      <c r="AA35" s="47">
        <f>AVERAGEIF('5.6.2 (Medium incl tax)'!$A:$A,'Annual incl tax'!$B35,'5.6.2 (Medium incl tax)'!AB:AB)</f>
        <v>7.3652302666666669</v>
      </c>
      <c r="AB35" s="47">
        <f>AVERAGEIF('5.6.2 (Medium incl tax)'!$A:$A,'Annual incl tax'!$B35,'5.6.2 (Medium incl tax)'!AC:AC)</f>
        <v>6.8707109166666669</v>
      </c>
      <c r="AC35" s="47">
        <f>AVERAGEIF('5.6.2 (Medium incl tax)'!$A:$A,'Annual incl tax'!$B35,'5.6.2 (Medium incl tax)'!AD:AD)</f>
        <v>10.130039275000001</v>
      </c>
      <c r="AD35" s="47">
        <f>AVERAGEIF('5.6.2 (Medium incl tax)'!$A:$A,'Annual incl tax'!$B35,'5.6.2 (Medium incl tax)'!AE:AE)</f>
        <v>10.175677075000001</v>
      </c>
      <c r="AE35" s="47">
        <f>AVERAGEIF('5.6.2 (Medium incl tax)'!$A:$A,'Annual incl tax'!$B35,'5.6.2 (Medium incl tax)'!AF:AF)</f>
        <v>8.6230574250000007</v>
      </c>
      <c r="AF35" s="47">
        <f>AVERAGEIF('5.6.2 (Medium incl tax)'!$A:$A,'Annual incl tax'!$B35,'5.6.2 (Medium incl tax)'!AG:AG)</f>
        <v>11.748222675000001</v>
      </c>
      <c r="AG35" s="47">
        <f>AVERAGEIF('5.6.2 (Medium incl tax)'!$A:$A,'Annual incl tax'!$B35,'5.6.2 (Medium incl tax)'!AH:AH)</f>
        <v>9.1731442249999997</v>
      </c>
      <c r="AH35" s="47">
        <f t="shared" si="3"/>
        <v>11.705004070833334</v>
      </c>
      <c r="AI35" s="49">
        <f t="shared" si="4"/>
        <v>4.2845150626615345</v>
      </c>
      <c r="AJ35" s="50">
        <f>RANK(Q35,(C35:Q35,U35:AG35),1)</f>
        <v>17</v>
      </c>
    </row>
    <row r="36" spans="1:36" ht="12.65" customHeight="1" x14ac:dyDescent="0.25">
      <c r="A36" s="17" t="s">
        <v>36</v>
      </c>
      <c r="B36" s="82">
        <v>2009</v>
      </c>
      <c r="C36" s="47">
        <f>AVERAGEIF('5.6.2 (Medium incl tax)'!$A:$A,'Annual incl tax'!$B36,'5.6.2 (Medium incl tax)'!D:D)</f>
        <v>17.004389766846401</v>
      </c>
      <c r="D36" s="47">
        <f>AVERAGEIF('5.6.2 (Medium incl tax)'!$A:$A,'Annual incl tax'!$B36,'5.6.2 (Medium incl tax)'!E:E)</f>
        <v>16.835969520587582</v>
      </c>
      <c r="E36" s="47">
        <f>AVERAGEIF('5.6.2 (Medium incl tax)'!$A:$A,'Annual incl tax'!$B36,'5.6.2 (Medium incl tax)'!F:F)</f>
        <v>23.402240582028579</v>
      </c>
      <c r="F36" s="47">
        <f>AVERAGEIF('5.6.2 (Medium incl tax)'!$A:$A,'Annual incl tax'!$B36,'5.6.2 (Medium incl tax)'!G:G)</f>
        <v>11.513035623947099</v>
      </c>
      <c r="G36" s="47">
        <f>AVERAGEIF('5.6.2 (Medium incl tax)'!$A:$A,'Annual incl tax'!$B36,'5.6.2 (Medium incl tax)'!H:H)</f>
        <v>10.746865415208806</v>
      </c>
      <c r="H36" s="47">
        <f>AVERAGEIF('5.6.2 (Medium incl tax)'!$A:$A,'Annual incl tax'!$B36,'5.6.2 (Medium incl tax)'!I:I)</f>
        <v>20.380137073727422</v>
      </c>
      <c r="I36" s="47">
        <f>AVERAGEIF('5.6.2 (Medium incl tax)'!$A:$A,'Annual incl tax'!$B36,'5.6.2 (Medium incl tax)'!J:J)</f>
        <v>9.7378101075356156</v>
      </c>
      <c r="J36" s="47">
        <f>AVERAGEIF('5.6.2 (Medium incl tax)'!$A:$A,'Annual incl tax'!$B36,'5.6.2 (Medium incl tax)'!K:K)</f>
        <v>17.305556801335818</v>
      </c>
      <c r="K36" s="47">
        <f>AVERAGEIF('5.6.2 (Medium incl tax)'!$A:$A,'Annual incl tax'!$B36,'5.6.2 (Medium incl tax)'!L:L)</f>
        <v>18.239673038419205</v>
      </c>
      <c r="L36" s="47">
        <f>AVERAGEIF('5.6.2 (Medium incl tax)'!$A:$A,'Annual incl tax'!$B36,'5.6.2 (Medium incl tax)'!M:M)</f>
        <v>16.763887659091111</v>
      </c>
      <c r="M36" s="47">
        <f>AVERAGEIF('5.6.2 (Medium incl tax)'!$A:$A,'Annual incl tax'!$B36,'5.6.2 (Medium incl tax)'!N:N)</f>
        <v>17.30394446042915</v>
      </c>
      <c r="N36" s="47">
        <f>AVERAGEIF('5.6.2 (Medium incl tax)'!$A:$A,'Annual incl tax'!$B36,'5.6.2 (Medium incl tax)'!O:O)</f>
        <v>13.814150543034661</v>
      </c>
      <c r="O36" s="47">
        <f>AVERAGEIF('5.6.2 (Medium incl tax)'!$A:$A,'Annual incl tax'!$B36,'5.6.2 (Medium incl tax)'!P:P)</f>
        <v>14.521963685552301</v>
      </c>
      <c r="P36" s="47">
        <f>AVERAGEIF('5.6.2 (Medium incl tax)'!$A:$A,'Annual incl tax'!$B36,'5.6.2 (Medium incl tax)'!Q:Q)</f>
        <v>14.465060887600409</v>
      </c>
      <c r="Q36" s="47">
        <f>AVERAGEIF('5.6.2 (Medium incl tax)'!$A:$A,'Annual incl tax'!$B36,'5.6.2 (Medium incl tax)'!R:R)</f>
        <v>12.79653550969245</v>
      </c>
      <c r="R36" s="48">
        <f t="shared" si="0"/>
        <v>16.763887659091111</v>
      </c>
      <c r="S36" s="49">
        <f t="shared" si="1"/>
        <v>-23.666062610764111</v>
      </c>
      <c r="T36" s="50">
        <f t="shared" si="2"/>
        <v>4</v>
      </c>
      <c r="U36" s="47">
        <f>AVERAGEIF('5.6.2 (Medium incl tax)'!$A:$A,'Annual incl tax'!$B36,'5.6.2 (Medium incl tax)'!V:V)</f>
        <v>7.3086708664381126</v>
      </c>
      <c r="V36" s="47">
        <f>AVERAGEIF('5.6.2 (Medium incl tax)'!$A:$A,'Annual incl tax'!$B36,'5.6.2 (Medium incl tax)'!W:W)</f>
        <v>10.310208939894821</v>
      </c>
      <c r="W36" s="47">
        <f>AVERAGEIF('5.6.2 (Medium incl tax)'!$A:$A,'Annual incl tax'!$B36,'5.6.2 (Medium incl tax)'!X:X)</f>
        <v>14.250648945710736</v>
      </c>
      <c r="X36" s="47">
        <f>AVERAGEIF('5.6.2 (Medium incl tax)'!$A:$A,'Annual incl tax'!$B36,'5.6.2 (Medium incl tax)'!Y:Y)</f>
        <v>13.306550329217147</v>
      </c>
      <c r="Y36" s="47">
        <f>AVERAGEIF('5.6.2 (Medium incl tax)'!$A:$A,'Annual incl tax'!$B36,'5.6.2 (Medium incl tax)'!Z:Z)</f>
        <v>8.2038257346247718</v>
      </c>
      <c r="Z36" s="47">
        <f>AVERAGEIF('5.6.2 (Medium incl tax)'!$A:$A,'Annual incl tax'!$B36,'5.6.2 (Medium incl tax)'!AA:AA)</f>
        <v>14.004191405159098</v>
      </c>
      <c r="AA36" s="47">
        <f>AVERAGEIF('5.6.2 (Medium incl tax)'!$A:$A,'Annual incl tax'!$B36,'5.6.2 (Medium incl tax)'!AB:AB)</f>
        <v>9.379550587928815</v>
      </c>
      <c r="AB36" s="47">
        <f>AVERAGEIF('5.6.2 (Medium incl tax)'!$A:$A,'Annual incl tax'!$B36,'5.6.2 (Medium incl tax)'!AC:AC)</f>
        <v>8.3600702974592807</v>
      </c>
      <c r="AC36" s="47">
        <f>AVERAGEIF('5.6.2 (Medium incl tax)'!$A:$A,'Annual incl tax'!$B36,'5.6.2 (Medium incl tax)'!AD:AD)</f>
        <v>14.348587769768784</v>
      </c>
      <c r="AD36" s="47">
        <f>AVERAGEIF('5.6.2 (Medium incl tax)'!$A:$A,'Annual incl tax'!$B36,'5.6.2 (Medium incl tax)'!AE:AE)</f>
        <v>10.784435744891937</v>
      </c>
      <c r="AE36" s="47">
        <f>AVERAGEIF('5.6.2 (Medium incl tax)'!$A:$A,'Annual incl tax'!$B36,'5.6.2 (Medium incl tax)'!AF:AF)</f>
        <v>8.7070196274974485</v>
      </c>
      <c r="AF36" s="47">
        <f>AVERAGEIF('5.6.2 (Medium incl tax)'!$A:$A,'Annual incl tax'!$B36,'5.6.2 (Medium incl tax)'!AG:AG)</f>
        <v>13.806286336972439</v>
      </c>
      <c r="AG36" s="47">
        <f>AVERAGEIF('5.6.2 (Medium incl tax)'!$A:$A,'Annual incl tax'!$B36,'5.6.2 (Medium incl tax)'!AH:AH)</f>
        <v>11.967285768512848</v>
      </c>
      <c r="AH36" s="47">
        <f t="shared" si="3"/>
        <v>13.810218440003549</v>
      </c>
      <c r="AI36" s="49">
        <f t="shared" si="4"/>
        <v>-7.3400933860307438</v>
      </c>
      <c r="AJ36" s="50">
        <f>RANK(Q36,(C36:Q36,U36:AG36),1)</f>
        <v>12</v>
      </c>
    </row>
    <row r="37" spans="1:36" ht="12.65" customHeight="1" x14ac:dyDescent="0.25">
      <c r="A37" s="17" t="s">
        <v>36</v>
      </c>
      <c r="B37" s="82">
        <v>2010</v>
      </c>
      <c r="C37" s="47">
        <f>AVERAGEIF('5.6.2 (Medium incl tax)'!$A:$A,'Annual incl tax'!$B37,'5.6.2 (Medium incl tax)'!D:D)</f>
        <v>16.722514748063119</v>
      </c>
      <c r="D37" s="47">
        <f>AVERAGEIF('5.6.2 (Medium incl tax)'!$A:$A,'Annual incl tax'!$B37,'5.6.2 (Medium incl tax)'!E:E)</f>
        <v>16.873879042595995</v>
      </c>
      <c r="E37" s="47">
        <f>AVERAGEIF('5.6.2 (Medium incl tax)'!$A:$A,'Annual incl tax'!$B37,'5.6.2 (Medium incl tax)'!F:F)</f>
        <v>23.072368772017803</v>
      </c>
      <c r="F37" s="47">
        <f>AVERAGEIF('5.6.2 (Medium incl tax)'!$A:$A,'Annual incl tax'!$B37,'5.6.2 (Medium incl tax)'!G:G)</f>
        <v>11.560379814496837</v>
      </c>
      <c r="G37" s="47">
        <f>AVERAGEIF('5.6.2 (Medium incl tax)'!$A:$A,'Annual incl tax'!$B37,'5.6.2 (Medium incl tax)'!H:H)</f>
        <v>11.293055313122171</v>
      </c>
      <c r="H37" s="47">
        <f>AVERAGEIF('5.6.2 (Medium incl tax)'!$A:$A,'Annual incl tax'!$B37,'5.6.2 (Medium incl tax)'!I:I)</f>
        <v>20.64671403443252</v>
      </c>
      <c r="I37" s="47">
        <f>AVERAGEIF('5.6.2 (Medium incl tax)'!$A:$A,'Annual incl tax'!$B37,'5.6.2 (Medium incl tax)'!J:J)</f>
        <v>10.261233202398081</v>
      </c>
      <c r="J37" s="47">
        <f>AVERAGEIF('5.6.2 (Medium incl tax)'!$A:$A,'Annual incl tax'!$B37,'5.6.2 (Medium incl tax)'!K:K)</f>
        <v>15.780742823432787</v>
      </c>
      <c r="K37" s="47">
        <f>AVERAGEIF('5.6.2 (Medium incl tax)'!$A:$A,'Annual incl tax'!$B37,'5.6.2 (Medium incl tax)'!L:L)</f>
        <v>16.671504315715794</v>
      </c>
      <c r="L37" s="47">
        <f>AVERAGEIF('5.6.2 (Medium incl tax)'!$A:$A,'Annual incl tax'!$B37,'5.6.2 (Medium incl tax)'!M:M)</f>
        <v>14.899864274596656</v>
      </c>
      <c r="M37" s="47">
        <f>AVERAGEIF('5.6.2 (Medium incl tax)'!$A:$A,'Annual incl tax'!$B37,'5.6.2 (Medium incl tax)'!N:N)</f>
        <v>15.255921210344074</v>
      </c>
      <c r="N37" s="47">
        <f>AVERAGEIF('5.6.2 (Medium incl tax)'!$A:$A,'Annual incl tax'!$B37,'5.6.2 (Medium incl tax)'!O:O)</f>
        <v>13.93943773325843</v>
      </c>
      <c r="O37" s="47">
        <f>AVERAGEIF('5.6.2 (Medium incl tax)'!$A:$A,'Annual incl tax'!$B37,'5.6.2 (Medium incl tax)'!P:P)</f>
        <v>15.348590971809291</v>
      </c>
      <c r="P37" s="47">
        <f>AVERAGEIF('5.6.2 (Medium incl tax)'!$A:$A,'Annual incl tax'!$B37,'5.6.2 (Medium incl tax)'!Q:Q)</f>
        <v>16.284171172834355</v>
      </c>
      <c r="Q37" s="47">
        <f>AVERAGEIF('5.6.2 (Medium incl tax)'!$A:$A,'Annual incl tax'!$B37,'5.6.2 (Medium incl tax)'!R:R)</f>
        <v>12.159986555775898</v>
      </c>
      <c r="R37" s="48">
        <f t="shared" si="0"/>
        <v>15.348590971809291</v>
      </c>
      <c r="S37" s="49">
        <f t="shared" si="1"/>
        <v>-20.774574173550473</v>
      </c>
      <c r="T37" s="50">
        <f t="shared" si="2"/>
        <v>4</v>
      </c>
      <c r="U37" s="47">
        <f>AVERAGEIF('5.6.2 (Medium incl tax)'!$A:$A,'Annual incl tax'!$B37,'5.6.2 (Medium incl tax)'!V:V)</f>
        <v>7.0483778040904941</v>
      </c>
      <c r="V37" s="47">
        <f>AVERAGEIF('5.6.2 (Medium incl tax)'!$A:$A,'Annual incl tax'!$B37,'5.6.2 (Medium incl tax)'!W:W)</f>
        <v>9.8853309338648341</v>
      </c>
      <c r="W37" s="47">
        <f>AVERAGEIF('5.6.2 (Medium incl tax)'!$A:$A,'Annual incl tax'!$B37,'5.6.2 (Medium incl tax)'!X:X)</f>
        <v>16.633377509115999</v>
      </c>
      <c r="X37" s="47">
        <f>AVERAGEIF('5.6.2 (Medium incl tax)'!$A:$A,'Annual incl tax'!$B37,'5.6.2 (Medium incl tax)'!Y:Y)</f>
        <v>13.061599492438674</v>
      </c>
      <c r="Y37" s="47">
        <f>AVERAGEIF('5.6.2 (Medium incl tax)'!$A:$A,'Annual incl tax'!$B37,'5.6.2 (Medium incl tax)'!Z:Z)</f>
        <v>8.4675410217312965</v>
      </c>
      <c r="Z37" s="47">
        <f>AVERAGEIF('5.6.2 (Medium incl tax)'!$A:$A,'Annual incl tax'!$B37,'5.6.2 (Medium incl tax)'!AA:AA)</f>
        <v>14.059144713728084</v>
      </c>
      <c r="AA37" s="47">
        <f>AVERAGEIF('5.6.2 (Medium incl tax)'!$A:$A,'Annual incl tax'!$B37,'5.6.2 (Medium incl tax)'!AB:AB)</f>
        <v>8.9973636423473451</v>
      </c>
      <c r="AB37" s="47">
        <f>AVERAGEIF('5.6.2 (Medium incl tax)'!$A:$A,'Annual incl tax'!$B37,'5.6.2 (Medium incl tax)'!AC:AC)</f>
        <v>10.173635930317003</v>
      </c>
      <c r="AC37" s="47">
        <f>AVERAGEIF('5.6.2 (Medium incl tax)'!$A:$A,'Annual incl tax'!$B37,'5.6.2 (Medium incl tax)'!AD:AD)</f>
        <v>14.15849044926502</v>
      </c>
      <c r="AD37" s="47">
        <f>AVERAGEIF('5.6.2 (Medium incl tax)'!$A:$A,'Annual incl tax'!$B37,'5.6.2 (Medium incl tax)'!AE:AE)</f>
        <v>11.680753634862263</v>
      </c>
      <c r="AE37" s="47">
        <f>AVERAGEIF('5.6.2 (Medium incl tax)'!$A:$A,'Annual incl tax'!$B37,'5.6.2 (Medium incl tax)'!AF:AF)</f>
        <v>8.9359860160866909</v>
      </c>
      <c r="AF37" s="47">
        <f>AVERAGEIF('5.6.2 (Medium incl tax)'!$A:$A,'Annual incl tax'!$B37,'5.6.2 (Medium incl tax)'!AG:AG)</f>
        <v>13.53833190958864</v>
      </c>
      <c r="AG37" s="47">
        <f>AVERAGEIF('5.6.2 (Medium incl tax)'!$A:$A,'Annual incl tax'!$B37,'5.6.2 (Medium incl tax)'!AH:AH)</f>
        <v>12.127924437138308</v>
      </c>
      <c r="AH37" s="47">
        <f t="shared" si="3"/>
        <v>13.738884821423536</v>
      </c>
      <c r="AI37" s="49">
        <f t="shared" si="4"/>
        <v>-11.492186492353477</v>
      </c>
      <c r="AJ37" s="50">
        <f>RANK(Q37,(C37:Q37,U37:AG37),1)</f>
        <v>12</v>
      </c>
    </row>
    <row r="38" spans="1:36" ht="12.65" customHeight="1" x14ac:dyDescent="0.25">
      <c r="A38" s="17" t="s">
        <v>36</v>
      </c>
      <c r="B38" s="82">
        <v>2011</v>
      </c>
      <c r="C38" s="47">
        <f>AVERAGEIF('5.6.2 (Medium incl tax)'!$A:$A,'Annual incl tax'!$B38,'5.6.2 (Medium incl tax)'!D:D)</f>
        <v>17.143815819365336</v>
      </c>
      <c r="D38" s="47">
        <f>AVERAGEIF('5.6.2 (Medium incl tax)'!$A:$A,'Annual incl tax'!$B38,'5.6.2 (Medium incl tax)'!E:E)</f>
        <v>18.462896222212052</v>
      </c>
      <c r="E38" s="47">
        <f>AVERAGEIF('5.6.2 (Medium incl tax)'!$A:$A,'Annual incl tax'!$B38,'5.6.2 (Medium incl tax)'!F:F)</f>
        <v>25.531162478638656</v>
      </c>
      <c r="F38" s="47">
        <f>AVERAGEIF('5.6.2 (Medium incl tax)'!$A:$A,'Annual incl tax'!$B38,'5.6.2 (Medium incl tax)'!G:G)</f>
        <v>13.507568849041165</v>
      </c>
      <c r="G38" s="47">
        <f>AVERAGEIF('5.6.2 (Medium incl tax)'!$A:$A,'Annual incl tax'!$B38,'5.6.2 (Medium incl tax)'!H:H)</f>
        <v>12.171117021039146</v>
      </c>
      <c r="H38" s="47">
        <f>AVERAGEIF('5.6.2 (Medium incl tax)'!$A:$A,'Annual incl tax'!$B38,'5.6.2 (Medium incl tax)'!I:I)</f>
        <v>21.951502606201096</v>
      </c>
      <c r="I38" s="47">
        <f>AVERAGEIF('5.6.2 (Medium incl tax)'!$A:$A,'Annual incl tax'!$B38,'5.6.2 (Medium incl tax)'!J:J)</f>
        <v>10.795698935079111</v>
      </c>
      <c r="J38" s="47">
        <f>AVERAGEIF('5.6.2 (Medium incl tax)'!$A:$A,'Annual incl tax'!$B38,'5.6.2 (Medium incl tax)'!K:K)</f>
        <v>17.299713906167355</v>
      </c>
      <c r="K38" s="47">
        <f>AVERAGEIF('5.6.2 (Medium incl tax)'!$A:$A,'Annual incl tax'!$B38,'5.6.2 (Medium incl tax)'!L:L)</f>
        <v>17.58191617626688</v>
      </c>
      <c r="L38" s="47">
        <f>AVERAGEIF('5.6.2 (Medium incl tax)'!$A:$A,'Annual incl tax'!$B38,'5.6.2 (Medium incl tax)'!M:M)</f>
        <v>14.492618181062943</v>
      </c>
      <c r="M38" s="47">
        <f>AVERAGEIF('5.6.2 (Medium incl tax)'!$A:$A,'Annual incl tax'!$B38,'5.6.2 (Medium incl tax)'!N:N)</f>
        <v>15.633778954692799</v>
      </c>
      <c r="N38" s="47">
        <f>AVERAGEIF('5.6.2 (Medium incl tax)'!$A:$A,'Annual incl tax'!$B38,'5.6.2 (Medium incl tax)'!O:O)</f>
        <v>15.338377582131804</v>
      </c>
      <c r="O38" s="47">
        <f>AVERAGEIF('5.6.2 (Medium incl tax)'!$A:$A,'Annual incl tax'!$B38,'5.6.2 (Medium incl tax)'!P:P)</f>
        <v>17.655637304524586</v>
      </c>
      <c r="P38" s="47">
        <f>AVERAGEIF('5.6.2 (Medium incl tax)'!$A:$A,'Annual incl tax'!$B38,'5.6.2 (Medium incl tax)'!Q:Q)</f>
        <v>17.94658989464304</v>
      </c>
      <c r="Q38" s="47">
        <f>AVERAGEIF('5.6.2 (Medium incl tax)'!$A:$A,'Annual incl tax'!$B38,'5.6.2 (Medium incl tax)'!R:R)</f>
        <v>13.090837950147193</v>
      </c>
      <c r="R38" s="48">
        <f t="shared" si="0"/>
        <v>17.143815819365336</v>
      </c>
      <c r="S38" s="49">
        <f t="shared" si="1"/>
        <v>-23.641048830214185</v>
      </c>
      <c r="T38" s="50">
        <f t="shared" si="2"/>
        <v>3</v>
      </c>
      <c r="U38" s="47">
        <f>AVERAGEIF('5.6.2 (Medium incl tax)'!$A:$A,'Annual incl tax'!$B38,'5.6.2 (Medium incl tax)'!V:V)</f>
        <v>7.3763979518751821</v>
      </c>
      <c r="V38" s="47">
        <f>AVERAGEIF('5.6.2 (Medium incl tax)'!$A:$A,'Annual incl tax'!$B38,'5.6.2 (Medium incl tax)'!W:W)</f>
        <v>9.906151873948394</v>
      </c>
      <c r="W38" s="47">
        <f>AVERAGEIF('5.6.2 (Medium incl tax)'!$A:$A,'Annual incl tax'!$B38,'5.6.2 (Medium incl tax)'!X:X)</f>
        <v>19.364858081517156</v>
      </c>
      <c r="X38" s="47">
        <f>AVERAGEIF('5.6.2 (Medium incl tax)'!$A:$A,'Annual incl tax'!$B38,'5.6.2 (Medium incl tax)'!Y:Y)</f>
        <v>14.258330818760079</v>
      </c>
      <c r="Y38" s="47">
        <f>AVERAGEIF('5.6.2 (Medium incl tax)'!$A:$A,'Annual incl tax'!$B38,'5.6.2 (Medium incl tax)'!Z:Z)</f>
        <v>8.7431829127097629</v>
      </c>
      <c r="Z38" s="47">
        <f>AVERAGEIF('5.6.2 (Medium incl tax)'!$A:$A,'Annual incl tax'!$B38,'5.6.2 (Medium incl tax)'!AA:AA)</f>
        <v>14.037182458973312</v>
      </c>
      <c r="AA38" s="47">
        <f>AVERAGEIF('5.6.2 (Medium incl tax)'!$A:$A,'Annual incl tax'!$B38,'5.6.2 (Medium incl tax)'!AB:AB)</f>
        <v>10.890879671262441</v>
      </c>
      <c r="AB38" s="47">
        <f>AVERAGEIF('5.6.2 (Medium incl tax)'!$A:$A,'Annual incl tax'!$B38,'5.6.2 (Medium incl tax)'!AC:AC)</f>
        <v>10.565698085366289</v>
      </c>
      <c r="AC38" s="47">
        <f>AVERAGEIF('5.6.2 (Medium incl tax)'!$A:$A,'Annual incl tax'!$B38,'5.6.2 (Medium incl tax)'!AD:AD)</f>
        <v>14.392772302633738</v>
      </c>
      <c r="AD38" s="47">
        <f>AVERAGEIF('5.6.2 (Medium incl tax)'!$A:$A,'Annual incl tax'!$B38,'5.6.2 (Medium incl tax)'!AE:AE)</f>
        <v>12.245120619040089</v>
      </c>
      <c r="AE38" s="47">
        <f>AVERAGEIF('5.6.2 (Medium incl tax)'!$A:$A,'Annual incl tax'!$B38,'5.6.2 (Medium incl tax)'!AF:AF)</f>
        <v>9.4028252840402509</v>
      </c>
      <c r="AF38" s="47">
        <f>AVERAGEIF('5.6.2 (Medium incl tax)'!$A:$A,'Annual incl tax'!$B38,'5.6.2 (Medium incl tax)'!AG:AG)</f>
        <v>14.718185273319564</v>
      </c>
      <c r="AG38" s="47">
        <f>AVERAGEIF('5.6.2 (Medium incl tax)'!$A:$A,'Annual incl tax'!$B38,'5.6.2 (Medium incl tax)'!AH:AH)</f>
        <v>12.726503796462378</v>
      </c>
      <c r="AH38" s="47">
        <f t="shared" si="3"/>
        <v>14.325551560696908</v>
      </c>
      <c r="AI38" s="49">
        <f t="shared" si="4"/>
        <v>-8.6189603612696697</v>
      </c>
      <c r="AJ38" s="50">
        <f>RANK(Q38,(C38:Q38,U38:AG38),1)</f>
        <v>11</v>
      </c>
    </row>
    <row r="39" spans="1:36" ht="12.65" customHeight="1" x14ac:dyDescent="0.25">
      <c r="A39" s="17" t="s">
        <v>36</v>
      </c>
      <c r="B39" s="82">
        <v>2012</v>
      </c>
      <c r="C39" s="47">
        <f>AVERAGEIF('5.6.2 (Medium incl tax)'!$A:$A,'Annual incl tax'!$B39,'5.6.2 (Medium incl tax)'!D:D)</f>
        <v>16.209184736185968</v>
      </c>
      <c r="D39" s="47">
        <f>AVERAGEIF('5.6.2 (Medium incl tax)'!$A:$A,'Annual incl tax'!$B39,'5.6.2 (Medium incl tax)'!E:E)</f>
        <v>18.45164564934975</v>
      </c>
      <c r="E39" s="47">
        <f>AVERAGEIF('5.6.2 (Medium incl tax)'!$A:$A,'Annual incl tax'!$B39,'5.6.2 (Medium incl tax)'!F:F)</f>
        <v>24.199787030067704</v>
      </c>
      <c r="F39" s="47">
        <f>AVERAGEIF('5.6.2 (Medium incl tax)'!$A:$A,'Annual incl tax'!$B39,'5.6.2 (Medium incl tax)'!G:G)</f>
        <v>12.599283420192972</v>
      </c>
      <c r="G39" s="47">
        <f>AVERAGEIF('5.6.2 (Medium incl tax)'!$A:$A,'Annual incl tax'!$B39,'5.6.2 (Medium incl tax)'!H:H)</f>
        <v>11.722040457999789</v>
      </c>
      <c r="H39" s="47">
        <f>AVERAGEIF('5.6.2 (Medium incl tax)'!$A:$A,'Annual incl tax'!$B39,'5.6.2 (Medium incl tax)'!I:I)</f>
        <v>21.364060727498313</v>
      </c>
      <c r="I39" s="47">
        <f>AVERAGEIF('5.6.2 (Medium incl tax)'!$A:$A,'Annual incl tax'!$B39,'5.6.2 (Medium incl tax)'!J:J)</f>
        <v>11.386168435046596</v>
      </c>
      <c r="J39" s="47">
        <f>AVERAGEIF('5.6.2 (Medium incl tax)'!$A:$A,'Annual incl tax'!$B39,'5.6.2 (Medium incl tax)'!K:K)</f>
        <v>18.008382459574634</v>
      </c>
      <c r="K39" s="47">
        <f>AVERAGEIF('5.6.2 (Medium incl tax)'!$A:$A,'Annual incl tax'!$B39,'5.6.2 (Medium incl tax)'!L:L)</f>
        <v>17.945808943882383</v>
      </c>
      <c r="L39" s="47">
        <f>AVERAGEIF('5.6.2 (Medium incl tax)'!$A:$A,'Annual incl tax'!$B39,'5.6.2 (Medium incl tax)'!M:M)</f>
        <v>13.791161337121549</v>
      </c>
      <c r="M39" s="47">
        <f>AVERAGEIF('5.6.2 (Medium incl tax)'!$A:$A,'Annual incl tax'!$B39,'5.6.2 (Medium incl tax)'!N:N)</f>
        <v>15.055783833620875</v>
      </c>
      <c r="N39" s="47">
        <f>AVERAGEIF('5.6.2 (Medium incl tax)'!$A:$A,'Annual incl tax'!$B39,'5.6.2 (Medium incl tax)'!O:O)</f>
        <v>16.439068534426184</v>
      </c>
      <c r="O39" s="47">
        <f>AVERAGEIF('5.6.2 (Medium incl tax)'!$A:$A,'Annual incl tax'!$B39,'5.6.2 (Medium incl tax)'!P:P)</f>
        <v>18.096303934452905</v>
      </c>
      <c r="P39" s="47">
        <f>AVERAGEIF('5.6.2 (Medium incl tax)'!$A:$A,'Annual incl tax'!$B39,'5.6.2 (Medium incl tax)'!Q:Q)</f>
        <v>16.658781268787905</v>
      </c>
      <c r="Q39" s="47">
        <f>AVERAGEIF('5.6.2 (Medium incl tax)'!$A:$A,'Annual incl tax'!$B39,'5.6.2 (Medium incl tax)'!R:R)</f>
        <v>14.049381507262975</v>
      </c>
      <c r="R39" s="48">
        <f t="shared" si="0"/>
        <v>16.439068534426184</v>
      </c>
      <c r="S39" s="49">
        <f t="shared" si="1"/>
        <v>-14.536632791321486</v>
      </c>
      <c r="T39" s="50">
        <f t="shared" si="2"/>
        <v>5</v>
      </c>
      <c r="U39" s="47">
        <f>AVERAGEIF('5.6.2 (Medium incl tax)'!$A:$A,'Annual incl tax'!$B39,'5.6.2 (Medium incl tax)'!V:V)</f>
        <v>7.2950653379793549</v>
      </c>
      <c r="V39" s="47">
        <f>AVERAGEIF('5.6.2 (Medium incl tax)'!$A:$A,'Annual incl tax'!$B39,'5.6.2 (Medium incl tax)'!W:W)</f>
        <v>10.497973237410225</v>
      </c>
      <c r="W39" s="47">
        <f>AVERAGEIF('5.6.2 (Medium incl tax)'!$A:$A,'Annual incl tax'!$B39,'5.6.2 (Medium incl tax)'!X:X)</f>
        <v>23.060015890388858</v>
      </c>
      <c r="X39" s="47">
        <f>AVERAGEIF('5.6.2 (Medium incl tax)'!$A:$A,'Annual incl tax'!$B39,'5.6.2 (Medium incl tax)'!Y:Y)</f>
        <v>13.507722187398326</v>
      </c>
      <c r="Y39" s="47">
        <f>AVERAGEIF('5.6.2 (Medium incl tax)'!$A:$A,'Annual incl tax'!$B39,'5.6.2 (Medium incl tax)'!Z:Z)</f>
        <v>8.9943045881491095</v>
      </c>
      <c r="Z39" s="47">
        <f>AVERAGEIF('5.6.2 (Medium incl tax)'!$A:$A,'Annual incl tax'!$B39,'5.6.2 (Medium incl tax)'!AA:AA)</f>
        <v>12.835113622447349</v>
      </c>
      <c r="AA39" s="47">
        <f>AVERAGEIF('5.6.2 (Medium incl tax)'!$A:$A,'Annual incl tax'!$B39,'5.6.2 (Medium incl tax)'!AB:AB)</f>
        <v>11.153311434799297</v>
      </c>
      <c r="AB39" s="47">
        <f>AVERAGEIF('5.6.2 (Medium incl tax)'!$A:$A,'Annual incl tax'!$B39,'5.6.2 (Medium incl tax)'!AC:AC)</f>
        <v>10.24807340739325</v>
      </c>
      <c r="AC39" s="47">
        <f>AVERAGEIF('5.6.2 (Medium incl tax)'!$A:$A,'Annual incl tax'!$B39,'5.6.2 (Medium incl tax)'!AD:AD)</f>
        <v>13.584691426833409</v>
      </c>
      <c r="AD39" s="47">
        <f>AVERAGEIF('5.6.2 (Medium incl tax)'!$A:$A,'Annual incl tax'!$B39,'5.6.2 (Medium incl tax)'!AE:AE)</f>
        <v>11.940843041192597</v>
      </c>
      <c r="AE39" s="47">
        <f>AVERAGEIF('5.6.2 (Medium incl tax)'!$A:$A,'Annual incl tax'!$B39,'5.6.2 (Medium incl tax)'!AF:AF)</f>
        <v>8.6133417441496896</v>
      </c>
      <c r="AF39" s="47">
        <f>AVERAGEIF('5.6.2 (Medium incl tax)'!$A:$A,'Annual incl tax'!$B39,'5.6.2 (Medium incl tax)'!AG:AG)</f>
        <v>13.937333109639727</v>
      </c>
      <c r="AG39" s="47">
        <f>AVERAGEIF('5.6.2 (Medium incl tax)'!$A:$A,'Annual incl tax'!$B39,'5.6.2 (Medium incl tax)'!AH:AH)</f>
        <v>12.502556108189578</v>
      </c>
      <c r="AH39" s="47">
        <f t="shared" si="3"/>
        <v>13.68792638197748</v>
      </c>
      <c r="AI39" s="49">
        <f t="shared" si="4"/>
        <v>2.6406857780986703</v>
      </c>
      <c r="AJ39" s="50">
        <f>RANK(Q39,(C39:Q39,U39:AG39),1)</f>
        <v>17</v>
      </c>
    </row>
    <row r="40" spans="1:36" ht="12.65" customHeight="1" x14ac:dyDescent="0.25">
      <c r="A40" s="17" t="s">
        <v>36</v>
      </c>
      <c r="B40" s="82">
        <v>2013</v>
      </c>
      <c r="C40" s="47">
        <f>AVERAGEIF('5.6.2 (Medium incl tax)'!$A:$A,'Annual incl tax'!$B40,'5.6.2 (Medium incl tax)'!D:D)</f>
        <v>17.410334981195582</v>
      </c>
      <c r="D40" s="47">
        <f>AVERAGEIF('5.6.2 (Medium incl tax)'!$A:$A,'Annual incl tax'!$B40,'5.6.2 (Medium incl tax)'!E:E)</f>
        <v>18.632428220898817</v>
      </c>
      <c r="E40" s="47">
        <f>AVERAGEIF('5.6.2 (Medium incl tax)'!$A:$A,'Annual incl tax'!$B40,'5.6.2 (Medium incl tax)'!F:F)</f>
        <v>25.206540540048927</v>
      </c>
      <c r="F40" s="47">
        <f>AVERAGEIF('5.6.2 (Medium incl tax)'!$A:$A,'Annual incl tax'!$B40,'5.6.2 (Medium incl tax)'!G:G)</f>
        <v>13.320791718488049</v>
      </c>
      <c r="G40" s="47">
        <f>AVERAGEIF('5.6.2 (Medium incl tax)'!$A:$A,'Annual incl tax'!$B40,'5.6.2 (Medium incl tax)'!H:H)</f>
        <v>13.247882668940093</v>
      </c>
      <c r="H40" s="47">
        <f>AVERAGEIF('5.6.2 (Medium incl tax)'!$A:$A,'Annual incl tax'!$B40,'5.6.2 (Medium incl tax)'!I:I)</f>
        <v>24.7983721848505</v>
      </c>
      <c r="I40" s="47">
        <f>AVERAGEIF('5.6.2 (Medium incl tax)'!$A:$A,'Annual incl tax'!$B40,'5.6.2 (Medium incl tax)'!J:J)</f>
        <v>13.841872688755506</v>
      </c>
      <c r="J40" s="47">
        <f>AVERAGEIF('5.6.2 (Medium incl tax)'!$A:$A,'Annual incl tax'!$B40,'5.6.2 (Medium incl tax)'!K:K)</f>
        <v>19.956734122614417</v>
      </c>
      <c r="K40" s="47">
        <f>AVERAGEIF('5.6.2 (Medium incl tax)'!$A:$A,'Annual incl tax'!$B40,'5.6.2 (Medium incl tax)'!L:L)</f>
        <v>19.596425437461328</v>
      </c>
      <c r="L40" s="47">
        <f>AVERAGEIF('5.6.2 (Medium incl tax)'!$A:$A,'Annual incl tax'!$B40,'5.6.2 (Medium incl tax)'!M:M)</f>
        <v>14.059647800863036</v>
      </c>
      <c r="M40" s="47">
        <f>AVERAGEIF('5.6.2 (Medium incl tax)'!$A:$A,'Annual incl tax'!$B40,'5.6.2 (Medium incl tax)'!N:N)</f>
        <v>16.148620793685311</v>
      </c>
      <c r="N40" s="47">
        <f>AVERAGEIF('5.6.2 (Medium incl tax)'!$A:$A,'Annual incl tax'!$B40,'5.6.2 (Medium incl tax)'!O:O)</f>
        <v>17.885016070773418</v>
      </c>
      <c r="O40" s="47">
        <f>AVERAGEIF('5.6.2 (Medium incl tax)'!$A:$A,'Annual incl tax'!$B40,'5.6.2 (Medium incl tax)'!P:P)</f>
        <v>19.112236243596755</v>
      </c>
      <c r="P40" s="47">
        <f>AVERAGEIF('5.6.2 (Medium incl tax)'!$A:$A,'Annual incl tax'!$B40,'5.6.2 (Medium incl tax)'!Q:Q)</f>
        <v>17.609839646683085</v>
      </c>
      <c r="Q40" s="47">
        <f>AVERAGEIF('5.6.2 (Medium incl tax)'!$A:$A,'Annual incl tax'!$B40,'5.6.2 (Medium incl tax)'!R:R)</f>
        <v>15.02296272457451</v>
      </c>
      <c r="R40" s="48">
        <f t="shared" si="0"/>
        <v>17.609839646683085</v>
      </c>
      <c r="S40" s="49">
        <f t="shared" si="1"/>
        <v>-14.689951606662287</v>
      </c>
      <c r="T40" s="50">
        <f t="shared" si="2"/>
        <v>5</v>
      </c>
      <c r="U40" s="47">
        <f>AVERAGEIF('5.6.2 (Medium incl tax)'!$A:$A,'Annual incl tax'!$B40,'5.6.2 (Medium incl tax)'!V:V)</f>
        <v>7.6691497919212352</v>
      </c>
      <c r="V40" s="47">
        <f>AVERAGEIF('5.6.2 (Medium incl tax)'!$A:$A,'Annual incl tax'!$B40,'5.6.2 (Medium incl tax)'!W:W)</f>
        <v>11.558601299943863</v>
      </c>
      <c r="W40" s="47">
        <f>AVERAGEIF('5.6.2 (Medium incl tax)'!$A:$A,'Annual incl tax'!$B40,'5.6.2 (Medium incl tax)'!X:X)</f>
        <v>22.257068242000564</v>
      </c>
      <c r="X40" s="47">
        <f>AVERAGEIF('5.6.2 (Medium incl tax)'!$A:$A,'Annual incl tax'!$B40,'5.6.2 (Medium incl tax)'!Y:Y)</f>
        <v>14.123477162565599</v>
      </c>
      <c r="Y40" s="47">
        <f>AVERAGEIF('5.6.2 (Medium incl tax)'!$A:$A,'Annual incl tax'!$B40,'5.6.2 (Medium incl tax)'!Z:Z)</f>
        <v>11.541314624411381</v>
      </c>
      <c r="Z40" s="47">
        <f>AVERAGEIF('5.6.2 (Medium incl tax)'!$A:$A,'Annual incl tax'!$B40,'5.6.2 (Medium incl tax)'!AA:AA)</f>
        <v>11.563236347520194</v>
      </c>
      <c r="AA40" s="47">
        <f>AVERAGEIF('5.6.2 (Medium incl tax)'!$A:$A,'Annual incl tax'!$B40,'5.6.2 (Medium incl tax)'!AB:AB)</f>
        <v>11.618033623204177</v>
      </c>
      <c r="AB40" s="47">
        <f>AVERAGEIF('5.6.2 (Medium incl tax)'!$A:$A,'Annual incl tax'!$B40,'5.6.2 (Medium incl tax)'!AC:AC)</f>
        <v>11.723865827154118</v>
      </c>
      <c r="AC40" s="47">
        <f>AVERAGEIF('5.6.2 (Medium incl tax)'!$A:$A,'Annual incl tax'!$B40,'5.6.2 (Medium incl tax)'!AD:AD)</f>
        <v>14.237643292407469</v>
      </c>
      <c r="AD40" s="47">
        <f>AVERAGEIF('5.6.2 (Medium incl tax)'!$A:$A,'Annual incl tax'!$B40,'5.6.2 (Medium incl tax)'!AE:AE)</f>
        <v>12.386796274516589</v>
      </c>
      <c r="AE40" s="47">
        <f>AVERAGEIF('5.6.2 (Medium incl tax)'!$A:$A,'Annual incl tax'!$B40,'5.6.2 (Medium incl tax)'!AF:AF)</f>
        <v>11.049219921096222</v>
      </c>
      <c r="AF40" s="47">
        <f>AVERAGEIF('5.6.2 (Medium incl tax)'!$A:$A,'Annual incl tax'!$B40,'5.6.2 (Medium incl tax)'!AG:AG)</f>
        <v>14.335665190560464</v>
      </c>
      <c r="AG40" s="47">
        <f>AVERAGEIF('5.6.2 (Medium incl tax)'!$A:$A,'Annual incl tax'!$B40,'5.6.2 (Medium incl tax)'!AH:AH)</f>
        <v>13.872287010512308</v>
      </c>
      <c r="AH40" s="47">
        <f t="shared" si="3"/>
        <v>14.180560227486534</v>
      </c>
      <c r="AI40" s="49">
        <f t="shared" si="4"/>
        <v>5.9405445453073575</v>
      </c>
      <c r="AJ40" s="50">
        <f>RANK(Q40,(C40:Q40,U40:AG40),1)</f>
        <v>17</v>
      </c>
    </row>
    <row r="41" spans="1:36" ht="12.65" customHeight="1" x14ac:dyDescent="0.25">
      <c r="A41" s="17" t="s">
        <v>36</v>
      </c>
      <c r="B41" s="82">
        <v>2014</v>
      </c>
      <c r="C41" s="47">
        <f>AVERAGEIF('5.6.2 (Medium incl tax)'!$A:$A,'Annual incl tax'!$B41,'5.6.2 (Medium incl tax)'!D:D)</f>
        <v>16.16088794273076</v>
      </c>
      <c r="D41" s="47">
        <f>AVERAGEIF('5.6.2 (Medium incl tax)'!$A:$A,'Annual incl tax'!$B41,'5.6.2 (Medium incl tax)'!E:E)</f>
        <v>16.694540779906632</v>
      </c>
      <c r="E41" s="47">
        <f>AVERAGEIF('5.6.2 (Medium incl tax)'!$A:$A,'Annual incl tax'!$B41,'5.6.2 (Medium incl tax)'!F:F)</f>
        <v>24.500099669476363</v>
      </c>
      <c r="F41" s="47">
        <f>AVERAGEIF('5.6.2 (Medium incl tax)'!$A:$A,'Annual incl tax'!$B41,'5.6.2 (Medium incl tax)'!G:G)</f>
        <v>12.503623546983979</v>
      </c>
      <c r="G41" s="47">
        <f>AVERAGEIF('5.6.2 (Medium incl tax)'!$A:$A,'Annual incl tax'!$B41,'5.6.2 (Medium incl tax)'!H:H)</f>
        <v>13.242897321488108</v>
      </c>
      <c r="H41" s="47">
        <f>AVERAGEIF('5.6.2 (Medium incl tax)'!$A:$A,'Annual incl tax'!$B41,'5.6.2 (Medium incl tax)'!I:I)</f>
        <v>24.008253615299683</v>
      </c>
      <c r="I41" s="47">
        <f>AVERAGEIF('5.6.2 (Medium incl tax)'!$A:$A,'Annual incl tax'!$B41,'5.6.2 (Medium incl tax)'!J:J)</f>
        <v>14.318634542211775</v>
      </c>
      <c r="J41" s="47">
        <f>AVERAGEIF('5.6.2 (Medium incl tax)'!$A:$A,'Annual incl tax'!$B41,'5.6.2 (Medium incl tax)'!K:K)</f>
        <v>19.918207858587259</v>
      </c>
      <c r="K41" s="47">
        <f>AVERAGEIF('5.6.2 (Medium incl tax)'!$A:$A,'Annual incl tax'!$B41,'5.6.2 (Medium incl tax)'!L:L)</f>
        <v>19.294870040127492</v>
      </c>
      <c r="L41" s="47">
        <f>AVERAGEIF('5.6.2 (Medium incl tax)'!$A:$A,'Annual incl tax'!$B41,'5.6.2 (Medium incl tax)'!M:M)</f>
        <v>14.013581019001073</v>
      </c>
      <c r="M41" s="47">
        <f>AVERAGEIF('5.6.2 (Medium incl tax)'!$A:$A,'Annual incl tax'!$B41,'5.6.2 (Medium incl tax)'!N:N)</f>
        <v>14.685797239997783</v>
      </c>
      <c r="N41" s="47">
        <f>AVERAGEIF('5.6.2 (Medium incl tax)'!$A:$A,'Annual incl tax'!$B41,'5.6.2 (Medium incl tax)'!O:O)</f>
        <v>17.758723009400512</v>
      </c>
      <c r="O41" s="47">
        <f>AVERAGEIF('5.6.2 (Medium incl tax)'!$A:$A,'Annual incl tax'!$B41,'5.6.2 (Medium incl tax)'!P:P)</f>
        <v>18.255806975319167</v>
      </c>
      <c r="P41" s="47">
        <f>AVERAGEIF('5.6.2 (Medium incl tax)'!$A:$A,'Annual incl tax'!$B41,'5.6.2 (Medium incl tax)'!Q:Q)</f>
        <v>15.464324644541449</v>
      </c>
      <c r="Q41" s="47">
        <f>AVERAGEIF('5.6.2 (Medium incl tax)'!$A:$A,'Annual incl tax'!$B41,'5.6.2 (Medium incl tax)'!R:R)</f>
        <v>15.840840129458016</v>
      </c>
      <c r="R41" s="48">
        <f t="shared" si="0"/>
        <v>16.16088794273076</v>
      </c>
      <c r="S41" s="49">
        <f t="shared" si="1"/>
        <v>-1.9803850778923504</v>
      </c>
      <c r="T41" s="50">
        <f t="shared" si="2"/>
        <v>7</v>
      </c>
      <c r="U41" s="47">
        <f>AVERAGEIF('5.6.2 (Medium incl tax)'!$A:$A,'Annual incl tax'!$B41,'5.6.2 (Medium incl tax)'!V:V)</f>
        <v>6.9577454062548911</v>
      </c>
      <c r="V41" s="47">
        <f>AVERAGEIF('5.6.2 (Medium incl tax)'!$A:$A,'Annual incl tax'!$B41,'5.6.2 (Medium incl tax)'!W:W)</f>
        <v>10.626205070649515</v>
      </c>
      <c r="W41" s="47">
        <f>AVERAGEIF('5.6.2 (Medium incl tax)'!$A:$A,'Annual incl tax'!$B41,'5.6.2 (Medium incl tax)'!X:X)</f>
        <v>18.729649352955583</v>
      </c>
      <c r="X41" s="47">
        <f>AVERAGEIF('5.6.2 (Medium incl tax)'!$A:$A,'Annual incl tax'!$B41,'5.6.2 (Medium incl tax)'!Y:Y)</f>
        <v>11.155900959423995</v>
      </c>
      <c r="Y41" s="47">
        <f>AVERAGEIF('5.6.2 (Medium incl tax)'!$A:$A,'Annual incl tax'!$B41,'5.6.2 (Medium incl tax)'!Z:Z)</f>
        <v>10.609631510715523</v>
      </c>
      <c r="Z41" s="47">
        <f>AVERAGEIF('5.6.2 (Medium incl tax)'!$A:$A,'Annual incl tax'!$B41,'5.6.2 (Medium incl tax)'!AA:AA)</f>
        <v>9.4701970718230886</v>
      </c>
      <c r="AA41" s="47">
        <f>AVERAGEIF('5.6.2 (Medium incl tax)'!$A:$A,'Annual incl tax'!$B41,'5.6.2 (Medium incl tax)'!AB:AB)</f>
        <v>10.752818645772575</v>
      </c>
      <c r="AB41" s="47">
        <f>AVERAGEIF('5.6.2 (Medium incl tax)'!$A:$A,'Annual incl tax'!$B41,'5.6.2 (Medium incl tax)'!AC:AC)</f>
        <v>10.680330158649941</v>
      </c>
      <c r="AC41" s="47">
        <f>AVERAGEIF('5.6.2 (Medium incl tax)'!$A:$A,'Annual incl tax'!$B41,'5.6.2 (Medium incl tax)'!AD:AD)</f>
        <v>10.990665462210178</v>
      </c>
      <c r="AD41" s="47">
        <f>AVERAGEIF('5.6.2 (Medium incl tax)'!$A:$A,'Annual incl tax'!$B41,'5.6.2 (Medium incl tax)'!AE:AE)</f>
        <v>11.406153818077936</v>
      </c>
      <c r="AE41" s="47">
        <f>AVERAGEIF('5.6.2 (Medium incl tax)'!$A:$A,'Annual incl tax'!$B41,'5.6.2 (Medium incl tax)'!AF:AF)</f>
        <v>10.235142755467958</v>
      </c>
      <c r="AF41" s="47">
        <f>AVERAGEIF('5.6.2 (Medium incl tax)'!$A:$A,'Annual incl tax'!$B41,'5.6.2 (Medium incl tax)'!AG:AG)</f>
        <v>12.21432762760676</v>
      </c>
      <c r="AG41" s="47">
        <f>AVERAGEIF('5.6.2 (Medium incl tax)'!$A:$A,'Annual incl tax'!$B41,'5.6.2 (Medium incl tax)'!AH:AH)</f>
        <v>13.150685508409087</v>
      </c>
      <c r="AH41" s="47">
        <f t="shared" si="3"/>
        <v>13.628239170244591</v>
      </c>
      <c r="AI41" s="49">
        <f t="shared" si="4"/>
        <v>16.235413332371941</v>
      </c>
      <c r="AJ41" s="50">
        <f>RANK(Q41,(C41:Q41,U41:AG41),1)</f>
        <v>19</v>
      </c>
    </row>
    <row r="42" spans="1:36" ht="12.65" customHeight="1" x14ac:dyDescent="0.25">
      <c r="A42" s="17" t="s">
        <v>36</v>
      </c>
      <c r="B42" s="82">
        <v>2015</v>
      </c>
      <c r="C42" s="47">
        <f>AVERAGEIF('5.6.2 (Medium incl tax)'!$A:$A,'Annual incl tax'!$B42,'5.6.2 (Medium incl tax)'!D:D)</f>
        <v>14.490472148235639</v>
      </c>
      <c r="D42" s="47">
        <f>AVERAGEIF('5.6.2 (Medium incl tax)'!$A:$A,'Annual incl tax'!$B42,'5.6.2 (Medium incl tax)'!E:E)</f>
        <v>16.246531679916185</v>
      </c>
      <c r="E42" s="47">
        <f>AVERAGEIF('5.6.2 (Medium incl tax)'!$A:$A,'Annual incl tax'!$B42,'5.6.2 (Medium incl tax)'!F:F)</f>
        <v>22.178117520210748</v>
      </c>
      <c r="F42" s="47">
        <f>AVERAGEIF('5.6.2 (Medium incl tax)'!$A:$A,'Annual incl tax'!$B42,'5.6.2 (Medium incl tax)'!G:G)</f>
        <v>11.187344229279351</v>
      </c>
      <c r="G42" s="47">
        <f>AVERAGEIF('5.6.2 (Medium incl tax)'!$A:$A,'Annual incl tax'!$B42,'5.6.2 (Medium incl tax)'!H:H)</f>
        <v>12.188249146985029</v>
      </c>
      <c r="H42" s="47">
        <f>AVERAGEIF('5.6.2 (Medium incl tax)'!$A:$A,'Annual incl tax'!$B42,'5.6.2 (Medium incl tax)'!I:I)</f>
        <v>21.404333953424114</v>
      </c>
      <c r="I42" s="47">
        <f>AVERAGEIF('5.6.2 (Medium incl tax)'!$A:$A,'Annual incl tax'!$B42,'5.6.2 (Medium incl tax)'!J:J)</f>
        <v>12.841653296598608</v>
      </c>
      <c r="J42" s="47">
        <f>AVERAGEIF('5.6.2 (Medium incl tax)'!$A:$A,'Annual incl tax'!$B42,'5.6.2 (Medium incl tax)'!K:K)</f>
        <v>17.711914970856473</v>
      </c>
      <c r="K42" s="47">
        <f>AVERAGEIF('5.6.2 (Medium incl tax)'!$A:$A,'Annual incl tax'!$B42,'5.6.2 (Medium incl tax)'!L:L)</f>
        <v>17.706235205703948</v>
      </c>
      <c r="L42" s="47">
        <f>AVERAGEIF('5.6.2 (Medium incl tax)'!$A:$A,'Annual incl tax'!$B42,'5.6.2 (Medium incl tax)'!M:M)</f>
        <v>12.827260974768659</v>
      </c>
      <c r="M42" s="47">
        <f>AVERAGEIF('5.6.2 (Medium incl tax)'!$A:$A,'Annual incl tax'!$B42,'5.6.2 (Medium incl tax)'!N:N)</f>
        <v>13.913326062432063</v>
      </c>
      <c r="N42" s="47">
        <f>AVERAGEIF('5.6.2 (Medium incl tax)'!$A:$A,'Annual incl tax'!$B42,'5.6.2 (Medium incl tax)'!O:O)</f>
        <v>16.565633622245642</v>
      </c>
      <c r="O42" s="47">
        <f>AVERAGEIF('5.6.2 (Medium incl tax)'!$A:$A,'Annual incl tax'!$B42,'5.6.2 (Medium incl tax)'!P:P)</f>
        <v>16.981308369559692</v>
      </c>
      <c r="P42" s="47">
        <f>AVERAGEIF('5.6.2 (Medium incl tax)'!$A:$A,'Annual incl tax'!$B42,'5.6.2 (Medium incl tax)'!Q:Q)</f>
        <v>13.519801727317212</v>
      </c>
      <c r="Q42" s="47">
        <f>AVERAGEIF('5.6.2 (Medium incl tax)'!$A:$A,'Annual incl tax'!$B42,'5.6.2 (Medium incl tax)'!R:R)</f>
        <v>15.634794818986645</v>
      </c>
      <c r="R42" s="48">
        <f t="shared" si="0"/>
        <v>15.634794818986645</v>
      </c>
      <c r="S42" s="49">
        <f t="shared" si="1"/>
        <v>0</v>
      </c>
      <c r="T42" s="50">
        <f t="shared" si="2"/>
        <v>8</v>
      </c>
      <c r="U42" s="47">
        <f>AVERAGEIF('5.6.2 (Medium incl tax)'!$A:$A,'Annual incl tax'!$B42,'5.6.2 (Medium incl tax)'!V:V)</f>
        <v>6.8922733224435575</v>
      </c>
      <c r="V42" s="47">
        <f>AVERAGEIF('5.6.2 (Medium incl tax)'!$A:$A,'Annual incl tax'!$B42,'5.6.2 (Medium incl tax)'!W:W)</f>
        <v>9.5425657401971868</v>
      </c>
      <c r="W42" s="47">
        <f>AVERAGEIF('5.6.2 (Medium incl tax)'!$A:$A,'Annual incl tax'!$B42,'5.6.2 (Medium incl tax)'!X:X)</f>
        <v>13.77836477395876</v>
      </c>
      <c r="X42" s="47">
        <f>AVERAGEIF('5.6.2 (Medium incl tax)'!$A:$A,'Annual incl tax'!$B42,'5.6.2 (Medium incl tax)'!Y:Y)</f>
        <v>10.136947389885297</v>
      </c>
      <c r="Y42" s="47">
        <f>AVERAGEIF('5.6.2 (Medium incl tax)'!$A:$A,'Annual incl tax'!$B42,'5.6.2 (Medium incl tax)'!Z:Z)</f>
        <v>9.4120870963761298</v>
      </c>
      <c r="Z42" s="47">
        <f>AVERAGEIF('5.6.2 (Medium incl tax)'!$A:$A,'Annual incl tax'!$B42,'5.6.2 (Medium incl tax)'!AA:AA)</f>
        <v>8.2460462170883453</v>
      </c>
      <c r="AA42" s="47">
        <f>AVERAGEIF('5.6.2 (Medium incl tax)'!$A:$A,'Annual incl tax'!$B42,'5.6.2 (Medium incl tax)'!AB:AB)</f>
        <v>11.922998764160978</v>
      </c>
      <c r="AB42" s="47">
        <f>AVERAGEIF('5.6.2 (Medium incl tax)'!$A:$A,'Annual incl tax'!$B42,'5.6.2 (Medium incl tax)'!AC:AC)</f>
        <v>9.0709611081610095</v>
      </c>
      <c r="AC42" s="47">
        <f>AVERAGEIF('5.6.2 (Medium incl tax)'!$A:$A,'Annual incl tax'!$B42,'5.6.2 (Medium incl tax)'!AD:AD)</f>
        <v>9.1681724636699258</v>
      </c>
      <c r="AD42" s="47">
        <f>AVERAGEIF('5.6.2 (Medium incl tax)'!$A:$A,'Annual incl tax'!$B42,'5.6.2 (Medium incl tax)'!AE:AE)</f>
        <v>10.388942747701236</v>
      </c>
      <c r="AE42" s="47">
        <f>AVERAGEIF('5.6.2 (Medium incl tax)'!$A:$A,'Annual incl tax'!$B42,'5.6.2 (Medium incl tax)'!AF:AF)</f>
        <v>9.5164946128000167</v>
      </c>
      <c r="AF42" s="47">
        <f>AVERAGEIF('5.6.2 (Medium incl tax)'!$A:$A,'Annual incl tax'!$B42,'5.6.2 (Medium incl tax)'!AG:AG)</f>
        <v>10.972151057076273</v>
      </c>
      <c r="AG42" s="47">
        <f>AVERAGEIF('5.6.2 (Medium incl tax)'!$A:$A,'Annual incl tax'!$B42,'5.6.2 (Medium incl tax)'!AH:AH)</f>
        <v>11.686217109212977</v>
      </c>
      <c r="AH42" s="47">
        <f t="shared" si="3"/>
        <v>12.507755060876844</v>
      </c>
      <c r="AI42" s="49">
        <f t="shared" si="4"/>
        <v>25.000807442183653</v>
      </c>
      <c r="AJ42" s="50">
        <f>RANK(Q42,(C42:Q42,U42:AG42),1)</f>
        <v>21</v>
      </c>
    </row>
    <row r="43" spans="1:36" ht="12.65" customHeight="1" x14ac:dyDescent="0.25">
      <c r="A43" s="17" t="s">
        <v>36</v>
      </c>
      <c r="B43" s="82">
        <v>2016</v>
      </c>
      <c r="C43" s="47">
        <f>AVERAGEIF('5.6.2 (Medium incl tax)'!$A:$A,'Annual incl tax'!$B43,'5.6.2 (Medium incl tax)'!D:D)</f>
        <v>16.554126812699252</v>
      </c>
      <c r="D43" s="47">
        <f>AVERAGEIF('5.6.2 (Medium incl tax)'!$A:$A,'Annual incl tax'!$B43,'5.6.2 (Medium incl tax)'!E:E)</f>
        <v>21.697458266057172</v>
      </c>
      <c r="E43" s="47">
        <f>AVERAGEIF('5.6.2 (Medium incl tax)'!$A:$A,'Annual incl tax'!$B43,'5.6.2 (Medium incl tax)'!F:F)</f>
        <v>25.271689468020362</v>
      </c>
      <c r="F43" s="47">
        <f>AVERAGEIF('5.6.2 (Medium incl tax)'!$A:$A,'Annual incl tax'!$B43,'5.6.2 (Medium incl tax)'!G:G)</f>
        <v>12.637056152739472</v>
      </c>
      <c r="G43" s="47">
        <f>AVERAGEIF('5.6.2 (Medium incl tax)'!$A:$A,'Annual incl tax'!$B43,'5.6.2 (Medium incl tax)'!H:H)</f>
        <v>13.910855457407877</v>
      </c>
      <c r="H43" s="47">
        <f>AVERAGEIF('5.6.2 (Medium incl tax)'!$A:$A,'Annual incl tax'!$B43,'5.6.2 (Medium incl tax)'!I:I)</f>
        <v>24.348709787625012</v>
      </c>
      <c r="I43" s="47">
        <f>AVERAGEIF('5.6.2 (Medium incl tax)'!$A:$A,'Annual incl tax'!$B43,'5.6.2 (Medium incl tax)'!J:J)</f>
        <v>14.083091458575087</v>
      </c>
      <c r="J43" s="47">
        <f>AVERAGEIF('5.6.2 (Medium incl tax)'!$A:$A,'Annual incl tax'!$B43,'5.6.2 (Medium incl tax)'!K:K)</f>
        <v>19.07675340735436</v>
      </c>
      <c r="K43" s="47">
        <f>AVERAGEIF('5.6.2 (Medium incl tax)'!$A:$A,'Annual incl tax'!$B43,'5.6.2 (Medium incl tax)'!L:L)</f>
        <v>18.831556420967221</v>
      </c>
      <c r="L43" s="47">
        <f>AVERAGEIF('5.6.2 (Medium incl tax)'!$A:$A,'Annual incl tax'!$B43,'5.6.2 (Medium incl tax)'!M:M)</f>
        <v>13.905605976247614</v>
      </c>
      <c r="M43" s="47">
        <f>AVERAGEIF('5.6.2 (Medium incl tax)'!$A:$A,'Annual incl tax'!$B43,'5.6.2 (Medium incl tax)'!N:N)</f>
        <v>13.146527630060522</v>
      </c>
      <c r="N43" s="47">
        <f>AVERAGEIF('5.6.2 (Medium incl tax)'!$A:$A,'Annual incl tax'!$B43,'5.6.2 (Medium incl tax)'!O:O)</f>
        <v>19.021673174781625</v>
      </c>
      <c r="O43" s="47">
        <f>AVERAGEIF('5.6.2 (Medium incl tax)'!$A:$A,'Annual incl tax'!$B43,'5.6.2 (Medium incl tax)'!P:P)</f>
        <v>18.319208994383885</v>
      </c>
      <c r="P43" s="47">
        <f>AVERAGEIF('5.6.2 (Medium incl tax)'!$A:$A,'Annual incl tax'!$B43,'5.6.2 (Medium incl tax)'!Q:Q)</f>
        <v>15.802898035472248</v>
      </c>
      <c r="Q43" s="47">
        <f>AVERAGEIF('5.6.2 (Medium incl tax)'!$A:$A,'Annual incl tax'!$B43,'5.6.2 (Medium incl tax)'!R:R)</f>
        <v>15.461932344545062</v>
      </c>
      <c r="R43" s="48">
        <f t="shared" si="0"/>
        <v>16.554126812699252</v>
      </c>
      <c r="S43" s="49">
        <f t="shared" si="1"/>
        <v>-6.5977171765793736</v>
      </c>
      <c r="T43" s="50">
        <f t="shared" si="2"/>
        <v>6</v>
      </c>
      <c r="U43" s="47">
        <f>AVERAGEIF('5.6.2 (Medium incl tax)'!$A:$A,'Annual incl tax'!$B43,'5.6.2 (Medium incl tax)'!V:V)</f>
        <v>7.7517302075968679</v>
      </c>
      <c r="V43" s="47">
        <f>AVERAGEIF('5.6.2 (Medium incl tax)'!$A:$A,'Annual incl tax'!$B43,'5.6.2 (Medium incl tax)'!W:W)</f>
        <v>10.822239178227846</v>
      </c>
      <c r="W43" s="47">
        <f>AVERAGEIF('5.6.2 (Medium incl tax)'!$A:$A,'Annual incl tax'!$B43,'5.6.2 (Medium incl tax)'!X:X)</f>
        <v>12.909098920877705</v>
      </c>
      <c r="X43" s="47">
        <f>AVERAGEIF('5.6.2 (Medium incl tax)'!$A:$A,'Annual incl tax'!$B43,'5.6.2 (Medium incl tax)'!Y:Y)</f>
        <v>11.633248598798659</v>
      </c>
      <c r="Y43" s="47">
        <f>AVERAGEIF('5.6.2 (Medium incl tax)'!$A:$A,'Annual incl tax'!$B43,'5.6.2 (Medium incl tax)'!Z:Z)</f>
        <v>10.021696733782397</v>
      </c>
      <c r="Z43" s="47">
        <f>AVERAGEIF('5.6.2 (Medium incl tax)'!$A:$A,'Annual incl tax'!$B43,'5.6.2 (Medium incl tax)'!AA:AA)</f>
        <v>9.1702573833412746</v>
      </c>
      <c r="AA43" s="47">
        <f>AVERAGEIF('5.6.2 (Medium incl tax)'!$A:$A,'Annual incl tax'!$B43,'5.6.2 (Medium incl tax)'!AB:AB)</f>
        <v>13.315161361235019</v>
      </c>
      <c r="AB43" s="47">
        <f>AVERAGEIF('5.6.2 (Medium incl tax)'!$A:$A,'Annual incl tax'!$B43,'5.6.2 (Medium incl tax)'!AC:AC)</f>
        <v>9.8233585909599661</v>
      </c>
      <c r="AC43" s="47">
        <f>AVERAGEIF('5.6.2 (Medium incl tax)'!$A:$A,'Annual incl tax'!$B43,'5.6.2 (Medium incl tax)'!AD:AD)</f>
        <v>10.367121612749102</v>
      </c>
      <c r="AD43" s="47">
        <f>AVERAGEIF('5.6.2 (Medium incl tax)'!$A:$A,'Annual incl tax'!$B43,'5.6.2 (Medium incl tax)'!AE:AE)</f>
        <v>10.994216637298047</v>
      </c>
      <c r="AE43" s="47">
        <f>AVERAGEIF('5.6.2 (Medium incl tax)'!$A:$A,'Annual incl tax'!$B43,'5.6.2 (Medium incl tax)'!AF:AF)</f>
        <v>10.202639221956499</v>
      </c>
      <c r="AF43" s="47">
        <f>AVERAGEIF('5.6.2 (Medium incl tax)'!$A:$A,'Annual incl tax'!$B43,'5.6.2 (Medium incl tax)'!AG:AG)</f>
        <v>12.143333118899209</v>
      </c>
      <c r="AG43" s="47">
        <f>AVERAGEIF('5.6.2 (Medium incl tax)'!$A:$A,'Annual incl tax'!$B43,'5.6.2 (Medium incl tax)'!AH:AH)</f>
        <v>13.297716401026079</v>
      </c>
      <c r="AH43" s="47">
        <f t="shared" si="3"/>
        <v>13.30643888113055</v>
      </c>
      <c r="AI43" s="49">
        <f t="shared" si="4"/>
        <v>16.198875466757308</v>
      </c>
      <c r="AJ43" s="50">
        <f>RANK(Q43,(C43:Q43,U43:AG43),1)</f>
        <v>19</v>
      </c>
    </row>
    <row r="44" spans="1:36" x14ac:dyDescent="0.25">
      <c r="A44" s="17" t="s">
        <v>36</v>
      </c>
      <c r="B44" s="82">
        <v>2017</v>
      </c>
      <c r="C44" s="47">
        <f>AVERAGEIF('5.6.2 (Medium incl tax)'!$A:$A,'Annual incl tax'!$B44,'5.6.2 (Medium incl tax)'!D:D)</f>
        <v>17.220152322800359</v>
      </c>
      <c r="D44" s="47">
        <f>AVERAGEIF('5.6.2 (Medium incl tax)'!$A:$A,'Annual incl tax'!$B44,'5.6.2 (Medium incl tax)'!E:E)</f>
        <v>25.135901282751796</v>
      </c>
      <c r="E44" s="47">
        <f>AVERAGEIF('5.6.2 (Medium incl tax)'!$A:$A,'Annual incl tax'!$B44,'5.6.2 (Medium incl tax)'!F:F)</f>
        <v>26.555799003722562</v>
      </c>
      <c r="F44" s="47">
        <f>AVERAGEIF('5.6.2 (Medium incl tax)'!$A:$A,'Annual incl tax'!$B44,'5.6.2 (Medium incl tax)'!G:G)</f>
        <v>13.94058639539595</v>
      </c>
      <c r="G44" s="47">
        <f>AVERAGEIF('5.6.2 (Medium incl tax)'!$A:$A,'Annual incl tax'!$B44,'5.6.2 (Medium incl tax)'!H:H)</f>
        <v>15.170642268882279</v>
      </c>
      <c r="H44" s="47">
        <f>AVERAGEIF('5.6.2 (Medium incl tax)'!$A:$A,'Annual incl tax'!$B44,'5.6.2 (Medium incl tax)'!I:I)</f>
        <v>26.721091654728738</v>
      </c>
      <c r="I44" s="47">
        <f>AVERAGEIF('5.6.2 (Medium incl tax)'!$A:$A,'Annual incl tax'!$B44,'5.6.2 (Medium incl tax)'!J:J)</f>
        <v>14.593791756372674</v>
      </c>
      <c r="J44" s="47">
        <f>AVERAGEIF('5.6.2 (Medium incl tax)'!$A:$A,'Annual incl tax'!$B44,'5.6.2 (Medium incl tax)'!K:K)</f>
        <v>20.430540319822313</v>
      </c>
      <c r="K44" s="47">
        <f>AVERAGEIF('5.6.2 (Medium incl tax)'!$A:$A,'Annual incl tax'!$B44,'5.6.2 (Medium incl tax)'!L:L)</f>
        <v>18.458658120730401</v>
      </c>
      <c r="L44" s="47">
        <f>AVERAGEIF('5.6.2 (Medium incl tax)'!$A:$A,'Annual incl tax'!$B44,'5.6.2 (Medium incl tax)'!M:M)</f>
        <v>14.171710387213594</v>
      </c>
      <c r="M44" s="47">
        <f>AVERAGEIF('5.6.2 (Medium incl tax)'!$A:$A,'Annual incl tax'!$B44,'5.6.2 (Medium incl tax)'!N:N)</f>
        <v>13.666904425526919</v>
      </c>
      <c r="N44" s="47">
        <f>AVERAGEIF('5.6.2 (Medium incl tax)'!$A:$A,'Annual incl tax'!$B44,'5.6.2 (Medium incl tax)'!O:O)</f>
        <v>19.782279874763219</v>
      </c>
      <c r="O44" s="47">
        <f>AVERAGEIF('5.6.2 (Medium incl tax)'!$A:$A,'Annual incl tax'!$B44,'5.6.2 (Medium incl tax)'!P:P)</f>
        <v>19.597382000743362</v>
      </c>
      <c r="P44" s="47">
        <f>AVERAGEIF('5.6.2 (Medium incl tax)'!$A:$A,'Annual incl tax'!$B44,'5.6.2 (Medium incl tax)'!Q:Q)</f>
        <v>17.226846444395377</v>
      </c>
      <c r="Q44" s="47">
        <f>AVERAGEIF('5.6.2 (Medium incl tax)'!$A:$A,'Annual incl tax'!$B44,'5.6.2 (Medium incl tax)'!R:R)</f>
        <v>15.883777886303985</v>
      </c>
      <c r="R44" s="48">
        <f t="shared" si="0"/>
        <v>17.226846444395377</v>
      </c>
      <c r="S44" s="49">
        <f t="shared" si="1"/>
        <v>-7.7963692450996991</v>
      </c>
      <c r="T44" s="50">
        <f t="shared" si="2"/>
        <v>6</v>
      </c>
      <c r="U44" s="47">
        <f>AVERAGEIF('5.6.2 (Medium incl tax)'!$A:$A,'Annual incl tax'!$B44,'5.6.2 (Medium incl tax)'!V:V)</f>
        <v>8.4972237806562987</v>
      </c>
      <c r="V44" s="47">
        <f>AVERAGEIF('5.6.2 (Medium incl tax)'!$A:$A,'Annual incl tax'!$B44,'5.6.2 (Medium incl tax)'!W:W)</f>
        <v>10.663570250521818</v>
      </c>
      <c r="W44" s="47">
        <f>AVERAGEIF('5.6.2 (Medium incl tax)'!$A:$A,'Annual incl tax'!$B44,'5.6.2 (Medium incl tax)'!X:X)</f>
        <v>16.167344975743056</v>
      </c>
      <c r="X44" s="47">
        <f>AVERAGEIF('5.6.2 (Medium incl tax)'!$A:$A,'Annual incl tax'!$B44,'5.6.2 (Medium incl tax)'!Y:Y)</f>
        <v>12.829757358979197</v>
      </c>
      <c r="Y44" s="47">
        <f>AVERAGEIF('5.6.2 (Medium incl tax)'!$A:$A,'Annual incl tax'!$B44,'5.6.2 (Medium incl tax)'!Z:Z)</f>
        <v>11.081345091848883</v>
      </c>
      <c r="Z44" s="47">
        <f>AVERAGEIF('5.6.2 (Medium incl tax)'!$A:$A,'Annual incl tax'!$B44,'5.6.2 (Medium incl tax)'!AA:AA)</f>
        <v>9.9027752050820848</v>
      </c>
      <c r="AA44" s="47">
        <f>AVERAGEIF('5.6.2 (Medium incl tax)'!$A:$A,'Annual incl tax'!$B44,'5.6.2 (Medium incl tax)'!AB:AB)</f>
        <v>13.886232845782903</v>
      </c>
      <c r="AB44" s="47">
        <f>AVERAGEIF('5.6.2 (Medium incl tax)'!$A:$A,'Annual incl tax'!$B44,'5.6.2 (Medium incl tax)'!AC:AC)</f>
        <v>9.7435392300383583</v>
      </c>
      <c r="AC44" s="47">
        <f>AVERAGEIF('5.6.2 (Medium incl tax)'!$A:$A,'Annual incl tax'!$B44,'5.6.2 (Medium incl tax)'!AD:AD)</f>
        <v>11.508368549566459</v>
      </c>
      <c r="AD44" s="47">
        <f>AVERAGEIF('5.6.2 (Medium incl tax)'!$A:$A,'Annual incl tax'!$B44,'5.6.2 (Medium incl tax)'!AE:AE)</f>
        <v>12.699053673164247</v>
      </c>
      <c r="AE44" s="47">
        <f>AVERAGEIF('5.6.2 (Medium incl tax)'!$A:$A,'Annual incl tax'!$B44,'5.6.2 (Medium incl tax)'!AF:AF)</f>
        <v>10.908719931162072</v>
      </c>
      <c r="AF44" s="47">
        <f>AVERAGEIF('5.6.2 (Medium incl tax)'!$A:$A,'Annual incl tax'!$B44,'5.6.2 (Medium incl tax)'!AG:AG)</f>
        <v>12.611545411033253</v>
      </c>
      <c r="AG44" s="47">
        <f>AVERAGEIF('5.6.2 (Medium incl tax)'!$A:$A,'Annual incl tax'!$B44,'5.6.2 (Medium incl tax)'!AH:AH)</f>
        <v>14.123572874971138</v>
      </c>
      <c r="AH44" s="47">
        <f t="shared" si="3"/>
        <v>14.147641631092366</v>
      </c>
      <c r="AI44" s="49">
        <f t="shared" si="4"/>
        <v>12.271559461868902</v>
      </c>
      <c r="AJ44" s="50">
        <f>RANK(Q44,(C44:Q44,U44:AG44),1)</f>
        <v>18</v>
      </c>
    </row>
    <row r="45" spans="1:36" x14ac:dyDescent="0.25">
      <c r="A45" s="17" t="s">
        <v>36</v>
      </c>
      <c r="B45" s="82">
        <v>2018</v>
      </c>
      <c r="C45" s="47">
        <f>AVERAGEIF('5.6.2 (Medium incl tax)'!$A:$A,'Annual incl tax'!$B45,'5.6.2 (Medium incl tax)'!D:D)</f>
        <v>17.595895213140018</v>
      </c>
      <c r="D45" s="47">
        <f>AVERAGEIF('5.6.2 (Medium incl tax)'!$A:$A,'Annual incl tax'!$B45,'5.6.2 (Medium incl tax)'!E:E)</f>
        <v>25.479315778174495</v>
      </c>
      <c r="E45" s="47">
        <f>AVERAGEIF('5.6.2 (Medium incl tax)'!$A:$A,'Annual incl tax'!$B45,'5.6.2 (Medium incl tax)'!F:F)</f>
        <v>27.639396077114867</v>
      </c>
      <c r="F45" s="47">
        <f>AVERAGEIF('5.6.2 (Medium incl tax)'!$A:$A,'Annual incl tax'!$B45,'5.6.2 (Medium incl tax)'!G:G)</f>
        <v>14.642282266132266</v>
      </c>
      <c r="G45" s="47">
        <f>AVERAGEIF('5.6.2 (Medium incl tax)'!$A:$A,'Annual incl tax'!$B45,'5.6.2 (Medium incl tax)'!H:H)</f>
        <v>15.689693223832752</v>
      </c>
      <c r="H45" s="47">
        <f>AVERAGEIF('5.6.2 (Medium incl tax)'!$A:$A,'Annual incl tax'!$B45,'5.6.2 (Medium incl tax)'!I:I)</f>
        <v>26.480950616092613</v>
      </c>
      <c r="I45" s="47">
        <f>AVERAGEIF('5.6.2 (Medium incl tax)'!$A:$A,'Annual incl tax'!$B45,'5.6.2 (Medium incl tax)'!J:J)</f>
        <v>14.674961134092245</v>
      </c>
      <c r="J45" s="47">
        <f>AVERAGEIF('5.6.2 (Medium incl tax)'!$A:$A,'Annual incl tax'!$B45,'5.6.2 (Medium incl tax)'!K:K)</f>
        <v>21.712301446022146</v>
      </c>
      <c r="K45" s="47">
        <f>AVERAGEIF('5.6.2 (Medium incl tax)'!$A:$A,'Annual incl tax'!$B45,'5.6.2 (Medium incl tax)'!L:L)</f>
        <v>18.702810295641086</v>
      </c>
      <c r="L45" s="47">
        <f>AVERAGEIF('5.6.2 (Medium incl tax)'!$A:$A,'Annual incl tax'!$B45,'5.6.2 (Medium incl tax)'!M:M)</f>
        <v>14.870685241494915</v>
      </c>
      <c r="M45" s="47">
        <f>AVERAGEIF('5.6.2 (Medium incl tax)'!$A:$A,'Annual incl tax'!$B45,'5.6.2 (Medium incl tax)'!N:N)</f>
        <v>15.144719409144866</v>
      </c>
      <c r="N45" s="47">
        <f>AVERAGEIF('5.6.2 (Medium incl tax)'!$A:$A,'Annual incl tax'!$B45,'5.6.2 (Medium incl tax)'!O:O)</f>
        <v>20.077235074463417</v>
      </c>
      <c r="O45" s="47">
        <f>AVERAGEIF('5.6.2 (Medium incl tax)'!$A:$A,'Annual incl tax'!$B45,'5.6.2 (Medium incl tax)'!P:P)</f>
        <v>21.498160610543479</v>
      </c>
      <c r="P45" s="47">
        <f>AVERAGEIF('5.6.2 (Medium incl tax)'!$A:$A,'Annual incl tax'!$B45,'5.6.2 (Medium incl tax)'!Q:Q)</f>
        <v>17.430525665675177</v>
      </c>
      <c r="Q45" s="47">
        <f>AVERAGEIF('5.6.2 (Medium incl tax)'!$A:$A,'Annual incl tax'!$B45,'5.6.2 (Medium incl tax)'!R:R)</f>
        <v>17.300832249774174</v>
      </c>
      <c r="R45" s="48">
        <f t="shared" si="0"/>
        <v>17.595895213140018</v>
      </c>
      <c r="S45" s="49">
        <f t="shared" si="1"/>
        <v>-1.6768852041440931</v>
      </c>
      <c r="T45" s="50">
        <f t="shared" si="2"/>
        <v>6</v>
      </c>
      <c r="U45" s="47">
        <f>AVERAGEIF('5.6.2 (Medium incl tax)'!$A:$A,'Annual incl tax'!$B45,'5.6.2 (Medium incl tax)'!V:V)</f>
        <v>8.7759049570667358</v>
      </c>
      <c r="V45" s="47">
        <f>AVERAGEIF('5.6.2 (Medium incl tax)'!$A:$A,'Annual incl tax'!$B45,'5.6.2 (Medium incl tax)'!W:W)</f>
        <v>11.641637161051529</v>
      </c>
      <c r="W45" s="47">
        <f>AVERAGEIF('5.6.2 (Medium incl tax)'!$A:$A,'Annual incl tax'!$B45,'5.6.2 (Medium incl tax)'!X:X)</f>
        <v>18.035245150988764</v>
      </c>
      <c r="X45" s="47">
        <f>AVERAGEIF('5.6.2 (Medium incl tax)'!$A:$A,'Annual incl tax'!$B45,'5.6.2 (Medium incl tax)'!Y:Y)</f>
        <v>13.972642561434442</v>
      </c>
      <c r="Y45" s="47">
        <f>AVERAGEIF('5.6.2 (Medium incl tax)'!$A:$A,'Annual incl tax'!$B45,'5.6.2 (Medium incl tax)'!Z:Z)</f>
        <v>12.235771471123943</v>
      </c>
      <c r="Z45" s="47">
        <f>AVERAGEIF('5.6.2 (Medium incl tax)'!$A:$A,'Annual incl tax'!$B45,'5.6.2 (Medium incl tax)'!AA:AA)</f>
        <v>9.911872986100505</v>
      </c>
      <c r="AA45" s="47">
        <f>AVERAGEIF('5.6.2 (Medium incl tax)'!$A:$A,'Annual incl tax'!$B45,'5.6.2 (Medium incl tax)'!AB:AB)</f>
        <v>13.454351810142601</v>
      </c>
      <c r="AB45" s="47">
        <f>AVERAGEIF('5.6.2 (Medium incl tax)'!$A:$A,'Annual incl tax'!$B45,'5.6.2 (Medium incl tax)'!AC:AC)</f>
        <v>9.7041116944554524</v>
      </c>
      <c r="AC45" s="47">
        <f>AVERAGEIF('5.6.2 (Medium incl tax)'!$A:$A,'Annual incl tax'!$B45,'5.6.2 (Medium incl tax)'!AD:AD)</f>
        <v>11.465006110035191</v>
      </c>
      <c r="AD45" s="47">
        <f>AVERAGEIF('5.6.2 (Medium incl tax)'!$A:$A,'Annual incl tax'!$B45,'5.6.2 (Medium incl tax)'!AE:AE)</f>
        <v>12.410663392199435</v>
      </c>
      <c r="AE45" s="47">
        <f>AVERAGEIF('5.6.2 (Medium incl tax)'!$A:$A,'Annual incl tax'!$B45,'5.6.2 (Medium incl tax)'!AF:AF)</f>
        <v>11.72062354960914</v>
      </c>
      <c r="AF45" s="47">
        <f>AVERAGEIF('5.6.2 (Medium incl tax)'!$A:$A,'Annual incl tax'!$B45,'5.6.2 (Medium incl tax)'!AG:AG)</f>
        <v>13.390400508109344</v>
      </c>
      <c r="AG45" s="47">
        <f>AVERAGEIF('5.6.2 (Medium incl tax)'!$A:$A,'Annual incl tax'!$B45,'5.6.2 (Medium incl tax)'!AH:AH)</f>
        <v>14.37985050023949</v>
      </c>
      <c r="AH45" s="47">
        <f t="shared" si="3"/>
        <v>14.772823187793581</v>
      </c>
      <c r="AI45" s="49">
        <f t="shared" si="4"/>
        <v>17.112565620290006</v>
      </c>
      <c r="AJ45" s="50">
        <f>RANK(Q45,(C45:Q45,U45:AG45),1)</f>
        <v>18</v>
      </c>
    </row>
    <row r="46" spans="1:36" x14ac:dyDescent="0.25">
      <c r="A46" s="17" t="s">
        <v>36</v>
      </c>
      <c r="B46" s="82">
        <v>2019</v>
      </c>
      <c r="C46" s="47">
        <f>AVERAGEIF('5.6.2 (Medium incl tax)'!$A:$A,'Annual incl tax'!$B46,'5.6.2 (Medium incl tax)'!D:D)</f>
        <v>18.013297108603542</v>
      </c>
      <c r="D46" s="47">
        <f>AVERAGEIF('5.6.2 (Medium incl tax)'!$A:$A,'Annual incl tax'!$B46,'5.6.2 (Medium incl tax)'!E:E)</f>
        <v>24.989132881487642</v>
      </c>
      <c r="E46" s="47">
        <f>AVERAGEIF('5.6.2 (Medium incl tax)'!$A:$A,'Annual incl tax'!$B46,'5.6.2 (Medium incl tax)'!F:F)</f>
        <v>25.904163934421952</v>
      </c>
      <c r="F46" s="47">
        <f>AVERAGEIF('5.6.2 (Medium incl tax)'!$A:$A,'Annual incl tax'!$B46,'5.6.2 (Medium incl tax)'!G:G)</f>
        <v>15.422055049768419</v>
      </c>
      <c r="G46" s="47">
        <f>AVERAGEIF('5.6.2 (Medium incl tax)'!$A:$A,'Annual incl tax'!$B46,'5.6.2 (Medium incl tax)'!H:H)</f>
        <v>16.186474345645578</v>
      </c>
      <c r="H46" s="47">
        <f>AVERAGEIF('5.6.2 (Medium incl tax)'!$A:$A,'Annual incl tax'!$B46,'5.6.2 (Medium incl tax)'!I:I)</f>
        <v>26.15591590834935</v>
      </c>
      <c r="I46" s="47">
        <f>AVERAGEIF('5.6.2 (Medium incl tax)'!$A:$A,'Annual incl tax'!$B46,'5.6.2 (Medium incl tax)'!J:J)</f>
        <v>13.793717442474298</v>
      </c>
      <c r="J46" s="47">
        <f>AVERAGEIF('5.6.2 (Medium incl tax)'!$A:$A,'Annual incl tax'!$B46,'5.6.2 (Medium incl tax)'!K:K)</f>
        <v>21.789998446960979</v>
      </c>
      <c r="K46" s="47">
        <f>AVERAGEIF('5.6.2 (Medium incl tax)'!$A:$A,'Annual incl tax'!$B46,'5.6.2 (Medium incl tax)'!L:L)</f>
        <v>20.3547614437297</v>
      </c>
      <c r="L46" s="47">
        <f>AVERAGEIF('5.6.2 (Medium incl tax)'!$A:$A,'Annual incl tax'!$B46,'5.6.2 (Medium incl tax)'!M:M)</f>
        <v>15.77201562290487</v>
      </c>
      <c r="M46" s="47">
        <f>AVERAGEIF('5.6.2 (Medium incl tax)'!$A:$A,'Annual incl tax'!$B46,'5.6.2 (Medium incl tax)'!N:N)</f>
        <v>18.073794829964847</v>
      </c>
      <c r="N46" s="47">
        <f>AVERAGEIF('5.6.2 (Medium incl tax)'!$A:$A,'Annual incl tax'!$B46,'5.6.2 (Medium incl tax)'!O:O)</f>
        <v>18.990945767950976</v>
      </c>
      <c r="O46" s="47">
        <f>AVERAGEIF('5.6.2 (Medium incl tax)'!$A:$A,'Annual incl tax'!$B46,'5.6.2 (Medium incl tax)'!P:P)</f>
        <v>21.033562271458031</v>
      </c>
      <c r="P46" s="47">
        <f>AVERAGEIF('5.6.2 (Medium incl tax)'!$A:$A,'Annual incl tax'!$B46,'5.6.2 (Medium incl tax)'!Q:Q)</f>
        <v>17.912088508344524</v>
      </c>
      <c r="Q46" s="47">
        <f>AVERAGEIF('5.6.2 (Medium incl tax)'!$A:$A,'Annual incl tax'!$B46,'5.6.2 (Medium incl tax)'!R:R)</f>
        <v>19.009637996927928</v>
      </c>
      <c r="R46" s="48">
        <f t="shared" si="0"/>
        <v>18.990945767950976</v>
      </c>
      <c r="S46" s="49">
        <f t="shared" si="1"/>
        <v>9.8427056795125895E-2</v>
      </c>
      <c r="T46" s="50">
        <f t="shared" si="2"/>
        <v>9</v>
      </c>
      <c r="U46" s="47">
        <f>AVERAGEIF('5.6.2 (Medium incl tax)'!$A:$A,'Annual incl tax'!$B46,'5.6.2 (Medium incl tax)'!V:V)</f>
        <v>8.5715481967378686</v>
      </c>
      <c r="V46" s="47">
        <f>AVERAGEIF('5.6.2 (Medium incl tax)'!$A:$A,'Annual incl tax'!$B46,'5.6.2 (Medium incl tax)'!W:W)</f>
        <v>11.597753846359357</v>
      </c>
      <c r="W46" s="47">
        <f>AVERAGEIF('5.6.2 (Medium incl tax)'!$A:$A,'Annual incl tax'!$B46,'5.6.2 (Medium incl tax)'!X:X)</f>
        <v>19.464534544277615</v>
      </c>
      <c r="X46" s="47">
        <f>AVERAGEIF('5.6.2 (Medium incl tax)'!$A:$A,'Annual incl tax'!$B46,'5.6.2 (Medium incl tax)'!Y:Y)</f>
        <v>15.425978226566754</v>
      </c>
      <c r="Y46" s="47">
        <f>AVERAGEIF('5.6.2 (Medium incl tax)'!$A:$A,'Annual incl tax'!$B46,'5.6.2 (Medium incl tax)'!Z:Z)</f>
        <v>12.137951789286223</v>
      </c>
      <c r="Z46" s="47">
        <f>AVERAGEIF('5.6.2 (Medium incl tax)'!$A:$A,'Annual incl tax'!$B46,'5.6.2 (Medium incl tax)'!AA:AA)</f>
        <v>9.7206300744934175</v>
      </c>
      <c r="AA46" s="47">
        <f>AVERAGEIF('5.6.2 (Medium incl tax)'!$A:$A,'Annual incl tax'!$B46,'5.6.2 (Medium incl tax)'!AB:AB)</f>
        <v>14.333983768789937</v>
      </c>
      <c r="AB46" s="47">
        <f>AVERAGEIF('5.6.2 (Medium incl tax)'!$A:$A,'Annual incl tax'!$B46,'5.6.2 (Medium incl tax)'!AC:AC)</f>
        <v>11.001357467507747</v>
      </c>
      <c r="AC46" s="47">
        <f>AVERAGEIF('5.6.2 (Medium incl tax)'!$A:$A,'Annual incl tax'!$B46,'5.6.2 (Medium incl tax)'!AD:AD)</f>
        <v>11.374318902379905</v>
      </c>
      <c r="AD46" s="47">
        <f>AVERAGEIF('5.6.2 (Medium incl tax)'!$A:$A,'Annual incl tax'!$B46,'5.6.2 (Medium incl tax)'!AE:AE)</f>
        <v>11.922739307541667</v>
      </c>
      <c r="AE46" s="47">
        <f>AVERAGEIF('5.6.2 (Medium incl tax)'!$A:$A,'Annual incl tax'!$B46,'5.6.2 (Medium incl tax)'!AF:AF)</f>
        <v>12.186338063308684</v>
      </c>
      <c r="AF46" s="47">
        <f>AVERAGEIF('5.6.2 (Medium incl tax)'!$A:$A,'Annual incl tax'!$B46,'5.6.2 (Medium incl tax)'!AG:AG)</f>
        <v>13.864762661288623</v>
      </c>
      <c r="AG46" s="47">
        <f>AVERAGEIF('5.6.2 (Medium incl tax)'!$A:$A,'Annual incl tax'!$B46,'5.6.2 (Medium incl tax)'!AH:AH)</f>
        <v>14.470270486429117</v>
      </c>
      <c r="AH46" s="47">
        <f t="shared" si="3"/>
        <v>15.598996924735811</v>
      </c>
      <c r="AI46" s="49">
        <f t="shared" si="4"/>
        <v>21.864489676151923</v>
      </c>
      <c r="AJ46" s="50">
        <f>RANK(Q46,(C46:Q46,U46:AG46),1)</f>
        <v>21</v>
      </c>
    </row>
    <row r="47" spans="1:36" x14ac:dyDescent="0.25">
      <c r="A47" s="17" t="s">
        <v>36</v>
      </c>
      <c r="B47" s="82">
        <v>2020</v>
      </c>
      <c r="C47" s="47">
        <f>AVERAGEIF('5.6.2 (Medium incl tax)'!$A:$A,'Annual incl tax'!$B47,'5.6.2 (Medium incl tax)'!D:D)</f>
        <v>19.022470470258849</v>
      </c>
      <c r="D47" s="47">
        <f>AVERAGEIF('5.6.2 (Medium incl tax)'!$A:$A,'Annual incl tax'!$B47,'5.6.2 (Medium incl tax)'!E:E)</f>
        <v>24.417525887686921</v>
      </c>
      <c r="E47" s="47">
        <f>AVERAGEIF('5.6.2 (Medium incl tax)'!$A:$A,'Annual incl tax'!$B47,'5.6.2 (Medium incl tax)'!F:F)</f>
        <v>25.125558486048106</v>
      </c>
      <c r="F47" s="47">
        <f>AVERAGEIF('5.6.2 (Medium incl tax)'!$A:$A,'Annual incl tax'!$B47,'5.6.2 (Medium incl tax)'!G:G)</f>
        <v>15.619875243177507</v>
      </c>
      <c r="G47" s="47">
        <f>AVERAGEIF('5.6.2 (Medium incl tax)'!$A:$A,'Annual incl tax'!$B47,'5.6.2 (Medium incl tax)'!H:H)</f>
        <v>17.124860700069672</v>
      </c>
      <c r="H47" s="47">
        <f>AVERAGEIF('5.6.2 (Medium incl tax)'!$A:$A,'Annual incl tax'!$B47,'5.6.2 (Medium incl tax)'!I:I)</f>
        <v>26.888763546461838</v>
      </c>
      <c r="I47" s="47">
        <f>AVERAGEIF('5.6.2 (Medium incl tax)'!$A:$A,'Annual incl tax'!$B47,'5.6.2 (Medium incl tax)'!J:J)</f>
        <v>14.734758459934646</v>
      </c>
      <c r="J47" s="47">
        <f>AVERAGEIF('5.6.2 (Medium incl tax)'!$A:$A,'Annual incl tax'!$B47,'5.6.2 (Medium incl tax)'!K:K)</f>
        <v>22.354520094729633</v>
      </c>
      <c r="K47" s="47">
        <f>AVERAGEIF('5.6.2 (Medium incl tax)'!$A:$A,'Annual incl tax'!$B47,'5.6.2 (Medium incl tax)'!L:L)</f>
        <v>19.461927781127031</v>
      </c>
      <c r="L47" s="47">
        <f>AVERAGEIF('5.6.2 (Medium incl tax)'!$A:$A,'Annual incl tax'!$B47,'5.6.2 (Medium incl tax)'!M:M)</f>
        <v>17.653448298430447</v>
      </c>
      <c r="M47" s="47">
        <f>AVERAGEIF('5.6.2 (Medium incl tax)'!$A:$A,'Annual incl tax'!$B47,'5.6.2 (Medium incl tax)'!N:N)</f>
        <v>12.41059610565283</v>
      </c>
      <c r="N47" s="47">
        <f>AVERAGEIF('5.6.2 (Medium incl tax)'!$A:$A,'Annual incl tax'!$B47,'5.6.2 (Medium incl tax)'!O:O)</f>
        <v>18.908147046457842</v>
      </c>
      <c r="O47" s="47">
        <f>AVERAGEIF('5.6.2 (Medium incl tax)'!$A:$A,'Annual incl tax'!$B47,'5.6.2 (Medium incl tax)'!P:P)</f>
        <v>20.174105867041476</v>
      </c>
      <c r="P47" s="47">
        <f>AVERAGEIF('5.6.2 (Medium incl tax)'!$A:$A,'Annual incl tax'!$B47,'5.6.2 (Medium incl tax)'!Q:Q)</f>
        <v>17.48332261051317</v>
      </c>
      <c r="Q47" s="47">
        <f>AVERAGEIF('5.6.2 (Medium incl tax)'!$A:$A,'Annual incl tax'!$B47,'5.6.2 (Medium incl tax)'!R:R)</f>
        <v>19.066807801335898</v>
      </c>
      <c r="R47" s="48">
        <f t="shared" si="0"/>
        <v>19.022470470258849</v>
      </c>
      <c r="S47" s="49">
        <f t="shared" si="1"/>
        <v>0.23307872206383107</v>
      </c>
      <c r="T47" s="50">
        <f t="shared" si="2"/>
        <v>9</v>
      </c>
      <c r="U47" s="47">
        <f>AVERAGEIF('5.6.2 (Medium incl tax)'!$A:$A,'Annual incl tax'!$B47,'5.6.2 (Medium incl tax)'!V:V)</f>
        <v>8.7967542908363061</v>
      </c>
      <c r="V47" s="47">
        <f>AVERAGEIF('5.6.2 (Medium incl tax)'!$A:$A,'Annual incl tax'!$B47,'5.6.2 (Medium incl tax)'!W:W)</f>
        <v>11.59459833303573</v>
      </c>
      <c r="W47" s="47">
        <f>AVERAGEIF('5.6.2 (Medium incl tax)'!$A:$A,'Annual incl tax'!$B47,'5.6.2 (Medium incl tax)'!X:X)</f>
        <v>16.998935193086091</v>
      </c>
      <c r="X47" s="47">
        <f>AVERAGEIF('5.6.2 (Medium incl tax)'!$A:$A,'Annual incl tax'!$B47,'5.6.2 (Medium incl tax)'!Y:Y)</f>
        <v>16.160837330002138</v>
      </c>
      <c r="Y47" s="47">
        <f>AVERAGEIF('5.6.2 (Medium incl tax)'!$A:$A,'Annual incl tax'!$B47,'5.6.2 (Medium incl tax)'!Z:Z)</f>
        <v>11.238131122349561</v>
      </c>
      <c r="Z47" s="47">
        <f>AVERAGEIF('5.6.2 (Medium incl tax)'!$A:$A,'Annual incl tax'!$B47,'5.6.2 (Medium incl tax)'!AA:AA)</f>
        <v>9.0674183919293263</v>
      </c>
      <c r="AA47" s="47">
        <f>AVERAGEIF('5.6.2 (Medium incl tax)'!$A:$A,'Annual incl tax'!$B47,'5.6.2 (Medium incl tax)'!AB:AB)</f>
        <v>12.679771640565139</v>
      </c>
      <c r="AB47" s="47">
        <f>AVERAGEIF('5.6.2 (Medium incl tax)'!$A:$A,'Annual incl tax'!$B47,'5.6.2 (Medium incl tax)'!AC:AC)</f>
        <v>12.2043213500364</v>
      </c>
      <c r="AC47" s="47">
        <f>AVERAGEIF('5.6.2 (Medium incl tax)'!$A:$A,'Annual incl tax'!$B47,'5.6.2 (Medium incl tax)'!AD:AD)</f>
        <v>11.493163566186885</v>
      </c>
      <c r="AD47" s="47">
        <f>AVERAGEIF('5.6.2 (Medium incl tax)'!$A:$A,'Annual incl tax'!$B47,'5.6.2 (Medium incl tax)'!AE:AE)</f>
        <v>13.272740549490816</v>
      </c>
      <c r="AE47" s="47">
        <f>AVERAGEIF('5.6.2 (Medium incl tax)'!$A:$A,'Annual incl tax'!$B47,'5.6.2 (Medium incl tax)'!AF:AF)</f>
        <v>12.927097286891874</v>
      </c>
      <c r="AF47" s="47">
        <f>AVERAGEIF('5.6.2 (Medium incl tax)'!$A:$A,'Annual incl tax'!$B47,'5.6.2 (Medium incl tax)'!AG:AG)</f>
        <v>15.162347415915594</v>
      </c>
      <c r="AG47" s="47">
        <f>AVERAGEIF('5.6.2 (Medium incl tax)'!$A:$A,'Annual incl tax'!$B47,'5.6.2 (Medium incl tax)'!AH:AH)</f>
        <v>13.986321122654985</v>
      </c>
      <c r="AH47" s="47">
        <f t="shared" si="3"/>
        <v>15.890356286589823</v>
      </c>
      <c r="AI47" s="49">
        <f t="shared" si="4"/>
        <v>19.989806757364804</v>
      </c>
      <c r="AJ47" s="50">
        <f>RANK(Q47,(C47:Q47,U47:AG47),1)</f>
        <v>22</v>
      </c>
    </row>
    <row r="48" spans="1:36" x14ac:dyDescent="0.25">
      <c r="A48" s="17" t="s">
        <v>36</v>
      </c>
      <c r="B48" s="82">
        <v>2021</v>
      </c>
      <c r="C48" s="47">
        <f>AVERAGEIF('5.6.2 (Medium incl tax)'!$A:$A,'Annual incl tax'!$B48,'5.6.2 (Medium incl tax)'!D:D)</f>
        <v>19.348488008863331</v>
      </c>
      <c r="D48" s="47">
        <f>AVERAGEIF('5.6.2 (Medium incl tax)'!$A:$A,'Annual incl tax'!$B48,'5.6.2 (Medium incl tax)'!E:E)</f>
        <v>24.477204247876259</v>
      </c>
      <c r="E48" s="47">
        <f>AVERAGEIF('5.6.2 (Medium incl tax)'!$A:$A,'Annual incl tax'!$B48,'5.6.2 (Medium incl tax)'!F:F)</f>
        <v>27.270057883739643</v>
      </c>
      <c r="F48" s="47">
        <f>AVERAGEIF('5.6.2 (Medium incl tax)'!$A:$A,'Annual incl tax'!$B48,'5.6.2 (Medium incl tax)'!G:G)</f>
        <v>15.504729578071817</v>
      </c>
      <c r="G48" s="47">
        <f>AVERAGEIF('5.6.2 (Medium incl tax)'!$A:$A,'Annual incl tax'!$B48,'5.6.2 (Medium incl tax)'!H:H)</f>
        <v>17.056665456929615</v>
      </c>
      <c r="H48" s="47">
        <f>AVERAGEIF('5.6.2 (Medium incl tax)'!$A:$A,'Annual incl tax'!$B48,'5.6.2 (Medium incl tax)'!I:I)</f>
        <v>27.630117073988401</v>
      </c>
      <c r="I48" s="47">
        <f>AVERAGEIF('5.6.2 (Medium incl tax)'!$A:$A,'Annual incl tax'!$B48,'5.6.2 (Medium incl tax)'!J:J)</f>
        <v>15.697900166157144</v>
      </c>
      <c r="J48" s="47">
        <f>AVERAGEIF('5.6.2 (Medium incl tax)'!$A:$A,'Annual incl tax'!$B48,'5.6.2 (Medium incl tax)'!K:K)</f>
        <v>23.75410364107907</v>
      </c>
      <c r="K48" s="47">
        <f>AVERAGEIF('5.6.2 (Medium incl tax)'!$A:$A,'Annual incl tax'!$B48,'5.6.2 (Medium incl tax)'!L:L)</f>
        <v>19.854520109973713</v>
      </c>
      <c r="L48" s="47">
        <f>AVERAGEIF('5.6.2 (Medium incl tax)'!$A:$A,'Annual incl tax'!$B48,'5.6.2 (Medium incl tax)'!M:M)</f>
        <v>17.098378982265295</v>
      </c>
      <c r="M48" s="47">
        <f>AVERAGEIF('5.6.2 (Medium incl tax)'!$A:$A,'Annual incl tax'!$B48,'5.6.2 (Medium incl tax)'!N:N)</f>
        <v>11.731040096254596</v>
      </c>
      <c r="N48" s="47">
        <f>AVERAGEIF('5.6.2 (Medium incl tax)'!$A:$A,'Annual incl tax'!$B48,'5.6.2 (Medium incl tax)'!O:O)</f>
        <v>18.30756799788627</v>
      </c>
      <c r="O48" s="47">
        <f>AVERAGEIF('5.6.2 (Medium incl tax)'!$A:$A,'Annual incl tax'!$B48,'5.6.2 (Medium incl tax)'!P:P)</f>
        <v>22.074387195734396</v>
      </c>
      <c r="P48" s="47">
        <f>AVERAGEIF('5.6.2 (Medium incl tax)'!$A:$A,'Annual incl tax'!$B48,'5.6.2 (Medium incl tax)'!Q:Q)</f>
        <v>20.264491760776657</v>
      </c>
      <c r="Q48" s="47">
        <f>AVERAGEIF('5.6.2 (Medium incl tax)'!$A:$A,'Annual incl tax'!$B48,'5.6.2 (Medium incl tax)'!R:R)</f>
        <v>19.697547323803324</v>
      </c>
      <c r="R48" s="48">
        <f t="shared" ref="R48" si="10">MEDIAN(C48:Q48)</f>
        <v>19.697547323803324</v>
      </c>
      <c r="S48" s="49">
        <f t="shared" ref="S48" si="11">(Q48-R48)/R48*100</f>
        <v>0</v>
      </c>
      <c r="T48" s="50">
        <f t="shared" ref="T48" si="12">RANK(Q48,(C48:Q48),1)</f>
        <v>8</v>
      </c>
      <c r="U48" s="47">
        <f>AVERAGEIF('5.6.2 (Medium incl tax)'!$A:$A,'Annual incl tax'!$B48,'5.6.2 (Medium incl tax)'!V:V)</f>
        <v>9.0903768504070079</v>
      </c>
      <c r="V48" s="47">
        <f>AVERAGEIF('5.6.2 (Medium incl tax)'!$A:$A,'Annual incl tax'!$B48,'5.6.2 (Medium incl tax)'!W:W)</f>
        <v>11.194558987773915</v>
      </c>
      <c r="W48" s="47">
        <f>AVERAGEIF('5.6.2 (Medium incl tax)'!$A:$A,'Annual incl tax'!$B48,'5.6.2 (Medium incl tax)'!X:X)</f>
        <v>18.387909319795789</v>
      </c>
      <c r="X48" s="47">
        <f>AVERAGEIF('5.6.2 (Medium incl tax)'!$A:$A,'Annual incl tax'!$B48,'5.6.2 (Medium incl tax)'!Y:Y)</f>
        <v>15.839754911196861</v>
      </c>
      <c r="Y48" s="47">
        <f>AVERAGEIF('5.6.2 (Medium incl tax)'!$A:$A,'Annual incl tax'!$B48,'5.6.2 (Medium incl tax)'!Z:Z)</f>
        <v>14.003939872152008</v>
      </c>
      <c r="Z48" s="47">
        <f>AVERAGEIF('5.6.2 (Medium incl tax)'!$A:$A,'Annual incl tax'!$B48,'5.6.2 (Medium incl tax)'!AA:AA)</f>
        <v>8.65482493573219</v>
      </c>
      <c r="AA48" s="47">
        <f>AVERAGEIF('5.6.2 (Medium incl tax)'!$A:$A,'Annual incl tax'!$B48,'5.6.2 (Medium incl tax)'!AB:AB)</f>
        <v>14.121036828242392</v>
      </c>
      <c r="AB48" s="47">
        <f>AVERAGEIF('5.6.2 (Medium incl tax)'!$A:$A,'Annual incl tax'!$B48,'5.6.2 (Medium incl tax)'!AC:AC)</f>
        <v>12.140402068268509</v>
      </c>
      <c r="AC48" s="47">
        <f>AVERAGEIF('5.6.2 (Medium incl tax)'!$A:$A,'Annual incl tax'!$B48,'5.6.2 (Medium incl tax)'!AD:AD)</f>
        <v>11.189816788357216</v>
      </c>
      <c r="AD48" s="47">
        <f>AVERAGEIF('5.6.2 (Medium incl tax)'!$A:$A,'Annual incl tax'!$B48,'5.6.2 (Medium incl tax)'!AE:AE)</f>
        <v>13.421448777200943</v>
      </c>
      <c r="AE48" s="47">
        <f>AVERAGEIF('5.6.2 (Medium incl tax)'!$A:$A,'Annual incl tax'!$B48,'5.6.2 (Medium incl tax)'!AF:AF)</f>
        <v>13.488627543136563</v>
      </c>
      <c r="AF48" s="47">
        <f>AVERAGEIF('5.6.2 (Medium incl tax)'!$A:$A,'Annual incl tax'!$B48,'5.6.2 (Medium incl tax)'!AG:AG)</f>
        <v>14.15515247194341</v>
      </c>
      <c r="AG48" s="47">
        <f>AVERAGEIF('5.6.2 (Medium incl tax)'!$A:$A,'Annual incl tax'!$B48,'5.6.2 (Medium incl tax)'!AH:AH)</f>
        <v>14.499653578696675</v>
      </c>
      <c r="AH48" s="47">
        <f t="shared" ref="AH48" si="13">MEDIAN(C48:Q48,U48:AG48)</f>
        <v>15.768827538677002</v>
      </c>
      <c r="AI48" s="49">
        <f t="shared" ref="AI48" si="14">(Q48-AH48)/AH48*100</f>
        <v>24.914469864612016</v>
      </c>
      <c r="AJ48" s="50">
        <f>RANK(Q48,(C48:Q48,U48:AG48),1)</f>
        <v>21</v>
      </c>
    </row>
    <row r="49" spans="1:36" x14ac:dyDescent="0.25">
      <c r="A49" s="17" t="s">
        <v>36</v>
      </c>
      <c r="B49" s="82">
        <v>2022</v>
      </c>
      <c r="C49" s="47">
        <f>AVERAGEIF('5.6.2 (Medium incl tax)'!$A:$A,'Annual incl tax'!$B49,'5.6.2 (Medium incl tax)'!D:D)</f>
        <v>19.696666080071516</v>
      </c>
      <c r="D49" s="47">
        <f>AVERAGEIF('5.6.2 (Medium incl tax)'!$A:$A,'Annual incl tax'!$B49,'5.6.2 (Medium incl tax)'!E:E)</f>
        <v>33.843559916133884</v>
      </c>
      <c r="E49" s="47">
        <f>AVERAGEIF('5.6.2 (Medium incl tax)'!$A:$A,'Annual incl tax'!$B49,'5.6.2 (Medium incl tax)'!F:F)</f>
        <v>44.531642929095142</v>
      </c>
      <c r="F49" s="47">
        <f>AVERAGEIF('5.6.2 (Medium incl tax)'!$A:$A,'Annual incl tax'!$B49,'5.6.2 (Medium incl tax)'!G:G)</f>
        <v>18.819505109014806</v>
      </c>
      <c r="G49" s="47">
        <f>AVERAGEIF('5.6.2 (Medium incl tax)'!$A:$A,'Annual incl tax'!$B49,'5.6.2 (Medium incl tax)'!H:H)</f>
        <v>18.31927798849447</v>
      </c>
      <c r="H49" s="47">
        <f>AVERAGEIF('5.6.2 (Medium incl tax)'!$A:$A,'Annual incl tax'!$B49,'5.6.2 (Medium incl tax)'!I:I)</f>
        <v>28.292597947785474</v>
      </c>
      <c r="I49" s="47">
        <f>AVERAGEIF('5.6.2 (Medium incl tax)'!$A:$A,'Annual incl tax'!$B49,'5.6.2 (Medium incl tax)'!J:J)</f>
        <v>19.367134968003306</v>
      </c>
      <c r="J49" s="47">
        <f>AVERAGEIF('5.6.2 (Medium incl tax)'!$A:$A,'Annual incl tax'!$B49,'5.6.2 (Medium incl tax)'!K:K)</f>
        <v>23.702664885314292</v>
      </c>
      <c r="K49" s="47">
        <f>AVERAGEIF('5.6.2 (Medium incl tax)'!$A:$A,'Annual incl tax'!$B49,'5.6.2 (Medium incl tax)'!L:L)</f>
        <v>28.827992796498933</v>
      </c>
      <c r="L49" s="47">
        <f>AVERAGEIF('5.6.2 (Medium incl tax)'!$A:$A,'Annual incl tax'!$B49,'5.6.2 (Medium incl tax)'!M:M)</f>
        <v>17.30434483131592</v>
      </c>
      <c r="M49" s="47">
        <f>AVERAGEIF('5.6.2 (Medium incl tax)'!$A:$A,'Annual incl tax'!$B49,'5.6.2 (Medium incl tax)'!N:N)</f>
        <v>7.5474213392667657</v>
      </c>
      <c r="N49" s="47">
        <f>AVERAGEIF('5.6.2 (Medium incl tax)'!$A:$A,'Annual incl tax'!$B49,'5.6.2 (Medium incl tax)'!O:O)</f>
        <v>18.84739949343507</v>
      </c>
      <c r="O49" s="47">
        <f>AVERAGEIF('5.6.2 (Medium incl tax)'!$A:$A,'Annual incl tax'!$B49,'5.6.2 (Medium incl tax)'!P:P)</f>
        <v>27.386780027700699</v>
      </c>
      <c r="P49" s="47">
        <f>AVERAGEIF('5.6.2 (Medium incl tax)'!$A:$A,'Annual incl tax'!$B49,'5.6.2 (Medium incl tax)'!Q:Q)</f>
        <v>21.415707099388378</v>
      </c>
      <c r="Q49" s="47">
        <f>AVERAGEIF('5.6.2 (Medium incl tax)'!$A:$A,'Annual incl tax'!$B49,'5.6.2 (Medium incl tax)'!R:R)</f>
        <v>33.919796379747638</v>
      </c>
      <c r="R49" s="48">
        <f>MEDIAN(C49:Q49)</f>
        <v>21.415707099388378</v>
      </c>
      <c r="S49" s="49">
        <f>(Q49-R49)/R49*100</f>
        <v>58.387468703829867</v>
      </c>
      <c r="T49" s="50">
        <f>RANK(Q49,(C49:Q49),1)</f>
        <v>14</v>
      </c>
      <c r="U49" s="47">
        <f>AVERAGEIF('5.6.2 (Medium incl tax)'!$A:$A,'Annual incl tax'!$B49,'5.6.2 (Medium incl tax)'!V:V)</f>
        <v>9.5517171198906805</v>
      </c>
      <c r="V49" s="47">
        <f>AVERAGEIF('5.6.2 (Medium incl tax)'!$A:$A,'Annual incl tax'!$B49,'5.6.2 (Medium incl tax)'!W:W)</f>
        <v>12.083382379028787</v>
      </c>
      <c r="W49" s="47">
        <f>AVERAGEIF('5.6.2 (Medium incl tax)'!$A:$A,'Annual incl tax'!$B49,'5.6.2 (Medium incl tax)'!X:X)</f>
        <v>25.049373060423868</v>
      </c>
      <c r="X49" s="47">
        <f>AVERAGEIF('5.6.2 (Medium incl tax)'!$A:$A,'Annual incl tax'!$B49,'5.6.2 (Medium incl tax)'!Y:Y)</f>
        <v>17.720598816894729</v>
      </c>
      <c r="Y49" s="47">
        <f>AVERAGEIF('5.6.2 (Medium incl tax)'!$A:$A,'Annual incl tax'!$B49,'5.6.2 (Medium incl tax)'!Z:Z)</f>
        <v>20.092716918402473</v>
      </c>
      <c r="Z49" s="47">
        <f>AVERAGEIF('5.6.2 (Medium incl tax)'!$A:$A,'Annual incl tax'!$B49,'5.6.2 (Medium incl tax)'!AA:AA)</f>
        <v>8.6694042499885917</v>
      </c>
      <c r="AA49" s="47">
        <f>AVERAGEIF('5.6.2 (Medium incl tax)'!$A:$A,'Annual incl tax'!$B49,'5.6.2 (Medium incl tax)'!AB:AB)</f>
        <v>20.318564135721637</v>
      </c>
      <c r="AB49" s="47">
        <f>AVERAGEIF('5.6.2 (Medium incl tax)'!$A:$A,'Annual incl tax'!$B49,'5.6.2 (Medium incl tax)'!AC:AC)</f>
        <v>16.785667353819683</v>
      </c>
      <c r="AC49" s="47">
        <f>AVERAGEIF('5.6.2 (Medium incl tax)'!$A:$A,'Annual incl tax'!$B49,'5.6.2 (Medium incl tax)'!AD:AD)</f>
        <v>11.006000685763068</v>
      </c>
      <c r="AD49" s="47">
        <f>AVERAGEIF('5.6.2 (Medium incl tax)'!$A:$A,'Annual incl tax'!$B49,'5.6.2 (Medium incl tax)'!AE:AE)</f>
        <v>13.085956793147462</v>
      </c>
      <c r="AE49" s="47">
        <f>AVERAGEIF('5.6.2 (Medium incl tax)'!$A:$A,'Annual incl tax'!$B49,'5.6.2 (Medium incl tax)'!AF:AF)</f>
        <v>24.665428048799665</v>
      </c>
      <c r="AF49" s="47">
        <f>AVERAGEIF('5.6.2 (Medium incl tax)'!$A:$A,'Annual incl tax'!$B49,'5.6.2 (Medium incl tax)'!AG:AG)</f>
        <v>15.692068671259516</v>
      </c>
      <c r="AG49" s="47">
        <f>AVERAGEIF('5.6.2 (Medium incl tax)'!$A:$A,'Annual incl tax'!$B49,'5.6.2 (Medium incl tax)'!AH:AH)</f>
        <v>14.293714867826814</v>
      </c>
      <c r="AH49" s="47">
        <f>MEDIAN(C49:Q49,U49:AG49)</f>
        <v>19.107267230719188</v>
      </c>
      <c r="AI49" s="49">
        <f>(Q49-AH49)/AH49*100</f>
        <v>77.523012423325554</v>
      </c>
      <c r="AJ49" s="50">
        <f>RANK(Q49,(C49:Q49,U49:AG49),1)</f>
        <v>27</v>
      </c>
    </row>
    <row r="50" spans="1:36" x14ac:dyDescent="0.25">
      <c r="A50" s="17" t="s">
        <v>36</v>
      </c>
      <c r="B50" s="82">
        <v>2023</v>
      </c>
      <c r="C50" s="47">
        <f>AVERAGEIF('5.6.2 (Medium incl tax)'!$A:$A,'Annual incl tax'!$B50,'5.6.2 (Medium incl tax)'!D:D)</f>
        <v>23.499714375177085</v>
      </c>
      <c r="D50" s="47">
        <f>AVERAGEIF('5.6.2 (Medium incl tax)'!$A:$A,'Annual incl tax'!$B50,'5.6.2 (Medium incl tax)'!E:E)</f>
        <v>35.389354161642316</v>
      </c>
      <c r="E50" s="47">
        <f>AVERAGEIF('5.6.2 (Medium incl tax)'!$A:$A,'Annual incl tax'!$B50,'5.6.2 (Medium incl tax)'!F:F)</f>
        <v>32.058300826874529</v>
      </c>
      <c r="F50" s="47">
        <f>AVERAGEIF('5.6.2 (Medium incl tax)'!$A:$A,'Annual incl tax'!$B50,'5.6.2 (Medium incl tax)'!G:G)</f>
        <v>21.58918681250065</v>
      </c>
      <c r="G50" s="47">
        <f>AVERAGEIF('5.6.2 (Medium incl tax)'!$A:$A,'Annual incl tax'!$B50,'5.6.2 (Medium incl tax)'!H:H)</f>
        <v>21.273689401090628</v>
      </c>
      <c r="H50" s="47">
        <f>AVERAGEIF('5.6.2 (Medium incl tax)'!$A:$A,'Annual incl tax'!$B50,'5.6.2 (Medium incl tax)'!I:I)</f>
        <v>35.447340657283</v>
      </c>
      <c r="I50" s="47">
        <f>AVERAGEIF('5.6.2 (Medium incl tax)'!$A:$A,'Annual incl tax'!$B50,'5.6.2 (Medium incl tax)'!J:J)</f>
        <v>20.174613071493575</v>
      </c>
      <c r="J50" s="47">
        <f>AVERAGEIF('5.6.2 (Medium incl tax)'!$A:$A,'Annual incl tax'!$B50,'5.6.2 (Medium incl tax)'!K:K)</f>
        <v>28.375305606467229</v>
      </c>
      <c r="K50" s="47">
        <f>AVERAGEIF('5.6.2 (Medium incl tax)'!$A:$A,'Annual incl tax'!$B50,'5.6.2 (Medium incl tax)'!L:L)</f>
        <v>31.037419218071918</v>
      </c>
      <c r="L50" s="47">
        <f>AVERAGEIF('5.6.2 (Medium incl tax)'!$A:$A,'Annual incl tax'!$B50,'5.6.2 (Medium incl tax)'!M:M)</f>
        <v>17.506229001674242</v>
      </c>
      <c r="M50" s="47">
        <f>AVERAGEIF('5.6.2 (Medium incl tax)'!$A:$A,'Annual incl tax'!$B50,'5.6.2 (Medium incl tax)'!N:N)</f>
        <v>26.41655782500543</v>
      </c>
      <c r="N50" s="47">
        <f>AVERAGEIF('5.6.2 (Medium incl tax)'!$A:$A,'Annual incl tax'!$B50,'5.6.2 (Medium incl tax)'!O:O)</f>
        <v>19.008665340351641</v>
      </c>
      <c r="O50" s="47">
        <f>AVERAGEIF('5.6.2 (Medium incl tax)'!$A:$A,'Annual incl tax'!$B50,'5.6.2 (Medium incl tax)'!P:P)</f>
        <v>20.895673793126996</v>
      </c>
      <c r="P50" s="47">
        <f>AVERAGEIF('5.6.2 (Medium incl tax)'!$A:$A,'Annual incl tax'!$B50,'5.6.2 (Medium incl tax)'!Q:Q)</f>
        <v>21.091247002792272</v>
      </c>
      <c r="Q50" s="47">
        <f>AVERAGEIF('5.6.2 (Medium incl tax)'!$A:$A,'Annual incl tax'!$B50,'5.6.2 (Medium incl tax)'!R:R)</f>
        <v>41.208492663845362</v>
      </c>
      <c r="R50" s="48">
        <f>MEDIAN(C50:Q50)</f>
        <v>23.499714375177085</v>
      </c>
      <c r="S50" s="49">
        <f>(Q50-R50)/R50*100</f>
        <v>75.357419268781342</v>
      </c>
      <c r="T50" s="50">
        <f>RANK(Q50,(C50:Q50),1)</f>
        <v>15</v>
      </c>
      <c r="U50" s="47">
        <f>AVERAGEIF('5.6.2 (Medium incl tax)'!$A:$A,'Annual incl tax'!$B50,'5.6.2 (Medium incl tax)'!V:V)</f>
        <v>10.137368487822613</v>
      </c>
      <c r="V50" s="47">
        <f>AVERAGEIF('5.6.2 (Medium incl tax)'!$A:$A,'Annual incl tax'!$B50,'5.6.2 (Medium incl tax)'!W:W)</f>
        <v>12.880722675133509</v>
      </c>
      <c r="W50" s="47">
        <f>AVERAGEIF('5.6.2 (Medium incl tax)'!$A:$A,'Annual incl tax'!$B50,'5.6.2 (Medium incl tax)'!X:X)</f>
        <v>31.302150445353195</v>
      </c>
      <c r="X50" s="47">
        <f>AVERAGEIF('5.6.2 (Medium incl tax)'!$A:$A,'Annual incl tax'!$B50,'5.6.2 (Medium incl tax)'!Y:Y)</f>
        <v>27.594802460825228</v>
      </c>
      <c r="Y50" s="47">
        <f>AVERAGEIF('5.6.2 (Medium incl tax)'!$A:$A,'Annual incl tax'!$B50,'5.6.2 (Medium incl tax)'!Z:Z)</f>
        <v>19.571698977120789</v>
      </c>
      <c r="Z50" s="47">
        <f>AVERAGEIF('5.6.2 (Medium incl tax)'!$A:$A,'Annual incl tax'!$B50,'5.6.2 (Medium incl tax)'!AA:AA)</f>
        <v>9.961658125063849</v>
      </c>
      <c r="AA50" s="47">
        <f>AVERAGEIF('5.6.2 (Medium incl tax)'!$A:$A,'Annual incl tax'!$B50,'5.6.2 (Medium incl tax)'!AB:AB)</f>
        <v>25.370686092882476</v>
      </c>
      <c r="AB50" s="47">
        <f>AVERAGEIF('5.6.2 (Medium incl tax)'!$A:$A,'Annual incl tax'!$B50,'5.6.2 (Medium incl tax)'!AC:AC)</f>
        <v>21.965538078541485</v>
      </c>
      <c r="AC50" s="47">
        <f>AVERAGEIF('5.6.2 (Medium incl tax)'!$A:$A,'Annual incl tax'!$B50,'5.6.2 (Medium incl tax)'!AD:AD)</f>
        <v>11.052436224708469</v>
      </c>
      <c r="AD50" s="47">
        <f>AVERAGEIF('5.6.2 (Medium incl tax)'!$A:$A,'Annual incl tax'!$B50,'5.6.2 (Medium incl tax)'!AE:AE)</f>
        <v>17.092665123014129</v>
      </c>
      <c r="AE50" s="47">
        <f>AVERAGEIF('5.6.2 (Medium incl tax)'!$A:$A,'Annual incl tax'!$B50,'5.6.2 (Medium incl tax)'!AF:AF)</f>
        <v>16.544149743633632</v>
      </c>
      <c r="AF50" s="47">
        <f>AVERAGEIF('5.6.2 (Medium incl tax)'!$A:$A,'Annual incl tax'!$B50,'5.6.2 (Medium incl tax)'!AG:AG)</f>
        <v>16.686622436367525</v>
      </c>
      <c r="AG50" s="47">
        <f>AVERAGEIF('5.6.2 (Medium incl tax)'!$A:$A,'Annual incl tax'!$B50,'5.6.2 (Medium incl tax)'!AH:AH)</f>
        <v>17.530218588449394</v>
      </c>
      <c r="AH50" s="47">
        <f>MEDIAN(C50:Q50,U50:AG50)</f>
        <v>21.18246820194145</v>
      </c>
      <c r="AI50" s="49">
        <f>(Q50-AH50)/AH50*100</f>
        <v>94.540561897637858</v>
      </c>
      <c r="AJ50" s="50">
        <f>RANK(Q50,(C50:Q50,U50:AG50),1)</f>
        <v>28</v>
      </c>
    </row>
    <row r="51" spans="1:36" x14ac:dyDescent="0.25">
      <c r="A51" s="17" t="s">
        <v>36</v>
      </c>
      <c r="B51" s="82">
        <v>2024</v>
      </c>
      <c r="C51" s="47">
        <f>AVERAGEIF('5.6.2 (Medium incl tax)'!$A:$A,'Annual incl tax'!$B51,'5.6.2 (Medium incl tax)'!D:D)</f>
        <v>21.892611078779765</v>
      </c>
      <c r="D51" s="47">
        <f>AVERAGEIF('5.6.2 (Medium incl tax)'!$A:$A,'Annual incl tax'!$B51,'5.6.2 (Medium incl tax)'!E:E)</f>
        <v>28.229203696264534</v>
      </c>
      <c r="E51" s="47">
        <f>AVERAGEIF('5.6.2 (Medium incl tax)'!$A:$A,'Annual incl tax'!$B51,'5.6.2 (Medium incl tax)'!F:F)</f>
        <v>31.629461639391558</v>
      </c>
      <c r="F51" s="47">
        <f>AVERAGEIF('5.6.2 (Medium incl tax)'!$A:$A,'Annual incl tax'!$B51,'5.6.2 (Medium incl tax)'!G:G)</f>
        <v>20.363467762861703</v>
      </c>
      <c r="G51" s="47">
        <f>AVERAGEIF('5.6.2 (Medium incl tax)'!$A:$A,'Annual incl tax'!$B51,'5.6.2 (Medium incl tax)'!H:H)</f>
        <v>24.439303844747073</v>
      </c>
      <c r="H51" s="47">
        <f>AVERAGEIF('5.6.2 (Medium incl tax)'!$A:$A,'Annual incl tax'!$B51,'5.6.2 (Medium incl tax)'!I:I)</f>
        <v>33.422916669285641</v>
      </c>
      <c r="I51" s="47">
        <f>AVERAGEIF('5.6.2 (Medium incl tax)'!$A:$A,'Annual incl tax'!$B51,'5.6.2 (Medium incl tax)'!J:J)</f>
        <v>19.171745316518809</v>
      </c>
      <c r="J51" s="47">
        <f>AVERAGEIF('5.6.2 (Medium incl tax)'!$A:$A,'Annual incl tax'!$B51,'5.6.2 (Medium incl tax)'!K:K)</f>
        <v>23.844265716180089</v>
      </c>
      <c r="K51" s="47">
        <f>AVERAGEIF('5.6.2 (Medium incl tax)'!$A:$A,'Annual incl tax'!$B51,'5.6.2 (Medium incl tax)'!L:L)</f>
        <v>27.040088074659785</v>
      </c>
      <c r="L51" s="47">
        <f>AVERAGEIF('5.6.2 (Medium incl tax)'!$A:$A,'Annual incl tax'!$B51,'5.6.2 (Medium incl tax)'!M:M)</f>
        <v>17.160294074972608</v>
      </c>
      <c r="M51" s="47">
        <f>AVERAGEIF('5.6.2 (Medium incl tax)'!$A:$A,'Annual incl tax'!$B51,'5.6.2 (Medium incl tax)'!N:N)</f>
        <v>19.783342189407463</v>
      </c>
      <c r="N51" s="47">
        <f>AVERAGEIF('5.6.2 (Medium incl tax)'!$A:$A,'Annual incl tax'!$B51,'5.6.2 (Medium incl tax)'!O:O)</f>
        <v>21.381833137701783</v>
      </c>
      <c r="O51" s="47">
        <f>AVERAGEIF('5.6.2 (Medium incl tax)'!$A:$A,'Annual incl tax'!$B51,'5.6.2 (Medium incl tax)'!P:P)</f>
        <v>20.510242750339742</v>
      </c>
      <c r="P51" s="47">
        <f>AVERAGEIF('5.6.2 (Medium incl tax)'!$A:$A,'Annual incl tax'!$B51,'5.6.2 (Medium incl tax)'!Q:Q)</f>
        <v>20.262628158088404</v>
      </c>
      <c r="Q51" s="47">
        <f>AVERAGEIF('5.6.2 (Medium incl tax)'!$A:$A,'Annual incl tax'!$B51,'5.6.2 (Medium incl tax)'!R:R)</f>
        <v>29.984038327956043</v>
      </c>
      <c r="R51" s="48">
        <f>MEDIAN(C51:Q51)</f>
        <v>21.892611078779765</v>
      </c>
      <c r="S51" s="49">
        <f>(Q51-R51)/R51*100</f>
        <v>36.959626332645158</v>
      </c>
      <c r="T51" s="50">
        <f>RANK(Q51,(C51:Q51),1)</f>
        <v>13</v>
      </c>
      <c r="U51" s="47">
        <f>AVERAGEIF('5.6.2 (Medium incl tax)'!$A:$A,'Annual incl tax'!$B51,'5.6.2 (Medium incl tax)'!V:V)</f>
        <v>10.177161183418654</v>
      </c>
      <c r="V51" s="47">
        <f>AVERAGEIF('5.6.2 (Medium incl tax)'!$A:$A,'Annual incl tax'!$B51,'5.6.2 (Medium incl tax)'!W:W)</f>
        <v>12.510808972031365</v>
      </c>
      <c r="W51" s="47">
        <f>AVERAGEIF('5.6.2 (Medium incl tax)'!$A:$A,'Annual incl tax'!$B51,'5.6.2 (Medium incl tax)'!X:X)</f>
        <v>27.486239048402449</v>
      </c>
      <c r="X51" s="47">
        <f>AVERAGEIF('5.6.2 (Medium incl tax)'!$A:$A,'Annual incl tax'!$B51,'5.6.2 (Medium incl tax)'!Y:Y)</f>
        <v>28.298457463830715</v>
      </c>
      <c r="Y51" s="47">
        <f>AVERAGEIF('5.6.2 (Medium incl tax)'!$A:$A,'Annual incl tax'!$B51,'5.6.2 (Medium incl tax)'!Z:Z)</f>
        <v>19.115353955606974</v>
      </c>
      <c r="Z51" s="47">
        <f>AVERAGEIF('5.6.2 (Medium incl tax)'!$A:$A,'Annual incl tax'!$B51,'5.6.2 (Medium incl tax)'!AA:AA)</f>
        <v>9.0037883813447408</v>
      </c>
      <c r="AA51" s="47">
        <f>AVERAGEIF('5.6.2 (Medium incl tax)'!$A:$A,'Annual incl tax'!$B51,'5.6.2 (Medium incl tax)'!AB:AB)</f>
        <v>20.980348310406413</v>
      </c>
      <c r="AB51" s="47">
        <f>AVERAGEIF('5.6.2 (Medium incl tax)'!$A:$A,'Annual incl tax'!$B51,'5.6.2 (Medium incl tax)'!AC:AC)</f>
        <v>18.885867938371092</v>
      </c>
      <c r="AC51" s="47">
        <f>AVERAGEIF('5.6.2 (Medium incl tax)'!$A:$A,'Annual incl tax'!$B51,'5.6.2 (Medium incl tax)'!AD:AD)</f>
        <v>10.901122479254251</v>
      </c>
      <c r="AD51" s="47">
        <f>AVERAGEIF('5.6.2 (Medium incl tax)'!$A:$A,'Annual incl tax'!$B51,'5.6.2 (Medium incl tax)'!AE:AE)</f>
        <v>19.320944238739038</v>
      </c>
      <c r="AE51" s="47">
        <f>AVERAGEIF('5.6.2 (Medium incl tax)'!$A:$A,'Annual incl tax'!$B51,'5.6.2 (Medium incl tax)'!AF:AF)</f>
        <v>15.861075748129782</v>
      </c>
      <c r="AF51" s="47">
        <f>AVERAGEIF('5.6.2 (Medium incl tax)'!$A:$A,'Annual incl tax'!$B51,'5.6.2 (Medium incl tax)'!AG:AG)</f>
        <v>15.141944815483626</v>
      </c>
      <c r="AG51" s="47">
        <f>AVERAGEIF('5.6.2 (Medium incl tax)'!$A:$A,'Annual incl tax'!$B51,'5.6.2 (Medium incl tax)'!AH:AH)</f>
        <v>17.319851943922174</v>
      </c>
      <c r="AH51" s="47">
        <f>MEDIAN(C51:Q51,U51:AG51)</f>
        <v>20.313047960475053</v>
      </c>
      <c r="AI51" s="49">
        <f>(Q51-AH51)/AH51*100</f>
        <v>47.609745156407428</v>
      </c>
      <c r="AJ51" s="50">
        <f>RANK(Q51,(C51:Q51,U51:AG51),1)</f>
        <v>26</v>
      </c>
    </row>
    <row r="52" spans="1:36" x14ac:dyDescent="0.25">
      <c r="A52" s="17" t="s">
        <v>36</v>
      </c>
      <c r="B52" s="82">
        <v>2025</v>
      </c>
      <c r="C52" s="47">
        <f>AVERAGEIF('5.6.2 (Medium incl tax)'!$A:$A,'Annual incl tax'!$B52,'5.6.2 (Medium incl tax)'!D:D)</f>
        <v>26.490183420295317</v>
      </c>
      <c r="D52" s="47">
        <f>AVERAGEIF('5.6.2 (Medium incl tax)'!$A:$A,'Annual incl tax'!$B52,'5.6.2 (Medium incl tax)'!E:E)</f>
        <v>30.284677454932442</v>
      </c>
      <c r="E52" s="47">
        <f>AVERAGEIF('5.6.2 (Medium incl tax)'!$A:$A,'Annual incl tax'!$B52,'5.6.2 (Medium incl tax)'!F:F)</f>
        <v>29.107854821976488</v>
      </c>
      <c r="F52" s="47">
        <f>AVERAGEIF('5.6.2 (Medium incl tax)'!$A:$A,'Annual incl tax'!$B52,'5.6.2 (Medium incl tax)'!G:G)</f>
        <v>19.406192129465918</v>
      </c>
      <c r="G52" s="47">
        <f>AVERAGEIF('5.6.2 (Medium incl tax)'!$A:$A,'Annual incl tax'!$B52,'5.6.2 (Medium incl tax)'!H:H)</f>
        <v>22.407465964558533</v>
      </c>
      <c r="H52" s="47">
        <f>AVERAGEIF('5.6.2 (Medium incl tax)'!$A:$A,'Annual incl tax'!$B52,'5.6.2 (Medium incl tax)'!I:I)</f>
        <v>33.008480423748232</v>
      </c>
      <c r="I52" s="47">
        <f>AVERAGEIF('5.6.2 (Medium incl tax)'!$A:$A,'Annual incl tax'!$B52,'5.6.2 (Medium incl tax)'!J:J)</f>
        <v>20.022132003556518</v>
      </c>
      <c r="J52" s="47">
        <f>AVERAGEIF('5.6.2 (Medium incl tax)'!$A:$A,'Annual incl tax'!$B52,'5.6.2 (Medium incl tax)'!K:K)</f>
        <v>31.217468742275358</v>
      </c>
      <c r="K52" s="47">
        <f>AVERAGEIF('5.6.2 (Medium incl tax)'!$A:$A,'Annual incl tax'!$B52,'5.6.2 (Medium incl tax)'!L:L)</f>
        <v>26.783487318342633</v>
      </c>
      <c r="L52" s="47">
        <f>AVERAGEIF('5.6.2 (Medium incl tax)'!$A:$A,'Annual incl tax'!$B52,'5.6.2 (Medium incl tax)'!M:M)</f>
        <v>22.83518352618956</v>
      </c>
      <c r="M52" s="47">
        <f>AVERAGEIF('5.6.2 (Medium incl tax)'!$A:$A,'Annual incl tax'!$B52,'5.6.2 (Medium incl tax)'!N:N)</f>
        <v>21.223231438096562</v>
      </c>
      <c r="N52" s="47">
        <f>AVERAGEIF('5.6.2 (Medium incl tax)'!$A:$A,'Annual incl tax'!$B52,'5.6.2 (Medium incl tax)'!O:O)</f>
        <v>20.670484048313156</v>
      </c>
      <c r="O52" s="47">
        <f>AVERAGEIF('5.6.2 (Medium incl tax)'!$A:$A,'Annual incl tax'!$B52,'5.6.2 (Medium incl tax)'!P:P)</f>
        <v>22.629326282484399</v>
      </c>
      <c r="P52" s="47">
        <f>AVERAGEIF('5.6.2 (Medium incl tax)'!$A:$A,'Annual incl tax'!$B52,'5.6.2 (Medium incl tax)'!Q:Q)</f>
        <v>22.989205347437476</v>
      </c>
      <c r="Q52" s="47">
        <f>AVERAGEIF('5.6.2 (Medium incl tax)'!$A:$A,'Annual incl tax'!$B52,'5.6.2 (Medium incl tax)'!R:R)</f>
        <v>29.699657091404632</v>
      </c>
      <c r="R52" s="48">
        <f>MEDIAN(C52:Q52)</f>
        <v>22.989205347437476</v>
      </c>
      <c r="S52" s="49">
        <f>(Q52-R52)/R52*100</f>
        <v>29.18957677114814</v>
      </c>
      <c r="T52" s="50">
        <f>RANK(Q52,(C52:Q52),1)</f>
        <v>12</v>
      </c>
      <c r="U52" s="47">
        <f>AVERAGEIF('5.6.2 (Medium incl tax)'!$A:$A,'Annual incl tax'!$B52,'5.6.2 (Medium incl tax)'!V:V)</f>
        <v>11.378678343526579</v>
      </c>
      <c r="V52" s="47">
        <f>AVERAGEIF('5.6.2 (Medium incl tax)'!$A:$A,'Annual incl tax'!$B52,'5.6.2 (Medium incl tax)'!W:W)</f>
        <v>14.038141224995293</v>
      </c>
      <c r="W52" s="47">
        <f>AVERAGEIF('5.6.2 (Medium incl tax)'!$A:$A,'Annual incl tax'!$B52,'5.6.2 (Medium incl tax)'!X:X)</f>
        <v>24.434782886603628</v>
      </c>
      <c r="X52" s="47">
        <f>AVERAGEIF('5.6.2 (Medium incl tax)'!$A:$A,'Annual incl tax'!$B52,'5.6.2 (Medium incl tax)'!Y:Y)</f>
        <v>27.404935038661339</v>
      </c>
      <c r="Y52" s="47">
        <f>AVERAGEIF('5.6.2 (Medium incl tax)'!$A:$A,'Annual incl tax'!$B52,'5.6.2 (Medium incl tax)'!Z:Z)</f>
        <v>19.712304566824887</v>
      </c>
      <c r="Z52" s="47">
        <f>AVERAGEIF('5.6.2 (Medium incl tax)'!$A:$A,'Annual incl tax'!$B52,'5.6.2 (Medium incl tax)'!AA:AA)</f>
        <v>9.0942312410644561</v>
      </c>
      <c r="AA52" s="47">
        <f>AVERAGEIF('5.6.2 (Medium incl tax)'!$A:$A,'Annual incl tax'!$B52,'5.6.2 (Medium incl tax)'!AB:AB)</f>
        <v>20.95952856648174</v>
      </c>
      <c r="AB52" s="47">
        <f>AVERAGEIF('5.6.2 (Medium incl tax)'!$A:$A,'Annual incl tax'!$B52,'5.6.2 (Medium incl tax)'!AC:AC)</f>
        <v>17.400289790869959</v>
      </c>
      <c r="AC52" s="47">
        <f>AVERAGEIF('5.6.2 (Medium incl tax)'!$A:$A,'Annual incl tax'!$B52,'5.6.2 (Medium incl tax)'!AD:AD)</f>
        <v>10.896410552204447</v>
      </c>
      <c r="AD52" s="47">
        <f>AVERAGEIF('5.6.2 (Medium incl tax)'!$A:$A,'Annual incl tax'!$B52,'5.6.2 (Medium incl tax)'!AE:AE)</f>
        <v>22.580274846401743</v>
      </c>
      <c r="AE52" s="47">
        <f>AVERAGEIF('5.6.2 (Medium incl tax)'!$A:$A,'Annual incl tax'!$B52,'5.6.2 (Medium incl tax)'!AF:AF)</f>
        <v>20.681301255966872</v>
      </c>
      <c r="AF52" s="47">
        <f>AVERAGEIF('5.6.2 (Medium incl tax)'!$A:$A,'Annual incl tax'!$B52,'5.6.2 (Medium incl tax)'!AG:AG)</f>
        <v>16.020757901526306</v>
      </c>
      <c r="AG52" s="47">
        <f>AVERAGEIF('5.6.2 (Medium incl tax)'!$A:$A,'Annual incl tax'!$B52,'5.6.2 (Medium incl tax)'!AH:AH)</f>
        <v>16.863701938827994</v>
      </c>
      <c r="AH52" s="47">
        <f>MEDIAN(C52:Q52,U52:AG52)</f>
        <v>21.815348701327547</v>
      </c>
      <c r="AI52" s="49">
        <f>(Q52-AH52)/AH52*100</f>
        <v>36.141106420165976</v>
      </c>
      <c r="AJ52" s="50">
        <f>RANK(Q52,(C52:Q52,U52:AG52),1)</f>
        <v>25</v>
      </c>
    </row>
    <row r="53" spans="1:36" ht="12.65" customHeight="1" x14ac:dyDescent="0.25">
      <c r="A53" s="17" t="s">
        <v>39</v>
      </c>
      <c r="B53" s="82">
        <v>2008</v>
      </c>
      <c r="C53" s="47">
        <f>AVERAGEIF('5.6.3 (Large incl tax)'!$A:$A,'Annual incl tax'!$B53,'5.6.3 (Large incl tax)'!D:D)</f>
        <v>13.125058733333333</v>
      </c>
      <c r="D53" s="47">
        <f>AVERAGEIF('5.6.3 (Large incl tax)'!$A:$A,'Annual incl tax'!$B53,'5.6.3 (Large incl tax)'!E:E)</f>
        <v>14.806639150000002</v>
      </c>
      <c r="E53" s="47">
        <f>AVERAGEIF('5.6.3 (Large incl tax)'!$A:$A,'Annual incl tax'!$B53,'5.6.3 (Large incl tax)'!F:F)</f>
        <v>19.2843187</v>
      </c>
      <c r="F53" s="47">
        <f>AVERAGEIF('5.6.3 (Large incl tax)'!$A:$A,'Annual incl tax'!$B53,'5.6.3 (Large incl tax)'!G:G)</f>
        <v>8.6441410666666663</v>
      </c>
      <c r="G53" s="47">
        <f>AVERAGEIF('5.6.3 (Large incl tax)'!$A:$A,'Annual incl tax'!$B53,'5.6.3 (Large incl tax)'!H:H)</f>
        <v>8.4110633166666666</v>
      </c>
      <c r="H53" s="47">
        <f>AVERAGEIF('5.6.3 (Large incl tax)'!$A:$A,'Annual incl tax'!$B53,'5.6.3 (Large incl tax)'!I:I)</f>
        <v>16.04380815</v>
      </c>
      <c r="I53" s="47">
        <f>AVERAGEIF('5.6.3 (Large incl tax)'!$A:$A,'Annual incl tax'!$B53,'5.6.3 (Large incl tax)'!J:J)</f>
        <v>10.334040625</v>
      </c>
      <c r="J53" s="47">
        <f>AVERAGEIF('5.6.3 (Large incl tax)'!$A:$A,'Annual incl tax'!$B53,'5.6.3 (Large incl tax)'!K:K)</f>
        <v>13.633878766666667</v>
      </c>
      <c r="K53" s="47">
        <f>AVERAGEIF('5.6.3 (Large incl tax)'!$A:$A,'Annual incl tax'!$B53,'5.6.3 (Large incl tax)'!L:L)</f>
        <v>18.780841983333335</v>
      </c>
      <c r="L53" s="47">
        <f>AVERAGEIF('5.6.3 (Large incl tax)'!$A:$A,'Annual incl tax'!$B53,'5.6.3 (Large incl tax)'!M:M)</f>
        <v>11.732220058333333</v>
      </c>
      <c r="M53" s="47">
        <f>AVERAGEIF('5.6.3 (Large incl tax)'!$A:$A,'Annual incl tax'!$B53,'5.6.3 (Large incl tax)'!N:N)</f>
        <v>15.481713833333334</v>
      </c>
      <c r="N53" s="47">
        <f>AVERAGEIF('5.6.3 (Large incl tax)'!$A:$A,'Annual incl tax'!$B53,'5.6.3 (Large incl tax)'!O:O)</f>
        <v>10.714087858333333</v>
      </c>
      <c r="O53" s="47">
        <f>AVERAGEIF('5.6.3 (Large incl tax)'!$A:$A,'Annual incl tax'!$B53,'5.6.3 (Large incl tax)'!P:P)</f>
        <v>10.886917841666669</v>
      </c>
      <c r="P53" s="47">
        <f>AVERAGEIF('5.6.3 (Large incl tax)'!$A:$A,'Annual incl tax'!$B53,'5.6.3 (Large incl tax)'!Q:Q)</f>
        <v>11.939061375000001</v>
      </c>
      <c r="Q53" s="47">
        <f>AVERAGEIF('5.6.3 (Large incl tax)'!$A:$A,'Annual incl tax'!$B53,'5.6.3 (Large incl tax)'!R:R)</f>
        <v>10.956714208333334</v>
      </c>
      <c r="R53" s="48">
        <f t="shared" si="0"/>
        <v>11.939061375000001</v>
      </c>
      <c r="S53" s="49">
        <f t="shared" si="1"/>
        <v>-8.2280100236662594</v>
      </c>
      <c r="T53" s="50">
        <f t="shared" si="2"/>
        <v>6</v>
      </c>
      <c r="U53" s="47">
        <f>AVERAGEIF('5.6.3 (Large incl tax)'!$A:$A,'Annual incl tax'!$B53,'5.6.3 (Large incl tax)'!V:V)</f>
        <v>6.0815673833333328</v>
      </c>
      <c r="V53" s="47">
        <f>AVERAGEIF('5.6.3 (Large incl tax)'!$A:$A,'Annual incl tax'!$B53,'5.6.3 (Large incl tax)'!W:W)</f>
        <v>8.1864730166666675</v>
      </c>
      <c r="W53" s="47">
        <f>AVERAGEIF('5.6.3 (Large incl tax)'!$A:$A,'Annual incl tax'!$B53,'5.6.3 (Large incl tax)'!X:X)</f>
        <v>15.514523041666667</v>
      </c>
      <c r="X53" s="47">
        <f>AVERAGEIF('5.6.3 (Large incl tax)'!$A:$A,'Annual incl tax'!$B53,'5.6.3 (Large incl tax)'!Y:Y)</f>
        <v>8.3339619666666671</v>
      </c>
      <c r="Y53" s="47">
        <f>AVERAGEIF('5.6.3 (Large incl tax)'!$A:$A,'Annual incl tax'!$B53,'5.6.3 (Large incl tax)'!Z:Z)</f>
        <v>6.3935893916666675</v>
      </c>
      <c r="Z53" s="47">
        <f>AVERAGEIF('5.6.3 (Large incl tax)'!$A:$A,'Annual incl tax'!$B53,'5.6.3 (Large incl tax)'!AA:AA)</f>
        <v>12.229740008333334</v>
      </c>
      <c r="AA53" s="47">
        <f>AVERAGEIF('5.6.3 (Large incl tax)'!$A:$A,'Annual incl tax'!$B53,'5.6.3 (Large incl tax)'!AB:AB)</f>
        <v>7.2758616666666667</v>
      </c>
      <c r="AB53" s="47">
        <f>AVERAGEIF('5.6.3 (Large incl tax)'!$A:$A,'Annual incl tax'!$B53,'5.6.3 (Large incl tax)'!AC:AC)</f>
        <v>6.4973996500000002</v>
      </c>
      <c r="AC53" s="47">
        <f>AVERAGEIF('5.6.3 (Large incl tax)'!$A:$A,'Annual incl tax'!$B53,'5.6.3 (Large incl tax)'!AD:AD)</f>
        <v>12.454926658333335</v>
      </c>
      <c r="AD53" s="47">
        <f>AVERAGEIF('5.6.3 (Large incl tax)'!$A:$A,'Annual incl tax'!$B53,'5.6.3 (Large incl tax)'!AE:AE)</f>
        <v>9.343728033333333</v>
      </c>
      <c r="AE53" s="47">
        <f>AVERAGEIF('5.6.3 (Large incl tax)'!$A:$A,'Annual incl tax'!$B53,'5.6.3 (Large incl tax)'!AF:AF)</f>
        <v>8.5532832750000001</v>
      </c>
      <c r="AF53" s="47">
        <f>AVERAGEIF('5.6.3 (Large incl tax)'!$A:$A,'Annual incl tax'!$B53,'5.6.3 (Large incl tax)'!AG:AG)</f>
        <v>9.9407094250000014</v>
      </c>
      <c r="AG53" s="47">
        <f>AVERAGEIF('5.6.3 (Large incl tax)'!$A:$A,'Annual incl tax'!$B53,'5.6.3 (Large incl tax)'!AH:AH)</f>
        <v>8.5974592166666675</v>
      </c>
      <c r="AH53" s="47">
        <f t="shared" si="3"/>
        <v>10.800502850000001</v>
      </c>
      <c r="AI53" s="49">
        <f t="shared" si="4"/>
        <v>1.4463341244647099</v>
      </c>
      <c r="AJ53" s="50">
        <f>RANK(Q53,(C53:Q53,U53:AG53),1)</f>
        <v>16</v>
      </c>
    </row>
    <row r="54" spans="1:36" ht="12.65" customHeight="1" x14ac:dyDescent="0.25">
      <c r="A54" s="17" t="s">
        <v>39</v>
      </c>
      <c r="B54" s="82">
        <v>2009</v>
      </c>
      <c r="C54" s="47">
        <f>AVERAGEIF('5.6.3 (Large incl tax)'!$A:$A,'Annual incl tax'!$B54,'5.6.3 (Large incl tax)'!D:D)</f>
        <v>15.552248333149159</v>
      </c>
      <c r="D54" s="47">
        <f>AVERAGEIF('5.6.3 (Large incl tax)'!$A:$A,'Annual incl tax'!$B54,'5.6.3 (Large incl tax)'!E:E)</f>
        <v>14.907577952127991</v>
      </c>
      <c r="E54" s="47">
        <f>AVERAGEIF('5.6.3 (Large incl tax)'!$A:$A,'Annual incl tax'!$B54,'5.6.3 (Large incl tax)'!F:F)</f>
        <v>20.765624882192785</v>
      </c>
      <c r="F54" s="47">
        <f>AVERAGEIF('5.6.3 (Large incl tax)'!$A:$A,'Annual incl tax'!$B54,'5.6.3 (Large incl tax)'!G:G)</f>
        <v>10.199134094974038</v>
      </c>
      <c r="G54" s="47">
        <f>AVERAGEIF('5.6.3 (Large incl tax)'!$A:$A,'Annual incl tax'!$B54,'5.6.3 (Large incl tax)'!H:H)</f>
        <v>9.779122853084365</v>
      </c>
      <c r="H54" s="47">
        <f>AVERAGEIF('5.6.3 (Large incl tax)'!$A:$A,'Annual incl tax'!$B54,'5.6.3 (Large incl tax)'!I:I)</f>
        <v>18.972691140030179</v>
      </c>
      <c r="I54" s="47">
        <f>AVERAGEIF('5.6.3 (Large incl tax)'!$A:$A,'Annual incl tax'!$B54,'5.6.3 (Large incl tax)'!J:J)</f>
        <v>11.448774452374295</v>
      </c>
      <c r="J54" s="47">
        <f>AVERAGEIF('5.6.3 (Large incl tax)'!$A:$A,'Annual incl tax'!$B54,'5.6.3 (Large incl tax)'!K:K)</f>
        <v>15.701798427441975</v>
      </c>
      <c r="K54" s="47">
        <f>AVERAGEIF('5.6.3 (Large incl tax)'!$A:$A,'Annual incl tax'!$B54,'5.6.3 (Large incl tax)'!L:L)</f>
        <v>23.266257210373674</v>
      </c>
      <c r="L54" s="47">
        <f>AVERAGEIF('5.6.3 (Large incl tax)'!$A:$A,'Annual incl tax'!$B54,'5.6.3 (Large incl tax)'!M:M)</f>
        <v>15.142725303110995</v>
      </c>
      <c r="M54" s="47">
        <f>AVERAGEIF('5.6.3 (Large incl tax)'!$A:$A,'Annual incl tax'!$B54,'5.6.3 (Large incl tax)'!N:N)</f>
        <v>18.933951072826524</v>
      </c>
      <c r="N54" s="47">
        <f>AVERAGEIF('5.6.3 (Large incl tax)'!$A:$A,'Annual incl tax'!$B54,'5.6.3 (Large incl tax)'!O:O)</f>
        <v>12.473874317447741</v>
      </c>
      <c r="O54" s="47">
        <f>AVERAGEIF('5.6.3 (Large incl tax)'!$A:$A,'Annual incl tax'!$B54,'5.6.3 (Large incl tax)'!P:P)</f>
        <v>13.409002219413749</v>
      </c>
      <c r="P54" s="47">
        <f>AVERAGEIF('5.6.3 (Large incl tax)'!$A:$A,'Annual incl tax'!$B54,'5.6.3 (Large incl tax)'!Q:Q)</f>
        <v>12.456280648195978</v>
      </c>
      <c r="Q54" s="47">
        <f>AVERAGEIF('5.6.3 (Large incl tax)'!$A:$A,'Annual incl tax'!$B54,'5.6.3 (Large incl tax)'!R:R)</f>
        <v>11.398060290522789</v>
      </c>
      <c r="R54" s="48">
        <f t="shared" si="0"/>
        <v>14.907577952127991</v>
      </c>
      <c r="S54" s="49">
        <f t="shared" si="1"/>
        <v>-23.541836728106684</v>
      </c>
      <c r="T54" s="50">
        <f t="shared" si="2"/>
        <v>3</v>
      </c>
      <c r="U54" s="47">
        <f>AVERAGEIF('5.6.3 (Large incl tax)'!$A:$A,'Annual incl tax'!$B54,'5.6.3 (Large incl tax)'!V:V)</f>
        <v>7.286165043800203</v>
      </c>
      <c r="V54" s="47">
        <f>AVERAGEIF('5.6.3 (Large incl tax)'!$A:$A,'Annual incl tax'!$B54,'5.6.3 (Large incl tax)'!W:W)</f>
        <v>9.8287937355256716</v>
      </c>
      <c r="W54" s="47">
        <f>AVERAGEIF('5.6.3 (Large incl tax)'!$A:$A,'Annual incl tax'!$B54,'5.6.3 (Large incl tax)'!X:X)</f>
        <v>14.531819606852173</v>
      </c>
      <c r="X54" s="47">
        <f>AVERAGEIF('5.6.3 (Large incl tax)'!$A:$A,'Annual incl tax'!$B54,'5.6.3 (Large incl tax)'!Y:Y)</f>
        <v>9.9042070240292013</v>
      </c>
      <c r="Y54" s="47">
        <f>AVERAGEIF('5.6.3 (Large incl tax)'!$A:$A,'Annual incl tax'!$B54,'5.6.3 (Large incl tax)'!Z:Z)</f>
        <v>7.9453189687591532</v>
      </c>
      <c r="Z54" s="47">
        <f>AVERAGEIF('5.6.3 (Large incl tax)'!$A:$A,'Annual incl tax'!$B54,'5.6.3 (Large incl tax)'!AA:AA)</f>
        <v>12.943631572444858</v>
      </c>
      <c r="AA54" s="47">
        <f>AVERAGEIF('5.6.3 (Large incl tax)'!$A:$A,'Annual incl tax'!$B54,'5.6.3 (Large incl tax)'!AB:AB)</f>
        <v>9.3750810379288154</v>
      </c>
      <c r="AB54" s="47">
        <f>AVERAGEIF('5.6.3 (Large incl tax)'!$A:$A,'Annual incl tax'!$B54,'5.6.3 (Large incl tax)'!AC:AC)</f>
        <v>7.932321307617717</v>
      </c>
      <c r="AC54" s="47">
        <f>AVERAGEIF('5.6.3 (Large incl tax)'!$A:$A,'Annual incl tax'!$B54,'5.6.3 (Large incl tax)'!AD:AD)</f>
        <v>14.945231223782896</v>
      </c>
      <c r="AD54" s="47">
        <f>AVERAGEIF('5.6.3 (Large incl tax)'!$A:$A,'Annual incl tax'!$B54,'5.6.3 (Large incl tax)'!AE:AE)</f>
        <v>9.992617973674168</v>
      </c>
      <c r="AE54" s="47">
        <f>AVERAGEIF('5.6.3 (Large incl tax)'!$A:$A,'Annual incl tax'!$B54,'5.6.3 (Large incl tax)'!AF:AF)</f>
        <v>8.3952576359628104</v>
      </c>
      <c r="AF54" s="47">
        <f>AVERAGEIF('5.6.3 (Large incl tax)'!$A:$A,'Annual incl tax'!$B54,'5.6.3 (Large incl tax)'!AG:AG)</f>
        <v>13.547115666027604</v>
      </c>
      <c r="AG54" s="47">
        <f>AVERAGEIF('5.6.3 (Large incl tax)'!$A:$A,'Annual incl tax'!$B54,'5.6.3 (Large incl tax)'!AH:AH)</f>
        <v>11.121548866546842</v>
      </c>
      <c r="AH54" s="47">
        <f t="shared" si="3"/>
        <v>12.46507748282186</v>
      </c>
      <c r="AI54" s="49">
        <f t="shared" si="4"/>
        <v>-8.5600526251804592</v>
      </c>
      <c r="AJ54" s="50">
        <f>RANK(Q54,(C54:Q54,U54:AG54),1)</f>
        <v>12</v>
      </c>
    </row>
    <row r="55" spans="1:36" ht="12.65" customHeight="1" x14ac:dyDescent="0.25">
      <c r="A55" s="17" t="s">
        <v>39</v>
      </c>
      <c r="B55" s="82">
        <v>2010</v>
      </c>
      <c r="C55" s="47">
        <f>AVERAGEIF('5.6.3 (Large incl tax)'!$A:$A,'Annual incl tax'!$B55,'5.6.3 (Large incl tax)'!D:D)</f>
        <v>15.134055012863588</v>
      </c>
      <c r="D55" s="47">
        <f>AVERAGEIF('5.6.3 (Large incl tax)'!$A:$A,'Annual incl tax'!$B55,'5.6.3 (Large incl tax)'!E:E)</f>
        <v>15.002123282506899</v>
      </c>
      <c r="E55" s="47">
        <f>AVERAGEIF('5.6.3 (Large incl tax)'!$A:$A,'Annual incl tax'!$B55,'5.6.3 (Large incl tax)'!F:F)</f>
        <v>19.966003405714773</v>
      </c>
      <c r="F55" s="47">
        <f>AVERAGEIF('5.6.3 (Large incl tax)'!$A:$A,'Annual incl tax'!$B55,'5.6.3 (Large incl tax)'!G:G)</f>
        <v>10.149678645044656</v>
      </c>
      <c r="G55" s="47">
        <f>AVERAGEIF('5.6.3 (Large incl tax)'!$A:$A,'Annual incl tax'!$B55,'5.6.3 (Large incl tax)'!H:H)</f>
        <v>10.181978906897832</v>
      </c>
      <c r="H55" s="47">
        <f>AVERAGEIF('5.6.3 (Large incl tax)'!$A:$A,'Annual incl tax'!$B55,'5.6.3 (Large incl tax)'!I:I)</f>
        <v>19.441721596878764</v>
      </c>
      <c r="I55" s="47">
        <f>AVERAGEIF('5.6.3 (Large incl tax)'!$A:$A,'Annual incl tax'!$B55,'5.6.3 (Large incl tax)'!J:J)</f>
        <v>11.887295868015247</v>
      </c>
      <c r="J55" s="47">
        <f>AVERAGEIF('5.6.3 (Large incl tax)'!$A:$A,'Annual incl tax'!$B55,'5.6.3 (Large incl tax)'!K:K)</f>
        <v>14.133167822520683</v>
      </c>
      <c r="K55" s="47">
        <f>AVERAGEIF('5.6.3 (Large incl tax)'!$A:$A,'Annual incl tax'!$B55,'5.6.3 (Large incl tax)'!L:L)</f>
        <v>21.054130653315376</v>
      </c>
      <c r="L55" s="47">
        <f>AVERAGEIF('5.6.3 (Large incl tax)'!$A:$A,'Annual incl tax'!$B55,'5.6.3 (Large incl tax)'!M:M)</f>
        <v>13.900342425725739</v>
      </c>
      <c r="M55" s="47">
        <f>AVERAGEIF('5.6.3 (Large incl tax)'!$A:$A,'Annual incl tax'!$B55,'5.6.3 (Large incl tax)'!N:N)</f>
        <v>16.866131424054132</v>
      </c>
      <c r="N55" s="47">
        <f>AVERAGEIF('5.6.3 (Large incl tax)'!$A:$A,'Annual incl tax'!$B55,'5.6.3 (Large incl tax)'!O:O)</f>
        <v>12.656619859497953</v>
      </c>
      <c r="O55" s="47">
        <f>AVERAGEIF('5.6.3 (Large incl tax)'!$A:$A,'Annual incl tax'!$B55,'5.6.3 (Large incl tax)'!P:P)</f>
        <v>13.897310081744639</v>
      </c>
      <c r="P55" s="47">
        <f>AVERAGEIF('5.6.3 (Large incl tax)'!$A:$A,'Annual incl tax'!$B55,'5.6.3 (Large incl tax)'!Q:Q)</f>
        <v>14.122562485391772</v>
      </c>
      <c r="Q55" s="47">
        <f>AVERAGEIF('5.6.3 (Large incl tax)'!$A:$A,'Annual incl tax'!$B55,'5.6.3 (Large incl tax)'!R:R)</f>
        <v>10.915366970472022</v>
      </c>
      <c r="R55" s="48">
        <f t="shared" si="0"/>
        <v>14.122562485391772</v>
      </c>
      <c r="S55" s="49">
        <f t="shared" si="1"/>
        <v>-22.709727914018714</v>
      </c>
      <c r="T55" s="50">
        <f t="shared" si="2"/>
        <v>3</v>
      </c>
      <c r="U55" s="47">
        <f>AVERAGEIF('5.6.3 (Large incl tax)'!$A:$A,'Annual incl tax'!$B55,'5.6.3 (Large incl tax)'!V:V)</f>
        <v>7.0568398522791167</v>
      </c>
      <c r="V55" s="47">
        <f>AVERAGEIF('5.6.3 (Large incl tax)'!$A:$A,'Annual incl tax'!$B55,'5.6.3 (Large incl tax)'!W:W)</f>
        <v>9.4943541608927795</v>
      </c>
      <c r="W55" s="47">
        <f>AVERAGEIF('5.6.3 (Large incl tax)'!$A:$A,'Annual incl tax'!$B55,'5.6.3 (Large incl tax)'!X:X)</f>
        <v>16.335006979787629</v>
      </c>
      <c r="X55" s="47">
        <f>AVERAGEIF('5.6.3 (Large incl tax)'!$A:$A,'Annual incl tax'!$B55,'5.6.3 (Large incl tax)'!Y:Y)</f>
        <v>9.6000106916427796</v>
      </c>
      <c r="Y55" s="47">
        <f>AVERAGEIF('5.6.3 (Large incl tax)'!$A:$A,'Annual incl tax'!$B55,'5.6.3 (Large incl tax)'!Z:Z)</f>
        <v>8.2096311414076055</v>
      </c>
      <c r="Z55" s="47">
        <f>AVERAGEIF('5.6.3 (Large incl tax)'!$A:$A,'Annual incl tax'!$B55,'5.6.3 (Large incl tax)'!AA:AA)</f>
        <v>13.272126642435106</v>
      </c>
      <c r="AA55" s="47">
        <f>AVERAGEIF('5.6.3 (Large incl tax)'!$A:$A,'Annual incl tax'!$B55,'5.6.3 (Large incl tax)'!AB:AB)</f>
        <v>9.0059447621437592</v>
      </c>
      <c r="AB55" s="47">
        <f>AVERAGEIF('5.6.3 (Large incl tax)'!$A:$A,'Annual incl tax'!$B55,'5.6.3 (Large incl tax)'!AC:AC)</f>
        <v>9.7907639907101895</v>
      </c>
      <c r="AC55" s="47">
        <f>AVERAGEIF('5.6.3 (Large incl tax)'!$A:$A,'Annual incl tax'!$B55,'5.6.3 (Large incl tax)'!AD:AD)</f>
        <v>15.707918394753397</v>
      </c>
      <c r="AD55" s="47">
        <f>AVERAGEIF('5.6.3 (Large incl tax)'!$A:$A,'Annual incl tax'!$B55,'5.6.3 (Large incl tax)'!AE:AE)</f>
        <v>11.020785358006433</v>
      </c>
      <c r="AE55" s="47">
        <f>AVERAGEIF('5.6.3 (Large incl tax)'!$A:$A,'Annual incl tax'!$B55,'5.6.3 (Large incl tax)'!AF:AF)</f>
        <v>8.7897497647242204</v>
      </c>
      <c r="AF55" s="47">
        <f>AVERAGEIF('5.6.3 (Large incl tax)'!$A:$A,'Annual incl tax'!$B55,'5.6.3 (Large incl tax)'!AG:AG)</f>
        <v>12.080613188667856</v>
      </c>
      <c r="AG55" s="47">
        <f>AVERAGEIF('5.6.3 (Large incl tax)'!$A:$A,'Annual incl tax'!$B55,'5.6.3 (Large incl tax)'!AH:AH)</f>
        <v>11.063865582382574</v>
      </c>
      <c r="AH55" s="47">
        <f t="shared" si="3"/>
        <v>12.368616524082904</v>
      </c>
      <c r="AI55" s="49">
        <f t="shared" si="4"/>
        <v>-11.749491552117119</v>
      </c>
      <c r="AJ55" s="50">
        <f>RANK(Q55,(C55:Q55,U55:AG55),1)</f>
        <v>10</v>
      </c>
    </row>
    <row r="56" spans="1:36" ht="12.65" customHeight="1" x14ac:dyDescent="0.25">
      <c r="A56" s="17" t="s">
        <v>39</v>
      </c>
      <c r="B56" s="82">
        <v>2011</v>
      </c>
      <c r="C56" s="47">
        <f>AVERAGEIF('5.6.3 (Large incl tax)'!$A:$A,'Annual incl tax'!$B56,'5.6.3 (Large incl tax)'!D:D)</f>
        <v>15.560048811443291</v>
      </c>
      <c r="D56" s="47">
        <f>AVERAGEIF('5.6.3 (Large incl tax)'!$A:$A,'Annual incl tax'!$B56,'5.6.3 (Large incl tax)'!E:E)</f>
        <v>16.488664300439154</v>
      </c>
      <c r="E56" s="47">
        <f>AVERAGEIF('5.6.3 (Large incl tax)'!$A:$A,'Annual incl tax'!$B56,'5.6.3 (Large incl tax)'!F:F)</f>
        <v>22.337587852546584</v>
      </c>
      <c r="F56" s="47">
        <f>AVERAGEIF('5.6.3 (Large incl tax)'!$A:$A,'Annual incl tax'!$B56,'5.6.3 (Large incl tax)'!G:G)</f>
        <v>11.906436425958351</v>
      </c>
      <c r="G56" s="47">
        <f>AVERAGEIF('5.6.3 (Large incl tax)'!$A:$A,'Annual incl tax'!$B56,'5.6.3 (Large incl tax)'!H:H)</f>
        <v>11.155776626146569</v>
      </c>
      <c r="H56" s="47">
        <f>AVERAGEIF('5.6.3 (Large incl tax)'!$A:$A,'Annual incl tax'!$B56,'5.6.3 (Large incl tax)'!I:I)</f>
        <v>20.92310434371867</v>
      </c>
      <c r="I56" s="47">
        <f>AVERAGEIF('5.6.3 (Large incl tax)'!$A:$A,'Annual incl tax'!$B56,'5.6.3 (Large incl tax)'!J:J)</f>
        <v>12.032331929627343</v>
      </c>
      <c r="J56" s="47">
        <f>AVERAGEIF('5.6.3 (Large incl tax)'!$A:$A,'Annual incl tax'!$B56,'5.6.3 (Large incl tax)'!K:K)</f>
        <v>14.895720262886051</v>
      </c>
      <c r="K56" s="47">
        <f>AVERAGEIF('5.6.3 (Large incl tax)'!$A:$A,'Annual incl tax'!$B56,'5.6.3 (Large incl tax)'!L:L)</f>
        <v>21.578171722721336</v>
      </c>
      <c r="L56" s="47">
        <f>AVERAGEIF('5.6.3 (Large incl tax)'!$A:$A,'Annual incl tax'!$B56,'5.6.3 (Large incl tax)'!M:M)</f>
        <v>13.468599586085881</v>
      </c>
      <c r="M56" s="47">
        <f>AVERAGEIF('5.6.3 (Large incl tax)'!$A:$A,'Annual incl tax'!$B56,'5.6.3 (Large incl tax)'!N:N)</f>
        <v>17.030960153302583</v>
      </c>
      <c r="N56" s="47">
        <f>AVERAGEIF('5.6.3 (Large incl tax)'!$A:$A,'Annual incl tax'!$B56,'5.6.3 (Large incl tax)'!O:O)</f>
        <v>13.954233216130991</v>
      </c>
      <c r="O56" s="47">
        <f>AVERAGEIF('5.6.3 (Large incl tax)'!$A:$A,'Annual incl tax'!$B56,'5.6.3 (Large incl tax)'!P:P)</f>
        <v>16.080449331777164</v>
      </c>
      <c r="P56" s="47">
        <f>AVERAGEIF('5.6.3 (Large incl tax)'!$A:$A,'Annual incl tax'!$B56,'5.6.3 (Large incl tax)'!Q:Q)</f>
        <v>15.464609645494871</v>
      </c>
      <c r="Q56" s="47">
        <f>AVERAGEIF('5.6.3 (Large incl tax)'!$A:$A,'Annual incl tax'!$B56,'5.6.3 (Large incl tax)'!R:R)</f>
        <v>11.628568748405163</v>
      </c>
      <c r="R56" s="48">
        <f t="shared" si="0"/>
        <v>15.464609645494871</v>
      </c>
      <c r="S56" s="49">
        <f t="shared" si="1"/>
        <v>-24.805287589054782</v>
      </c>
      <c r="T56" s="50">
        <f t="shared" si="2"/>
        <v>2</v>
      </c>
      <c r="U56" s="47">
        <f>AVERAGEIF('5.6.3 (Large incl tax)'!$A:$A,'Annual incl tax'!$B56,'5.6.3 (Large incl tax)'!V:V)</f>
        <v>7.3330129614473094</v>
      </c>
      <c r="V56" s="47">
        <f>AVERAGEIF('5.6.3 (Large incl tax)'!$A:$A,'Annual incl tax'!$B56,'5.6.3 (Large incl tax)'!W:W)</f>
        <v>9.4635786946261593</v>
      </c>
      <c r="W56" s="47">
        <f>AVERAGEIF('5.6.3 (Large incl tax)'!$A:$A,'Annual incl tax'!$B56,'5.6.3 (Large incl tax)'!X:X)</f>
        <v>18.991644392930869</v>
      </c>
      <c r="X56" s="47">
        <f>AVERAGEIF('5.6.3 (Large incl tax)'!$A:$A,'Annual incl tax'!$B56,'5.6.3 (Large incl tax)'!Y:Y)</f>
        <v>10.622152963373082</v>
      </c>
      <c r="Y56" s="47">
        <f>AVERAGEIF('5.6.3 (Large incl tax)'!$A:$A,'Annual incl tax'!$B56,'5.6.3 (Large incl tax)'!Z:Z)</f>
        <v>8.4958316728225149</v>
      </c>
      <c r="Z56" s="47">
        <f>AVERAGEIF('5.6.3 (Large incl tax)'!$A:$A,'Annual incl tax'!$B56,'5.6.3 (Large incl tax)'!AA:AA)</f>
        <v>13.24313165873912</v>
      </c>
      <c r="AA56" s="47">
        <f>AVERAGEIF('5.6.3 (Large incl tax)'!$A:$A,'Annual incl tax'!$B56,'5.6.3 (Large incl tax)'!AB:AB)</f>
        <v>11.368051461026399</v>
      </c>
      <c r="AB56" s="47">
        <f>AVERAGEIF('5.6.3 (Large incl tax)'!$A:$A,'Annual incl tax'!$B56,'5.6.3 (Large incl tax)'!AC:AC)</f>
        <v>10.235932492150514</v>
      </c>
      <c r="AC56" s="47">
        <f>AVERAGEIF('5.6.3 (Large incl tax)'!$A:$A,'Annual incl tax'!$B56,'5.6.3 (Large incl tax)'!AD:AD)</f>
        <v>15.928831747570648</v>
      </c>
      <c r="AD56" s="47">
        <f>AVERAGEIF('5.6.3 (Large incl tax)'!$A:$A,'Annual incl tax'!$B56,'5.6.3 (Large incl tax)'!AE:AE)</f>
        <v>11.611599992883836</v>
      </c>
      <c r="AE56" s="47">
        <f>AVERAGEIF('5.6.3 (Large incl tax)'!$A:$A,'Annual incl tax'!$B56,'5.6.3 (Large incl tax)'!AF:AF)</f>
        <v>9.3247034532963013</v>
      </c>
      <c r="AF56" s="47">
        <f>AVERAGEIF('5.6.3 (Large incl tax)'!$A:$A,'Annual incl tax'!$B56,'5.6.3 (Large incl tax)'!AG:AG)</f>
        <v>13.203822831092493</v>
      </c>
      <c r="AG56" s="47">
        <f>AVERAGEIF('5.6.3 (Large incl tax)'!$A:$A,'Annual incl tax'!$B56,'5.6.3 (Large incl tax)'!AH:AH)</f>
        <v>11.685152841294503</v>
      </c>
      <c r="AH56" s="47">
        <f t="shared" si="3"/>
        <v>13.223477244915806</v>
      </c>
      <c r="AI56" s="49">
        <f t="shared" si="4"/>
        <v>-12.061188346838627</v>
      </c>
      <c r="AJ56" s="50">
        <f>RANK(Q56,(C56:Q56,U56:AG56),1)</f>
        <v>10</v>
      </c>
    </row>
    <row r="57" spans="1:36" ht="12.65" customHeight="1" x14ac:dyDescent="0.25">
      <c r="A57" s="17" t="s">
        <v>39</v>
      </c>
      <c r="B57" s="82">
        <v>2012</v>
      </c>
      <c r="C57" s="47">
        <f>AVERAGEIF('5.6.3 (Large incl tax)'!$A:$A,'Annual incl tax'!$B57,'5.6.3 (Large incl tax)'!D:D)</f>
        <v>14.664665136451067</v>
      </c>
      <c r="D57" s="47">
        <f>AVERAGEIF('5.6.3 (Large incl tax)'!$A:$A,'Annual incl tax'!$B57,'5.6.3 (Large incl tax)'!E:E)</f>
        <v>15.764836783513388</v>
      </c>
      <c r="E57" s="47">
        <f>AVERAGEIF('5.6.3 (Large incl tax)'!$A:$A,'Annual incl tax'!$B57,'5.6.3 (Large incl tax)'!F:F)</f>
        <v>21.187375763344647</v>
      </c>
      <c r="F57" s="47">
        <f>AVERAGEIF('5.6.3 (Large incl tax)'!$A:$A,'Annual incl tax'!$B57,'5.6.3 (Large incl tax)'!G:G)</f>
        <v>11.108205403044966</v>
      </c>
      <c r="G57" s="47">
        <f>AVERAGEIF('5.6.3 (Large incl tax)'!$A:$A,'Annual incl tax'!$B57,'5.6.3 (Large incl tax)'!H:H)</f>
        <v>10.749761506536821</v>
      </c>
      <c r="H57" s="47">
        <f>AVERAGEIF('5.6.3 (Large incl tax)'!$A:$A,'Annual incl tax'!$B57,'5.6.3 (Large incl tax)'!I:I)</f>
        <v>20.29814143493514</v>
      </c>
      <c r="I57" s="47">
        <f>AVERAGEIF('5.6.3 (Large incl tax)'!$A:$A,'Annual incl tax'!$B57,'5.6.3 (Large incl tax)'!J:J)</f>
        <v>12.78737569537428</v>
      </c>
      <c r="J57" s="47">
        <f>AVERAGEIF('5.6.3 (Large incl tax)'!$A:$A,'Annual incl tax'!$B57,'5.6.3 (Large incl tax)'!K:K)</f>
        <v>15.79900579053264</v>
      </c>
      <c r="K57" s="47">
        <f>AVERAGEIF('5.6.3 (Large incl tax)'!$A:$A,'Annual incl tax'!$B57,'5.6.3 (Large incl tax)'!L:L)</f>
        <v>22.168149666660611</v>
      </c>
      <c r="L57" s="47">
        <f>AVERAGEIF('5.6.3 (Large incl tax)'!$A:$A,'Annual incl tax'!$B57,'5.6.3 (Large incl tax)'!M:M)</f>
        <v>12.871186279284329</v>
      </c>
      <c r="M57" s="47">
        <f>AVERAGEIF('5.6.3 (Large incl tax)'!$A:$A,'Annual incl tax'!$B57,'5.6.3 (Large incl tax)'!N:N)</f>
        <v>16.292312706719329</v>
      </c>
      <c r="N57" s="47">
        <f>AVERAGEIF('5.6.3 (Large incl tax)'!$A:$A,'Annual incl tax'!$B57,'5.6.3 (Large incl tax)'!O:O)</f>
        <v>15.129681312860869</v>
      </c>
      <c r="O57" s="47">
        <f>AVERAGEIF('5.6.3 (Large incl tax)'!$A:$A,'Annual incl tax'!$B57,'5.6.3 (Large incl tax)'!P:P)</f>
        <v>16.28400757730298</v>
      </c>
      <c r="P57" s="47">
        <f>AVERAGEIF('5.6.3 (Large incl tax)'!$A:$A,'Annual incl tax'!$B57,'5.6.3 (Large incl tax)'!Q:Q)</f>
        <v>14.119607960411097</v>
      </c>
      <c r="Q57" s="47">
        <f>AVERAGEIF('5.6.3 (Large incl tax)'!$A:$A,'Annual incl tax'!$B57,'5.6.3 (Large incl tax)'!R:R)</f>
        <v>12.572471676065573</v>
      </c>
      <c r="R57" s="48">
        <f t="shared" si="0"/>
        <v>15.129681312860869</v>
      </c>
      <c r="S57" s="49">
        <f t="shared" si="1"/>
        <v>-16.90193986188962</v>
      </c>
      <c r="T57" s="50">
        <f t="shared" si="2"/>
        <v>3</v>
      </c>
      <c r="U57" s="47">
        <f>AVERAGEIF('5.6.3 (Large incl tax)'!$A:$A,'Annual incl tax'!$B57,'5.6.3 (Large incl tax)'!V:V)</f>
        <v>7.2527049704398738</v>
      </c>
      <c r="V57" s="47">
        <f>AVERAGEIF('5.6.3 (Large incl tax)'!$A:$A,'Annual incl tax'!$B57,'5.6.3 (Large incl tax)'!W:W)</f>
        <v>9.9625030700600714</v>
      </c>
      <c r="W57" s="47">
        <f>AVERAGEIF('5.6.3 (Large incl tax)'!$A:$A,'Annual incl tax'!$B57,'5.6.3 (Large incl tax)'!X:X)</f>
        <v>22.736165655068206</v>
      </c>
      <c r="X57" s="47">
        <f>AVERAGEIF('5.6.3 (Large incl tax)'!$A:$A,'Annual incl tax'!$B57,'5.6.3 (Large incl tax)'!Y:Y)</f>
        <v>10.252411836153701</v>
      </c>
      <c r="Y57" s="47">
        <f>AVERAGEIF('5.6.3 (Large incl tax)'!$A:$A,'Annual incl tax'!$B57,'5.6.3 (Large incl tax)'!Z:Z)</f>
        <v>8.7219466534732959</v>
      </c>
      <c r="Z57" s="47">
        <f>AVERAGEIF('5.6.3 (Large incl tax)'!$A:$A,'Annual incl tax'!$B57,'5.6.3 (Large incl tax)'!AA:AA)</f>
        <v>11.983317177628191</v>
      </c>
      <c r="AA57" s="47">
        <f>AVERAGEIF('5.6.3 (Large incl tax)'!$A:$A,'Annual incl tax'!$B57,'5.6.3 (Large incl tax)'!AB:AB)</f>
        <v>11.673035862361356</v>
      </c>
      <c r="AB57" s="47">
        <f>AVERAGEIF('5.6.3 (Large incl tax)'!$A:$A,'Annual incl tax'!$B57,'5.6.3 (Large incl tax)'!AC:AC)</f>
        <v>10.00460547839111</v>
      </c>
      <c r="AC57" s="47">
        <f>AVERAGEIF('5.6.3 (Large incl tax)'!$A:$A,'Annual incl tax'!$B57,'5.6.3 (Large incl tax)'!AD:AD)</f>
        <v>14.906752627991732</v>
      </c>
      <c r="AD57" s="47">
        <f>AVERAGEIF('5.6.3 (Large incl tax)'!$A:$A,'Annual incl tax'!$B57,'5.6.3 (Large incl tax)'!AE:AE)</f>
        <v>11.472155838690924</v>
      </c>
      <c r="AE57" s="47">
        <f>AVERAGEIF('5.6.3 (Large incl tax)'!$A:$A,'Annual incl tax'!$B57,'5.6.3 (Large incl tax)'!AF:AF)</f>
        <v>8.609117084285355</v>
      </c>
      <c r="AF57" s="47">
        <f>AVERAGEIF('5.6.3 (Large incl tax)'!$A:$A,'Annual incl tax'!$B57,'5.6.3 (Large incl tax)'!AG:AG)</f>
        <v>12.396469325288594</v>
      </c>
      <c r="AG57" s="47">
        <f>AVERAGEIF('5.6.3 (Large incl tax)'!$A:$A,'Annual incl tax'!$B57,'5.6.3 (Large incl tax)'!AH:AH)</f>
        <v>11.387647430696081</v>
      </c>
      <c r="AH57" s="47">
        <f t="shared" si="3"/>
        <v>12.679923685719928</v>
      </c>
      <c r="AI57" s="49">
        <f t="shared" si="4"/>
        <v>-0.84741842551754509</v>
      </c>
      <c r="AJ57" s="50">
        <f>RANK(Q57,(C57:Q57,U57:AG57),1)</f>
        <v>14</v>
      </c>
    </row>
    <row r="58" spans="1:36" ht="12.65" customHeight="1" x14ac:dyDescent="0.25">
      <c r="A58" s="17" t="s">
        <v>39</v>
      </c>
      <c r="B58" s="82">
        <v>2013</v>
      </c>
      <c r="C58" s="47">
        <f>AVERAGEIF('5.6.3 (Large incl tax)'!$A:$A,'Annual incl tax'!$B58,'5.6.3 (Large incl tax)'!D:D)</f>
        <v>15.872968351326811</v>
      </c>
      <c r="D58" s="47">
        <f>AVERAGEIF('5.6.3 (Large incl tax)'!$A:$A,'Annual incl tax'!$B58,'5.6.3 (Large incl tax)'!E:E)</f>
        <v>16.87463484079688</v>
      </c>
      <c r="E58" s="47">
        <f>AVERAGEIF('5.6.3 (Large incl tax)'!$A:$A,'Annual incl tax'!$B58,'5.6.3 (Large incl tax)'!F:F)</f>
        <v>19.066264779348476</v>
      </c>
      <c r="F58" s="47">
        <f>AVERAGEIF('5.6.3 (Large incl tax)'!$A:$A,'Annual incl tax'!$B58,'5.6.3 (Large incl tax)'!G:G)</f>
        <v>11.741200104513418</v>
      </c>
      <c r="G58" s="47">
        <f>AVERAGEIF('5.6.3 (Large incl tax)'!$A:$A,'Annual incl tax'!$B58,'5.6.3 (Large incl tax)'!H:H)</f>
        <v>12.17783110656916</v>
      </c>
      <c r="H58" s="47">
        <f>AVERAGEIF('5.6.3 (Large incl tax)'!$A:$A,'Annual incl tax'!$B58,'5.6.3 (Large incl tax)'!I:I)</f>
        <v>23.605233477548357</v>
      </c>
      <c r="I58" s="47">
        <f>AVERAGEIF('5.6.3 (Large incl tax)'!$A:$A,'Annual incl tax'!$B58,'5.6.3 (Large incl tax)'!J:J)</f>
        <v>15.060854139340542</v>
      </c>
      <c r="J58" s="47">
        <f>AVERAGEIF('5.6.3 (Large incl tax)'!$A:$A,'Annual incl tax'!$B58,'5.6.3 (Large incl tax)'!K:K)</f>
        <v>17.400430195018696</v>
      </c>
      <c r="K58" s="47">
        <f>AVERAGEIF('5.6.3 (Large incl tax)'!$A:$A,'Annual incl tax'!$B58,'5.6.3 (Large incl tax)'!L:L)</f>
        <v>24.424237693346456</v>
      </c>
      <c r="L58" s="47">
        <f>AVERAGEIF('5.6.3 (Large incl tax)'!$A:$A,'Annual incl tax'!$B58,'5.6.3 (Large incl tax)'!M:M)</f>
        <v>12.870572919215423</v>
      </c>
      <c r="M58" s="47">
        <f>AVERAGEIF('5.6.3 (Large incl tax)'!$A:$A,'Annual incl tax'!$B58,'5.6.3 (Large incl tax)'!N:N)</f>
        <v>17.329107873031301</v>
      </c>
      <c r="N58" s="47">
        <f>AVERAGEIF('5.6.3 (Large incl tax)'!$A:$A,'Annual incl tax'!$B58,'5.6.3 (Large incl tax)'!O:O)</f>
        <v>16.615237701056504</v>
      </c>
      <c r="O58" s="47">
        <f>AVERAGEIF('5.6.3 (Large incl tax)'!$A:$A,'Annual incl tax'!$B58,'5.6.3 (Large incl tax)'!P:P)</f>
        <v>17.103030569583051</v>
      </c>
      <c r="P58" s="47">
        <f>AVERAGEIF('5.6.3 (Large incl tax)'!$A:$A,'Annual incl tax'!$B58,'5.6.3 (Large incl tax)'!Q:Q)</f>
        <v>14.942798723875802</v>
      </c>
      <c r="Q58" s="47">
        <f>AVERAGEIF('5.6.3 (Large incl tax)'!$A:$A,'Annual incl tax'!$B58,'5.6.3 (Large incl tax)'!R:R)</f>
        <v>13.685148362020058</v>
      </c>
      <c r="R58" s="48">
        <f t="shared" si="0"/>
        <v>16.615237701056504</v>
      </c>
      <c r="S58" s="49">
        <f t="shared" si="1"/>
        <v>-17.634952877322554</v>
      </c>
      <c r="T58" s="50">
        <f t="shared" si="2"/>
        <v>4</v>
      </c>
      <c r="U58" s="47">
        <f>AVERAGEIF('5.6.3 (Large incl tax)'!$A:$A,'Annual incl tax'!$B58,'5.6.3 (Large incl tax)'!V:V)</f>
        <v>7.7200260474311388</v>
      </c>
      <c r="V58" s="47">
        <f>AVERAGEIF('5.6.3 (Large incl tax)'!$A:$A,'Annual incl tax'!$B58,'5.6.3 (Large incl tax)'!W:W)</f>
        <v>11.019281617607586</v>
      </c>
      <c r="W58" s="47">
        <f>AVERAGEIF('5.6.3 (Large incl tax)'!$A:$A,'Annual incl tax'!$B58,'5.6.3 (Large incl tax)'!X:X)</f>
        <v>22.006147833632568</v>
      </c>
      <c r="X58" s="47">
        <f>AVERAGEIF('5.6.3 (Large incl tax)'!$A:$A,'Annual incl tax'!$B58,'5.6.3 (Large incl tax)'!Y:Y)</f>
        <v>10.853763213987644</v>
      </c>
      <c r="Y58" s="47">
        <f>AVERAGEIF('5.6.3 (Large incl tax)'!$A:$A,'Annual incl tax'!$B58,'5.6.3 (Large incl tax)'!Z:Z)</f>
        <v>11.184609613920262</v>
      </c>
      <c r="Z58" s="47">
        <f>AVERAGEIF('5.6.3 (Large incl tax)'!$A:$A,'Annual incl tax'!$B58,'5.6.3 (Large incl tax)'!AA:AA)</f>
        <v>11.12571677803054</v>
      </c>
      <c r="AA58" s="47">
        <f>AVERAGEIF('5.6.3 (Large incl tax)'!$A:$A,'Annual incl tax'!$B58,'5.6.3 (Large incl tax)'!AB:AB)</f>
        <v>12.144162190213713</v>
      </c>
      <c r="AB58" s="47">
        <f>AVERAGEIF('5.6.3 (Large incl tax)'!$A:$A,'Annual incl tax'!$B58,'5.6.3 (Large incl tax)'!AC:AC)</f>
        <v>11.435117473122512</v>
      </c>
      <c r="AC58" s="47">
        <f>AVERAGEIF('5.6.3 (Large incl tax)'!$A:$A,'Annual incl tax'!$B58,'5.6.3 (Large incl tax)'!AD:AD)</f>
        <v>15.65160543183292</v>
      </c>
      <c r="AD58" s="47">
        <f>AVERAGEIF('5.6.3 (Large incl tax)'!$A:$A,'Annual incl tax'!$B58,'5.6.3 (Large incl tax)'!AE:AE)</f>
        <v>11.847317919424258</v>
      </c>
      <c r="AE58" s="47">
        <f>AVERAGEIF('5.6.3 (Large incl tax)'!$A:$A,'Annual incl tax'!$B58,'5.6.3 (Large incl tax)'!AF:AF)</f>
        <v>10.862430352667293</v>
      </c>
      <c r="AF58" s="47">
        <f>AVERAGEIF('5.6.3 (Large incl tax)'!$A:$A,'Annual incl tax'!$B58,'5.6.3 (Large incl tax)'!AG:AG)</f>
        <v>12.781249894293291</v>
      </c>
      <c r="AG58" s="47">
        <f>AVERAGEIF('5.6.3 (Large incl tax)'!$A:$A,'Annual incl tax'!$B58,'5.6.3 (Large incl tax)'!AH:AH)</f>
        <v>12.360699654824007</v>
      </c>
      <c r="AH58" s="47">
        <f t="shared" si="3"/>
        <v>13.277860640617741</v>
      </c>
      <c r="AI58" s="49">
        <f t="shared" si="4"/>
        <v>3.0674197630633433</v>
      </c>
      <c r="AJ58" s="50">
        <f>RANK(Q58,(C58:Q58,U58:AG58),1)</f>
        <v>15</v>
      </c>
    </row>
    <row r="59" spans="1:36" ht="12.65" customHeight="1" x14ac:dyDescent="0.25">
      <c r="A59" s="17" t="s">
        <v>39</v>
      </c>
      <c r="B59" s="82">
        <v>2014</v>
      </c>
      <c r="C59" s="47">
        <f>AVERAGEIF('5.6.3 (Large incl tax)'!$A:$A,'Annual incl tax'!$B59,'5.6.3 (Large incl tax)'!D:D)</f>
        <v>14.769937229286821</v>
      </c>
      <c r="D59" s="47">
        <f>AVERAGEIF('5.6.3 (Large incl tax)'!$A:$A,'Annual incl tax'!$B59,'5.6.3 (Large incl tax)'!E:E)</f>
        <v>14.826896229335254</v>
      </c>
      <c r="E59" s="47">
        <f>AVERAGEIF('5.6.3 (Large incl tax)'!$A:$A,'Annual incl tax'!$B59,'5.6.3 (Large incl tax)'!F:F)</f>
        <v>18.529336517141395</v>
      </c>
      <c r="F59" s="47">
        <f>AVERAGEIF('5.6.3 (Large incl tax)'!$A:$A,'Annual incl tax'!$B59,'5.6.3 (Large incl tax)'!G:G)</f>
        <v>10.947753190300615</v>
      </c>
      <c r="G59" s="47">
        <f>AVERAGEIF('5.6.3 (Large incl tax)'!$A:$A,'Annual incl tax'!$B59,'5.6.3 (Large incl tax)'!H:H)</f>
        <v>12.191042170716967</v>
      </c>
      <c r="H59" s="47">
        <f>AVERAGEIF('5.6.3 (Large incl tax)'!$A:$A,'Annual incl tax'!$B59,'5.6.3 (Large incl tax)'!I:I)</f>
        <v>22.80245474689919</v>
      </c>
      <c r="I59" s="47">
        <f>AVERAGEIF('5.6.3 (Large incl tax)'!$A:$A,'Annual incl tax'!$B59,'5.6.3 (Large incl tax)'!J:J)</f>
        <v>15.341518864554095</v>
      </c>
      <c r="J59" s="47">
        <f>AVERAGEIF('5.6.3 (Large incl tax)'!$A:$A,'Annual incl tax'!$B59,'5.6.3 (Large incl tax)'!K:K)</f>
        <v>17.17460372609424</v>
      </c>
      <c r="K59" s="47">
        <f>AVERAGEIF('5.6.3 (Large incl tax)'!$A:$A,'Annual incl tax'!$B59,'5.6.3 (Large incl tax)'!L:L)</f>
        <v>23.956585169322295</v>
      </c>
      <c r="L59" s="47">
        <f>AVERAGEIF('5.6.3 (Large incl tax)'!$A:$A,'Annual incl tax'!$B59,'5.6.3 (Large incl tax)'!M:M)</f>
        <v>12.900880109552197</v>
      </c>
      <c r="M59" s="47">
        <f>AVERAGEIF('5.6.3 (Large incl tax)'!$A:$A,'Annual incl tax'!$B59,'5.6.3 (Large incl tax)'!N:N)</f>
        <v>16.172460481403569</v>
      </c>
      <c r="N59" s="47">
        <f>AVERAGEIF('5.6.3 (Large incl tax)'!$A:$A,'Annual incl tax'!$B59,'5.6.3 (Large incl tax)'!O:O)</f>
        <v>16.886571222614585</v>
      </c>
      <c r="O59" s="47">
        <f>AVERAGEIF('5.6.3 (Large incl tax)'!$A:$A,'Annual incl tax'!$B59,'5.6.3 (Large incl tax)'!P:P)</f>
        <v>16.043995651041723</v>
      </c>
      <c r="P59" s="47">
        <f>AVERAGEIF('5.6.3 (Large incl tax)'!$A:$A,'Annual incl tax'!$B59,'5.6.3 (Large incl tax)'!Q:Q)</f>
        <v>13.043549595040108</v>
      </c>
      <c r="Q59" s="47">
        <f>AVERAGEIF('5.6.3 (Large incl tax)'!$A:$A,'Annual incl tax'!$B59,'5.6.3 (Large incl tax)'!R:R)</f>
        <v>14.281012824373258</v>
      </c>
      <c r="R59" s="48">
        <f t="shared" si="0"/>
        <v>15.341518864554095</v>
      </c>
      <c r="S59" s="49">
        <f t="shared" si="1"/>
        <v>-6.9126534963307273</v>
      </c>
      <c r="T59" s="50">
        <f t="shared" si="2"/>
        <v>5</v>
      </c>
      <c r="U59" s="47">
        <f>AVERAGEIF('5.6.3 (Large incl tax)'!$A:$A,'Annual incl tax'!$B59,'5.6.3 (Large incl tax)'!V:V)</f>
        <v>6.9026464351667602</v>
      </c>
      <c r="V59" s="47">
        <f>AVERAGEIF('5.6.3 (Large incl tax)'!$A:$A,'Annual incl tax'!$B59,'5.6.3 (Large incl tax)'!W:W)</f>
        <v>10.178183755419528</v>
      </c>
      <c r="W59" s="47">
        <f>AVERAGEIF('5.6.3 (Large incl tax)'!$A:$A,'Annual incl tax'!$B59,'5.6.3 (Large incl tax)'!X:X)</f>
        <v>18.491644609530788</v>
      </c>
      <c r="X59" s="47">
        <f>AVERAGEIF('5.6.3 (Large incl tax)'!$A:$A,'Annual incl tax'!$B59,'5.6.3 (Large incl tax)'!Y:Y)</f>
        <v>8.8739086367812661</v>
      </c>
      <c r="Y59" s="47">
        <f>AVERAGEIF('5.6.3 (Large incl tax)'!$A:$A,'Annual incl tax'!$B59,'5.6.3 (Large incl tax)'!Z:Z)</f>
        <v>10.142948489831959</v>
      </c>
      <c r="Z59" s="47">
        <f>AVERAGEIF('5.6.3 (Large incl tax)'!$A:$A,'Annual incl tax'!$B59,'5.6.3 (Large incl tax)'!AA:AA)</f>
        <v>9.1674598110912484</v>
      </c>
      <c r="AA59" s="47">
        <f>AVERAGEIF('5.6.3 (Large incl tax)'!$A:$A,'Annual incl tax'!$B59,'5.6.3 (Large incl tax)'!AB:AB)</f>
        <v>11.272889762049655</v>
      </c>
      <c r="AB59" s="47">
        <f>AVERAGEIF('5.6.3 (Large incl tax)'!$A:$A,'Annual incl tax'!$B59,'5.6.3 (Large incl tax)'!AC:AC)</f>
        <v>10.377592897918102</v>
      </c>
      <c r="AC59" s="47">
        <f>AVERAGEIF('5.6.3 (Large incl tax)'!$A:$A,'Annual incl tax'!$B59,'5.6.3 (Large incl tax)'!AD:AD)</f>
        <v>12.724519533462622</v>
      </c>
      <c r="AD59" s="47">
        <f>AVERAGEIF('5.6.3 (Large incl tax)'!$A:$A,'Annual incl tax'!$B59,'5.6.3 (Large incl tax)'!AE:AE)</f>
        <v>10.915878260051702</v>
      </c>
      <c r="AE59" s="47">
        <f>AVERAGEIF('5.6.3 (Large incl tax)'!$A:$A,'Annual incl tax'!$B59,'5.6.3 (Large incl tax)'!AF:AF)</f>
        <v>10.036031919500754</v>
      </c>
      <c r="AF59" s="47">
        <f>AVERAGEIF('5.6.3 (Large incl tax)'!$A:$A,'Annual incl tax'!$B59,'5.6.3 (Large incl tax)'!AG:AG)</f>
        <v>10.855479961171019</v>
      </c>
      <c r="AG59" s="47">
        <f>AVERAGEIF('5.6.3 (Large incl tax)'!$A:$A,'Annual incl tax'!$B59,'5.6.3 (Large incl tax)'!AH:AH)</f>
        <v>11.686869037817548</v>
      </c>
      <c r="AH59" s="47">
        <f t="shared" si="3"/>
        <v>12.81269982150741</v>
      </c>
      <c r="AI59" s="49">
        <f t="shared" si="4"/>
        <v>11.45982519937864</v>
      </c>
      <c r="AJ59" s="50">
        <f>RANK(Q59,(C59:Q59,U59:AG59),1)</f>
        <v>17</v>
      </c>
    </row>
    <row r="60" spans="1:36" ht="12.65" customHeight="1" x14ac:dyDescent="0.25">
      <c r="A60" s="17" t="s">
        <v>39</v>
      </c>
      <c r="B60" s="82">
        <v>2015</v>
      </c>
      <c r="C60" s="47">
        <f>AVERAGEIF('5.6.3 (Large incl tax)'!$A:$A,'Annual incl tax'!$B60,'5.6.3 (Large incl tax)'!D:D)</f>
        <v>12.824484275349164</v>
      </c>
      <c r="D60" s="47">
        <f>AVERAGEIF('5.6.3 (Large incl tax)'!$A:$A,'Annual incl tax'!$B60,'5.6.3 (Large incl tax)'!E:E)</f>
        <v>14.625553084065839</v>
      </c>
      <c r="E60" s="47">
        <f>AVERAGEIF('5.6.3 (Large incl tax)'!$A:$A,'Annual incl tax'!$B60,'5.6.3 (Large incl tax)'!F:F)</f>
        <v>16.606855269353979</v>
      </c>
      <c r="F60" s="47">
        <f>AVERAGEIF('5.6.3 (Large incl tax)'!$A:$A,'Annual incl tax'!$B60,'5.6.3 (Large incl tax)'!G:G)</f>
        <v>9.7718353184463691</v>
      </c>
      <c r="G60" s="47">
        <f>AVERAGEIF('5.6.3 (Large incl tax)'!$A:$A,'Annual incl tax'!$B60,'5.6.3 (Large incl tax)'!H:H)</f>
        <v>11.298631990834371</v>
      </c>
      <c r="H60" s="47">
        <f>AVERAGEIF('5.6.3 (Large incl tax)'!$A:$A,'Annual incl tax'!$B60,'5.6.3 (Large incl tax)'!I:I)</f>
        <v>20.31903042312026</v>
      </c>
      <c r="I60" s="47">
        <f>AVERAGEIF('5.6.3 (Large incl tax)'!$A:$A,'Annual incl tax'!$B60,'5.6.3 (Large incl tax)'!J:J)</f>
        <v>13.702485809089373</v>
      </c>
      <c r="J60" s="47">
        <f>AVERAGEIF('5.6.3 (Large incl tax)'!$A:$A,'Annual incl tax'!$B60,'5.6.3 (Large incl tax)'!K:K)</f>
        <v>15.071721779750852</v>
      </c>
      <c r="K60" s="47">
        <f>AVERAGEIF('5.6.3 (Large incl tax)'!$A:$A,'Annual incl tax'!$B60,'5.6.3 (Large incl tax)'!L:L)</f>
        <v>22.098138369108042</v>
      </c>
      <c r="L60" s="47">
        <f>AVERAGEIF('5.6.3 (Large incl tax)'!$A:$A,'Annual incl tax'!$B60,'5.6.3 (Large incl tax)'!M:M)</f>
        <v>11.825471492868221</v>
      </c>
      <c r="M60" s="47">
        <f>AVERAGEIF('5.6.3 (Large incl tax)'!$A:$A,'Annual incl tax'!$B60,'5.6.3 (Large incl tax)'!N:N)</f>
        <v>14.808243884794638</v>
      </c>
      <c r="N60" s="47">
        <f>AVERAGEIF('5.6.3 (Large incl tax)'!$A:$A,'Annual incl tax'!$B60,'5.6.3 (Large incl tax)'!O:O)</f>
        <v>15.73806839806702</v>
      </c>
      <c r="O60" s="47">
        <f>AVERAGEIF('5.6.3 (Large incl tax)'!$A:$A,'Annual incl tax'!$B60,'5.6.3 (Large incl tax)'!P:P)</f>
        <v>14.798706587600909</v>
      </c>
      <c r="P60" s="47">
        <f>AVERAGEIF('5.6.3 (Large incl tax)'!$A:$A,'Annual incl tax'!$B60,'5.6.3 (Large incl tax)'!Q:Q)</f>
        <v>11.156980006700243</v>
      </c>
      <c r="Q60" s="47">
        <f>AVERAGEIF('5.6.3 (Large incl tax)'!$A:$A,'Annual incl tax'!$B60,'5.6.3 (Large incl tax)'!R:R)</f>
        <v>14.26145194313521</v>
      </c>
      <c r="R60" s="48">
        <f t="shared" si="0"/>
        <v>14.625553084065839</v>
      </c>
      <c r="S60" s="49">
        <f t="shared" si="1"/>
        <v>-2.4894863041269018</v>
      </c>
      <c r="T60" s="50">
        <f t="shared" si="2"/>
        <v>7</v>
      </c>
      <c r="U60" s="47">
        <f>AVERAGEIF('5.6.3 (Large incl tax)'!$A:$A,'Annual incl tax'!$B60,'5.6.3 (Large incl tax)'!V:V)</f>
        <v>6.8846980625879732</v>
      </c>
      <c r="V60" s="47">
        <f>AVERAGEIF('5.6.3 (Large incl tax)'!$A:$A,'Annual incl tax'!$B60,'5.6.3 (Large incl tax)'!W:W)</f>
        <v>9.1395141863235665</v>
      </c>
      <c r="W60" s="47">
        <f>AVERAGEIF('5.6.3 (Large incl tax)'!$A:$A,'Annual incl tax'!$B60,'5.6.3 (Large incl tax)'!X:X)</f>
        <v>13.58791588286071</v>
      </c>
      <c r="X60" s="47">
        <f>AVERAGEIF('5.6.3 (Large incl tax)'!$A:$A,'Annual incl tax'!$B60,'5.6.3 (Large incl tax)'!Y:Y)</f>
        <v>8.0064878627208493</v>
      </c>
      <c r="Y60" s="47">
        <f>AVERAGEIF('5.6.3 (Large incl tax)'!$A:$A,'Annual incl tax'!$B60,'5.6.3 (Large incl tax)'!Z:Z)</f>
        <v>8.9540534051319121</v>
      </c>
      <c r="Z60" s="47">
        <f>AVERAGEIF('5.6.3 (Large incl tax)'!$A:$A,'Annual incl tax'!$B60,'5.6.3 (Large incl tax)'!AA:AA)</f>
        <v>8.0574296375365826</v>
      </c>
      <c r="AA60" s="47">
        <f>AVERAGEIF('5.6.3 (Large incl tax)'!$A:$A,'Annual incl tax'!$B60,'5.6.3 (Large incl tax)'!AB:AB)</f>
        <v>11.857664667515298</v>
      </c>
      <c r="AB60" s="47">
        <f>AVERAGEIF('5.6.3 (Large incl tax)'!$A:$A,'Annual incl tax'!$B60,'5.6.3 (Large incl tax)'!AC:AC)</f>
        <v>8.7622810272200411</v>
      </c>
      <c r="AC60" s="47">
        <f>AVERAGEIF('5.6.3 (Large incl tax)'!$A:$A,'Annual incl tax'!$B60,'5.6.3 (Large incl tax)'!AD:AD)</f>
        <v>10.762198727406663</v>
      </c>
      <c r="AD60" s="47">
        <f>AVERAGEIF('5.6.3 (Large incl tax)'!$A:$A,'Annual incl tax'!$B60,'5.6.3 (Large incl tax)'!AE:AE)</f>
        <v>9.9711829562138234</v>
      </c>
      <c r="AE60" s="47">
        <f>AVERAGEIF('5.6.3 (Large incl tax)'!$A:$A,'Annual incl tax'!$B60,'5.6.3 (Large incl tax)'!AF:AF)</f>
        <v>9.3966206608811174</v>
      </c>
      <c r="AF60" s="47">
        <f>AVERAGEIF('5.6.3 (Large incl tax)'!$A:$A,'Annual incl tax'!$B60,'5.6.3 (Large incl tax)'!AG:AG)</f>
        <v>9.5603034098575463</v>
      </c>
      <c r="AG60" s="47">
        <f>AVERAGEIF('5.6.3 (Large incl tax)'!$A:$A,'Annual incl tax'!$B60,'5.6.3 (Large incl tax)'!AH:AH)</f>
        <v>10.249246081948613</v>
      </c>
      <c r="AH60" s="47">
        <f t="shared" si="3"/>
        <v>11.562051741851295</v>
      </c>
      <c r="AI60" s="49">
        <f t="shared" si="4"/>
        <v>23.347069028526001</v>
      </c>
      <c r="AJ60" s="50">
        <f>RANK(Q60,(C60:Q60,U60:AG60),1)</f>
        <v>20</v>
      </c>
    </row>
    <row r="61" spans="1:36" ht="12.65" customHeight="1" x14ac:dyDescent="0.25">
      <c r="A61" s="17" t="s">
        <v>39</v>
      </c>
      <c r="B61" s="82">
        <v>2016</v>
      </c>
      <c r="C61" s="47">
        <f>AVERAGEIF('5.6.3 (Large incl tax)'!$A:$A,'Annual incl tax'!$B61,'5.6.3 (Large incl tax)'!D:D)</f>
        <v>14.563698122929553</v>
      </c>
      <c r="D61" s="47">
        <f>AVERAGEIF('5.6.3 (Large incl tax)'!$A:$A,'Annual incl tax'!$B61,'5.6.3 (Large incl tax)'!E:E)</f>
        <v>19.811731323736264</v>
      </c>
      <c r="E61" s="47">
        <f>AVERAGEIF('5.6.3 (Large incl tax)'!$A:$A,'Annual incl tax'!$B61,'5.6.3 (Large incl tax)'!F:F)</f>
        <v>19.877958200139915</v>
      </c>
      <c r="F61" s="47">
        <f>AVERAGEIF('5.6.3 (Large incl tax)'!$A:$A,'Annual incl tax'!$B61,'5.6.3 (Large incl tax)'!G:G)</f>
        <v>10.908284546738411</v>
      </c>
      <c r="G61" s="47">
        <f>AVERAGEIF('5.6.3 (Large incl tax)'!$A:$A,'Annual incl tax'!$B61,'5.6.3 (Large incl tax)'!H:H)</f>
        <v>12.960480924872243</v>
      </c>
      <c r="H61" s="47">
        <f>AVERAGEIF('5.6.3 (Large incl tax)'!$A:$A,'Annual incl tax'!$B61,'5.6.3 (Large incl tax)'!I:I)</f>
        <v>23.06297354600494</v>
      </c>
      <c r="I61" s="47">
        <f>AVERAGEIF('5.6.3 (Large incl tax)'!$A:$A,'Annual incl tax'!$B61,'5.6.3 (Large incl tax)'!J:J)</f>
        <v>14.572096762278823</v>
      </c>
      <c r="J61" s="47">
        <f>AVERAGEIF('5.6.3 (Large incl tax)'!$A:$A,'Annual incl tax'!$B61,'5.6.3 (Large incl tax)'!K:K)</f>
        <v>16.309397604945531</v>
      </c>
      <c r="K61" s="47">
        <f>AVERAGEIF('5.6.3 (Large incl tax)'!$A:$A,'Annual incl tax'!$B61,'5.6.3 (Large incl tax)'!L:L)</f>
        <v>21.822126422294701</v>
      </c>
      <c r="L61" s="47">
        <f>AVERAGEIF('5.6.3 (Large incl tax)'!$A:$A,'Annual incl tax'!$B61,'5.6.3 (Large incl tax)'!M:M)</f>
        <v>12.783657790884877</v>
      </c>
      <c r="M61" s="47">
        <f>AVERAGEIF('5.6.3 (Large incl tax)'!$A:$A,'Annual incl tax'!$B61,'5.6.3 (Large incl tax)'!N:N)</f>
        <v>14.27236861370814</v>
      </c>
      <c r="N61" s="47">
        <f>AVERAGEIF('5.6.3 (Large incl tax)'!$A:$A,'Annual incl tax'!$B61,'5.6.3 (Large incl tax)'!O:O)</f>
        <v>18.287598829471392</v>
      </c>
      <c r="O61" s="47">
        <f>AVERAGEIF('5.6.3 (Large incl tax)'!$A:$A,'Annual incl tax'!$B61,'5.6.3 (Large incl tax)'!P:P)</f>
        <v>16.069255530011965</v>
      </c>
      <c r="P61" s="47">
        <f>AVERAGEIF('5.6.3 (Large incl tax)'!$A:$A,'Annual incl tax'!$B61,'5.6.3 (Large incl tax)'!Q:Q)</f>
        <v>12.898890486849353</v>
      </c>
      <c r="Q61" s="47">
        <f>AVERAGEIF('5.6.3 (Large incl tax)'!$A:$A,'Annual incl tax'!$B61,'5.6.3 (Large incl tax)'!R:R)</f>
        <v>14.325365842675067</v>
      </c>
      <c r="R61" s="48">
        <f t="shared" si="0"/>
        <v>14.572096762278823</v>
      </c>
      <c r="S61" s="49">
        <f t="shared" si="1"/>
        <v>-1.6931737664715569</v>
      </c>
      <c r="T61" s="50">
        <f t="shared" si="2"/>
        <v>6</v>
      </c>
      <c r="U61" s="47">
        <f>AVERAGEIF('5.6.3 (Large incl tax)'!$A:$A,'Annual incl tax'!$B61,'5.6.3 (Large incl tax)'!V:V)</f>
        <v>7.7081018139769411</v>
      </c>
      <c r="V61" s="47">
        <f>AVERAGEIF('5.6.3 (Large incl tax)'!$A:$A,'Annual incl tax'!$B61,'5.6.3 (Large incl tax)'!W:W)</f>
        <v>10.363632620707314</v>
      </c>
      <c r="W61" s="47">
        <f>AVERAGEIF('5.6.3 (Large incl tax)'!$A:$A,'Annual incl tax'!$B61,'5.6.3 (Large incl tax)'!X:X)</f>
        <v>12.677808597097112</v>
      </c>
      <c r="X61" s="47">
        <f>AVERAGEIF('5.6.3 (Large incl tax)'!$A:$A,'Annual incl tax'!$B61,'5.6.3 (Large incl tax)'!Y:Y)</f>
        <v>9.2704039841650747</v>
      </c>
      <c r="Y61" s="47">
        <f>AVERAGEIF('5.6.3 (Large incl tax)'!$A:$A,'Annual incl tax'!$B61,'5.6.3 (Large incl tax)'!Z:Z)</f>
        <v>9.5140990235307488</v>
      </c>
      <c r="Z61" s="47">
        <f>AVERAGEIF('5.6.3 (Large incl tax)'!$A:$A,'Annual incl tax'!$B61,'5.6.3 (Large incl tax)'!AA:AA)</f>
        <v>8.9409541045810084</v>
      </c>
      <c r="AA61" s="47">
        <f>AVERAGEIF('5.6.3 (Large incl tax)'!$A:$A,'Annual incl tax'!$B61,'5.6.3 (Large incl tax)'!AB:AB)</f>
        <v>13.138338227247655</v>
      </c>
      <c r="AB61" s="47">
        <f>AVERAGEIF('5.6.3 (Large incl tax)'!$A:$A,'Annual incl tax'!$B61,'5.6.3 (Large incl tax)'!AC:AC)</f>
        <v>9.4677252779649095</v>
      </c>
      <c r="AC61" s="47">
        <f>AVERAGEIF('5.6.3 (Large incl tax)'!$A:$A,'Annual incl tax'!$B61,'5.6.3 (Large incl tax)'!AD:AD)</f>
        <v>12.271214405716066</v>
      </c>
      <c r="AD61" s="47">
        <f>AVERAGEIF('5.6.3 (Large incl tax)'!$A:$A,'Annual incl tax'!$B61,'5.6.3 (Large incl tax)'!AE:AE)</f>
        <v>10.489155042455907</v>
      </c>
      <c r="AE61" s="47">
        <f>AVERAGEIF('5.6.3 (Large incl tax)'!$A:$A,'Annual incl tax'!$B61,'5.6.3 (Large incl tax)'!AF:AF)</f>
        <v>9.9212596046664281</v>
      </c>
      <c r="AF61" s="47">
        <f>AVERAGEIF('5.6.3 (Large incl tax)'!$A:$A,'Annual incl tax'!$B61,'5.6.3 (Large incl tax)'!AG:AG)</f>
        <v>10.630022101442187</v>
      </c>
      <c r="AG61" s="47">
        <f>AVERAGEIF('5.6.3 (Large incl tax)'!$A:$A,'Annual incl tax'!$B61,'5.6.3 (Large incl tax)'!AH:AH)</f>
        <v>11.570156213754307</v>
      </c>
      <c r="AH61" s="47">
        <f t="shared" si="3"/>
        <v>12.841274138867115</v>
      </c>
      <c r="AI61" s="49">
        <f t="shared" si="4"/>
        <v>11.557199758830796</v>
      </c>
      <c r="AJ61" s="50">
        <f>RANK(Q61,(C61:Q61,U61:AG61),1)</f>
        <v>19</v>
      </c>
    </row>
    <row r="62" spans="1:36" x14ac:dyDescent="0.25">
      <c r="A62" s="17" t="s">
        <v>39</v>
      </c>
      <c r="B62" s="82">
        <v>2017</v>
      </c>
      <c r="C62" s="47">
        <f>AVERAGEIF('5.6.3 (Large incl tax)'!$A:$A,'Annual incl tax'!$B62,'5.6.3 (Large incl tax)'!D:D)</f>
        <v>15.129359182096028</v>
      </c>
      <c r="D62" s="47">
        <f>AVERAGEIF('5.6.3 (Large incl tax)'!$A:$A,'Annual incl tax'!$B62,'5.6.3 (Large incl tax)'!E:E)</f>
        <v>22.791031395192114</v>
      </c>
      <c r="E62" s="47">
        <f>AVERAGEIF('5.6.3 (Large incl tax)'!$A:$A,'Annual incl tax'!$B62,'5.6.3 (Large incl tax)'!F:F)</f>
        <v>20.764157258401543</v>
      </c>
      <c r="F62" s="47">
        <f>AVERAGEIF('5.6.3 (Large incl tax)'!$A:$A,'Annual incl tax'!$B62,'5.6.3 (Large incl tax)'!G:G)</f>
        <v>11.941286494479217</v>
      </c>
      <c r="G62" s="47">
        <f>AVERAGEIF('5.6.3 (Large incl tax)'!$A:$A,'Annual incl tax'!$B62,'5.6.3 (Large incl tax)'!H:H)</f>
        <v>13.850368046873495</v>
      </c>
      <c r="H62" s="47">
        <f>AVERAGEIF('5.6.3 (Large incl tax)'!$A:$A,'Annual incl tax'!$B62,'5.6.3 (Large incl tax)'!I:I)</f>
        <v>25.20428240609354</v>
      </c>
      <c r="I62" s="47">
        <f>AVERAGEIF('5.6.3 (Large incl tax)'!$A:$A,'Annual incl tax'!$B62,'5.6.3 (Large incl tax)'!J:J)</f>
        <v>17.092314314972839</v>
      </c>
      <c r="J62" s="47">
        <f>AVERAGEIF('5.6.3 (Large incl tax)'!$A:$A,'Annual incl tax'!$B62,'5.6.3 (Large incl tax)'!K:K)</f>
        <v>17.234018650214828</v>
      </c>
      <c r="K62" s="47">
        <f>AVERAGEIF('5.6.3 (Large incl tax)'!$A:$A,'Annual incl tax'!$B62,'5.6.3 (Large incl tax)'!L:L)</f>
        <v>19.024513638531229</v>
      </c>
      <c r="L62" s="47">
        <f>AVERAGEIF('5.6.3 (Large incl tax)'!$A:$A,'Annual incl tax'!$B62,'5.6.3 (Large incl tax)'!M:M)</f>
        <v>12.404809369379642</v>
      </c>
      <c r="M62" s="47">
        <f>AVERAGEIF('5.6.3 (Large incl tax)'!$A:$A,'Annual incl tax'!$B62,'5.6.3 (Large incl tax)'!N:N)</f>
        <v>15.13111310003864</v>
      </c>
      <c r="N62" s="47">
        <f>AVERAGEIF('5.6.3 (Large incl tax)'!$A:$A,'Annual incl tax'!$B62,'5.6.3 (Large incl tax)'!O:O)</f>
        <v>19.056072852061668</v>
      </c>
      <c r="O62" s="47">
        <f>AVERAGEIF('5.6.3 (Large incl tax)'!$A:$A,'Annual incl tax'!$B62,'5.6.3 (Large incl tax)'!P:P)</f>
        <v>16.714550496526016</v>
      </c>
      <c r="P62" s="47">
        <f>AVERAGEIF('5.6.3 (Large incl tax)'!$A:$A,'Annual incl tax'!$B62,'5.6.3 (Large incl tax)'!Q:Q)</f>
        <v>13.871407522560453</v>
      </c>
      <c r="Q62" s="47">
        <f>AVERAGEIF('5.6.3 (Large incl tax)'!$A:$A,'Annual incl tax'!$B62,'5.6.3 (Large incl tax)'!R:R)</f>
        <v>14.332539033885702</v>
      </c>
      <c r="R62" s="48">
        <f t="shared" si="0"/>
        <v>16.714550496526016</v>
      </c>
      <c r="S62" s="49">
        <f t="shared" si="1"/>
        <v>-14.251124869528473</v>
      </c>
      <c r="T62" s="50">
        <f t="shared" si="2"/>
        <v>5</v>
      </c>
      <c r="U62" s="47">
        <f>AVERAGEIF('5.6.3 (Large incl tax)'!$A:$A,'Annual incl tax'!$B62,'5.6.3 (Large incl tax)'!V:V)</f>
        <v>8.485109486278354</v>
      </c>
      <c r="V62" s="47">
        <f>AVERAGEIF('5.6.3 (Large incl tax)'!$A:$A,'Annual incl tax'!$B62,'5.6.3 (Large incl tax)'!W:W)</f>
        <v>10.260777266466221</v>
      </c>
      <c r="W62" s="47">
        <f>AVERAGEIF('5.6.3 (Large incl tax)'!$A:$A,'Annual incl tax'!$B62,'5.6.3 (Large incl tax)'!X:X)</f>
        <v>15.908326140329205</v>
      </c>
      <c r="X62" s="47">
        <f>AVERAGEIF('5.6.3 (Large incl tax)'!$A:$A,'Annual incl tax'!$B62,'5.6.3 (Large incl tax)'!Y:Y)</f>
        <v>10.198931845764395</v>
      </c>
      <c r="Y62" s="47">
        <f>AVERAGEIF('5.6.3 (Large incl tax)'!$A:$A,'Annual incl tax'!$B62,'5.6.3 (Large incl tax)'!Z:Z)</f>
        <v>10.327084806596027</v>
      </c>
      <c r="Z62" s="47">
        <f>AVERAGEIF('5.6.3 (Large incl tax)'!$A:$A,'Annual incl tax'!$B62,'5.6.3 (Large incl tax)'!AA:AA)</f>
        <v>9.6225575325731327</v>
      </c>
      <c r="AA62" s="47">
        <f>AVERAGEIF('5.6.3 (Large incl tax)'!$A:$A,'Annual incl tax'!$B62,'5.6.3 (Large incl tax)'!AB:AB)</f>
        <v>13.457139574665561</v>
      </c>
      <c r="AB62" s="47">
        <f>AVERAGEIF('5.6.3 (Large incl tax)'!$A:$A,'Annual incl tax'!$B62,'5.6.3 (Large incl tax)'!AC:AC)</f>
        <v>9.3844206963441845</v>
      </c>
      <c r="AC62" s="47">
        <f>AVERAGEIF('5.6.3 (Large incl tax)'!$A:$A,'Annual incl tax'!$B62,'5.6.3 (Large incl tax)'!AD:AD)</f>
        <v>13.470529702761688</v>
      </c>
      <c r="AD62" s="47">
        <f>AVERAGEIF('5.6.3 (Large incl tax)'!$A:$A,'Annual incl tax'!$B62,'5.6.3 (Large incl tax)'!AE:AE)</f>
        <v>11.713988118910031</v>
      </c>
      <c r="AE62" s="47">
        <f>AVERAGEIF('5.6.3 (Large incl tax)'!$A:$A,'Annual incl tax'!$B62,'5.6.3 (Large incl tax)'!AF:AF)</f>
        <v>10.706287589981347</v>
      </c>
      <c r="AF62" s="47">
        <f>AVERAGEIF('5.6.3 (Large incl tax)'!$A:$A,'Annual incl tax'!$B62,'5.6.3 (Large incl tax)'!AG:AG)</f>
        <v>10.793796794565385</v>
      </c>
      <c r="AG62" s="47">
        <f>AVERAGEIF('5.6.3 (Large incl tax)'!$A:$A,'Annual incl tax'!$B62,'5.6.3 (Large incl tax)'!AH:AH)</f>
        <v>12.260396832652281</v>
      </c>
      <c r="AH62" s="47">
        <f t="shared" si="3"/>
        <v>13.660448874817591</v>
      </c>
      <c r="AI62" s="49">
        <f t="shared" si="4"/>
        <v>4.9199712632216483</v>
      </c>
      <c r="AJ62" s="50">
        <f>RANK(Q62,(C62:Q62,U62:AG62),1)</f>
        <v>17</v>
      </c>
    </row>
    <row r="63" spans="1:36" x14ac:dyDescent="0.25">
      <c r="A63" s="17" t="s">
        <v>39</v>
      </c>
      <c r="B63" s="82">
        <v>2018</v>
      </c>
      <c r="C63" s="47">
        <f>AVERAGEIF('5.6.3 (Large incl tax)'!$A:$A,'Annual incl tax'!$B63,'5.6.3 (Large incl tax)'!D:D)</f>
        <v>15.433061291793308</v>
      </c>
      <c r="D63" s="47">
        <f>AVERAGEIF('5.6.3 (Large incl tax)'!$A:$A,'Annual incl tax'!$B63,'5.6.3 (Large incl tax)'!E:E)</f>
        <v>23.285399925364089</v>
      </c>
      <c r="E63" s="47">
        <f>AVERAGEIF('5.6.3 (Large incl tax)'!$A:$A,'Annual incl tax'!$B63,'5.6.3 (Large incl tax)'!F:F)</f>
        <v>22.047533293299011</v>
      </c>
      <c r="F63" s="47">
        <f>AVERAGEIF('5.6.3 (Large incl tax)'!$A:$A,'Annual incl tax'!$B63,'5.6.3 (Large incl tax)'!G:G)</f>
        <v>12.527642656869613</v>
      </c>
      <c r="G63" s="47">
        <f>AVERAGEIF('5.6.3 (Large incl tax)'!$A:$A,'Annual incl tax'!$B63,'5.6.3 (Large incl tax)'!H:H)</f>
        <v>14.304634960604226</v>
      </c>
      <c r="H63" s="47">
        <f>AVERAGEIF('5.6.3 (Large incl tax)'!$A:$A,'Annual incl tax'!$B63,'5.6.3 (Large incl tax)'!I:I)</f>
        <v>24.769168386732378</v>
      </c>
      <c r="I63" s="47">
        <f>AVERAGEIF('5.6.3 (Large incl tax)'!$A:$A,'Annual incl tax'!$B63,'5.6.3 (Large incl tax)'!J:J)</f>
        <v>15.575856788939614</v>
      </c>
      <c r="J63" s="47">
        <f>AVERAGEIF('5.6.3 (Large incl tax)'!$A:$A,'Annual incl tax'!$B63,'5.6.3 (Large incl tax)'!K:K)</f>
        <v>18.205544967336515</v>
      </c>
      <c r="K63" s="47">
        <f>AVERAGEIF('5.6.3 (Large incl tax)'!$A:$A,'Annual incl tax'!$B63,'5.6.3 (Large incl tax)'!L:L)</f>
        <v>18.760285435510681</v>
      </c>
      <c r="L63" s="47">
        <f>AVERAGEIF('5.6.3 (Large incl tax)'!$A:$A,'Annual incl tax'!$B63,'5.6.3 (Large incl tax)'!M:M)</f>
        <v>12.86263295832136</v>
      </c>
      <c r="M63" s="47">
        <f>AVERAGEIF('5.6.3 (Large incl tax)'!$A:$A,'Annual incl tax'!$B63,'5.6.3 (Large incl tax)'!N:N)</f>
        <v>16.45871945498066</v>
      </c>
      <c r="N63" s="47">
        <f>AVERAGEIF('5.6.3 (Large incl tax)'!$A:$A,'Annual incl tax'!$B63,'5.6.3 (Large incl tax)'!O:O)</f>
        <v>19.139361035968978</v>
      </c>
      <c r="O63" s="47">
        <f>AVERAGEIF('5.6.3 (Large incl tax)'!$A:$A,'Annual incl tax'!$B63,'5.6.3 (Large incl tax)'!P:P)</f>
        <v>18.064877807501752</v>
      </c>
      <c r="P63" s="47">
        <f>AVERAGEIF('5.6.3 (Large incl tax)'!$A:$A,'Annual incl tax'!$B63,'5.6.3 (Large incl tax)'!Q:Q)</f>
        <v>14.7333997232118</v>
      </c>
      <c r="Q63" s="47">
        <f>AVERAGEIF('5.6.3 (Large incl tax)'!$A:$A,'Annual incl tax'!$B63,'5.6.3 (Large incl tax)'!R:R)</f>
        <v>15.721918096549643</v>
      </c>
      <c r="R63" s="48">
        <f t="shared" si="0"/>
        <v>16.45871945498066</v>
      </c>
      <c r="S63" s="49">
        <f t="shared" si="1"/>
        <v>-4.4766627224334208</v>
      </c>
      <c r="T63" s="50">
        <f t="shared" si="2"/>
        <v>7</v>
      </c>
      <c r="U63" s="47">
        <f>AVERAGEIF('5.6.3 (Large incl tax)'!$A:$A,'Annual incl tax'!$B63,'5.6.3 (Large incl tax)'!V:V)</f>
        <v>8.7761948120568753</v>
      </c>
      <c r="V63" s="47">
        <f>AVERAGEIF('5.6.3 (Large incl tax)'!$A:$A,'Annual incl tax'!$B63,'5.6.3 (Large incl tax)'!W:W)</f>
        <v>11.230320209168974</v>
      </c>
      <c r="W63" s="47">
        <f>AVERAGEIF('5.6.3 (Large incl tax)'!$A:$A,'Annual incl tax'!$B63,'5.6.3 (Large incl tax)'!X:X)</f>
        <v>17.328334473603221</v>
      </c>
      <c r="X63" s="47">
        <f>AVERAGEIF('5.6.3 (Large incl tax)'!$A:$A,'Annual incl tax'!$B63,'5.6.3 (Large incl tax)'!Y:Y)</f>
        <v>10.850181807080158</v>
      </c>
      <c r="Y63" s="47">
        <f>AVERAGEIF('5.6.3 (Large incl tax)'!$A:$A,'Annual incl tax'!$B63,'5.6.3 (Large incl tax)'!Z:Z)</f>
        <v>11.581743828880249</v>
      </c>
      <c r="Z63" s="47">
        <f>AVERAGEIF('5.6.3 (Large incl tax)'!$A:$A,'Annual incl tax'!$B63,'5.6.3 (Large incl tax)'!AA:AA)</f>
        <v>9.7131509764158697</v>
      </c>
      <c r="AA63" s="47">
        <f>AVERAGEIF('5.6.3 (Large incl tax)'!$A:$A,'Annual incl tax'!$B63,'5.6.3 (Large incl tax)'!AB:AB)</f>
        <v>12.822221889907109</v>
      </c>
      <c r="AB63" s="47">
        <f>AVERAGEIF('5.6.3 (Large incl tax)'!$A:$A,'Annual incl tax'!$B63,'5.6.3 (Large incl tax)'!AC:AC)</f>
        <v>9.3326744101718901</v>
      </c>
      <c r="AC63" s="47">
        <f>AVERAGEIF('5.6.3 (Large incl tax)'!$A:$A,'Annual incl tax'!$B63,'5.6.3 (Large incl tax)'!AD:AD)</f>
        <v>13.353177844586645</v>
      </c>
      <c r="AD63" s="47">
        <f>AVERAGEIF('5.6.3 (Large incl tax)'!$A:$A,'Annual incl tax'!$B63,'5.6.3 (Large incl tax)'!AE:AE)</f>
        <v>11.482118490655555</v>
      </c>
      <c r="AE63" s="47">
        <f>AVERAGEIF('5.6.3 (Large incl tax)'!$A:$A,'Annual incl tax'!$B63,'5.6.3 (Large incl tax)'!AF:AF)</f>
        <v>11.459641058667071</v>
      </c>
      <c r="AF63" s="47">
        <f>AVERAGEIF('5.6.3 (Large incl tax)'!$A:$A,'Annual incl tax'!$B63,'5.6.3 (Large incl tax)'!AG:AG)</f>
        <v>11.551389268942419</v>
      </c>
      <c r="AG63" s="47">
        <f>AVERAGEIF('5.6.3 (Large incl tax)'!$A:$A,'Annual incl tax'!$B63,'5.6.3 (Large incl tax)'!AH:AH)</f>
        <v>12.434010389158345</v>
      </c>
      <c r="AH63" s="47">
        <f t="shared" si="3"/>
        <v>13.828906402595436</v>
      </c>
      <c r="AI63" s="49">
        <f t="shared" si="4"/>
        <v>13.688802562138417</v>
      </c>
      <c r="AJ63" s="50">
        <f>RANK(Q63,(C63:Q63,U63:AG63),1)</f>
        <v>19</v>
      </c>
    </row>
    <row r="64" spans="1:36" x14ac:dyDescent="0.25">
      <c r="A64" s="17" t="s">
        <v>39</v>
      </c>
      <c r="B64" s="82">
        <v>2019</v>
      </c>
      <c r="C64" s="47">
        <f>AVERAGEIF('5.6.3 (Large incl tax)'!$A:$A,'Annual incl tax'!$B64,'5.6.3 (Large incl tax)'!D:D)</f>
        <v>15.856129656500796</v>
      </c>
      <c r="D64" s="47">
        <f>AVERAGEIF('5.6.3 (Large incl tax)'!$A:$A,'Annual incl tax'!$B64,'5.6.3 (Large incl tax)'!E:E)</f>
        <v>22.893420518188961</v>
      </c>
      <c r="E64" s="47">
        <f>AVERAGEIF('5.6.3 (Large incl tax)'!$A:$A,'Annual incl tax'!$B64,'5.6.3 (Large incl tax)'!F:F)</f>
        <v>20.699431172292453</v>
      </c>
      <c r="F64" s="47">
        <f>AVERAGEIF('5.6.3 (Large incl tax)'!$A:$A,'Annual incl tax'!$B64,'5.6.3 (Large incl tax)'!G:G)</f>
        <v>13.190021777136167</v>
      </c>
      <c r="G64" s="47">
        <f>AVERAGEIF('5.6.3 (Large incl tax)'!$A:$A,'Annual incl tax'!$B64,'5.6.3 (Large incl tax)'!H:H)</f>
        <v>14.678115298298387</v>
      </c>
      <c r="H64" s="47">
        <f>AVERAGEIF('5.6.3 (Large incl tax)'!$A:$A,'Annual incl tax'!$B64,'5.6.3 (Large incl tax)'!I:I)</f>
        <v>24.199934755766805</v>
      </c>
      <c r="I64" s="47">
        <f>AVERAGEIF('5.6.3 (Large incl tax)'!$A:$A,'Annual incl tax'!$B64,'5.6.3 (Large incl tax)'!J:J)</f>
        <v>14.739253793797142</v>
      </c>
      <c r="J64" s="47">
        <f>AVERAGEIF('5.6.3 (Large incl tax)'!$A:$A,'Annual incl tax'!$B64,'5.6.3 (Large incl tax)'!K:K)</f>
        <v>18.729843005874002</v>
      </c>
      <c r="K64" s="47">
        <f>AVERAGEIF('5.6.3 (Large incl tax)'!$A:$A,'Annual incl tax'!$B64,'5.6.3 (Large incl tax)'!L:L)</f>
        <v>20.231885457815963</v>
      </c>
      <c r="L64" s="47">
        <f>AVERAGEIF('5.6.3 (Large incl tax)'!$A:$A,'Annual incl tax'!$B64,'5.6.3 (Large incl tax)'!M:M)</f>
        <v>13.614711404024588</v>
      </c>
      <c r="M64" s="47">
        <f>AVERAGEIF('5.6.3 (Large incl tax)'!$A:$A,'Annual incl tax'!$B64,'5.6.3 (Large incl tax)'!N:N)</f>
        <v>18.490398761395909</v>
      </c>
      <c r="N64" s="47">
        <f>AVERAGEIF('5.6.3 (Large incl tax)'!$A:$A,'Annual incl tax'!$B64,'5.6.3 (Large incl tax)'!O:O)</f>
        <v>18.017425435568178</v>
      </c>
      <c r="O64" s="47">
        <f>AVERAGEIF('5.6.3 (Large incl tax)'!$A:$A,'Annual incl tax'!$B64,'5.6.3 (Large incl tax)'!P:P)</f>
        <v>17.704790763585407</v>
      </c>
      <c r="P64" s="47">
        <f>AVERAGEIF('5.6.3 (Large incl tax)'!$A:$A,'Annual incl tax'!$B64,'5.6.3 (Large incl tax)'!Q:Q)</f>
        <v>15.071171300883593</v>
      </c>
      <c r="Q64" s="47">
        <f>AVERAGEIF('5.6.3 (Large incl tax)'!$A:$A,'Annual incl tax'!$B64,'5.6.3 (Large incl tax)'!R:R)</f>
        <v>17.273707857544707</v>
      </c>
      <c r="R64" s="48">
        <f t="shared" si="0"/>
        <v>17.704790763585407</v>
      </c>
      <c r="S64" s="49">
        <f t="shared" si="1"/>
        <v>-2.4348376199245259</v>
      </c>
      <c r="T64" s="50">
        <f t="shared" si="2"/>
        <v>7</v>
      </c>
      <c r="U64" s="47">
        <f>AVERAGEIF('5.6.3 (Large incl tax)'!$A:$A,'Annual incl tax'!$B64,'5.6.3 (Large incl tax)'!V:V)</f>
        <v>8.4617068339113466</v>
      </c>
      <c r="V64" s="47">
        <f>AVERAGEIF('5.6.3 (Large incl tax)'!$A:$A,'Annual incl tax'!$B64,'5.6.3 (Large incl tax)'!W:W)</f>
        <v>11.154978093670707</v>
      </c>
      <c r="W64" s="47">
        <f>AVERAGEIF('5.6.3 (Large incl tax)'!$A:$A,'Annual incl tax'!$B64,'5.6.3 (Large incl tax)'!X:X)</f>
        <v>18.942662069011668</v>
      </c>
      <c r="X64" s="47">
        <f>AVERAGEIF('5.6.3 (Large incl tax)'!$A:$A,'Annual incl tax'!$B64,'5.6.3 (Large incl tax)'!Y:Y)</f>
        <v>12.09372803392279</v>
      </c>
      <c r="Y64" s="47">
        <f>AVERAGEIF('5.6.3 (Large incl tax)'!$A:$A,'Annual incl tax'!$B64,'5.6.3 (Large incl tax)'!Z:Z)</f>
        <v>11.475493310944536</v>
      </c>
      <c r="Z64" s="47">
        <f>AVERAGEIF('5.6.3 (Large incl tax)'!$A:$A,'Annual incl tax'!$B64,'5.6.3 (Large incl tax)'!AA:AA)</f>
        <v>9.523469526854706</v>
      </c>
      <c r="AA64" s="47">
        <f>AVERAGEIF('5.6.3 (Large incl tax)'!$A:$A,'Annual incl tax'!$B64,'5.6.3 (Large incl tax)'!AB:AB)</f>
        <v>13.588642157850149</v>
      </c>
      <c r="AB64" s="47">
        <f>AVERAGEIF('5.6.3 (Large incl tax)'!$A:$A,'Annual incl tax'!$B64,'5.6.3 (Large incl tax)'!AC:AC)</f>
        <v>10.563017767033195</v>
      </c>
      <c r="AC64" s="47">
        <f>AVERAGEIF('5.6.3 (Large incl tax)'!$A:$A,'Annual incl tax'!$B64,'5.6.3 (Large incl tax)'!AD:AD)</f>
        <v>13.241920927624351</v>
      </c>
      <c r="AD64" s="47">
        <f>AVERAGEIF('5.6.3 (Large incl tax)'!$A:$A,'Annual incl tax'!$B64,'5.6.3 (Large incl tax)'!AE:AE)</f>
        <v>11.155593544169623</v>
      </c>
      <c r="AE64" s="47">
        <f>AVERAGEIF('5.6.3 (Large incl tax)'!$A:$A,'Annual incl tax'!$B64,'5.6.3 (Large incl tax)'!AF:AF)</f>
        <v>12.256733639929708</v>
      </c>
      <c r="AF64" s="47">
        <f>AVERAGEIF('5.6.3 (Large incl tax)'!$A:$A,'Annual incl tax'!$B64,'5.6.3 (Large incl tax)'!AG:AG)</f>
        <v>12.045341759900332</v>
      </c>
      <c r="AG64" s="47">
        <f>AVERAGEIF('5.6.3 (Large incl tax)'!$A:$A,'Annual incl tax'!$B64,'5.6.3 (Large incl tax)'!AH:AH)</f>
        <v>12.532478034729955</v>
      </c>
      <c r="AH64" s="47">
        <f t="shared" si="3"/>
        <v>14.146413351161488</v>
      </c>
      <c r="AI64" s="49">
        <f t="shared" si="4"/>
        <v>22.106624688203762</v>
      </c>
      <c r="AJ64" s="50">
        <f>RANK(Q64,(C64:Q64,U64:AG64),1)</f>
        <v>19</v>
      </c>
    </row>
    <row r="65" spans="1:36" x14ac:dyDescent="0.25">
      <c r="A65" s="17" t="s">
        <v>39</v>
      </c>
      <c r="B65" s="82">
        <v>2020</v>
      </c>
      <c r="C65" s="47">
        <f>AVERAGEIF('5.6.3 (Large incl tax)'!$A:$A,'Annual incl tax'!$B65,'5.6.3 (Large incl tax)'!D:D)</f>
        <v>16.77751080905551</v>
      </c>
      <c r="D65" s="47">
        <f>AVERAGEIF('5.6.3 (Large incl tax)'!$A:$A,'Annual incl tax'!$B65,'5.6.3 (Large incl tax)'!E:E)</f>
        <v>22.46249330389724</v>
      </c>
      <c r="E65" s="47">
        <f>AVERAGEIF('5.6.3 (Large incl tax)'!$A:$A,'Annual incl tax'!$B65,'5.6.3 (Large incl tax)'!F:F)</f>
        <v>18.710483476936798</v>
      </c>
      <c r="F65" s="47">
        <f>AVERAGEIF('5.6.3 (Large incl tax)'!$A:$A,'Annual incl tax'!$B65,'5.6.3 (Large incl tax)'!G:G)</f>
        <v>13.396625452344534</v>
      </c>
      <c r="G65" s="47">
        <f>AVERAGEIF('5.6.3 (Large incl tax)'!$A:$A,'Annual incl tax'!$B65,'5.6.3 (Large incl tax)'!H:H)</f>
        <v>15.741609358235301</v>
      </c>
      <c r="H65" s="47">
        <f>AVERAGEIF('5.6.3 (Large incl tax)'!$A:$A,'Annual incl tax'!$B65,'5.6.3 (Large incl tax)'!I:I)</f>
        <v>25.170832908330961</v>
      </c>
      <c r="I65" s="47">
        <f>AVERAGEIF('5.6.3 (Large incl tax)'!$A:$A,'Annual incl tax'!$B65,'5.6.3 (Large incl tax)'!J:J)</f>
        <v>15.273273652709548</v>
      </c>
      <c r="J65" s="47">
        <f>AVERAGEIF('5.6.3 (Large incl tax)'!$A:$A,'Annual incl tax'!$B65,'5.6.3 (Large incl tax)'!K:K)</f>
        <v>19.460501189142235</v>
      </c>
      <c r="K65" s="47">
        <f>AVERAGEIF('5.6.3 (Large incl tax)'!$A:$A,'Annual incl tax'!$B65,'5.6.3 (Large incl tax)'!L:L)</f>
        <v>18.42513801154541</v>
      </c>
      <c r="L65" s="47">
        <f>AVERAGEIF('5.6.3 (Large incl tax)'!$A:$A,'Annual incl tax'!$B65,'5.6.3 (Large incl tax)'!M:M)</f>
        <v>15.288383106565238</v>
      </c>
      <c r="M65" s="47">
        <f>AVERAGEIF('5.6.3 (Large incl tax)'!$A:$A,'Annual incl tax'!$B65,'5.6.3 (Large incl tax)'!N:N)</f>
        <v>16.457434833038075</v>
      </c>
      <c r="N65" s="47">
        <f>AVERAGEIF('5.6.3 (Large incl tax)'!$A:$A,'Annual incl tax'!$B65,'5.6.3 (Large incl tax)'!O:O)</f>
        <v>17.924704612031078</v>
      </c>
      <c r="O65" s="47">
        <f>AVERAGEIF('5.6.3 (Large incl tax)'!$A:$A,'Annual incl tax'!$B65,'5.6.3 (Large incl tax)'!P:P)</f>
        <v>16.251003989383051</v>
      </c>
      <c r="P65" s="47">
        <f>AVERAGEIF('5.6.3 (Large incl tax)'!$A:$A,'Annual incl tax'!$B65,'5.6.3 (Large incl tax)'!Q:Q)</f>
        <v>14.151038853984499</v>
      </c>
      <c r="Q65" s="47">
        <f>AVERAGEIF('5.6.3 (Large incl tax)'!$A:$A,'Annual incl tax'!$B65,'5.6.3 (Large incl tax)'!R:R)</f>
        <v>17.489697833169316</v>
      </c>
      <c r="R65" s="48">
        <f t="shared" si="0"/>
        <v>16.77751080905551</v>
      </c>
      <c r="S65" s="49">
        <f t="shared" si="1"/>
        <v>4.2448908674188406</v>
      </c>
      <c r="T65" s="50">
        <f t="shared" si="2"/>
        <v>9</v>
      </c>
      <c r="U65" s="47">
        <f>AVERAGEIF('5.6.3 (Large incl tax)'!$A:$A,'Annual incl tax'!$B65,'5.6.3 (Large incl tax)'!V:V)</f>
        <v>8.5171989672174782</v>
      </c>
      <c r="V65" s="47">
        <f>AVERAGEIF('5.6.3 (Large incl tax)'!$A:$A,'Annual incl tax'!$B65,'5.6.3 (Large incl tax)'!W:W)</f>
        <v>11.163596120224341</v>
      </c>
      <c r="W65" s="47">
        <f>AVERAGEIF('5.6.3 (Large incl tax)'!$A:$A,'Annual incl tax'!$B65,'5.6.3 (Large incl tax)'!X:X)</f>
        <v>16.50406583819812</v>
      </c>
      <c r="X65" s="47">
        <f>AVERAGEIF('5.6.3 (Large incl tax)'!$A:$A,'Annual incl tax'!$B65,'5.6.3 (Large incl tax)'!Y:Y)</f>
        <v>12.431783772623195</v>
      </c>
      <c r="Y65" s="47">
        <f>AVERAGEIF('5.6.3 (Large incl tax)'!$A:$A,'Annual incl tax'!$B65,'5.6.3 (Large incl tax)'!Z:Z)</f>
        <v>10.756890690048261</v>
      </c>
      <c r="Z65" s="47">
        <f>AVERAGEIF('5.6.3 (Large incl tax)'!$A:$A,'Annual incl tax'!$B65,'5.6.3 (Large incl tax)'!AA:AA)</f>
        <v>8.9962886117228535</v>
      </c>
      <c r="AA65" s="47">
        <f>AVERAGEIF('5.6.3 (Large incl tax)'!$A:$A,'Annual incl tax'!$B65,'5.6.3 (Large incl tax)'!AB:AB)</f>
        <v>13.196202812696576</v>
      </c>
      <c r="AB65" s="47">
        <f>AVERAGEIF('5.6.3 (Large incl tax)'!$A:$A,'Annual incl tax'!$B65,'5.6.3 (Large incl tax)'!AC:AC)</f>
        <v>11.66166066970824</v>
      </c>
      <c r="AC65" s="47">
        <f>AVERAGEIF('5.6.3 (Large incl tax)'!$A:$A,'Annual incl tax'!$B65,'5.6.3 (Large incl tax)'!AD:AD)</f>
        <v>13.214281364001998</v>
      </c>
      <c r="AD65" s="47">
        <f>AVERAGEIF('5.6.3 (Large incl tax)'!$A:$A,'Annual incl tax'!$B65,'5.6.3 (Large incl tax)'!AE:AE)</f>
        <v>12.486089435647067</v>
      </c>
      <c r="AE65" s="47">
        <f>AVERAGEIF('5.6.3 (Large incl tax)'!$A:$A,'Annual incl tax'!$B65,'5.6.3 (Large incl tax)'!AF:AF)</f>
        <v>12.895163715853581</v>
      </c>
      <c r="AF65" s="47">
        <f>AVERAGEIF('5.6.3 (Large incl tax)'!$A:$A,'Annual incl tax'!$B65,'5.6.3 (Large incl tax)'!AG:AG)</f>
        <v>13.415444269284468</v>
      </c>
      <c r="AG65" s="47">
        <f>AVERAGEIF('5.6.3 (Large incl tax)'!$A:$A,'Annual incl tax'!$B65,'5.6.3 (Large incl tax)'!AH:AH)</f>
        <v>12.406504557383801</v>
      </c>
      <c r="AH65" s="47">
        <f t="shared" si="3"/>
        <v>14.712156253347024</v>
      </c>
      <c r="AI65" s="49">
        <f t="shared" si="4"/>
        <v>18.879228387683828</v>
      </c>
      <c r="AJ65" s="50">
        <f>RANK(Q65,(C65:Q65,U65:AG65),1)</f>
        <v>22</v>
      </c>
    </row>
    <row r="66" spans="1:36" x14ac:dyDescent="0.25">
      <c r="A66" s="17" t="s">
        <v>39</v>
      </c>
      <c r="B66" s="82">
        <v>2021</v>
      </c>
      <c r="C66" s="47">
        <f>AVERAGEIF('5.6.3 (Large incl tax)'!$A:$A,'Annual incl tax'!$B66,'5.6.3 (Large incl tax)'!D:D)</f>
        <v>16.958545923711213</v>
      </c>
      <c r="D66" s="47">
        <f>AVERAGEIF('5.6.3 (Large incl tax)'!$A:$A,'Annual incl tax'!$B66,'5.6.3 (Large incl tax)'!E:E)</f>
        <v>23.112345126426739</v>
      </c>
      <c r="E66" s="47">
        <f>AVERAGEIF('5.6.3 (Large incl tax)'!$A:$A,'Annual incl tax'!$B66,'5.6.3 (Large incl tax)'!F:F)</f>
        <v>18.314843789716054</v>
      </c>
      <c r="F66" s="47">
        <f>AVERAGEIF('5.6.3 (Large incl tax)'!$A:$A,'Annual incl tax'!$B66,'5.6.3 (Large incl tax)'!G:G)</f>
        <v>13.453910845851698</v>
      </c>
      <c r="G66" s="47">
        <f>AVERAGEIF('5.6.3 (Large incl tax)'!$A:$A,'Annual incl tax'!$B66,'5.6.3 (Large incl tax)'!H:H)</f>
        <v>15.6471307298597</v>
      </c>
      <c r="H66" s="47">
        <f>AVERAGEIF('5.6.3 (Large incl tax)'!$A:$A,'Annual incl tax'!$B66,'5.6.3 (Large incl tax)'!I:I)</f>
        <v>25.2148621679336</v>
      </c>
      <c r="I66" s="47">
        <f>AVERAGEIF('5.6.3 (Large incl tax)'!$A:$A,'Annual incl tax'!$B66,'5.6.3 (Large incl tax)'!J:J)</f>
        <v>16.889086653525943</v>
      </c>
      <c r="J66" s="47">
        <f>AVERAGEIF('5.6.3 (Large incl tax)'!$A:$A,'Annual incl tax'!$B66,'5.6.3 (Large incl tax)'!K:K)</f>
        <v>20.07050732297396</v>
      </c>
      <c r="K66" s="47">
        <f>AVERAGEIF('5.6.3 (Large incl tax)'!$A:$A,'Annual incl tax'!$B66,'5.6.3 (Large incl tax)'!L:L)</f>
        <v>18.619123901281476</v>
      </c>
      <c r="L66" s="47">
        <f>AVERAGEIF('5.6.3 (Large incl tax)'!$A:$A,'Annual incl tax'!$B66,'5.6.3 (Large incl tax)'!M:M)</f>
        <v>14.970252905666413</v>
      </c>
      <c r="M66" s="47">
        <f>AVERAGEIF('5.6.3 (Large incl tax)'!$A:$A,'Annual incl tax'!$B66,'5.6.3 (Large incl tax)'!N:N)</f>
        <v>15.910065427524813</v>
      </c>
      <c r="N66" s="47">
        <f>AVERAGEIF('5.6.3 (Large incl tax)'!$A:$A,'Annual incl tax'!$B66,'5.6.3 (Large incl tax)'!O:O)</f>
        <v>17.478563055718041</v>
      </c>
      <c r="O66" s="47">
        <f>AVERAGEIF('5.6.3 (Large incl tax)'!$A:$A,'Annual incl tax'!$B66,'5.6.3 (Large incl tax)'!P:P)</f>
        <v>18.771127370779293</v>
      </c>
      <c r="P66" s="47">
        <f>AVERAGEIF('5.6.3 (Large incl tax)'!$A:$A,'Annual incl tax'!$B66,'5.6.3 (Large incl tax)'!Q:Q)</f>
        <v>16.325190515205723</v>
      </c>
      <c r="Q66" s="47">
        <f>AVERAGEIF('5.6.3 (Large incl tax)'!$A:$A,'Annual incl tax'!$B66,'5.6.3 (Large incl tax)'!R:R)</f>
        <v>18.300136820339013</v>
      </c>
      <c r="R66" s="48">
        <f t="shared" ref="R66" si="15">MEDIAN(C66:Q66)</f>
        <v>17.478563055718041</v>
      </c>
      <c r="S66" s="49">
        <f t="shared" ref="S66" si="16">(Q66-R66)/R66*100</f>
        <v>4.7004651469458025</v>
      </c>
      <c r="T66" s="50">
        <f t="shared" ref="T66" si="17">RANK(Q66,(C66:Q66),1)</f>
        <v>9</v>
      </c>
      <c r="U66" s="47">
        <f>AVERAGEIF('5.6.3 (Large incl tax)'!$A:$A,'Annual incl tax'!$B66,'5.6.3 (Large incl tax)'!V:V)</f>
        <v>8.9171959762387747</v>
      </c>
      <c r="V66" s="47">
        <f>AVERAGEIF('5.6.3 (Large incl tax)'!$A:$A,'Annual incl tax'!$B66,'5.6.3 (Large incl tax)'!W:W)</f>
        <v>10.777645155755842</v>
      </c>
      <c r="W66" s="47">
        <f>AVERAGEIF('5.6.3 (Large incl tax)'!$A:$A,'Annual incl tax'!$B66,'5.6.3 (Large incl tax)'!X:X)</f>
        <v>17.807621102247758</v>
      </c>
      <c r="X66" s="47">
        <f>AVERAGEIF('5.6.3 (Large incl tax)'!$A:$A,'Annual incl tax'!$B66,'5.6.3 (Large incl tax)'!Y:Y)</f>
        <v>13.161619954312627</v>
      </c>
      <c r="Y66" s="47">
        <f>AVERAGEIF('5.6.3 (Large incl tax)'!$A:$A,'Annual incl tax'!$B66,'5.6.3 (Large incl tax)'!Z:Z)</f>
        <v>14.173175146210546</v>
      </c>
      <c r="Z66" s="47">
        <f>AVERAGEIF('5.6.3 (Large incl tax)'!$A:$A,'Annual incl tax'!$B66,'5.6.3 (Large incl tax)'!AA:AA)</f>
        <v>8.6031525020609845</v>
      </c>
      <c r="AA66" s="47">
        <f>AVERAGEIF('5.6.3 (Large incl tax)'!$A:$A,'Annual incl tax'!$B66,'5.6.3 (Large incl tax)'!AB:AB)</f>
        <v>14.084798829589559</v>
      </c>
      <c r="AB66" s="47">
        <f>AVERAGEIF('5.6.3 (Large incl tax)'!$A:$A,'Annual incl tax'!$B66,'5.6.3 (Large incl tax)'!AC:AC)</f>
        <v>11.624402433617416</v>
      </c>
      <c r="AC66" s="47">
        <f>AVERAGEIF('5.6.3 (Large incl tax)'!$A:$A,'Annual incl tax'!$B66,'5.6.3 (Large incl tax)'!AD:AD)</f>
        <v>12.896045266167668</v>
      </c>
      <c r="AD66" s="47">
        <f>AVERAGEIF('5.6.3 (Large incl tax)'!$A:$A,'Annual incl tax'!$B66,'5.6.3 (Large incl tax)'!AE:AE)</f>
        <v>12.312303208422428</v>
      </c>
      <c r="AE66" s="47">
        <f>AVERAGEIF('5.6.3 (Large incl tax)'!$A:$A,'Annual incl tax'!$B66,'5.6.3 (Large incl tax)'!AF:AF)</f>
        <v>13.256544465097836</v>
      </c>
      <c r="AF66" s="47">
        <f>AVERAGEIF('5.6.3 (Large incl tax)'!$A:$A,'Annual incl tax'!$B66,'5.6.3 (Large incl tax)'!AG:AG)</f>
        <v>12.460573873944069</v>
      </c>
      <c r="AG66" s="47">
        <f>AVERAGEIF('5.6.3 (Large incl tax)'!$A:$A,'Annual incl tax'!$B66,'5.6.3 (Large incl tax)'!AH:AH)</f>
        <v>12.431798587638999</v>
      </c>
      <c r="AH66" s="47">
        <f t="shared" ref="AH66" si="18">MEDIAN(C66:Q66,U66:AG66)</f>
        <v>15.308691817763057</v>
      </c>
      <c r="AI66" s="49">
        <f t="shared" ref="AI66" si="19">(Q66-AH66)/AH66*100</f>
        <v>19.540827120870695</v>
      </c>
      <c r="AJ66" s="50">
        <f>RANK(Q66,(C66:Q66,U66:AG66),1)</f>
        <v>22</v>
      </c>
    </row>
    <row r="67" spans="1:36" x14ac:dyDescent="0.25">
      <c r="A67" s="17" t="s">
        <v>39</v>
      </c>
      <c r="B67" s="82">
        <v>2022</v>
      </c>
      <c r="C67" s="47">
        <f>AVERAGEIF('5.6.3 (Large incl tax)'!$A:$A,'Annual incl tax'!$B67,'5.6.3 (Large incl tax)'!D:D)</f>
        <v>18.027158510482209</v>
      </c>
      <c r="D67" s="47">
        <f>AVERAGEIF('5.6.3 (Large incl tax)'!$A:$A,'Annual incl tax'!$B67,'5.6.3 (Large incl tax)'!E:E)</f>
        <v>33.214996642453649</v>
      </c>
      <c r="E67" s="47">
        <f>AVERAGEIF('5.6.3 (Large incl tax)'!$A:$A,'Annual incl tax'!$B67,'5.6.3 (Large incl tax)'!F:F)</f>
        <v>35.682436591785347</v>
      </c>
      <c r="F67" s="47">
        <f>AVERAGEIF('5.6.3 (Large incl tax)'!$A:$A,'Annual incl tax'!$B67,'5.6.3 (Large incl tax)'!G:G)</f>
        <v>15.693387579167066</v>
      </c>
      <c r="G67" s="47">
        <f>AVERAGEIF('5.6.3 (Large incl tax)'!$A:$A,'Annual incl tax'!$B67,'5.6.3 (Large incl tax)'!H:H)</f>
        <v>16.605978461101923</v>
      </c>
      <c r="H67" s="47">
        <f>AVERAGEIF('5.6.3 (Large incl tax)'!$A:$A,'Annual incl tax'!$B67,'5.6.3 (Large incl tax)'!I:I)</f>
        <v>25.733275231615369</v>
      </c>
      <c r="I67" s="47">
        <f>AVERAGEIF('5.6.3 (Large incl tax)'!$A:$A,'Annual incl tax'!$B67,'5.6.3 (Large incl tax)'!J:J)</f>
        <v>22.146226732842443</v>
      </c>
      <c r="J67" s="47">
        <f>AVERAGEIF('5.6.3 (Large incl tax)'!$A:$A,'Annual incl tax'!$B67,'5.6.3 (Large incl tax)'!K:K)</f>
        <v>23.270677031549468</v>
      </c>
      <c r="K67" s="47">
        <f>AVERAGEIF('5.6.3 (Large incl tax)'!$A:$A,'Annual incl tax'!$B67,'5.6.3 (Large incl tax)'!L:L)</f>
        <v>27.256748317495308</v>
      </c>
      <c r="L67" s="47">
        <f>AVERAGEIF('5.6.3 (Large incl tax)'!$A:$A,'Annual incl tax'!$B67,'5.6.3 (Large incl tax)'!M:M)</f>
        <v>15.160064936637049</v>
      </c>
      <c r="M67" s="47">
        <f>AVERAGEIF('5.6.3 (Large incl tax)'!$A:$A,'Annual incl tax'!$B67,'5.6.3 (Large incl tax)'!N:N)</f>
        <v>16.895110001307373</v>
      </c>
      <c r="N67" s="47">
        <f>AVERAGEIF('5.6.3 (Large incl tax)'!$A:$A,'Annual incl tax'!$B67,'5.6.3 (Large incl tax)'!O:O)</f>
        <v>18.037772457752542</v>
      </c>
      <c r="O67" s="47">
        <f>AVERAGEIF('5.6.3 (Large incl tax)'!$A:$A,'Annual incl tax'!$B67,'5.6.3 (Large incl tax)'!P:P)</f>
        <v>24.895286679368994</v>
      </c>
      <c r="P67" s="47">
        <f>AVERAGEIF('5.6.3 (Large incl tax)'!$A:$A,'Annual incl tax'!$B67,'5.6.3 (Large incl tax)'!Q:Q)</f>
        <v>17.291798399611817</v>
      </c>
      <c r="Q67" s="47">
        <f>AVERAGEIF('5.6.3 (Large incl tax)'!$A:$A,'Annual incl tax'!$B67,'5.6.3 (Large incl tax)'!R:R)</f>
        <v>31.550788594575728</v>
      </c>
      <c r="R67" s="48">
        <f>MEDIAN(C67:Q67)</f>
        <v>22.146226732842443</v>
      </c>
      <c r="S67" s="49">
        <f>(Q67-R67)/R67*100</f>
        <v>42.465752632192164</v>
      </c>
      <c r="T67" s="50">
        <f>RANK(Q67,(C67:Q67),1)</f>
        <v>13</v>
      </c>
      <c r="U67" s="47">
        <f>AVERAGEIF('5.6.3 (Large incl tax)'!$A:$A,'Annual incl tax'!$B67,'5.6.3 (Large incl tax)'!V:V)</f>
        <v>9.5226755272422476</v>
      </c>
      <c r="V67" s="47">
        <f>AVERAGEIF('5.6.3 (Large incl tax)'!$A:$A,'Annual incl tax'!$B67,'5.6.3 (Large incl tax)'!W:W)</f>
        <v>11.545727635487648</v>
      </c>
      <c r="W67" s="47">
        <f>AVERAGEIF('5.6.3 (Large incl tax)'!$A:$A,'Annual incl tax'!$B67,'5.6.3 (Large incl tax)'!X:X)</f>
        <v>24.922707209012717</v>
      </c>
      <c r="X67" s="47">
        <f>AVERAGEIF('5.6.3 (Large incl tax)'!$A:$A,'Annual incl tax'!$B67,'5.6.3 (Large incl tax)'!Y:Y)</f>
        <v>16.639180455082098</v>
      </c>
      <c r="Y67" s="47">
        <f>AVERAGEIF('5.6.3 (Large incl tax)'!$A:$A,'Annual incl tax'!$B67,'5.6.3 (Large incl tax)'!Z:Z)</f>
        <v>18.216854496577039</v>
      </c>
      <c r="Z67" s="47">
        <f>AVERAGEIF('5.6.3 (Large incl tax)'!$A:$A,'Annual incl tax'!$B67,'5.6.3 (Large incl tax)'!AA:AA)</f>
        <v>9.3867306254331595</v>
      </c>
      <c r="AA67" s="47">
        <f>AVERAGEIF('5.6.3 (Large incl tax)'!$A:$A,'Annual incl tax'!$B67,'5.6.3 (Large incl tax)'!AB:AB)</f>
        <v>19.698690319360402</v>
      </c>
      <c r="AB67" s="47">
        <f>AVERAGEIF('5.6.3 (Large incl tax)'!$A:$A,'Annual incl tax'!$B67,'5.6.3 (Large incl tax)'!AC:AC)</f>
        <v>14.609167696342375</v>
      </c>
      <c r="AC67" s="47">
        <f>AVERAGEIF('5.6.3 (Large incl tax)'!$A:$A,'Annual incl tax'!$B67,'5.6.3 (Large incl tax)'!AD:AD)</f>
        <v>12.408384435109735</v>
      </c>
      <c r="AD67" s="47">
        <f>AVERAGEIF('5.6.3 (Large incl tax)'!$A:$A,'Annual incl tax'!$B67,'5.6.3 (Large incl tax)'!AE:AE)</f>
        <v>11.926986864402194</v>
      </c>
      <c r="AE67" s="47">
        <f>AVERAGEIF('5.6.3 (Large incl tax)'!$A:$A,'Annual incl tax'!$B67,'5.6.3 (Large incl tax)'!AF:AF)</f>
        <v>24.250598171249425</v>
      </c>
      <c r="AF67" s="47">
        <f>AVERAGEIF('5.6.3 (Large incl tax)'!$A:$A,'Annual incl tax'!$B67,'5.6.3 (Large incl tax)'!AG:AG)</f>
        <v>13.978286022758528</v>
      </c>
      <c r="AG67" s="47">
        <f>AVERAGEIF('5.6.3 (Large incl tax)'!$A:$A,'Annual incl tax'!$B67,'5.6.3 (Large incl tax)'!AH:AH)</f>
        <v>12.572954308017179</v>
      </c>
      <c r="AH67" s="47">
        <f>MEDIAN(C67:Q67,U67:AG67)</f>
        <v>17.659478455047015</v>
      </c>
      <c r="AI67" s="49">
        <f>(Q67-AH67)/AH67*100</f>
        <v>78.662063406287217</v>
      </c>
      <c r="AJ67" s="50">
        <f>RANK(Q67,(C67:Q67,U67:AG67),1)</f>
        <v>26</v>
      </c>
    </row>
    <row r="68" spans="1:36" x14ac:dyDescent="0.25">
      <c r="A68" s="17" t="s">
        <v>39</v>
      </c>
      <c r="B68" s="82">
        <v>2023</v>
      </c>
      <c r="C68" s="47">
        <f>AVERAGEIF('5.6.3 (Large incl tax)'!$A:$A,'Annual incl tax'!$B68,'5.6.3 (Large incl tax)'!D:D)</f>
        <v>23.565778821149792</v>
      </c>
      <c r="D68" s="47">
        <f>AVERAGEIF('5.6.3 (Large incl tax)'!$A:$A,'Annual incl tax'!$B68,'5.6.3 (Large incl tax)'!E:E)</f>
        <v>33.373637967713819</v>
      </c>
      <c r="E68" s="47">
        <f>AVERAGEIF('5.6.3 (Large incl tax)'!$A:$A,'Annual incl tax'!$B68,'5.6.3 (Large incl tax)'!F:F)</f>
        <v>27.483626200292345</v>
      </c>
      <c r="F68" s="47">
        <f>AVERAGEIF('5.6.3 (Large incl tax)'!$A:$A,'Annual incl tax'!$B68,'5.6.3 (Large incl tax)'!G:G)</f>
        <v>16.988697307927666</v>
      </c>
      <c r="G68" s="47">
        <f>AVERAGEIF('5.6.3 (Large incl tax)'!$A:$A,'Annual incl tax'!$B68,'5.6.3 (Large incl tax)'!H:H)</f>
        <v>19.230014610825322</v>
      </c>
      <c r="H68" s="47">
        <f>AVERAGEIF('5.6.3 (Large incl tax)'!$A:$A,'Annual incl tax'!$B68,'5.6.3 (Large incl tax)'!I:I)</f>
        <v>33.148944928343177</v>
      </c>
      <c r="I68" s="47">
        <f>AVERAGEIF('5.6.3 (Large incl tax)'!$A:$A,'Annual incl tax'!$B68,'5.6.3 (Large incl tax)'!J:J)</f>
        <v>21.055621350200489</v>
      </c>
      <c r="J68" s="47">
        <f>AVERAGEIF('5.6.3 (Large incl tax)'!$A:$A,'Annual incl tax'!$B68,'5.6.3 (Large incl tax)'!K:K)</f>
        <v>29.333951847650056</v>
      </c>
      <c r="K68" s="47">
        <f>AVERAGEIF('5.6.3 (Large incl tax)'!$A:$A,'Annual incl tax'!$B68,'5.6.3 (Large incl tax)'!L:L)</f>
        <v>29.717895754566953</v>
      </c>
      <c r="L68" s="47">
        <f>AVERAGEIF('5.6.3 (Large incl tax)'!$A:$A,'Annual incl tax'!$B68,'5.6.3 (Large incl tax)'!M:M)</f>
        <v>14.702911230232782</v>
      </c>
      <c r="M68" s="47">
        <f>AVERAGEIF('5.6.3 (Large incl tax)'!$A:$A,'Annual incl tax'!$B68,'5.6.3 (Large incl tax)'!N:N)</f>
        <v>33.795616275404065</v>
      </c>
      <c r="N68" s="47">
        <f>AVERAGEIF('5.6.3 (Large incl tax)'!$A:$A,'Annual incl tax'!$B68,'5.6.3 (Large incl tax)'!O:O)</f>
        <v>18.537871238375125</v>
      </c>
      <c r="O68" s="47">
        <f>AVERAGEIF('5.6.3 (Large incl tax)'!$A:$A,'Annual incl tax'!$B68,'5.6.3 (Large incl tax)'!P:P)</f>
        <v>19.520980509723564</v>
      </c>
      <c r="P68" s="47">
        <f>AVERAGEIF('5.6.3 (Large incl tax)'!$A:$A,'Annual incl tax'!$B68,'5.6.3 (Large incl tax)'!Q:Q)</f>
        <v>17.62930042482656</v>
      </c>
      <c r="Q68" s="47">
        <f>AVERAGEIF('5.6.3 (Large incl tax)'!$A:$A,'Annual incl tax'!$B68,'5.6.3 (Large incl tax)'!R:R)</f>
        <v>38.171885838864902</v>
      </c>
      <c r="R68" s="48">
        <f>MEDIAN(C68:Q68)</f>
        <v>23.565778821149792</v>
      </c>
      <c r="S68" s="49">
        <f>(Q68-R68)/R68*100</f>
        <v>61.98015829889075</v>
      </c>
      <c r="T68" s="50">
        <f>RANK(Q68,(C68:Q68),1)</f>
        <v>15</v>
      </c>
      <c r="U68" s="47">
        <f>AVERAGEIF('5.6.3 (Large incl tax)'!$A:$A,'Annual incl tax'!$B68,'5.6.3 (Large incl tax)'!V:V)</f>
        <v>10.132640239420308</v>
      </c>
      <c r="V68" s="47">
        <f>AVERAGEIF('5.6.3 (Large incl tax)'!$A:$A,'Annual incl tax'!$B68,'5.6.3 (Large incl tax)'!W:W)</f>
        <v>13.090558011901011</v>
      </c>
      <c r="W68" s="47">
        <f>AVERAGEIF('5.6.3 (Large incl tax)'!$A:$A,'Annual incl tax'!$B68,'5.6.3 (Large incl tax)'!X:X)</f>
        <v>30.640981858987789</v>
      </c>
      <c r="X68" s="47">
        <f>AVERAGEIF('5.6.3 (Large incl tax)'!$A:$A,'Annual incl tax'!$B68,'5.6.3 (Large incl tax)'!Y:Y)</f>
        <v>22.9932142721971</v>
      </c>
      <c r="Y68" s="47">
        <f>AVERAGEIF('5.6.3 (Large incl tax)'!$A:$A,'Annual incl tax'!$B68,'5.6.3 (Large incl tax)'!Z:Z)</f>
        <v>17.982507624377341</v>
      </c>
      <c r="Z68" s="47">
        <f>AVERAGEIF('5.6.3 (Large incl tax)'!$A:$A,'Annual incl tax'!$B68,'5.6.3 (Large incl tax)'!AA:AA)</f>
        <v>12.455704445564258</v>
      </c>
      <c r="AA68" s="47">
        <f>AVERAGEIF('5.6.3 (Large incl tax)'!$A:$A,'Annual incl tax'!$B68,'5.6.3 (Large incl tax)'!AB:AB)</f>
        <v>23.922526337086911</v>
      </c>
      <c r="AB68" s="47">
        <f>AVERAGEIF('5.6.3 (Large incl tax)'!$A:$A,'Annual incl tax'!$B68,'5.6.3 (Large incl tax)'!AC:AC)</f>
        <v>21.122900679306035</v>
      </c>
      <c r="AC68" s="47">
        <f>AVERAGEIF('5.6.3 (Large incl tax)'!$A:$A,'Annual incl tax'!$B68,'5.6.3 (Large incl tax)'!AD:AD)</f>
        <v>12.07112046540079</v>
      </c>
      <c r="AD68" s="47">
        <f>AVERAGEIF('5.6.3 (Large incl tax)'!$A:$A,'Annual incl tax'!$B68,'5.6.3 (Large incl tax)'!AE:AE)</f>
        <v>19.208371222918316</v>
      </c>
      <c r="AE68" s="47">
        <f>AVERAGEIF('5.6.3 (Large incl tax)'!$A:$A,'Annual incl tax'!$B68,'5.6.3 (Large incl tax)'!AF:AF)</f>
        <v>19.229734748407875</v>
      </c>
      <c r="AF68" s="47">
        <f>AVERAGEIF('5.6.3 (Large incl tax)'!$A:$A,'Annual incl tax'!$B68,'5.6.3 (Large incl tax)'!AG:AG)</f>
        <v>14.845452405312852</v>
      </c>
      <c r="AG68" s="47">
        <f>AVERAGEIF('5.6.3 (Large incl tax)'!$A:$A,'Annual incl tax'!$B68,'5.6.3 (Large incl tax)'!AH:AH)</f>
        <v>15.820212763460953</v>
      </c>
      <c r="AH68" s="47">
        <f>MEDIAN(C68:Q68,U68:AG68)</f>
        <v>19.375497560274443</v>
      </c>
      <c r="AI68" s="49">
        <f>(Q68-AH68)/AH68*100</f>
        <v>97.011125624606763</v>
      </c>
      <c r="AJ68" s="50">
        <f>RANK(Q68,(C68:Q68,U68:AG68),1)</f>
        <v>28</v>
      </c>
    </row>
    <row r="69" spans="1:36" x14ac:dyDescent="0.25">
      <c r="A69" s="17" t="s">
        <v>39</v>
      </c>
      <c r="B69" s="82">
        <v>2024</v>
      </c>
      <c r="C69" s="47">
        <f>AVERAGEIF('5.6.3 (Large incl tax)'!$A:$A,'Annual incl tax'!$B69,'5.6.3 (Large incl tax)'!D:D)</f>
        <v>22.672825358124186</v>
      </c>
      <c r="D69" s="47">
        <f>AVERAGEIF('5.6.3 (Large incl tax)'!$A:$A,'Annual incl tax'!$B69,'5.6.3 (Large incl tax)'!E:E)</f>
        <v>25.975960707107863</v>
      </c>
      <c r="E69" s="47">
        <f>AVERAGEIF('5.6.3 (Large incl tax)'!$A:$A,'Annual incl tax'!$B69,'5.6.3 (Large incl tax)'!F:F)</f>
        <v>23.441052007825288</v>
      </c>
      <c r="F69" s="47">
        <f>AVERAGEIF('5.6.3 (Large incl tax)'!$A:$A,'Annual incl tax'!$B69,'5.6.3 (Large incl tax)'!G:G)</f>
        <v>17.460686382318965</v>
      </c>
      <c r="G69" s="47">
        <f>AVERAGEIF('5.6.3 (Large incl tax)'!$A:$A,'Annual incl tax'!$B69,'5.6.3 (Large incl tax)'!H:H)</f>
        <v>22.271455068601519</v>
      </c>
      <c r="H69" s="47">
        <f>AVERAGEIF('5.6.3 (Large incl tax)'!$A:$A,'Annual incl tax'!$B69,'5.6.3 (Large incl tax)'!I:I)</f>
        <v>30.589983911846392</v>
      </c>
      <c r="I69" s="47">
        <f>AVERAGEIF('5.6.3 (Large incl tax)'!$A:$A,'Annual incl tax'!$B69,'5.6.3 (Large incl tax)'!J:J)</f>
        <v>19.540613645898077</v>
      </c>
      <c r="J69" s="47">
        <f>AVERAGEIF('5.6.3 (Large incl tax)'!$A:$A,'Annual incl tax'!$B69,'5.6.3 (Large incl tax)'!K:K)</f>
        <v>24.177177489964784</v>
      </c>
      <c r="K69" s="47">
        <f>AVERAGEIF('5.6.3 (Large incl tax)'!$A:$A,'Annual incl tax'!$B69,'5.6.3 (Large incl tax)'!L:L)</f>
        <v>25.40833809365143</v>
      </c>
      <c r="L69" s="47">
        <f>AVERAGEIF('5.6.3 (Large incl tax)'!$A:$A,'Annual incl tax'!$B69,'5.6.3 (Large incl tax)'!M:M)</f>
        <v>14.548002533181194</v>
      </c>
      <c r="M69" s="47">
        <f>AVERAGEIF('5.6.3 (Large incl tax)'!$A:$A,'Annual incl tax'!$B69,'5.6.3 (Large incl tax)'!N:N)</f>
        <v>22.847213090335988</v>
      </c>
      <c r="N69" s="47">
        <f>AVERAGEIF('5.6.3 (Large incl tax)'!$A:$A,'Annual incl tax'!$B69,'5.6.3 (Large incl tax)'!O:O)</f>
        <v>20.459155737046586</v>
      </c>
      <c r="O69" s="47">
        <f>AVERAGEIF('5.6.3 (Large incl tax)'!$A:$A,'Annual incl tax'!$B69,'5.6.3 (Large incl tax)'!P:P)</f>
        <v>18.743622719646154</v>
      </c>
      <c r="P69" s="47">
        <f>AVERAGEIF('5.6.3 (Large incl tax)'!$A:$A,'Annual incl tax'!$B69,'5.6.3 (Large incl tax)'!Q:Q)</f>
        <v>16.808382115829115</v>
      </c>
      <c r="Q69" s="47">
        <f>AVERAGEIF('5.6.3 (Large incl tax)'!$A:$A,'Annual incl tax'!$B69,'5.6.3 (Large incl tax)'!R:R)</f>
        <v>27.195113277290993</v>
      </c>
      <c r="R69" s="47">
        <f>MEDIAN(C69:Q69)</f>
        <v>22.672825358124186</v>
      </c>
      <c r="S69" s="80">
        <f>(Q69-R69)/R69*100</f>
        <v>19.945850804811009</v>
      </c>
      <c r="T69" s="81">
        <f>RANK(Q69,(C69:Q69),1)</f>
        <v>14</v>
      </c>
      <c r="U69" s="47">
        <f>AVERAGEIF('5.6.3 (Large incl tax)'!$A:$A,'Annual incl tax'!$B69,'5.6.3 (Large incl tax)'!V:V)</f>
        <v>10.143289788872362</v>
      </c>
      <c r="V69" s="47">
        <f>AVERAGEIF('5.6.3 (Large incl tax)'!$A:$A,'Annual incl tax'!$B69,'5.6.3 (Large incl tax)'!W:W)</f>
        <v>12.52861944631554</v>
      </c>
      <c r="W69" s="47">
        <f>AVERAGEIF('5.6.3 (Large incl tax)'!$A:$A,'Annual incl tax'!$B69,'5.6.3 (Large incl tax)'!X:X)</f>
        <v>26.787840348842217</v>
      </c>
      <c r="X69" s="47">
        <f>AVERAGEIF('5.6.3 (Large incl tax)'!$A:$A,'Annual incl tax'!$B69,'5.6.3 (Large incl tax)'!Y:Y)</f>
        <v>23.801155060799328</v>
      </c>
      <c r="Y69" s="47">
        <f>AVERAGEIF('5.6.3 (Large incl tax)'!$A:$A,'Annual incl tax'!$B69,'5.6.3 (Large incl tax)'!Z:Z)</f>
        <v>17.649838792237439</v>
      </c>
      <c r="Z69" s="47">
        <f>AVERAGEIF('5.6.3 (Large incl tax)'!$A:$A,'Annual incl tax'!$B69,'5.6.3 (Large incl tax)'!AA:AA)</f>
        <v>11.252996259140179</v>
      </c>
      <c r="AA69" s="47">
        <f>AVERAGEIF('5.6.3 (Large incl tax)'!$A:$A,'Annual incl tax'!$B69,'5.6.3 (Large incl tax)'!AB:AB)</f>
        <v>20.278312125399047</v>
      </c>
      <c r="AB69" s="47">
        <f>AVERAGEIF('5.6.3 (Large incl tax)'!$A:$A,'Annual incl tax'!$B69,'5.6.3 (Large incl tax)'!AC:AC)</f>
        <v>16.232032405225016</v>
      </c>
      <c r="AC69" s="47">
        <f>AVERAGEIF('5.6.3 (Large incl tax)'!$A:$A,'Annual incl tax'!$B69,'5.6.3 (Large incl tax)'!AD:AD)</f>
        <v>12.010728751376622</v>
      </c>
      <c r="AD69" s="47">
        <f>AVERAGEIF('5.6.3 (Large incl tax)'!$A:$A,'Annual incl tax'!$B69,'5.6.3 (Large incl tax)'!AE:AE)</f>
        <v>20.964325569401865</v>
      </c>
      <c r="AE69" s="47">
        <f>AVERAGEIF('5.6.3 (Large incl tax)'!$A:$A,'Annual incl tax'!$B69,'5.6.3 (Large incl tax)'!AF:AF)</f>
        <v>16.797369461342274</v>
      </c>
      <c r="AF69" s="47">
        <f>AVERAGEIF('5.6.3 (Large incl tax)'!$A:$A,'Annual incl tax'!$B69,'5.6.3 (Large incl tax)'!AG:AG)</f>
        <v>13.485804442979592</v>
      </c>
      <c r="AG69" s="47">
        <f>AVERAGEIF('5.6.3 (Large incl tax)'!$A:$A,'Annual incl tax'!$B69,'5.6.3 (Large incl tax)'!AH:AH)</f>
        <v>15.810368854455788</v>
      </c>
      <c r="AH69" s="47">
        <f>MEDIAN(C69:Q69,U69:AG69)</f>
        <v>19.909462885648562</v>
      </c>
      <c r="AI69" s="80">
        <f>(Q69-AH69)/AH69*100</f>
        <v>36.593907296686453</v>
      </c>
      <c r="AJ69" s="81">
        <f>RANK(Q69,(C69:Q69,U69:AG69),1)</f>
        <v>27</v>
      </c>
    </row>
    <row r="70" spans="1:36" x14ac:dyDescent="0.25">
      <c r="A70" s="17" t="s">
        <v>39</v>
      </c>
      <c r="B70" s="82">
        <v>2025</v>
      </c>
      <c r="C70" s="47">
        <f>AVERAGEIF('5.6.3 (Large incl tax)'!$A:$A,'Annual incl tax'!$B70,'5.6.3 (Large incl tax)'!D:D)</f>
        <v>25.213962901233089</v>
      </c>
      <c r="D70" s="47">
        <f>AVERAGEIF('5.6.3 (Large incl tax)'!$A:$A,'Annual incl tax'!$B70,'5.6.3 (Large incl tax)'!E:E)</f>
        <v>28.11240962002929</v>
      </c>
      <c r="E70" s="47">
        <f>AVERAGEIF('5.6.3 (Large incl tax)'!$A:$A,'Annual incl tax'!$B70,'5.6.3 (Large incl tax)'!F:F)</f>
        <v>21.593522972972043</v>
      </c>
      <c r="F70" s="47">
        <f>AVERAGEIF('5.6.3 (Large incl tax)'!$A:$A,'Annual incl tax'!$B70,'5.6.3 (Large incl tax)'!G:G)</f>
        <v>15.571837820178121</v>
      </c>
      <c r="G70" s="47">
        <f>AVERAGEIF('5.6.3 (Large incl tax)'!$A:$A,'Annual incl tax'!$B70,'5.6.3 (Large incl tax)'!H:H)</f>
        <v>20.282677835234217</v>
      </c>
      <c r="H70" s="47">
        <f>AVERAGEIF('5.6.3 (Large incl tax)'!$A:$A,'Annual incl tax'!$B70,'5.6.3 (Large incl tax)'!I:I)</f>
        <v>29.615763607964382</v>
      </c>
      <c r="I70" s="47">
        <f>AVERAGEIF('5.6.3 (Large incl tax)'!$A:$A,'Annual incl tax'!$B70,'5.6.3 (Large incl tax)'!J:J)</f>
        <v>20.16986690278916</v>
      </c>
      <c r="J70" s="47">
        <f>AVERAGEIF('5.6.3 (Large incl tax)'!$A:$A,'Annual incl tax'!$B70,'5.6.3 (Large incl tax)'!K:K)</f>
        <v>27.554471837369078</v>
      </c>
      <c r="K70" s="47">
        <f>AVERAGEIF('5.6.3 (Large incl tax)'!$A:$A,'Annual incl tax'!$B70,'5.6.3 (Large incl tax)'!L:L)</f>
        <v>25.727776503054073</v>
      </c>
      <c r="L70" s="47">
        <f>AVERAGEIF('5.6.3 (Large incl tax)'!$A:$A,'Annual incl tax'!$B70,'5.6.3 (Large incl tax)'!M:M)</f>
        <v>19.981856654061556</v>
      </c>
      <c r="M70" s="47">
        <f>AVERAGEIF('5.6.3 (Large incl tax)'!$A:$A,'Annual incl tax'!$B70,'5.6.3 (Large incl tax)'!N:N)</f>
        <v>22.195404556908294</v>
      </c>
      <c r="N70" s="47">
        <f>AVERAGEIF('5.6.3 (Large incl tax)'!$A:$A,'Annual incl tax'!$B70,'5.6.3 (Large incl tax)'!O:O)</f>
        <v>19.589989545906377</v>
      </c>
      <c r="O70" s="47">
        <f>AVERAGEIF('5.6.3 (Large incl tax)'!$A:$A,'Annual incl tax'!$B70,'5.6.3 (Large incl tax)'!P:P)</f>
        <v>20.011134416339612</v>
      </c>
      <c r="P70" s="47">
        <f>AVERAGEIF('5.6.3 (Large incl tax)'!$A:$A,'Annual incl tax'!$B70,'5.6.3 (Large incl tax)'!Q:Q)</f>
        <v>18.269792256906005</v>
      </c>
      <c r="Q70" s="47">
        <f>AVERAGEIF('5.6.3 (Large incl tax)'!$A:$A,'Annual incl tax'!$B70,'5.6.3 (Large incl tax)'!R:R)</f>
        <v>26.913626527004084</v>
      </c>
      <c r="R70" s="47">
        <f>MEDIAN(C70:Q70)</f>
        <v>21.593522972972043</v>
      </c>
      <c r="S70" s="80">
        <f>(Q70-R70)/R70*100</f>
        <v>24.637496904470165</v>
      </c>
      <c r="T70" s="81">
        <f>RANK(Q70,(C70:Q70),1)</f>
        <v>12</v>
      </c>
      <c r="U70" s="47">
        <f>AVERAGEIF('5.6.3 (Large incl tax)'!$A:$A,'Annual incl tax'!$B70,'5.6.3 (Large incl tax)'!V:V)</f>
        <v>11.323768639202413</v>
      </c>
      <c r="V70" s="47">
        <f>AVERAGEIF('5.6.3 (Large incl tax)'!$A:$A,'Annual incl tax'!$B70,'5.6.3 (Large incl tax)'!W:W)</f>
        <v>14.078412048180429</v>
      </c>
      <c r="W70" s="47">
        <f>AVERAGEIF('5.6.3 (Large incl tax)'!$A:$A,'Annual incl tax'!$B70,'5.6.3 (Large incl tax)'!X:X)</f>
        <v>23.662756154156632</v>
      </c>
      <c r="X70" s="47">
        <f>AVERAGEIF('5.6.3 (Large incl tax)'!$A:$A,'Annual incl tax'!$B70,'5.6.3 (Large incl tax)'!Y:Y)</f>
        <v>22.33613811116938</v>
      </c>
      <c r="Y70" s="47">
        <f>AVERAGEIF('5.6.3 (Large incl tax)'!$A:$A,'Annual incl tax'!$B70,'5.6.3 (Large incl tax)'!Z:Z)</f>
        <v>17.717330636305121</v>
      </c>
      <c r="Z70" s="47">
        <f>AVERAGEIF('5.6.3 (Large incl tax)'!$A:$A,'Annual incl tax'!$B70,'5.6.3 (Large incl tax)'!AA:AA)</f>
        <v>11.298560824620251</v>
      </c>
      <c r="AA70" s="47">
        <f>AVERAGEIF('5.6.3 (Large incl tax)'!$A:$A,'Annual incl tax'!$B70,'5.6.3 (Large incl tax)'!AB:AB)</f>
        <v>18.609814889984293</v>
      </c>
      <c r="AB70" s="47">
        <f>AVERAGEIF('5.6.3 (Large incl tax)'!$A:$A,'Annual incl tax'!$B70,'5.6.3 (Large incl tax)'!AC:AC)</f>
        <v>14.655210596886464</v>
      </c>
      <c r="AC70" s="47">
        <f>AVERAGEIF('5.6.3 (Large incl tax)'!$A:$A,'Annual incl tax'!$B70,'5.6.3 (Large incl tax)'!AD:AD)</f>
        <v>11.939275333209421</v>
      </c>
      <c r="AD70" s="47">
        <f>AVERAGEIF('5.6.3 (Large incl tax)'!$A:$A,'Annual incl tax'!$B70,'5.6.3 (Large incl tax)'!AE:AE)</f>
        <v>21.217801823628818</v>
      </c>
      <c r="AE70" s="47">
        <f>AVERAGEIF('5.6.3 (Large incl tax)'!$A:$A,'Annual incl tax'!$B70,'5.6.3 (Large incl tax)'!AF:AF)</f>
        <v>20.492208057030282</v>
      </c>
      <c r="AF70" s="47">
        <f>AVERAGEIF('5.6.3 (Large incl tax)'!$A:$A,'Annual incl tax'!$B70,'5.6.3 (Large incl tax)'!AG:AG)</f>
        <v>14.412013927271836</v>
      </c>
      <c r="AG70" s="47">
        <f>AVERAGEIF('5.6.3 (Large incl tax)'!$A:$A,'Annual incl tax'!$B70,'5.6.3 (Large incl tax)'!AH:AH)</f>
        <v>15.534576626029017</v>
      </c>
      <c r="AH70" s="47">
        <f>MEDIAN(C70:Q70,U70:AG70)</f>
        <v>20.090500659564384</v>
      </c>
      <c r="AI70" s="80">
        <f>(Q70-AH70)/AH70*100</f>
        <v>33.961950391671543</v>
      </c>
      <c r="AJ70" s="81">
        <f>RANK(Q70,(C70:Q70,U70:AG70),1)</f>
        <v>25</v>
      </c>
    </row>
  </sheetData>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CD19C-2894-4885-9726-2B5195999BF8}">
  <sheetPr>
    <tabColor theme="4"/>
  </sheetPr>
  <dimension ref="A1:AK83"/>
  <sheetViews>
    <sheetView showGridLines="0" workbookViewId="0">
      <pane ySplit="14" topLeftCell="A65"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43" t="s">
        <v>88</v>
      </c>
    </row>
    <row r="2" spans="1:37" ht="18" customHeight="1" x14ac:dyDescent="0.35">
      <c r="A2" s="39" t="s">
        <v>143</v>
      </c>
    </row>
    <row r="3" spans="1:37" ht="18" customHeight="1" x14ac:dyDescent="0.35">
      <c r="A3" s="39" t="s">
        <v>94</v>
      </c>
    </row>
    <row r="4" spans="1:37" ht="18" customHeight="1" x14ac:dyDescent="0.35">
      <c r="A4" s="39" t="s">
        <v>144</v>
      </c>
    </row>
    <row r="5" spans="1:37" ht="18" customHeight="1" x14ac:dyDescent="0.35">
      <c r="A5" s="39" t="s">
        <v>137</v>
      </c>
    </row>
    <row r="6" spans="1:37" ht="18" customHeight="1" x14ac:dyDescent="0.35">
      <c r="A6" s="39" t="s">
        <v>158</v>
      </c>
    </row>
    <row r="7" spans="1:37" ht="18" customHeight="1" x14ac:dyDescent="0.35">
      <c r="A7" s="39" t="s">
        <v>119</v>
      </c>
    </row>
    <row r="8" spans="1:37" ht="18" customHeight="1" x14ac:dyDescent="0.35">
      <c r="A8" s="39" t="s">
        <v>177</v>
      </c>
    </row>
    <row r="9" spans="1:37" ht="18" customHeight="1" x14ac:dyDescent="0.35">
      <c r="A9" s="39" t="s">
        <v>95</v>
      </c>
    </row>
    <row r="10" spans="1:37" ht="18" customHeight="1" x14ac:dyDescent="0.25">
      <c r="A10" s="40" t="s">
        <v>139</v>
      </c>
    </row>
    <row r="11" spans="1:37" ht="18" customHeight="1" x14ac:dyDescent="0.35">
      <c r="A11" s="41" t="s">
        <v>140</v>
      </c>
    </row>
    <row r="12" spans="1:37" ht="18" customHeight="1" x14ac:dyDescent="0.35">
      <c r="A12" s="41" t="s">
        <v>141</v>
      </c>
    </row>
    <row r="13" spans="1:37" ht="18" customHeight="1" x14ac:dyDescent="0.35">
      <c r="A13" s="39" t="s">
        <v>142</v>
      </c>
    </row>
    <row r="14" spans="1:37" s="102" customFormat="1" ht="52" x14ac:dyDescent="0.3">
      <c r="A14" s="98" t="s">
        <v>84</v>
      </c>
      <c r="B14" s="98" t="s">
        <v>85</v>
      </c>
      <c r="C14" s="99" t="s">
        <v>60</v>
      </c>
      <c r="D14" s="99" t="s">
        <v>0</v>
      </c>
      <c r="E14" s="99" t="s">
        <v>1</v>
      </c>
      <c r="F14" s="99" t="s">
        <v>2</v>
      </c>
      <c r="G14" s="99" t="s">
        <v>3</v>
      </c>
      <c r="H14" s="99" t="s">
        <v>4</v>
      </c>
      <c r="I14" s="99" t="s">
        <v>5</v>
      </c>
      <c r="J14" s="99" t="s">
        <v>6</v>
      </c>
      <c r="K14" s="99" t="s">
        <v>7</v>
      </c>
      <c r="L14" s="99" t="s">
        <v>8</v>
      </c>
      <c r="M14" s="99" t="s">
        <v>9</v>
      </c>
      <c r="N14" s="99" t="s">
        <v>10</v>
      </c>
      <c r="O14" s="99" t="s">
        <v>11</v>
      </c>
      <c r="P14" s="99" t="s">
        <v>12</v>
      </c>
      <c r="Q14" s="99" t="s">
        <v>13</v>
      </c>
      <c r="R14" s="99" t="s">
        <v>115</v>
      </c>
      <c r="S14" s="99" t="s">
        <v>154</v>
      </c>
      <c r="T14" s="99" t="s">
        <v>155</v>
      </c>
      <c r="U14" s="99" t="s">
        <v>152</v>
      </c>
      <c r="V14" s="99" t="s">
        <v>27</v>
      </c>
      <c r="W14" s="99" t="s">
        <v>45</v>
      </c>
      <c r="X14" s="100" t="s">
        <v>17</v>
      </c>
      <c r="Y14" s="100" t="s">
        <v>180</v>
      </c>
      <c r="Z14" s="100" t="s">
        <v>18</v>
      </c>
      <c r="AA14" s="101" t="s">
        <v>19</v>
      </c>
      <c r="AB14" s="101" t="s">
        <v>20</v>
      </c>
      <c r="AC14" s="101" t="s">
        <v>21</v>
      </c>
      <c r="AD14" s="101" t="s">
        <v>22</v>
      </c>
      <c r="AE14" s="101" t="s">
        <v>23</v>
      </c>
      <c r="AF14" s="101" t="s">
        <v>28</v>
      </c>
      <c r="AG14" s="101" t="s">
        <v>24</v>
      </c>
      <c r="AH14" s="101" t="s">
        <v>25</v>
      </c>
      <c r="AI14" s="99" t="s">
        <v>156</v>
      </c>
      <c r="AJ14" s="99" t="s">
        <v>157</v>
      </c>
      <c r="AK14" s="99" t="s">
        <v>153</v>
      </c>
    </row>
    <row r="15" spans="1:37" ht="12.75" customHeight="1" x14ac:dyDescent="0.25">
      <c r="A15">
        <v>1998</v>
      </c>
      <c r="B15" s="30" t="s">
        <v>160</v>
      </c>
      <c r="C15" s="38" t="s">
        <v>86</v>
      </c>
      <c r="D15" s="31">
        <v>7.7294699521531118</v>
      </c>
      <c r="E15" s="31">
        <v>10.721764904552129</v>
      </c>
      <c r="F15" s="31">
        <v>4.8162606044538707</v>
      </c>
      <c r="G15" s="31">
        <v>6.1361626334519563</v>
      </c>
      <c r="H15" s="31">
        <v>7.6611389257427733</v>
      </c>
      <c r="I15" s="31">
        <v>9.5586171659373935</v>
      </c>
      <c r="J15" s="31">
        <v>4.8964586792693829</v>
      </c>
      <c r="K15" s="31">
        <v>7.5706820087926943</v>
      </c>
      <c r="L15" s="31">
        <v>3.4765449726402187</v>
      </c>
      <c r="M15" s="31">
        <v>10.570383325175396</v>
      </c>
      <c r="N15" s="31">
        <v>7.714301433691757</v>
      </c>
      <c r="O15" s="31">
        <v>9.6243497630955499</v>
      </c>
      <c r="P15" s="31">
        <v>8.0477383845604002</v>
      </c>
      <c r="Q15" s="31">
        <v>6.8220205949656751</v>
      </c>
      <c r="R15" s="31">
        <v>9.9580000000000002</v>
      </c>
      <c r="S15" s="32">
        <f t="shared" ref="S15:S33" si="0">MEDIAN(D15:R15)</f>
        <v>7.714301433691757</v>
      </c>
      <c r="T15" s="33">
        <f t="shared" ref="T15:T33" si="1">(R15-S15)/S15*100</f>
        <v>29.084922148738212</v>
      </c>
      <c r="U15" s="34">
        <f t="shared" ref="U15:U33" si="2">RANK(R15,D15:R15,1)</f>
        <v>13</v>
      </c>
      <c r="V15" s="32"/>
      <c r="W15" s="32"/>
      <c r="X15" s="37"/>
      <c r="Y15" s="37"/>
      <c r="Z15" s="37"/>
      <c r="AA15" s="37"/>
      <c r="AB15" s="37"/>
      <c r="AC15" s="37"/>
      <c r="AD15" s="37"/>
      <c r="AE15" s="37"/>
      <c r="AF15" s="37"/>
      <c r="AG15" s="37"/>
      <c r="AH15" s="37"/>
      <c r="AI15" s="31"/>
      <c r="AJ15" s="36"/>
      <c r="AK15" s="35"/>
    </row>
    <row r="16" spans="1:37" ht="12.75" customHeight="1" x14ac:dyDescent="0.25">
      <c r="A16">
        <v>1998</v>
      </c>
      <c r="B16" s="30" t="s">
        <v>159</v>
      </c>
      <c r="C16" s="38" t="s">
        <v>86</v>
      </c>
      <c r="D16" s="31">
        <v>7.764420598893282</v>
      </c>
      <c r="E16" s="31">
        <v>10.857363837928242</v>
      </c>
      <c r="F16" s="31">
        <v>4.8691235381696103</v>
      </c>
      <c r="G16" s="31">
        <v>6.0261040510111137</v>
      </c>
      <c r="H16" s="31">
        <v>7.589136341150696</v>
      </c>
      <c r="I16" s="31">
        <v>9.6136261340555169</v>
      </c>
      <c r="J16" s="31">
        <v>4.6692420701168613</v>
      </c>
      <c r="K16" s="31">
        <v>7.6039084210055856</v>
      </c>
      <c r="L16" s="31">
        <v>3.3234981119121181</v>
      </c>
      <c r="M16" s="31">
        <v>10.632409315996764</v>
      </c>
      <c r="N16" s="31">
        <v>7.7403601444499266</v>
      </c>
      <c r="O16" s="31">
        <v>9.6705801361609574</v>
      </c>
      <c r="P16" s="31">
        <v>8.0820796809571291</v>
      </c>
      <c r="Q16" s="31">
        <v>7.1312166592240294</v>
      </c>
      <c r="R16" s="31">
        <v>9.3170000000000002</v>
      </c>
      <c r="S16" s="32">
        <f t="shared" si="0"/>
        <v>7.7403601444499266</v>
      </c>
      <c r="T16" s="33">
        <f t="shared" si="1"/>
        <v>20.369076194478783</v>
      </c>
      <c r="U16" s="34">
        <f t="shared" si="2"/>
        <v>11</v>
      </c>
      <c r="V16" s="32"/>
      <c r="W16" s="32"/>
      <c r="X16" s="37"/>
      <c r="Y16" s="37"/>
      <c r="Z16" s="37"/>
      <c r="AA16" s="37"/>
      <c r="AB16" s="37"/>
      <c r="AC16" s="37"/>
      <c r="AD16" s="37"/>
      <c r="AE16" s="37"/>
      <c r="AF16" s="37"/>
      <c r="AG16" s="37"/>
      <c r="AH16" s="37"/>
      <c r="AI16" s="31"/>
      <c r="AJ16" s="36"/>
      <c r="AK16" s="35"/>
    </row>
    <row r="17" spans="1:37" ht="12.75" customHeight="1" x14ac:dyDescent="0.25">
      <c r="A17">
        <v>1999</v>
      </c>
      <c r="B17" s="30" t="s">
        <v>160</v>
      </c>
      <c r="C17" s="38" t="s">
        <v>86</v>
      </c>
      <c r="D17" s="31">
        <v>8.218</v>
      </c>
      <c r="E17" s="31">
        <v>11.325999999999999</v>
      </c>
      <c r="F17" s="31">
        <v>5.2566937499999984</v>
      </c>
      <c r="G17" s="31">
        <v>5.992</v>
      </c>
      <c r="H17" s="31">
        <v>8.0220000000000002</v>
      </c>
      <c r="I17" s="31">
        <v>10.163999999999998</v>
      </c>
      <c r="J17" s="31">
        <v>5.1498873873873885</v>
      </c>
      <c r="K17" s="31">
        <v>7.9589999999999987</v>
      </c>
      <c r="L17" s="31">
        <v>3.6889999999999992</v>
      </c>
      <c r="M17" s="31">
        <v>11.297999999999996</v>
      </c>
      <c r="N17" s="31">
        <v>8.161999999999999</v>
      </c>
      <c r="O17" s="31">
        <v>9.7370000000000001</v>
      </c>
      <c r="P17" s="31">
        <v>8.3159999999999989</v>
      </c>
      <c r="Q17" s="31">
        <v>7.0750923826553409</v>
      </c>
      <c r="R17" s="31">
        <v>9.3170000000000002</v>
      </c>
      <c r="S17" s="32">
        <f t="shared" si="0"/>
        <v>8.161999999999999</v>
      </c>
      <c r="T17" s="33">
        <f t="shared" si="1"/>
        <v>14.150943396226431</v>
      </c>
      <c r="U17" s="34">
        <f t="shared" si="2"/>
        <v>11</v>
      </c>
      <c r="V17" s="32"/>
      <c r="W17" s="32"/>
      <c r="X17" s="37"/>
      <c r="Y17" s="37"/>
      <c r="Z17" s="37"/>
      <c r="AA17" s="37"/>
      <c r="AB17" s="37"/>
      <c r="AC17" s="37"/>
      <c r="AD17" s="37"/>
      <c r="AE17" s="37"/>
      <c r="AF17" s="37"/>
      <c r="AG17" s="37"/>
      <c r="AH17" s="37"/>
      <c r="AI17" s="31"/>
      <c r="AJ17" s="36"/>
      <c r="AK17" s="35"/>
    </row>
    <row r="18" spans="1:37" ht="12.75" customHeight="1" x14ac:dyDescent="0.25">
      <c r="A18">
        <v>1999</v>
      </c>
      <c r="B18" s="30" t="s">
        <v>159</v>
      </c>
      <c r="C18" s="38" t="s">
        <v>86</v>
      </c>
      <c r="D18" s="31">
        <v>8.218</v>
      </c>
      <c r="E18" s="31">
        <v>11.283999999999999</v>
      </c>
      <c r="F18" s="31">
        <v>5.2398768145161281</v>
      </c>
      <c r="G18" s="31">
        <v>5.859</v>
      </c>
      <c r="H18" s="31">
        <v>7.8470000000000013</v>
      </c>
      <c r="I18" s="31">
        <v>10.878</v>
      </c>
      <c r="J18" s="31">
        <v>5.0711188436830836</v>
      </c>
      <c r="K18" s="31">
        <v>7.9589999999999987</v>
      </c>
      <c r="L18" s="31">
        <v>3.8359999999999999</v>
      </c>
      <c r="M18" s="31">
        <v>11.248999999999999</v>
      </c>
      <c r="N18" s="31">
        <v>7.4409999999999998</v>
      </c>
      <c r="O18" s="31">
        <v>9.7370000000000001</v>
      </c>
      <c r="P18" s="31">
        <v>8.19</v>
      </c>
      <c r="Q18" s="31">
        <v>6.6324837713504889</v>
      </c>
      <c r="R18" s="31">
        <v>9.32</v>
      </c>
      <c r="S18" s="32">
        <f t="shared" si="0"/>
        <v>7.9589999999999987</v>
      </c>
      <c r="T18" s="33">
        <f t="shared" si="1"/>
        <v>17.100138208317649</v>
      </c>
      <c r="U18" s="34">
        <f t="shared" si="2"/>
        <v>11</v>
      </c>
      <c r="V18" s="32"/>
      <c r="W18" s="32"/>
      <c r="X18" s="37"/>
      <c r="Y18" s="37"/>
      <c r="Z18" s="37"/>
      <c r="AA18" s="37"/>
      <c r="AB18" s="37"/>
      <c r="AC18" s="37"/>
      <c r="AD18" s="37"/>
      <c r="AE18" s="37"/>
      <c r="AF18" s="37"/>
      <c r="AG18" s="37"/>
      <c r="AH18" s="37"/>
      <c r="AI18" s="31"/>
      <c r="AJ18" s="36"/>
      <c r="AK18" s="35"/>
    </row>
    <row r="19" spans="1:37" ht="12.75" customHeight="1" x14ac:dyDescent="0.25">
      <c r="A19">
        <v>2000</v>
      </c>
      <c r="B19" s="30" t="s">
        <v>160</v>
      </c>
      <c r="C19" s="38" t="s">
        <v>86</v>
      </c>
      <c r="D19" s="31">
        <v>7.030800000000001</v>
      </c>
      <c r="E19" s="31">
        <v>9.4240000000000013</v>
      </c>
      <c r="F19" s="31">
        <v>4.8743887499999996</v>
      </c>
      <c r="G19" s="31">
        <v>5.1708000000000007</v>
      </c>
      <c r="H19" s="31">
        <v>6.9502000000000006</v>
      </c>
      <c r="I19" s="31">
        <v>8.3203999999999994</v>
      </c>
      <c r="J19" s="31">
        <v>4.1031623221675169</v>
      </c>
      <c r="K19" s="31">
        <v>7.0493999999999994</v>
      </c>
      <c r="L19" s="31">
        <v>4.0982000000000003</v>
      </c>
      <c r="M19" s="31">
        <v>9.8084000000000007</v>
      </c>
      <c r="N19" s="31">
        <v>7.1795999999999998</v>
      </c>
      <c r="O19" s="31">
        <v>8.5746000000000002</v>
      </c>
      <c r="P19" s="31">
        <v>7.0990000000000011</v>
      </c>
      <c r="Q19" s="31">
        <v>5.9988061358139531</v>
      </c>
      <c r="R19" s="31">
        <v>9.32</v>
      </c>
      <c r="S19" s="32">
        <f t="shared" si="0"/>
        <v>7.0493999999999994</v>
      </c>
      <c r="T19" s="33">
        <f t="shared" si="1"/>
        <v>32.20983346100379</v>
      </c>
      <c r="U19" s="34">
        <f t="shared" si="2"/>
        <v>13</v>
      </c>
      <c r="V19" s="32"/>
      <c r="W19" s="32"/>
      <c r="X19" s="37"/>
      <c r="Y19" s="37"/>
      <c r="Z19" s="37"/>
      <c r="AA19" s="37"/>
      <c r="AB19" s="37"/>
      <c r="AC19" s="37"/>
      <c r="AD19" s="37"/>
      <c r="AE19" s="37"/>
      <c r="AF19" s="37"/>
      <c r="AG19" s="37"/>
      <c r="AH19" s="37"/>
      <c r="AI19" s="31"/>
      <c r="AJ19" s="36"/>
      <c r="AK19" s="35"/>
    </row>
    <row r="20" spans="1:37" ht="12.75" customHeight="1" x14ac:dyDescent="0.25">
      <c r="A20">
        <v>2000</v>
      </c>
      <c r="B20" s="30" t="s">
        <v>159</v>
      </c>
      <c r="C20" s="38" t="s">
        <v>86</v>
      </c>
      <c r="D20" s="31">
        <v>7.030800000000001</v>
      </c>
      <c r="E20" s="31">
        <v>9.0086000000000013</v>
      </c>
      <c r="F20" s="31">
        <v>4.8724619839142083</v>
      </c>
      <c r="G20" s="31">
        <v>5.1770000000000005</v>
      </c>
      <c r="H20" s="31">
        <v>6.9067999999999996</v>
      </c>
      <c r="I20" s="31">
        <v>8.3203999999999994</v>
      </c>
      <c r="J20" s="31">
        <v>4.0326365552455012</v>
      </c>
      <c r="K20" s="31">
        <v>7.0493999999999994</v>
      </c>
      <c r="L20" s="31">
        <v>4.5011999999999999</v>
      </c>
      <c r="M20" s="31">
        <v>9.7340000000000018</v>
      </c>
      <c r="N20" s="31">
        <v>8.0228000000000002</v>
      </c>
      <c r="O20" s="31">
        <v>8.5746000000000002</v>
      </c>
      <c r="P20" s="31">
        <v>7.0990000000000011</v>
      </c>
      <c r="Q20" s="31">
        <v>6.156659036385256</v>
      </c>
      <c r="R20" s="31">
        <v>9.1999999999999993</v>
      </c>
      <c r="S20" s="32">
        <f t="shared" si="0"/>
        <v>7.0493999999999994</v>
      </c>
      <c r="T20" s="33">
        <f t="shared" si="1"/>
        <v>30.507560927171106</v>
      </c>
      <c r="U20" s="34">
        <f t="shared" si="2"/>
        <v>14</v>
      </c>
      <c r="V20" s="32"/>
      <c r="W20" s="32"/>
      <c r="X20" s="37"/>
      <c r="Y20" s="37"/>
      <c r="Z20" s="37"/>
      <c r="AA20" s="37"/>
      <c r="AB20" s="37"/>
      <c r="AC20" s="37"/>
      <c r="AD20" s="37"/>
      <c r="AE20" s="37"/>
      <c r="AF20" s="37"/>
      <c r="AG20" s="37"/>
      <c r="AH20" s="37"/>
      <c r="AI20" s="31"/>
      <c r="AJ20" s="36"/>
      <c r="AK20" s="35"/>
    </row>
    <row r="21" spans="1:37" ht="12.75" customHeight="1" x14ac:dyDescent="0.25">
      <c r="A21">
        <v>2001</v>
      </c>
      <c r="B21" s="30" t="s">
        <v>160</v>
      </c>
      <c r="C21" s="38" t="s">
        <v>86</v>
      </c>
      <c r="D21" s="31">
        <v>7.1442000000000005</v>
      </c>
      <c r="E21" s="31">
        <v>9.2988</v>
      </c>
      <c r="F21" s="31">
        <v>5.0900467861930299</v>
      </c>
      <c r="G21" s="31">
        <v>5.3172000000000006</v>
      </c>
      <c r="H21" s="31">
        <v>7.0182000000000002</v>
      </c>
      <c r="I21" s="31">
        <v>8.7444000000000024</v>
      </c>
      <c r="J21" s="31">
        <v>4.2187613548655216</v>
      </c>
      <c r="K21" s="31">
        <v>7.1630999999999991</v>
      </c>
      <c r="L21" s="31">
        <v>5.2857000000000012</v>
      </c>
      <c r="M21" s="31">
        <v>9.5885999999999996</v>
      </c>
      <c r="N21" s="31">
        <v>7.2071999999999994</v>
      </c>
      <c r="O21" s="31">
        <v>8.8262999999999998</v>
      </c>
      <c r="P21" s="31">
        <v>6.9236999999999993</v>
      </c>
      <c r="Q21" s="31">
        <v>6.0401587793258429</v>
      </c>
      <c r="R21" s="31">
        <v>9.09</v>
      </c>
      <c r="S21" s="32">
        <f t="shared" si="0"/>
        <v>7.1442000000000005</v>
      </c>
      <c r="T21" s="33">
        <f t="shared" si="1"/>
        <v>27.23607961703199</v>
      </c>
      <c r="U21" s="34">
        <f t="shared" si="2"/>
        <v>13</v>
      </c>
      <c r="V21" s="32"/>
      <c r="W21" s="32"/>
      <c r="X21" s="37"/>
      <c r="Y21" s="37"/>
      <c r="Z21" s="37"/>
      <c r="AA21" s="37"/>
      <c r="AB21" s="37"/>
      <c r="AC21" s="37"/>
      <c r="AD21" s="37"/>
      <c r="AE21" s="37"/>
      <c r="AF21" s="37"/>
      <c r="AG21" s="37"/>
      <c r="AH21" s="37"/>
      <c r="AI21" s="31"/>
      <c r="AJ21" s="36"/>
      <c r="AK21" s="35"/>
    </row>
    <row r="22" spans="1:37" ht="12.75" customHeight="1" x14ac:dyDescent="0.25">
      <c r="A22">
        <v>2001</v>
      </c>
      <c r="B22" s="30" t="s">
        <v>159</v>
      </c>
      <c r="C22" s="38" t="s">
        <v>86</v>
      </c>
      <c r="D22" s="31">
        <v>7.1315999999999988</v>
      </c>
      <c r="E22" s="31">
        <v>9.1475999999999988</v>
      </c>
      <c r="F22" s="31">
        <v>5.2145777714477202</v>
      </c>
      <c r="G22" s="31">
        <v>5.5502999999999991</v>
      </c>
      <c r="H22" s="31">
        <v>7.0118999999999998</v>
      </c>
      <c r="I22" s="31">
        <v>8.7444000000000024</v>
      </c>
      <c r="J22" s="31">
        <v>4.3653346345662891</v>
      </c>
      <c r="K22" s="31">
        <v>7.1630999999999991</v>
      </c>
      <c r="L22" s="31">
        <v>4.8636000000000008</v>
      </c>
      <c r="M22" s="31">
        <v>9.714599999999999</v>
      </c>
      <c r="N22" s="31">
        <v>7.4339999999999993</v>
      </c>
      <c r="O22" s="31">
        <v>8.8262999999999998</v>
      </c>
      <c r="P22" s="31">
        <v>6.9236999999999993</v>
      </c>
      <c r="Q22" s="31">
        <v>6.8313552653932588</v>
      </c>
      <c r="R22" s="31">
        <v>9.0399999999999991</v>
      </c>
      <c r="S22" s="32">
        <f t="shared" si="0"/>
        <v>7.1315999999999988</v>
      </c>
      <c r="T22" s="33">
        <f t="shared" si="1"/>
        <v>26.759773402882953</v>
      </c>
      <c r="U22" s="34">
        <f t="shared" si="2"/>
        <v>13</v>
      </c>
      <c r="V22" s="32"/>
      <c r="W22" s="32"/>
      <c r="X22" s="37"/>
      <c r="Y22" s="37"/>
      <c r="Z22" s="37"/>
      <c r="AA22" s="37"/>
      <c r="AB22" s="37"/>
      <c r="AC22" s="37"/>
      <c r="AD22" s="37"/>
      <c r="AE22" s="37"/>
      <c r="AF22" s="37"/>
      <c r="AG22" s="37"/>
      <c r="AH22" s="37"/>
      <c r="AI22" s="31"/>
      <c r="AJ22" s="36"/>
      <c r="AK22" s="35"/>
    </row>
    <row r="23" spans="1:37" ht="12.75" customHeight="1" x14ac:dyDescent="0.25">
      <c r="A23">
        <v>2002</v>
      </c>
      <c r="B23" s="30" t="s">
        <v>160</v>
      </c>
      <c r="C23" s="38" t="s">
        <v>86</v>
      </c>
      <c r="D23" s="31">
        <v>6.8014000000000001</v>
      </c>
      <c r="E23" s="31">
        <v>8.7853999999999992</v>
      </c>
      <c r="F23" s="31">
        <v>7.470040376850605</v>
      </c>
      <c r="G23" s="31">
        <v>5.6791999999999998</v>
      </c>
      <c r="H23" s="31">
        <v>6.9749999999999996</v>
      </c>
      <c r="I23" s="31">
        <v>8.9465999999999983</v>
      </c>
      <c r="J23" s="31">
        <v>4.2159999999999993</v>
      </c>
      <c r="K23" s="31">
        <v>8.0723999999999982</v>
      </c>
      <c r="L23" s="31">
        <v>4.6809999999999992</v>
      </c>
      <c r="M23" s="31">
        <v>9.6533999999999995</v>
      </c>
      <c r="N23" s="31">
        <v>7.6818</v>
      </c>
      <c r="O23" s="31">
        <v>8.8845999999999989</v>
      </c>
      <c r="P23" s="31">
        <v>6.8137999999999996</v>
      </c>
      <c r="Q23" s="31">
        <v>6.9973347778981578</v>
      </c>
      <c r="R23" s="31">
        <v>9.0399999999999991</v>
      </c>
      <c r="S23" s="32">
        <f t="shared" si="0"/>
        <v>7.470040376850605</v>
      </c>
      <c r="T23" s="33">
        <f t="shared" si="1"/>
        <v>21.016748825276025</v>
      </c>
      <c r="U23" s="34">
        <f t="shared" si="2"/>
        <v>14</v>
      </c>
      <c r="V23" s="32"/>
      <c r="W23" s="32"/>
      <c r="X23" s="37"/>
      <c r="Y23" s="37"/>
      <c r="Z23" s="37"/>
      <c r="AA23" s="37"/>
      <c r="AB23" s="37"/>
      <c r="AC23" s="37"/>
      <c r="AD23" s="37"/>
      <c r="AE23" s="37"/>
      <c r="AF23" s="37"/>
      <c r="AG23" s="37"/>
      <c r="AH23" s="37"/>
      <c r="AI23" s="31"/>
      <c r="AJ23" s="36"/>
      <c r="AK23" s="35"/>
    </row>
    <row r="24" spans="1:37" ht="12.75" customHeight="1" x14ac:dyDescent="0.25">
      <c r="A24">
        <v>2002</v>
      </c>
      <c r="B24" s="30" t="s">
        <v>159</v>
      </c>
      <c r="C24" s="38" t="s">
        <v>86</v>
      </c>
      <c r="D24" s="31">
        <v>5.7332219999999996</v>
      </c>
      <c r="E24" s="31">
        <v>8.7858099999999997</v>
      </c>
      <c r="F24" s="31">
        <v>7.5560296948404204</v>
      </c>
      <c r="G24" s="31">
        <v>5.9320250000000003</v>
      </c>
      <c r="H24" s="31">
        <v>7.2146249999999998</v>
      </c>
      <c r="I24" s="31">
        <v>9.253959</v>
      </c>
      <c r="J24" s="31">
        <v>4.3608399999999996</v>
      </c>
      <c r="K24" s="31">
        <v>8.3497260000000004</v>
      </c>
      <c r="L24" s="31">
        <v>4.9636620000000002</v>
      </c>
      <c r="M24" s="31">
        <v>10.017106</v>
      </c>
      <c r="N24" s="31">
        <v>8.0739669999999997</v>
      </c>
      <c r="O24" s="31">
        <v>9.1898289999999996</v>
      </c>
      <c r="P24" s="31">
        <v>7.0478870000000002</v>
      </c>
      <c r="Q24" s="31">
        <v>7.1327273809523799</v>
      </c>
      <c r="R24" s="31">
        <v>9.0500000000000007</v>
      </c>
      <c r="S24" s="32">
        <f t="shared" si="0"/>
        <v>7.5560296948404204</v>
      </c>
      <c r="T24" s="33">
        <f t="shared" si="1"/>
        <v>19.771895631640078</v>
      </c>
      <c r="U24" s="34">
        <f t="shared" si="2"/>
        <v>12</v>
      </c>
      <c r="V24" s="32"/>
      <c r="W24" s="32"/>
      <c r="X24" s="37"/>
      <c r="Y24" s="37"/>
      <c r="Z24" s="37"/>
      <c r="AA24" s="37"/>
      <c r="AB24" s="37"/>
      <c r="AC24" s="37"/>
      <c r="AD24" s="37"/>
      <c r="AE24" s="37"/>
      <c r="AF24" s="37"/>
      <c r="AG24" s="37"/>
      <c r="AH24" s="37"/>
      <c r="AI24" s="31"/>
      <c r="AJ24" s="36"/>
      <c r="AK24" s="35"/>
    </row>
    <row r="25" spans="1:37" ht="12.75" customHeight="1" x14ac:dyDescent="0.25">
      <c r="A25">
        <v>2003</v>
      </c>
      <c r="B25" s="30" t="s">
        <v>160</v>
      </c>
      <c r="C25" s="38" t="s">
        <v>86</v>
      </c>
      <c r="D25" s="31">
        <v>7.3004809900000005</v>
      </c>
      <c r="E25" s="31">
        <v>9.0746752900000018</v>
      </c>
      <c r="F25" s="31">
        <v>8.5449287581585036</v>
      </c>
      <c r="G25" s="31">
        <v>6.4922369200000007</v>
      </c>
      <c r="H25" s="31">
        <v>7.1756302800000009</v>
      </c>
      <c r="I25" s="31">
        <v>9.6463601200000006</v>
      </c>
      <c r="J25" s="31">
        <v>4.6720449900000007</v>
      </c>
      <c r="K25" s="31">
        <v>9.8060376070000004</v>
      </c>
      <c r="L25" s="31">
        <v>5.2240165500000009</v>
      </c>
      <c r="M25" s="31">
        <v>10.625452530000002</v>
      </c>
      <c r="N25" s="31">
        <v>8.6475544400000004</v>
      </c>
      <c r="O25" s="31">
        <v>9.6726444800000007</v>
      </c>
      <c r="P25" s="31">
        <v>7.3267653500000005</v>
      </c>
      <c r="Q25" s="31">
        <v>8.8723880305450038</v>
      </c>
      <c r="R25" s="31">
        <v>9.06</v>
      </c>
      <c r="S25" s="32">
        <f t="shared" si="0"/>
        <v>8.6475544400000004</v>
      </c>
      <c r="T25" s="33">
        <f t="shared" si="1"/>
        <v>4.7695052151646253</v>
      </c>
      <c r="U25" s="34">
        <f t="shared" si="2"/>
        <v>10</v>
      </c>
      <c r="V25" s="32"/>
      <c r="W25" s="32"/>
      <c r="X25" s="37"/>
      <c r="Y25" s="37"/>
      <c r="Z25" s="37"/>
      <c r="AA25" s="37"/>
      <c r="AB25" s="37"/>
      <c r="AC25" s="37"/>
      <c r="AD25" s="37"/>
      <c r="AE25" s="37"/>
      <c r="AF25" s="37"/>
      <c r="AG25" s="37"/>
      <c r="AH25" s="37"/>
      <c r="AI25" s="31"/>
      <c r="AJ25" s="36"/>
      <c r="AK25" s="35"/>
    </row>
    <row r="26" spans="1:37" ht="12.75" customHeight="1" x14ac:dyDescent="0.25">
      <c r="A26">
        <v>2003</v>
      </c>
      <c r="B26" s="30" t="s">
        <v>159</v>
      </c>
      <c r="C26" s="38" t="s">
        <v>86</v>
      </c>
      <c r="D26" s="31">
        <v>7.6037600000000003</v>
      </c>
      <c r="E26" s="31">
        <v>9.6165199999999995</v>
      </c>
      <c r="F26" s="31">
        <v>8.3685552893996693</v>
      </c>
      <c r="G26" s="31">
        <v>7.4360300000000006</v>
      </c>
      <c r="H26" s="31">
        <v>7.6317150000000131</v>
      </c>
      <c r="I26" s="31">
        <v>10.3573275</v>
      </c>
      <c r="J26" s="31">
        <v>4.9690012500000087</v>
      </c>
      <c r="K26" s="31">
        <v>10.427215</v>
      </c>
      <c r="L26" s="31">
        <v>5.6678762499999999</v>
      </c>
      <c r="M26" s="31">
        <v>11.300808750000002</v>
      </c>
      <c r="N26" s="31">
        <v>11.223932499999998</v>
      </c>
      <c r="O26" s="31">
        <v>10.28744</v>
      </c>
      <c r="P26" s="31">
        <v>7.7924562499999999</v>
      </c>
      <c r="Q26" s="31">
        <v>9.6612161249274262</v>
      </c>
      <c r="R26" s="31">
        <v>8.94</v>
      </c>
      <c r="S26" s="32">
        <f t="shared" si="0"/>
        <v>8.94</v>
      </c>
      <c r="T26" s="33">
        <f t="shared" si="1"/>
        <v>0</v>
      </c>
      <c r="U26" s="34">
        <f t="shared" si="2"/>
        <v>8</v>
      </c>
      <c r="V26" s="32"/>
      <c r="W26" s="32"/>
      <c r="X26" s="37"/>
      <c r="Y26" s="37"/>
      <c r="Z26" s="37"/>
      <c r="AA26" s="37"/>
      <c r="AB26" s="37"/>
      <c r="AC26" s="37"/>
      <c r="AD26" s="37"/>
      <c r="AE26" s="37"/>
      <c r="AF26" s="37"/>
      <c r="AG26" s="37"/>
      <c r="AH26" s="37"/>
      <c r="AI26" s="31"/>
      <c r="AJ26" s="36"/>
      <c r="AK26" s="35"/>
    </row>
    <row r="27" spans="1:37" ht="12.75" customHeight="1" x14ac:dyDescent="0.25">
      <c r="A27">
        <v>2004</v>
      </c>
      <c r="B27" s="30" t="s">
        <v>160</v>
      </c>
      <c r="C27" s="38" t="s">
        <v>86</v>
      </c>
      <c r="D27" s="31">
        <v>8.1350999999999978</v>
      </c>
      <c r="E27" s="31">
        <v>9.7220999999999993</v>
      </c>
      <c r="F27" s="31">
        <v>8.5745234899328846</v>
      </c>
      <c r="G27" s="31">
        <v>7.4381999999999984</v>
      </c>
      <c r="H27" s="31">
        <v>7.6796999999999995</v>
      </c>
      <c r="I27" s="31">
        <v>11.1228</v>
      </c>
      <c r="J27" s="31">
        <v>5.0300999999999991</v>
      </c>
      <c r="K27" s="31">
        <v>10.853699999999998</v>
      </c>
      <c r="L27" s="31">
        <v>5.430299999999999</v>
      </c>
      <c r="M27" s="31">
        <v>11.385</v>
      </c>
      <c r="N27" s="31">
        <v>9.5150999999999986</v>
      </c>
      <c r="O27" s="31">
        <v>10.370699999999998</v>
      </c>
      <c r="P27" s="31">
        <v>7.8107999999999986</v>
      </c>
      <c r="Q27" s="31">
        <v>9.9732932166301964</v>
      </c>
      <c r="R27" s="31">
        <v>8.0299999999999994</v>
      </c>
      <c r="S27" s="32">
        <f t="shared" si="0"/>
        <v>8.5745234899328846</v>
      </c>
      <c r="T27" s="33">
        <f t="shared" si="1"/>
        <v>-6.3504810567280563</v>
      </c>
      <c r="U27" s="34">
        <f t="shared" si="2"/>
        <v>6</v>
      </c>
      <c r="V27" s="32"/>
      <c r="W27" s="32"/>
      <c r="X27" s="37"/>
      <c r="Y27" s="37"/>
      <c r="Z27" s="37"/>
      <c r="AA27" s="37"/>
      <c r="AB27" s="37"/>
      <c r="AC27" s="37"/>
      <c r="AD27" s="37"/>
      <c r="AE27" s="37"/>
      <c r="AF27" s="37"/>
      <c r="AG27" s="37"/>
      <c r="AH27" s="37"/>
      <c r="AI27" s="31"/>
      <c r="AJ27" s="36"/>
      <c r="AK27" s="35"/>
    </row>
    <row r="28" spans="1:37" ht="12.75" customHeight="1" x14ac:dyDescent="0.25">
      <c r="A28">
        <v>2004</v>
      </c>
      <c r="B28" s="30" t="s">
        <v>159</v>
      </c>
      <c r="C28" s="38" t="s">
        <v>86</v>
      </c>
      <c r="D28" s="31">
        <v>8.1586799999999986</v>
      </c>
      <c r="E28" s="31">
        <v>10.08244</v>
      </c>
      <c r="F28" s="31">
        <v>8.5129932885906037</v>
      </c>
      <c r="G28" s="31">
        <v>7.3144400000000003</v>
      </c>
      <c r="H28" s="31">
        <v>7.7019600000000006</v>
      </c>
      <c r="I28" s="31">
        <v>11.16888</v>
      </c>
      <c r="J28" s="31">
        <v>5.0446799999999996</v>
      </c>
      <c r="K28" s="31">
        <v>10.885159999999999</v>
      </c>
      <c r="L28" s="31">
        <v>5.4668000000000001</v>
      </c>
      <c r="M28" s="31">
        <v>11.43876</v>
      </c>
      <c r="N28" s="31">
        <v>9.7225999999999999</v>
      </c>
      <c r="O28" s="31">
        <v>10.40076</v>
      </c>
      <c r="P28" s="31">
        <v>7.8334399999999995</v>
      </c>
      <c r="Q28" s="31">
        <v>9.413168490153172</v>
      </c>
      <c r="R28" s="31">
        <v>7.09</v>
      </c>
      <c r="S28" s="32">
        <f t="shared" si="0"/>
        <v>8.5129932885906037</v>
      </c>
      <c r="T28" s="33">
        <f t="shared" si="1"/>
        <v>-16.71554575871388</v>
      </c>
      <c r="U28" s="34">
        <f t="shared" si="2"/>
        <v>3</v>
      </c>
      <c r="V28" s="32"/>
      <c r="W28" s="32"/>
      <c r="X28" s="37"/>
      <c r="Y28" s="37"/>
      <c r="Z28" s="37"/>
      <c r="AA28" s="37"/>
      <c r="AB28" s="37"/>
      <c r="AC28" s="37"/>
      <c r="AD28" s="37"/>
      <c r="AE28" s="37"/>
      <c r="AF28" s="37"/>
      <c r="AG28" s="37"/>
      <c r="AH28" s="37"/>
      <c r="AI28" s="31"/>
      <c r="AJ28" s="36"/>
      <c r="AK28" s="35"/>
    </row>
    <row r="29" spans="1:37" ht="12.75" customHeight="1" x14ac:dyDescent="0.25">
      <c r="A29">
        <v>2005</v>
      </c>
      <c r="B29" s="30" t="s">
        <v>160</v>
      </c>
      <c r="C29" s="38" t="s">
        <v>86</v>
      </c>
      <c r="D29" s="31">
        <v>8.3351331000000002</v>
      </c>
      <c r="E29" s="31">
        <v>9.9350874000000005</v>
      </c>
      <c r="F29" s="31">
        <v>8.795701753914388</v>
      </c>
      <c r="G29" s="31">
        <v>7.3569950999999998</v>
      </c>
      <c r="H29" s="31">
        <v>7.7761971000000001</v>
      </c>
      <c r="I29" s="31">
        <v>12.031097399999998</v>
      </c>
      <c r="J29" s="31">
        <v>5.2190648999999993</v>
      </c>
      <c r="K29" s="31">
        <v>12.8136078</v>
      </c>
      <c r="L29" s="31">
        <v>5.6522402999999999</v>
      </c>
      <c r="M29" s="31">
        <v>12.366458999999999</v>
      </c>
      <c r="N29" s="31">
        <v>10.5429303</v>
      </c>
      <c r="O29" s="31">
        <v>10.752531299999999</v>
      </c>
      <c r="P29" s="31">
        <v>8.0486784</v>
      </c>
      <c r="Q29" s="31">
        <v>9.5252823400680846</v>
      </c>
      <c r="R29" s="31">
        <v>7.67</v>
      </c>
      <c r="S29" s="32">
        <f t="shared" si="0"/>
        <v>8.795701753914388</v>
      </c>
      <c r="T29" s="33">
        <f t="shared" si="1"/>
        <v>-12.798316557441392</v>
      </c>
      <c r="U29" s="34">
        <f t="shared" si="2"/>
        <v>4</v>
      </c>
      <c r="V29" s="32"/>
      <c r="W29" s="32"/>
      <c r="X29" s="37">
        <v>7.0115301724137948</v>
      </c>
      <c r="Y29" s="37">
        <v>7.663952109614308</v>
      </c>
      <c r="Z29" s="37">
        <v>4.2625027162450628</v>
      </c>
      <c r="AA29" s="37">
        <v>7.4013865135597365</v>
      </c>
      <c r="AB29" s="37">
        <v>3.8693602814474448</v>
      </c>
      <c r="AC29" s="37">
        <v>5.3871278382761822</v>
      </c>
      <c r="AD29" s="37">
        <v>3.2740041928721175</v>
      </c>
      <c r="AE29" s="37">
        <v>7.4169838622651696</v>
      </c>
      <c r="AF29" s="37"/>
      <c r="AG29" s="37">
        <v>9.6971284439270473</v>
      </c>
      <c r="AH29" s="37">
        <v>6.9374092918508641</v>
      </c>
      <c r="AI29" s="31">
        <f>MEDIAN(D29:R29,V29:AH29)</f>
        <v>7.67</v>
      </c>
      <c r="AJ29" s="36">
        <f>(R29-AI29)/AI29*100</f>
        <v>0</v>
      </c>
      <c r="AK29" s="35">
        <f>RANK(R29,(D29:R29,X29:AH29),1)</f>
        <v>13</v>
      </c>
    </row>
    <row r="30" spans="1:37" ht="12.75" customHeight="1" x14ac:dyDescent="0.25">
      <c r="A30">
        <v>2005</v>
      </c>
      <c r="B30" s="30" t="s">
        <v>159</v>
      </c>
      <c r="C30" s="38" t="s">
        <v>86</v>
      </c>
      <c r="D30" s="31">
        <v>8.0144399999999987</v>
      </c>
      <c r="E30" s="31">
        <v>9.6227799999999988</v>
      </c>
      <c r="F30" s="31">
        <v>8.9851512958644904</v>
      </c>
      <c r="G30" s="31">
        <v>7.0603400000000001</v>
      </c>
      <c r="H30" s="31">
        <v>7.5850949999999999</v>
      </c>
      <c r="I30" s="31">
        <v>11.844469999999999</v>
      </c>
      <c r="J30" s="31">
        <v>5.0908050000000005</v>
      </c>
      <c r="K30" s="31">
        <v>12.498710000000001</v>
      </c>
      <c r="L30" s="31">
        <v>5.8336399999999999</v>
      </c>
      <c r="M30" s="31">
        <v>12.51234</v>
      </c>
      <c r="N30" s="31">
        <v>10.3588</v>
      </c>
      <c r="O30" s="31">
        <v>10.495099999999999</v>
      </c>
      <c r="P30" s="31">
        <v>7.8508799999999992</v>
      </c>
      <c r="Q30" s="31">
        <v>8.9176807382265597</v>
      </c>
      <c r="R30" s="31">
        <v>7.87</v>
      </c>
      <c r="S30" s="32">
        <f t="shared" si="0"/>
        <v>8.9176807382265597</v>
      </c>
      <c r="T30" s="33">
        <f t="shared" si="1"/>
        <v>-11.748354409410149</v>
      </c>
      <c r="U30" s="34">
        <f t="shared" si="2"/>
        <v>6</v>
      </c>
      <c r="V30" s="32"/>
      <c r="W30" s="32"/>
      <c r="X30" s="37">
        <v>7.4707759372275504</v>
      </c>
      <c r="Y30" s="37">
        <v>7.4488496165388485</v>
      </c>
      <c r="Z30" s="37">
        <v>4.2311109122748718</v>
      </c>
      <c r="AA30" s="37">
        <v>7.3780408692831676</v>
      </c>
      <c r="AB30" s="37">
        <v>3.7158718758977312</v>
      </c>
      <c r="AC30" s="37">
        <v>5.1719474050046346</v>
      </c>
      <c r="AD30" s="37">
        <v>3.2740041928721175</v>
      </c>
      <c r="AE30" s="37">
        <v>7.2164740387244315</v>
      </c>
      <c r="AF30" s="37"/>
      <c r="AG30" s="37">
        <v>9.3746835443037977</v>
      </c>
      <c r="AH30" s="37">
        <v>6.7545541866778036</v>
      </c>
      <c r="AI30" s="31">
        <f>MEDIAN(D30:R30,V30:AH30)</f>
        <v>7.5850949999999999</v>
      </c>
      <c r="AJ30" s="36">
        <f>(R30-AI30)/AI30*100</f>
        <v>3.7561164362476696</v>
      </c>
      <c r="AK30" s="35">
        <f>RANK(R30,(D30:R30,X30:AH30),1)</f>
        <v>15</v>
      </c>
    </row>
    <row r="31" spans="1:37" ht="12.75" customHeight="1" x14ac:dyDescent="0.25">
      <c r="A31">
        <v>2006</v>
      </c>
      <c r="B31" s="30" t="s">
        <v>160</v>
      </c>
      <c r="C31" s="38" t="s">
        <v>86</v>
      </c>
      <c r="D31" s="31">
        <v>7.3243440000000009</v>
      </c>
      <c r="E31" s="31">
        <v>9.8275140000000007</v>
      </c>
      <c r="F31" s="31">
        <v>9.2878132790093009</v>
      </c>
      <c r="G31" s="31">
        <v>7.4066399999999994</v>
      </c>
      <c r="H31" s="31">
        <v>7.6329539999999998</v>
      </c>
      <c r="I31" s="31">
        <v>12.111228000000001</v>
      </c>
      <c r="J31" s="31">
        <v>5.1229259999999996</v>
      </c>
      <c r="K31" s="31">
        <v>13.47597</v>
      </c>
      <c r="L31" s="31">
        <v>6.0350399999999995</v>
      </c>
      <c r="M31" s="31">
        <v>13.345668</v>
      </c>
      <c r="N31" s="31">
        <v>11.020806</v>
      </c>
      <c r="O31" s="31">
        <v>10.69848</v>
      </c>
      <c r="P31" s="31">
        <v>8.2501740000000012</v>
      </c>
      <c r="Q31" s="31">
        <v>9.4875964793500334</v>
      </c>
      <c r="R31" s="31">
        <v>8.4</v>
      </c>
      <c r="S31" s="32">
        <f t="shared" si="0"/>
        <v>9.2878132790093009</v>
      </c>
      <c r="T31" s="33">
        <f t="shared" si="1"/>
        <v>-9.5589053347549697</v>
      </c>
      <c r="U31" s="34">
        <f t="shared" si="2"/>
        <v>7</v>
      </c>
      <c r="V31" s="32"/>
      <c r="W31" s="32"/>
      <c r="X31" s="37">
        <v>8.908823016564952</v>
      </c>
      <c r="Y31" s="37">
        <v>9.0479297278677215</v>
      </c>
      <c r="Z31" s="37">
        <v>4.4005931000984235</v>
      </c>
      <c r="AA31" s="37">
        <v>7.2735130001187223</v>
      </c>
      <c r="AB31" s="37">
        <v>3.7530853203102557</v>
      </c>
      <c r="AC31" s="37">
        <v>5.2237430491195553</v>
      </c>
      <c r="AD31" s="37">
        <v>3.7700628930817612</v>
      </c>
      <c r="AE31" s="37">
        <v>7.8823100995732576</v>
      </c>
      <c r="AF31" s="37"/>
      <c r="AG31" s="37">
        <v>10.033888815528853</v>
      </c>
      <c r="AH31" s="37">
        <v>6.9009519832985378</v>
      </c>
      <c r="AI31" s="31">
        <f>MEDIAN(D31:R31,V31:AH31)</f>
        <v>8.2501740000000012</v>
      </c>
      <c r="AJ31" s="36">
        <f>(R31-AI31)/AI31*100</f>
        <v>1.8160344254557432</v>
      </c>
      <c r="AK31" s="35">
        <f>RANK(R31,(D31:R31,X31:AH31),1)</f>
        <v>14</v>
      </c>
    </row>
    <row r="32" spans="1:37" ht="12.75" customHeight="1" x14ac:dyDescent="0.25">
      <c r="A32">
        <v>2006</v>
      </c>
      <c r="B32" s="30" t="s">
        <v>159</v>
      </c>
      <c r="C32" s="38" t="s">
        <v>86</v>
      </c>
      <c r="D32" s="31">
        <v>8.2567529999999998</v>
      </c>
      <c r="E32" s="31">
        <v>10.035449999999999</v>
      </c>
      <c r="F32" s="31">
        <v>10.076423745173745</v>
      </c>
      <c r="G32" s="31">
        <v>7.633862999999999</v>
      </c>
      <c r="H32" s="31">
        <v>7.7030729999999989</v>
      </c>
      <c r="I32" s="31">
        <v>12.437037</v>
      </c>
      <c r="J32" s="31">
        <v>5.1699869999999999</v>
      </c>
      <c r="K32" s="31">
        <v>13.599765</v>
      </c>
      <c r="L32" s="31">
        <v>6.0904799999999994</v>
      </c>
      <c r="M32" s="31">
        <v>13.468266000000002</v>
      </c>
      <c r="N32" s="31">
        <v>11.419650000000001</v>
      </c>
      <c r="O32" s="31">
        <v>10.796759999999999</v>
      </c>
      <c r="P32" s="31">
        <v>8.3951729999999998</v>
      </c>
      <c r="Q32" s="31">
        <v>10.287294690696543</v>
      </c>
      <c r="R32" s="31">
        <v>9.4600000000000009</v>
      </c>
      <c r="S32" s="32">
        <f t="shared" si="0"/>
        <v>10.035449999999999</v>
      </c>
      <c r="T32" s="33">
        <f t="shared" si="1"/>
        <v>-5.7341723589873723</v>
      </c>
      <c r="U32" s="34">
        <f t="shared" si="2"/>
        <v>7</v>
      </c>
      <c r="V32" s="32"/>
      <c r="W32" s="32"/>
      <c r="X32" s="37">
        <v>8.9551721739130432</v>
      </c>
      <c r="Y32" s="37">
        <v>9.3031376127469922</v>
      </c>
      <c r="Z32" s="37">
        <v>4.4896750731788373</v>
      </c>
      <c r="AA32" s="37">
        <v>6.5460667019587078</v>
      </c>
      <c r="AB32" s="37">
        <v>4.0466125556672896</v>
      </c>
      <c r="AC32" s="37">
        <v>5.2717301899907332</v>
      </c>
      <c r="AD32" s="37">
        <v>4.0303983228511528</v>
      </c>
      <c r="AE32" s="37">
        <v>7.5856863809007065</v>
      </c>
      <c r="AF32" s="37"/>
      <c r="AG32" s="37">
        <v>9.9799556714471986</v>
      </c>
      <c r="AH32" s="37">
        <v>6.960568376246715</v>
      </c>
      <c r="AI32" s="31">
        <f>MEDIAN(D32:R32,V32:AH32)</f>
        <v>8.3951729999999998</v>
      </c>
      <c r="AJ32" s="36">
        <f>(R32-AI32)/AI32*100</f>
        <v>12.683800560155237</v>
      </c>
      <c r="AK32" s="35">
        <f>RANK(R32,(D32:R32,X32:AH32),1)</f>
        <v>16</v>
      </c>
    </row>
    <row r="33" spans="1:37" ht="12.75" customHeight="1" x14ac:dyDescent="0.25">
      <c r="A33">
        <v>2007</v>
      </c>
      <c r="B33" s="30" t="s">
        <v>160</v>
      </c>
      <c r="C33" s="38" t="s">
        <v>86</v>
      </c>
      <c r="D33" s="31">
        <v>8.4558</v>
      </c>
      <c r="E33" s="31">
        <v>10.617832</v>
      </c>
      <c r="F33" s="31">
        <v>10.685945423810674</v>
      </c>
      <c r="G33" s="31">
        <v>7.7528079999999999</v>
      </c>
      <c r="H33" s="31">
        <v>7.5074240000000003</v>
      </c>
      <c r="I33" s="31">
        <v>12.023816</v>
      </c>
      <c r="J33" s="31">
        <v>5.1331679999999995</v>
      </c>
      <c r="K33" s="31">
        <v>14.88884</v>
      </c>
      <c r="L33" s="31">
        <v>6.413144</v>
      </c>
      <c r="M33" s="31">
        <v>13.655287999999999</v>
      </c>
      <c r="N33" s="31">
        <v>11.9376</v>
      </c>
      <c r="O33" s="31">
        <v>10.9428</v>
      </c>
      <c r="P33" s="31">
        <v>8.2037840000000006</v>
      </c>
      <c r="Q33" s="31">
        <v>10.841160601222263</v>
      </c>
      <c r="R33" s="31">
        <v>10.61</v>
      </c>
      <c r="S33" s="32">
        <f t="shared" si="0"/>
        <v>10.617832</v>
      </c>
      <c r="T33" s="33">
        <f t="shared" si="1"/>
        <v>-7.3762704100050785E-2</v>
      </c>
      <c r="U33" s="34">
        <f t="shared" si="2"/>
        <v>7</v>
      </c>
      <c r="V33" s="32"/>
      <c r="W33" s="32"/>
      <c r="X33" s="37">
        <v>8.3038076138446115</v>
      </c>
      <c r="Y33" s="37">
        <v>9.6985585488505759</v>
      </c>
      <c r="Z33" s="37">
        <v>4.3035621157312134</v>
      </c>
      <c r="AA33" s="37">
        <v>7.8915164644714055</v>
      </c>
      <c r="AB33" s="37">
        <v>3.8710805734767026</v>
      </c>
      <c r="AC33" s="37">
        <v>5.379830861909177</v>
      </c>
      <c r="AD33" s="37">
        <v>3.7396976473328674</v>
      </c>
      <c r="AE33" s="37">
        <v>7.6199380332517084</v>
      </c>
      <c r="AF33" s="37"/>
      <c r="AG33" s="37">
        <v>10.194266064285921</v>
      </c>
      <c r="AH33" s="37">
        <v>6.6784239999999997</v>
      </c>
      <c r="AI33" s="31">
        <f>MEDIAN(D33:R33,V33:AH33)</f>
        <v>8.3038076138446115</v>
      </c>
      <c r="AJ33" s="36">
        <f>(R33-AI33)/AI33*100</f>
        <v>27.772709742339934</v>
      </c>
      <c r="AK33" s="35">
        <f>RANK(R33,(D33:R33,X33:AH33),1)</f>
        <v>17</v>
      </c>
    </row>
    <row r="34" spans="1:37" ht="12.75" customHeight="1" x14ac:dyDescent="0.25">
      <c r="A34">
        <v>2007</v>
      </c>
      <c r="B34" s="30" t="s">
        <v>159</v>
      </c>
      <c r="C34" s="38" t="s">
        <v>86</v>
      </c>
      <c r="D34" s="31">
        <v>8.7778469999999995</v>
      </c>
      <c r="E34" s="31">
        <v>10.842429000000001</v>
      </c>
      <c r="F34" s="31">
        <v>9.7393496754424866</v>
      </c>
      <c r="G34" s="31">
        <v>7.7657969999999992</v>
      </c>
      <c r="H34" s="31">
        <v>7.6376039999999996</v>
      </c>
      <c r="I34" s="31" t="s">
        <v>100</v>
      </c>
      <c r="J34" s="31">
        <v>5.2221779999999995</v>
      </c>
      <c r="K34" s="31">
        <v>15.147015</v>
      </c>
      <c r="L34" s="31">
        <v>7.9344719999999995</v>
      </c>
      <c r="M34" s="31" t="s">
        <v>100</v>
      </c>
      <c r="N34" s="31" t="s">
        <v>100</v>
      </c>
      <c r="O34" s="31">
        <v>11.13255</v>
      </c>
      <c r="P34" s="31">
        <v>8.3460390000000011</v>
      </c>
      <c r="Q34" s="31" t="s">
        <v>100</v>
      </c>
      <c r="R34" s="31">
        <v>10.09</v>
      </c>
      <c r="S34" s="32" t="s">
        <v>100</v>
      </c>
      <c r="T34" s="33" t="s">
        <v>100</v>
      </c>
      <c r="U34" s="34" t="s">
        <v>100</v>
      </c>
      <c r="V34" s="32"/>
      <c r="W34" s="32"/>
      <c r="X34" s="37">
        <v>8.2089022803533513</v>
      </c>
      <c r="Y34" s="37">
        <v>9.6787898021792031</v>
      </c>
      <c r="Z34" s="37">
        <v>4.3964056088862762</v>
      </c>
      <c r="AA34" s="37">
        <v>8.6314459295261248</v>
      </c>
      <c r="AB34" s="37">
        <v>4.7030908308222124</v>
      </c>
      <c r="AC34" s="37">
        <v>5.4689527340129755</v>
      </c>
      <c r="AD34" s="37">
        <v>3.6602655485674354</v>
      </c>
      <c r="AE34" s="37">
        <v>8.025077225200361</v>
      </c>
      <c r="AF34" s="37"/>
      <c r="AG34" s="37">
        <v>10.806265378383245</v>
      </c>
      <c r="AH34" s="37">
        <v>7.0303740000000001</v>
      </c>
      <c r="AI34" s="31" t="s">
        <v>100</v>
      </c>
      <c r="AJ34" s="36"/>
      <c r="AK34" s="35"/>
    </row>
    <row r="35" spans="1:37" ht="12.75" customHeight="1" x14ac:dyDescent="0.25">
      <c r="A35">
        <v>2007</v>
      </c>
      <c r="B35" s="30" t="s">
        <v>160</v>
      </c>
      <c r="C35" s="38" t="s">
        <v>87</v>
      </c>
      <c r="D35" s="31"/>
      <c r="E35" s="31"/>
      <c r="F35" s="31"/>
      <c r="G35" s="31"/>
      <c r="H35" s="31"/>
      <c r="I35" s="31">
        <v>9.5666362599999992</v>
      </c>
      <c r="J35" s="31"/>
      <c r="K35" s="31"/>
      <c r="L35" s="31"/>
      <c r="M35" s="31">
        <v>13.58084541</v>
      </c>
      <c r="N35" s="31">
        <v>10.598861469999999</v>
      </c>
      <c r="O35" s="31"/>
      <c r="P35" s="31"/>
      <c r="Q35" s="31">
        <v>6.5831377535891464</v>
      </c>
      <c r="R35" s="31"/>
      <c r="S35" s="32"/>
      <c r="T35" s="33"/>
      <c r="U35" s="34"/>
      <c r="V35" s="32"/>
      <c r="W35" s="32"/>
      <c r="X35" s="37"/>
      <c r="Y35" s="37"/>
      <c r="Z35" s="37"/>
      <c r="AA35" s="37"/>
      <c r="AB35" s="37"/>
      <c r="AC35" s="37"/>
      <c r="AD35" s="37"/>
      <c r="AE35" s="37"/>
      <c r="AF35" s="37"/>
      <c r="AG35" s="37"/>
      <c r="AH35" s="37"/>
      <c r="AI35" s="31"/>
      <c r="AJ35" s="36"/>
      <c r="AK35" s="35"/>
    </row>
    <row r="36" spans="1:37" ht="12.75" customHeight="1" x14ac:dyDescent="0.25">
      <c r="A36">
        <v>2007</v>
      </c>
      <c r="B36" s="30" t="s">
        <v>159</v>
      </c>
      <c r="C36" s="38" t="s">
        <v>87</v>
      </c>
      <c r="D36" s="31">
        <v>9.902785699999999</v>
      </c>
      <c r="E36" s="31">
        <v>9.8888967999999995</v>
      </c>
      <c r="F36" s="31">
        <v>8.6597291500000004</v>
      </c>
      <c r="G36" s="31">
        <v>7.4513948500000007</v>
      </c>
      <c r="H36" s="31">
        <v>7.6250060999999993</v>
      </c>
      <c r="I36" s="31">
        <v>10.2361193</v>
      </c>
      <c r="J36" s="31">
        <v>5.9097269499999996</v>
      </c>
      <c r="K36" s="31">
        <v>13.715288750000001</v>
      </c>
      <c r="L36" s="31"/>
      <c r="M36" s="31">
        <v>11.291675699999999</v>
      </c>
      <c r="N36" s="31">
        <v>10.42361945</v>
      </c>
      <c r="O36" s="31">
        <v>8.194450999999999</v>
      </c>
      <c r="P36" s="31">
        <v>9.2500074000000012</v>
      </c>
      <c r="Q36" s="31">
        <v>7.7152839499999999</v>
      </c>
      <c r="R36" s="31">
        <v>10.7777864</v>
      </c>
      <c r="S36" s="32">
        <f t="shared" ref="S36:S62" si="3">MEDIAN(D36:R36)</f>
        <v>9.5694520999999995</v>
      </c>
      <c r="T36" s="33">
        <f t="shared" ref="T36:T62" si="4">(R36-S36)/S36*100</f>
        <v>12.626995645863579</v>
      </c>
      <c r="U36" s="34">
        <f t="shared" ref="U36:U62" si="5">RANK(R36,D36:R36,1)</f>
        <v>12</v>
      </c>
      <c r="V36" s="32">
        <v>4.1875033500000001</v>
      </c>
      <c r="W36" s="32">
        <v>6.0763937499999994</v>
      </c>
      <c r="X36" s="37">
        <v>9.2430629500000006</v>
      </c>
      <c r="Y36" s="37">
        <v>9.4305631000000005</v>
      </c>
      <c r="Z36" s="37">
        <v>4.6180592499999999</v>
      </c>
      <c r="AA36" s="37">
        <v>7.8402840500000002</v>
      </c>
      <c r="AB36" s="37">
        <v>4.8263927500000001</v>
      </c>
      <c r="AC36" s="37">
        <v>5.3055597999999993</v>
      </c>
      <c r="AD36" s="37">
        <v>3.0416691</v>
      </c>
      <c r="AE36" s="37">
        <v>7.555561599999999</v>
      </c>
      <c r="AF36" s="37">
        <v>6.7916720999999995</v>
      </c>
      <c r="AG36" s="37">
        <v>9.4305631000000005</v>
      </c>
      <c r="AH36" s="37">
        <v>6.888894399999999</v>
      </c>
      <c r="AI36" s="31">
        <f t="shared" ref="AI36:AI62" si="6">MEDIAN(D36:R36,V36:AH36)</f>
        <v>7.8402840500000002</v>
      </c>
      <c r="AJ36" s="36">
        <f t="shared" ref="AJ36:AJ62" si="7">(R36-AI36)/AI36*100</f>
        <v>37.466784765279002</v>
      </c>
      <c r="AK36" s="35">
        <f>RANK(R36,(D36:R36,V36:AH36),1)</f>
        <v>25</v>
      </c>
    </row>
    <row r="37" spans="1:37" ht="12.75" customHeight="1" x14ac:dyDescent="0.25">
      <c r="A37">
        <v>2008</v>
      </c>
      <c r="B37" s="30" t="s">
        <v>160</v>
      </c>
      <c r="C37" s="38" t="s">
        <v>87</v>
      </c>
      <c r="D37" s="31">
        <v>10.931283499999997</v>
      </c>
      <c r="E37" s="31">
        <v>12.892712383333333</v>
      </c>
      <c r="F37" s="31">
        <v>10.481627866666665</v>
      </c>
      <c r="G37" s="31">
        <v>8.6674999666666661</v>
      </c>
      <c r="H37" s="31">
        <v>8.3573926333333333</v>
      </c>
      <c r="I37" s="31">
        <v>11.60576695</v>
      </c>
      <c r="J37" s="31">
        <v>6.4192217999999999</v>
      </c>
      <c r="K37" s="31">
        <v>14.257184650000001</v>
      </c>
      <c r="L37" s="31"/>
      <c r="M37" s="31">
        <v>12.605863100000001</v>
      </c>
      <c r="N37" s="31">
        <v>11.753067933333334</v>
      </c>
      <c r="O37" s="31">
        <v>9.6288327000000002</v>
      </c>
      <c r="P37" s="31">
        <v>10.070735649999998</v>
      </c>
      <c r="Q37" s="31">
        <v>9.504789766666665</v>
      </c>
      <c r="R37" s="31">
        <v>11.303412300000002</v>
      </c>
      <c r="S37" s="32">
        <f t="shared" si="3"/>
        <v>10.706455683333331</v>
      </c>
      <c r="T37" s="33">
        <f t="shared" si="4"/>
        <v>5.5756698044895341</v>
      </c>
      <c r="U37" s="34">
        <f t="shared" si="5"/>
        <v>9</v>
      </c>
      <c r="V37" s="32">
        <v>4.7136314666666665</v>
      </c>
      <c r="W37" s="32">
        <v>6.8223613333333324</v>
      </c>
      <c r="X37" s="37">
        <v>11.698799149999999</v>
      </c>
      <c r="Y37" s="37">
        <v>12.218228933333332</v>
      </c>
      <c r="Z37" s="37">
        <v>5.0547495333333332</v>
      </c>
      <c r="AA37" s="37">
        <v>10.287810783333335</v>
      </c>
      <c r="AB37" s="37">
        <v>6.2719208166666665</v>
      </c>
      <c r="AC37" s="37">
        <v>5.868781283333333</v>
      </c>
      <c r="AD37" s="37">
        <v>4.5740831666666661</v>
      </c>
      <c r="AE37" s="37">
        <v>7.8767262666666653</v>
      </c>
      <c r="AF37" s="37">
        <v>6.9541569499999998</v>
      </c>
      <c r="AG37" s="37">
        <v>10.892520083333334</v>
      </c>
      <c r="AH37" s="37">
        <v>7.9620057833333329</v>
      </c>
      <c r="AI37" s="31">
        <f t="shared" si="6"/>
        <v>9.6288327000000002</v>
      </c>
      <c r="AJ37" s="36">
        <f t="shared" si="7"/>
        <v>17.3913043478261</v>
      </c>
      <c r="AK37" s="35">
        <f>RANK(R37,(D37:R37,V37:AH37),1)</f>
        <v>20</v>
      </c>
    </row>
    <row r="38" spans="1:37" ht="12.75" customHeight="1" x14ac:dyDescent="0.25">
      <c r="A38">
        <v>2008</v>
      </c>
      <c r="B38" s="30" t="s">
        <v>159</v>
      </c>
      <c r="C38" s="38" t="s">
        <v>87</v>
      </c>
      <c r="D38" s="31">
        <v>11.711134666666666</v>
      </c>
      <c r="E38" s="31">
        <v>15.366775166666669</v>
      </c>
      <c r="F38" s="31">
        <v>12.185468333333334</v>
      </c>
      <c r="G38" s="31">
        <v>9.5357423333333351</v>
      </c>
      <c r="H38" s="31">
        <v>8.8242418333333337</v>
      </c>
      <c r="I38" s="31">
        <v>12.578020333333335</v>
      </c>
      <c r="J38" s="31">
        <v>6.9923325000000007</v>
      </c>
      <c r="K38" s="31">
        <v>17.067833833333335</v>
      </c>
      <c r="L38" s="31"/>
      <c r="M38" s="31">
        <v>13.363124333333335</v>
      </c>
      <c r="N38" s="31">
        <v>12.725227333333333</v>
      </c>
      <c r="O38" s="31">
        <v>10.279955500000002</v>
      </c>
      <c r="P38" s="31">
        <v>12.062795833333334</v>
      </c>
      <c r="Q38" s="31">
        <v>10.623438500000001</v>
      </c>
      <c r="R38" s="31">
        <v>12.91332516666667</v>
      </c>
      <c r="S38" s="32">
        <f t="shared" si="3"/>
        <v>12.124132083333334</v>
      </c>
      <c r="T38" s="33">
        <f t="shared" si="4"/>
        <v>6.5092748735244719</v>
      </c>
      <c r="U38" s="34">
        <f t="shared" si="5"/>
        <v>11</v>
      </c>
      <c r="V38" s="32">
        <v>5.5202625000000012</v>
      </c>
      <c r="W38" s="32">
        <v>8.6606785000000013</v>
      </c>
      <c r="X38" s="37">
        <v>13.404015166666666</v>
      </c>
      <c r="Y38" s="37">
        <v>13.134135666666669</v>
      </c>
      <c r="Z38" s="37">
        <v>5.5693314999999997</v>
      </c>
      <c r="AA38" s="37">
        <v>10.688863833333336</v>
      </c>
      <c r="AB38" s="37">
        <v>7.8183273333333343</v>
      </c>
      <c r="AC38" s="37">
        <v>6.1908721666666677</v>
      </c>
      <c r="AD38" s="37">
        <v>10.304490000000001</v>
      </c>
      <c r="AE38" s="37">
        <v>8.9632706666666664</v>
      </c>
      <c r="AF38" s="37">
        <v>7.3767063333333338</v>
      </c>
      <c r="AG38" s="37">
        <v>12.267250000000001</v>
      </c>
      <c r="AH38" s="37">
        <v>8.5134715000000014</v>
      </c>
      <c r="AI38" s="31">
        <f t="shared" si="6"/>
        <v>10.623438500000001</v>
      </c>
      <c r="AJ38" s="36">
        <f t="shared" si="7"/>
        <v>21.555042340261764</v>
      </c>
      <c r="AK38" s="35">
        <f>RANK(R38,(D38:R38,V38:AH38),1)</f>
        <v>22</v>
      </c>
    </row>
    <row r="39" spans="1:37" ht="12.75" customHeight="1" x14ac:dyDescent="0.25">
      <c r="A39">
        <v>2009</v>
      </c>
      <c r="B39" s="30" t="s">
        <v>160</v>
      </c>
      <c r="C39" s="38" t="s">
        <v>87</v>
      </c>
      <c r="D39" s="31">
        <v>13.185172499999997</v>
      </c>
      <c r="E39" s="31">
        <v>14.561793899999998</v>
      </c>
      <c r="F39" s="31">
        <v>12.058845899999998</v>
      </c>
      <c r="G39" s="31">
        <v>11.1649359</v>
      </c>
      <c r="H39" s="31">
        <v>9.5201414999999976</v>
      </c>
      <c r="I39" s="31">
        <v>14.365133699999999</v>
      </c>
      <c r="J39" s="31">
        <v>7.9379207999999997</v>
      </c>
      <c r="K39" s="31">
        <v>18.360911399999999</v>
      </c>
      <c r="L39" s="31"/>
      <c r="M39" s="31">
        <v>15.911598</v>
      </c>
      <c r="N39" s="31">
        <v>17.064741899999998</v>
      </c>
      <c r="O39" s="31">
        <v>12.9706341</v>
      </c>
      <c r="P39" s="31">
        <v>13.042146899999999</v>
      </c>
      <c r="Q39" s="31">
        <v>10.619650799999999</v>
      </c>
      <c r="R39" s="31">
        <v>13.1047206</v>
      </c>
      <c r="S39" s="32">
        <f t="shared" si="3"/>
        <v>13.07343375</v>
      </c>
      <c r="T39" s="33">
        <f t="shared" si="4"/>
        <v>0.23931623931624507</v>
      </c>
      <c r="U39" s="34">
        <f t="shared" si="5"/>
        <v>8</v>
      </c>
      <c r="V39" s="32">
        <v>6.1679789999999999</v>
      </c>
      <c r="W39" s="32">
        <v>9.2072729999999989</v>
      </c>
      <c r="X39" s="37">
        <v>10.011792</v>
      </c>
      <c r="Y39" s="37">
        <v>14.427707399999997</v>
      </c>
      <c r="Z39" s="37">
        <v>6.4808474999999994</v>
      </c>
      <c r="AA39" s="37">
        <v>11.3437179</v>
      </c>
      <c r="AB39" s="37">
        <v>8.5547186999999987</v>
      </c>
      <c r="AC39" s="37">
        <v>7.3747574999999994</v>
      </c>
      <c r="AD39" s="37">
        <v>16.233405600000001</v>
      </c>
      <c r="AE39" s="37">
        <v>8.4921449999999989</v>
      </c>
      <c r="AF39" s="37">
        <v>7.3032446999999987</v>
      </c>
      <c r="AG39" s="37">
        <v>13.095781499999998</v>
      </c>
      <c r="AH39" s="37">
        <v>10.834189199999999</v>
      </c>
      <c r="AI39" s="31">
        <f t="shared" si="6"/>
        <v>11.3437179</v>
      </c>
      <c r="AJ39" s="36">
        <f t="shared" si="7"/>
        <v>15.524034672970849</v>
      </c>
      <c r="AK39" s="35">
        <f>RANK(R39,(D39:R39,V39:AH39),1)</f>
        <v>19</v>
      </c>
    </row>
    <row r="40" spans="1:37" ht="12.75" customHeight="1" x14ac:dyDescent="0.25">
      <c r="A40">
        <v>2009</v>
      </c>
      <c r="B40" s="30" t="s">
        <v>159</v>
      </c>
      <c r="C40" s="38" t="s">
        <v>87</v>
      </c>
      <c r="D40" s="31">
        <v>13.189544224026983</v>
      </c>
      <c r="E40" s="31">
        <v>13.988372609062264</v>
      </c>
      <c r="F40" s="31">
        <v>10.624417520969246</v>
      </c>
      <c r="G40" s="31">
        <v>11.19247326143878</v>
      </c>
      <c r="H40" s="31">
        <v>9.5948164913682152</v>
      </c>
      <c r="I40" s="31">
        <v>13.864110415834555</v>
      </c>
      <c r="J40" s="31">
        <v>7.4379798517729547</v>
      </c>
      <c r="K40" s="31">
        <v>16.810899569520259</v>
      </c>
      <c r="L40" s="31"/>
      <c r="M40" s="31">
        <v>16.100829893933344</v>
      </c>
      <c r="N40" s="31">
        <v>16.615630408733857</v>
      </c>
      <c r="O40" s="31">
        <v>13.979496738117428</v>
      </c>
      <c r="P40" s="31">
        <v>13.943993254338082</v>
      </c>
      <c r="Q40" s="31">
        <v>10.597789908134738</v>
      </c>
      <c r="R40" s="31">
        <v>13.020902676075091</v>
      </c>
      <c r="S40" s="32">
        <f t="shared" si="3"/>
        <v>13.526827319930769</v>
      </c>
      <c r="T40" s="33">
        <f t="shared" si="4"/>
        <v>-3.7401574803149611</v>
      </c>
      <c r="U40" s="34">
        <f t="shared" si="5"/>
        <v>6</v>
      </c>
      <c r="V40" s="32">
        <v>6.0355922424887947</v>
      </c>
      <c r="W40" s="32">
        <v>8.1480495273598734</v>
      </c>
      <c r="X40" s="37">
        <v>11.494252873563219</v>
      </c>
      <c r="Y40" s="37">
        <v>15.088980606221988</v>
      </c>
      <c r="Z40" s="37">
        <v>6.3107442417787247</v>
      </c>
      <c r="AA40" s="37">
        <v>12.26645364576399</v>
      </c>
      <c r="AB40" s="37">
        <v>8.511960236098167</v>
      </c>
      <c r="AC40" s="37">
        <v>7.0296897883104794</v>
      </c>
      <c r="AD40" s="37">
        <v>14.467669640083436</v>
      </c>
      <c r="AE40" s="37">
        <v>9.0533883637331911</v>
      </c>
      <c r="AF40" s="37">
        <v>7.2249589490968811</v>
      </c>
      <c r="AG40" s="37">
        <v>12.701371322060979</v>
      </c>
      <c r="AH40" s="37">
        <v>10.793059068921139</v>
      </c>
      <c r="AI40" s="31">
        <f t="shared" si="6"/>
        <v>11.494252873563219</v>
      </c>
      <c r="AJ40" s="36">
        <f t="shared" si="7"/>
        <v>13.281853281853278</v>
      </c>
      <c r="AK40" s="35">
        <f>RANK(R40,(D40:R40,V40:AH40),1)</f>
        <v>17</v>
      </c>
    </row>
    <row r="41" spans="1:37" ht="12.75" customHeight="1" x14ac:dyDescent="0.25">
      <c r="A41">
        <v>2010</v>
      </c>
      <c r="B41" s="30" t="s">
        <v>160</v>
      </c>
      <c r="C41" s="38" t="s">
        <v>87</v>
      </c>
      <c r="D41" s="31">
        <v>13.424395336697406</v>
      </c>
      <c r="E41" s="31">
        <v>14.381416391160606</v>
      </c>
      <c r="F41" s="31">
        <v>11.162345571602575</v>
      </c>
      <c r="G41" s="31">
        <v>11.223246911432053</v>
      </c>
      <c r="H41" s="31">
        <v>9.5267095876109273</v>
      </c>
      <c r="I41" s="31">
        <v>13.781103184270055</v>
      </c>
      <c r="J41" s="31">
        <v>7.6300678614929538</v>
      </c>
      <c r="K41" s="31">
        <v>16.147555246215418</v>
      </c>
      <c r="L41" s="31"/>
      <c r="M41" s="31">
        <v>13.972507395162692</v>
      </c>
      <c r="N41" s="31">
        <v>14.772925004350096</v>
      </c>
      <c r="O41" s="31">
        <v>10.709935618583609</v>
      </c>
      <c r="P41" s="31">
        <v>14.111710457630069</v>
      </c>
      <c r="Q41" s="31">
        <v>11.466852270749957</v>
      </c>
      <c r="R41" s="31">
        <v>12.302070645554203</v>
      </c>
      <c r="S41" s="32">
        <f t="shared" si="3"/>
        <v>12.863232991125805</v>
      </c>
      <c r="T41" s="33">
        <f t="shared" si="4"/>
        <v>-4.3625295908014898</v>
      </c>
      <c r="U41" s="34">
        <f t="shared" si="5"/>
        <v>7</v>
      </c>
      <c r="V41" s="32">
        <v>5.9161301548634073</v>
      </c>
      <c r="W41" s="32">
        <v>7.9954759004698106</v>
      </c>
      <c r="X41" s="37">
        <v>13.824604141291111</v>
      </c>
      <c r="Y41" s="37">
        <v>14.372716199756397</v>
      </c>
      <c r="Z41" s="37">
        <v>6.1597355141813122</v>
      </c>
      <c r="AA41" s="37">
        <v>12.206368540107883</v>
      </c>
      <c r="AB41" s="37">
        <v>8.2999825996171914</v>
      </c>
      <c r="AC41" s="37">
        <v>8.5000870019140411</v>
      </c>
      <c r="AD41" s="37">
        <v>15.782147207238559</v>
      </c>
      <c r="AE41" s="37">
        <v>9.8051157125456747</v>
      </c>
      <c r="AF41" s="37">
        <v>7.4821646076213666</v>
      </c>
      <c r="AG41" s="37">
        <v>12.528275622063683</v>
      </c>
      <c r="AH41" s="37">
        <v>10.544631981903601</v>
      </c>
      <c r="AI41" s="31">
        <f t="shared" si="6"/>
        <v>11.466852270749957</v>
      </c>
      <c r="AJ41" s="36">
        <f t="shared" si="7"/>
        <v>7.283763277693474</v>
      </c>
      <c r="AK41" s="35">
        <f>RANK(R41,(D41:R41,V41:AH41),1)</f>
        <v>16</v>
      </c>
    </row>
    <row r="42" spans="1:37" ht="12.75" customHeight="1" x14ac:dyDescent="0.25">
      <c r="A42">
        <v>2010</v>
      </c>
      <c r="B42" s="30" t="s">
        <v>159</v>
      </c>
      <c r="C42" s="38" t="s">
        <v>87</v>
      </c>
      <c r="D42" s="31">
        <v>12.659224090180803</v>
      </c>
      <c r="E42" s="31">
        <v>13.886221077531216</v>
      </c>
      <c r="F42" s="31">
        <v>11.313758428189663</v>
      </c>
      <c r="G42" s="31">
        <v>11.254524090869298</v>
      </c>
      <c r="H42" s="31">
        <v>9.8075138506146722</v>
      </c>
      <c r="I42" s="31">
        <v>13.361574089836555</v>
      </c>
      <c r="J42" s="31">
        <v>7.277361442216236</v>
      </c>
      <c r="K42" s="31">
        <v>16.0017331246871</v>
      </c>
      <c r="L42" s="31">
        <v>10.602946380345285</v>
      </c>
      <c r="M42" s="31">
        <v>13.725442161947369</v>
      </c>
      <c r="N42" s="31">
        <v>14.495488547112108</v>
      </c>
      <c r="O42" s="31">
        <v>10.086761440839249</v>
      </c>
      <c r="P42" s="31">
        <v>14.224703005076156</v>
      </c>
      <c r="Q42" s="31">
        <v>11.923025897770556</v>
      </c>
      <c r="R42" s="31">
        <v>12.650762041992177</v>
      </c>
      <c r="S42" s="32">
        <f t="shared" si="3"/>
        <v>12.650762041992177</v>
      </c>
      <c r="T42" s="33">
        <f t="shared" si="4"/>
        <v>0</v>
      </c>
      <c r="U42" s="34">
        <f t="shared" si="5"/>
        <v>8</v>
      </c>
      <c r="V42" s="32">
        <v>5.8557373465274836</v>
      </c>
      <c r="W42" s="32">
        <v>7.7089258998360375</v>
      </c>
      <c r="X42" s="37">
        <v>14.207778908698909</v>
      </c>
      <c r="Y42" s="37">
        <v>14.470102402546239</v>
      </c>
      <c r="Z42" s="37">
        <v>6.1349849367520601</v>
      </c>
      <c r="AA42" s="37">
        <v>11.144517464417191</v>
      </c>
      <c r="AB42" s="37">
        <v>8.0643319237582247</v>
      </c>
      <c r="AC42" s="37">
        <v>8.6651373451504963</v>
      </c>
      <c r="AD42" s="37">
        <v>15.494010233369687</v>
      </c>
      <c r="AE42" s="37">
        <v>9.892134332500909</v>
      </c>
      <c r="AF42" s="37">
        <v>7.1504307193868843</v>
      </c>
      <c r="AG42" s="37">
        <v>13.090788547800603</v>
      </c>
      <c r="AH42" s="37">
        <v>10.272926500988968</v>
      </c>
      <c r="AI42" s="31">
        <f t="shared" si="6"/>
        <v>11.284141259529481</v>
      </c>
      <c r="AJ42" s="36">
        <f t="shared" si="7"/>
        <v>12.110986126734122</v>
      </c>
      <c r="AK42" s="35">
        <f>RANK(R42,(D42:R42,V42:AH42),1)</f>
        <v>17</v>
      </c>
    </row>
    <row r="43" spans="1:37" ht="12.75" customHeight="1" x14ac:dyDescent="0.25">
      <c r="A43">
        <v>2011</v>
      </c>
      <c r="B43" s="30" t="s">
        <v>160</v>
      </c>
      <c r="C43" s="38" t="s">
        <v>87</v>
      </c>
      <c r="D43" s="31">
        <v>13.664216798675161</v>
      </c>
      <c r="E43" s="31">
        <v>15.32232696928949</v>
      </c>
      <c r="F43" s="31">
        <v>12.309948805922096</v>
      </c>
      <c r="G43" s="31">
        <v>12.136324704287087</v>
      </c>
      <c r="H43" s="31">
        <v>10.052835484666986</v>
      </c>
      <c r="I43" s="31">
        <v>13.968058976536424</v>
      </c>
      <c r="J43" s="31">
        <v>7.8564905989841298</v>
      </c>
      <c r="K43" s="31">
        <v>16.424840014671798</v>
      </c>
      <c r="L43" s="31">
        <v>10.860187557269773</v>
      </c>
      <c r="M43" s="31">
        <v>14.106958257844433</v>
      </c>
      <c r="N43" s="31">
        <v>15.26155853371724</v>
      </c>
      <c r="O43" s="31">
        <v>9.8878925881137274</v>
      </c>
      <c r="P43" s="31">
        <v>15.348370584534743</v>
      </c>
      <c r="Q43" s="31">
        <v>13.20411292934239</v>
      </c>
      <c r="R43" s="31">
        <v>12.657197009192114</v>
      </c>
      <c r="S43" s="32">
        <f t="shared" si="3"/>
        <v>13.20411292934239</v>
      </c>
      <c r="T43" s="33">
        <f t="shared" si="4"/>
        <v>-4.1420118343195247</v>
      </c>
      <c r="U43" s="34">
        <f t="shared" si="5"/>
        <v>7</v>
      </c>
      <c r="V43" s="32">
        <v>5.9987127114895396</v>
      </c>
      <c r="W43" s="32">
        <v>7.8304469837388782</v>
      </c>
      <c r="X43" s="37">
        <v>15.001122381264725</v>
      </c>
      <c r="Y43" s="37">
        <v>15.68693758272301</v>
      </c>
      <c r="Z43" s="37">
        <v>6.2765112741055535</v>
      </c>
      <c r="AA43" s="37">
        <v>11.919294577243326</v>
      </c>
      <c r="AB43" s="37">
        <v>8.299232058153402</v>
      </c>
      <c r="AC43" s="37">
        <v>8.9763660545299349</v>
      </c>
      <c r="AD43" s="37">
        <v>15.71298119796826</v>
      </c>
      <c r="AE43" s="37">
        <v>10.76469430137052</v>
      </c>
      <c r="AF43" s="37">
        <v>7.4831987804688627</v>
      </c>
      <c r="AG43" s="37">
        <v>13.4124618513044</v>
      </c>
      <c r="AH43" s="37">
        <v>10.512939353999759</v>
      </c>
      <c r="AI43" s="31">
        <f t="shared" si="6"/>
        <v>12.223136755104591</v>
      </c>
      <c r="AJ43" s="36">
        <f t="shared" si="7"/>
        <v>3.5511363636363811</v>
      </c>
      <c r="AK43" s="35">
        <f>RANK(R43,(D43:R43,V43:AH43),1)</f>
        <v>16</v>
      </c>
    </row>
    <row r="44" spans="1:37" ht="12.75" customHeight="1" x14ac:dyDescent="0.25">
      <c r="A44">
        <v>2011</v>
      </c>
      <c r="B44" s="30" t="s">
        <v>159</v>
      </c>
      <c r="C44" s="38" t="s">
        <v>87</v>
      </c>
      <c r="D44" s="31">
        <v>13.750184213233249</v>
      </c>
      <c r="E44" s="31">
        <v>15.658727132420196</v>
      </c>
      <c r="F44" s="31">
        <v>12.553007291197799</v>
      </c>
      <c r="G44" s="31">
        <v>12.448904950151237</v>
      </c>
      <c r="H44" s="31">
        <v>10.358182934132806</v>
      </c>
      <c r="I44" s="31">
        <v>13.85428655427981</v>
      </c>
      <c r="J44" s="31">
        <v>8.0679314311084678</v>
      </c>
      <c r="K44" s="31">
        <v>17.706073173002562</v>
      </c>
      <c r="L44" s="31">
        <v>11.156300882156438</v>
      </c>
      <c r="M44" s="31">
        <v>13.967064090413583</v>
      </c>
      <c r="N44" s="31">
        <v>15.259668158408379</v>
      </c>
      <c r="O44" s="31">
        <v>10.271430983260672</v>
      </c>
      <c r="P44" s="31">
        <v>16.222614813089066</v>
      </c>
      <c r="Q44" s="31">
        <v>12.873989509424694</v>
      </c>
      <c r="R44" s="31">
        <v>14.288046308640482</v>
      </c>
      <c r="S44" s="32">
        <f t="shared" si="3"/>
        <v>13.750184213233249</v>
      </c>
      <c r="T44" s="33">
        <f t="shared" si="4"/>
        <v>3.9116719242902329</v>
      </c>
      <c r="U44" s="34">
        <f t="shared" si="5"/>
        <v>11</v>
      </c>
      <c r="V44" s="32">
        <v>6.2027644873575847</v>
      </c>
      <c r="W44" s="32">
        <v>8.6838702823006173</v>
      </c>
      <c r="X44" s="37">
        <v>17.601970831955999</v>
      </c>
      <c r="Y44" s="37">
        <v>15.372445694542156</v>
      </c>
      <c r="Z44" s="37">
        <v>6.7406265827648166</v>
      </c>
      <c r="AA44" s="37">
        <v>11.086899321458732</v>
      </c>
      <c r="AB44" s="37">
        <v>8.536391965817991</v>
      </c>
      <c r="AC44" s="37">
        <v>9.1436556219229281</v>
      </c>
      <c r="AD44" s="37">
        <v>15.979709350647092</v>
      </c>
      <c r="AE44" s="37">
        <v>9.7769448632895077</v>
      </c>
      <c r="AF44" s="37">
        <v>7.2524630929104061</v>
      </c>
      <c r="AG44" s="37">
        <v>13.576680311488978</v>
      </c>
      <c r="AH44" s="37">
        <v>11.13895049198201</v>
      </c>
      <c r="AI44" s="31">
        <f t="shared" si="6"/>
        <v>12.500956120674518</v>
      </c>
      <c r="AJ44" s="36">
        <f t="shared" si="7"/>
        <v>14.29562803608607</v>
      </c>
      <c r="AK44" s="35">
        <f>RANK(R44,(D44:R44,V44:AH44),1)</f>
        <v>21</v>
      </c>
    </row>
    <row r="45" spans="1:37" ht="12.75" customHeight="1" x14ac:dyDescent="0.25">
      <c r="A45">
        <v>2012</v>
      </c>
      <c r="B45" s="30" t="s">
        <v>160</v>
      </c>
      <c r="C45" s="38" t="s">
        <v>87</v>
      </c>
      <c r="D45" s="31">
        <v>13.006859023455618</v>
      </c>
      <c r="E45" s="31">
        <v>14.437449080397007</v>
      </c>
      <c r="F45" s="31">
        <v>11.337837290357331</v>
      </c>
      <c r="G45" s="31">
        <v>11.650265003942232</v>
      </c>
      <c r="H45" s="31">
        <v>9.4797145727208143</v>
      </c>
      <c r="I45" s="31">
        <v>13.516609503515193</v>
      </c>
      <c r="J45" s="31">
        <v>7.9093542228598643</v>
      </c>
      <c r="K45" s="31">
        <v>18.145472733733598</v>
      </c>
      <c r="L45" s="31">
        <v>11.214510561310661</v>
      </c>
      <c r="M45" s="31">
        <v>13.54127484932453</v>
      </c>
      <c r="N45" s="31">
        <v>15.004752034011698</v>
      </c>
      <c r="O45" s="31">
        <v>10.326558112174625</v>
      </c>
      <c r="P45" s="31">
        <v>16.08180546768596</v>
      </c>
      <c r="Q45" s="31">
        <v>12.020245191082248</v>
      </c>
      <c r="R45" s="31">
        <v>14.289457005541003</v>
      </c>
      <c r="S45" s="32">
        <f t="shared" si="3"/>
        <v>13.006859023455618</v>
      </c>
      <c r="T45" s="33">
        <f t="shared" si="4"/>
        <v>9.8609355246523478</v>
      </c>
      <c r="U45" s="34">
        <f t="shared" si="5"/>
        <v>11</v>
      </c>
      <c r="V45" s="32">
        <v>5.8210216110028936</v>
      </c>
      <c r="W45" s="32">
        <v>8.7068670706950062</v>
      </c>
      <c r="X45" s="37">
        <v>19.238969731280754</v>
      </c>
      <c r="Y45" s="37">
        <v>14.725211448172576</v>
      </c>
      <c r="Z45" s="37">
        <v>6.5198730756006986</v>
      </c>
      <c r="AA45" s="37">
        <v>10.227896728937289</v>
      </c>
      <c r="AB45" s="37">
        <v>8.9041898371696799</v>
      </c>
      <c r="AC45" s="37">
        <v>8.7644195442501189</v>
      </c>
      <c r="AD45" s="37">
        <v>15.062304507566809</v>
      </c>
      <c r="AE45" s="37">
        <v>9.6852591211319332</v>
      </c>
      <c r="AF45" s="37">
        <v>6.7583047517575965</v>
      </c>
      <c r="AG45" s="37">
        <v>13.097298624756512</v>
      </c>
      <c r="AH45" s="37">
        <v>10.902082847725758</v>
      </c>
      <c r="AI45" s="31">
        <f t="shared" si="6"/>
        <v>11.494051147149783</v>
      </c>
      <c r="AJ45" s="36">
        <f t="shared" si="7"/>
        <v>24.320457796852644</v>
      </c>
      <c r="AK45" s="35">
        <f>RANK(R45,(D45:R45,V45:AH45),1)</f>
        <v>21</v>
      </c>
    </row>
    <row r="46" spans="1:37" ht="12.75" customHeight="1" x14ac:dyDescent="0.25">
      <c r="A46">
        <v>2012</v>
      </c>
      <c r="B46" s="30" t="s">
        <v>159</v>
      </c>
      <c r="C46" s="38" t="s">
        <v>87</v>
      </c>
      <c r="D46" s="31">
        <v>12.439043888400352</v>
      </c>
      <c r="E46" s="31">
        <v>14.893276840674716</v>
      </c>
      <c r="F46" s="31">
        <v>10.448477096490528</v>
      </c>
      <c r="G46" s="31">
        <v>11.455751858661765</v>
      </c>
      <c r="H46" s="31">
        <v>10.096730354145016</v>
      </c>
      <c r="I46" s="31">
        <v>13.126548884802943</v>
      </c>
      <c r="J46" s="31">
        <v>7.7064513550243827</v>
      </c>
      <c r="K46" s="31">
        <v>18.626588856023666</v>
      </c>
      <c r="L46" s="31">
        <v>11.519705811815495</v>
      </c>
      <c r="M46" s="31">
        <v>13.238468302821968</v>
      </c>
      <c r="N46" s="31">
        <v>15.125109920856985</v>
      </c>
      <c r="O46" s="31">
        <v>10.520425293788472</v>
      </c>
      <c r="P46" s="31">
        <v>15.812614917259573</v>
      </c>
      <c r="Q46" s="31">
        <v>11.903429530737871</v>
      </c>
      <c r="R46" s="31">
        <v>14.973219282116876</v>
      </c>
      <c r="S46" s="32">
        <f t="shared" si="3"/>
        <v>12.439043888400352</v>
      </c>
      <c r="T46" s="33">
        <f t="shared" si="4"/>
        <v>20.372750642673516</v>
      </c>
      <c r="U46" s="34">
        <f t="shared" si="5"/>
        <v>12</v>
      </c>
      <c r="V46" s="32">
        <v>6.3394356063634181</v>
      </c>
      <c r="W46" s="32">
        <v>9.5211447757614511</v>
      </c>
      <c r="X46" s="37">
        <v>19.20217443440723</v>
      </c>
      <c r="Y46" s="37">
        <v>14.349668238868016</v>
      </c>
      <c r="Z46" s="37">
        <v>6.4833320009593107</v>
      </c>
      <c r="AA46" s="37">
        <v>10.280597969461988</v>
      </c>
      <c r="AB46" s="37">
        <v>6.6272283955552016</v>
      </c>
      <c r="AC46" s="37">
        <v>8.5298585018786479</v>
      </c>
      <c r="AD46" s="37">
        <v>14.781357422655688</v>
      </c>
      <c r="AE46" s="37">
        <v>9.8489087856743147</v>
      </c>
      <c r="AF46" s="37">
        <v>6.1715564793348801</v>
      </c>
      <c r="AG46" s="37">
        <v>12.766807898313214</v>
      </c>
      <c r="AH46" s="37">
        <v>10.744264129826526</v>
      </c>
      <c r="AI46" s="31">
        <f t="shared" si="6"/>
        <v>11.487728835238631</v>
      </c>
      <c r="AJ46" s="36">
        <f t="shared" si="7"/>
        <v>30.340988169798162</v>
      </c>
      <c r="AK46" s="35">
        <f>RANK(R46,(D46:R46,V46:AH46),1)</f>
        <v>24</v>
      </c>
    </row>
    <row r="47" spans="1:37" ht="12.75" customHeight="1" x14ac:dyDescent="0.25">
      <c r="A47">
        <v>2013</v>
      </c>
      <c r="B47" s="30" t="s">
        <v>160</v>
      </c>
      <c r="C47" s="38" t="s">
        <v>87</v>
      </c>
      <c r="D47" s="31">
        <v>13.553986216285201</v>
      </c>
      <c r="E47" s="31">
        <v>14.821747638900707</v>
      </c>
      <c r="F47" s="31">
        <v>11.120564962137328</v>
      </c>
      <c r="G47" s="31">
        <v>12.328767123287671</v>
      </c>
      <c r="H47" s="31">
        <v>10.686633200034032</v>
      </c>
      <c r="I47" s="31">
        <v>14.481409001956946</v>
      </c>
      <c r="J47" s="31">
        <v>9.2742278567174328</v>
      </c>
      <c r="K47" s="31">
        <v>19.714115544967242</v>
      </c>
      <c r="L47" s="31">
        <v>11.750191440483281</v>
      </c>
      <c r="M47" s="31">
        <v>13.826257125840211</v>
      </c>
      <c r="N47" s="31">
        <v>15.851272015655576</v>
      </c>
      <c r="O47" s="31">
        <v>11.12907342806092</v>
      </c>
      <c r="P47" s="31">
        <v>16.276695311835276</v>
      </c>
      <c r="Q47" s="31">
        <v>13.034969794945972</v>
      </c>
      <c r="R47" s="31">
        <v>15.349272526163531</v>
      </c>
      <c r="S47" s="32">
        <f t="shared" si="3"/>
        <v>13.553986216285201</v>
      </c>
      <c r="T47" s="33">
        <f t="shared" si="4"/>
        <v>13.245448838669189</v>
      </c>
      <c r="U47" s="34">
        <f t="shared" si="5"/>
        <v>12</v>
      </c>
      <c r="V47" s="32">
        <v>6.6195864885561129</v>
      </c>
      <c r="W47" s="32">
        <v>10.108057517229643</v>
      </c>
      <c r="X47" s="37">
        <v>19.254658385093169</v>
      </c>
      <c r="Y47" s="37">
        <v>15.230154003233215</v>
      </c>
      <c r="Z47" s="37">
        <v>8.7467029694546081</v>
      </c>
      <c r="AA47" s="37">
        <v>9.5124649025780652</v>
      </c>
      <c r="AB47" s="37">
        <v>7.6916531949289535</v>
      </c>
      <c r="AC47" s="37">
        <v>7.4874500127626993</v>
      </c>
      <c r="AD47" s="37">
        <v>15.366289458010721</v>
      </c>
      <c r="AE47" s="37">
        <v>10.210159108312771</v>
      </c>
      <c r="AF47" s="37">
        <v>7.7427039904705177</v>
      </c>
      <c r="AG47" s="37">
        <v>13.332766102271762</v>
      </c>
      <c r="AH47" s="37">
        <v>11.222666553220453</v>
      </c>
      <c r="AI47" s="31">
        <f t="shared" si="6"/>
        <v>12.039479281885477</v>
      </c>
      <c r="AJ47" s="36">
        <f t="shared" si="7"/>
        <v>27.491166077738498</v>
      </c>
      <c r="AK47" s="35">
        <f>RANK(R47,(D47:R47,V47:AH47),1)</f>
        <v>23</v>
      </c>
    </row>
    <row r="48" spans="1:37" ht="12.75" customHeight="1" x14ac:dyDescent="0.25">
      <c r="A48">
        <v>2013</v>
      </c>
      <c r="B48" s="30" t="s">
        <v>159</v>
      </c>
      <c r="C48" s="38" t="s">
        <v>87</v>
      </c>
      <c r="D48" s="31">
        <v>13.223700940917183</v>
      </c>
      <c r="E48" s="31">
        <v>15.334407052640502</v>
      </c>
      <c r="F48" s="31">
        <v>10.553530558616597</v>
      </c>
      <c r="G48" s="31">
        <v>12.223446638976011</v>
      </c>
      <c r="H48" s="31">
        <v>11.079087903704332</v>
      </c>
      <c r="I48" s="31">
        <v>14.444350258540306</v>
      </c>
      <c r="J48" s="31">
        <v>9.688903958633551</v>
      </c>
      <c r="K48" s="31">
        <v>20.734084936848351</v>
      </c>
      <c r="L48" s="31">
        <v>11.850470458591168</v>
      </c>
      <c r="M48" s="31">
        <v>13.316944986013393</v>
      </c>
      <c r="N48" s="31">
        <v>16.309231160464524</v>
      </c>
      <c r="O48" s="31">
        <v>11.384250233110112</v>
      </c>
      <c r="P48" s="31">
        <v>17.055183521234213</v>
      </c>
      <c r="Q48" s="31">
        <v>12.435364923285581</v>
      </c>
      <c r="R48" s="31">
        <v>15.809104009493941</v>
      </c>
      <c r="S48" s="32">
        <f t="shared" si="3"/>
        <v>13.223700940917183</v>
      </c>
      <c r="T48" s="33">
        <f t="shared" si="4"/>
        <v>19.551282051282058</v>
      </c>
      <c r="U48" s="34">
        <f t="shared" si="5"/>
        <v>12</v>
      </c>
      <c r="V48" s="32">
        <v>6.1625837077223018</v>
      </c>
      <c r="W48" s="32">
        <v>9.7651945409849965</v>
      </c>
      <c r="X48" s="37">
        <v>17.106043909468511</v>
      </c>
      <c r="Y48" s="37">
        <v>14.851233364414682</v>
      </c>
      <c r="Z48" s="37">
        <v>8.6971263880647616</v>
      </c>
      <c r="AA48" s="37">
        <v>9.0022887174705435</v>
      </c>
      <c r="AB48" s="37">
        <v>6.2303975587013642</v>
      </c>
      <c r="AC48" s="37">
        <v>7.6036280410273802</v>
      </c>
      <c r="AD48" s="37">
        <v>15.732813427142492</v>
      </c>
      <c r="AE48" s="37">
        <v>9.9940662880393329</v>
      </c>
      <c r="AF48" s="37">
        <v>7.7731626684750363</v>
      </c>
      <c r="AG48" s="37">
        <v>13.206747478172417</v>
      </c>
      <c r="AH48" s="37">
        <v>11.324913113503433</v>
      </c>
      <c r="AI48" s="31">
        <f t="shared" si="6"/>
        <v>12.03695854878359</v>
      </c>
      <c r="AJ48" s="36">
        <f t="shared" si="7"/>
        <v>31.338028169014098</v>
      </c>
      <c r="AK48" s="35">
        <f>RANK(R48,(D48:R48,V48:AH48),1)</f>
        <v>24</v>
      </c>
    </row>
    <row r="49" spans="1:37" ht="12.75" customHeight="1" x14ac:dyDescent="0.25">
      <c r="A49">
        <v>2014</v>
      </c>
      <c r="B49" s="30" t="s">
        <v>160</v>
      </c>
      <c r="C49" s="38" t="s">
        <v>87</v>
      </c>
      <c r="D49" s="31">
        <v>12.548246694588158</v>
      </c>
      <c r="E49" s="31">
        <v>14.880512441488051</v>
      </c>
      <c r="F49" s="31">
        <v>10.380225014371357</v>
      </c>
      <c r="G49" s="31">
        <v>11.784511784511784</v>
      </c>
      <c r="H49" s="31">
        <v>10.150283321015028</v>
      </c>
      <c r="I49" s="31">
        <v>13.52549889135255</v>
      </c>
      <c r="J49" s="31">
        <v>9.48509485094851</v>
      </c>
      <c r="K49" s="31">
        <v>19.791410035312474</v>
      </c>
      <c r="L49" s="31">
        <v>11.768087377843477</v>
      </c>
      <c r="M49" s="31">
        <v>12.950644657961732</v>
      </c>
      <c r="N49" s="31">
        <v>15.151515151515152</v>
      </c>
      <c r="O49" s="31">
        <v>11.217869754455121</v>
      </c>
      <c r="P49" s="31">
        <v>16.728258191672825</v>
      </c>
      <c r="Q49" s="31">
        <v>11.800936191180094</v>
      </c>
      <c r="R49" s="31">
        <v>16.637923954997124</v>
      </c>
      <c r="S49" s="32">
        <f t="shared" si="3"/>
        <v>12.548246694588158</v>
      </c>
      <c r="T49" s="33">
        <f t="shared" si="4"/>
        <v>32.591623036649196</v>
      </c>
      <c r="U49" s="34">
        <f t="shared" si="5"/>
        <v>13</v>
      </c>
      <c r="V49" s="32">
        <v>5.7321179272398783</v>
      </c>
      <c r="W49" s="32">
        <v>9.0169992609016987</v>
      </c>
      <c r="X49" s="37">
        <v>15.250061591525007</v>
      </c>
      <c r="Y49" s="37">
        <v>12.416851441241686</v>
      </c>
      <c r="Z49" s="37">
        <v>8.1382935041471622</v>
      </c>
      <c r="AA49" s="37">
        <v>8.0808080808080813</v>
      </c>
      <c r="AB49" s="37">
        <v>6.6108236839944157</v>
      </c>
      <c r="AC49" s="37">
        <v>7.4731050340806435</v>
      </c>
      <c r="AD49" s="37">
        <v>13.073827707974051</v>
      </c>
      <c r="AE49" s="37">
        <v>9.4933070542826634</v>
      </c>
      <c r="AF49" s="37">
        <v>7.6619857107661975</v>
      </c>
      <c r="AG49" s="37">
        <v>11.365689414469902</v>
      </c>
      <c r="AH49" s="37">
        <v>10.78262297774493</v>
      </c>
      <c r="AI49" s="31">
        <f t="shared" si="6"/>
        <v>11.566888396156688</v>
      </c>
      <c r="AJ49" s="36">
        <f t="shared" si="7"/>
        <v>43.84096556620517</v>
      </c>
      <c r="AK49" s="35">
        <f>RANK(R49,(D49:R49,V49:AH49),1)</f>
        <v>26</v>
      </c>
    </row>
    <row r="50" spans="1:37" ht="12.75" customHeight="1" x14ac:dyDescent="0.25">
      <c r="A50">
        <v>2014</v>
      </c>
      <c r="B50" s="30" t="s">
        <v>159</v>
      </c>
      <c r="C50" s="38" t="s">
        <v>87</v>
      </c>
      <c r="D50" s="31">
        <v>11.894586894586894</v>
      </c>
      <c r="E50" s="31">
        <v>14.355808800253245</v>
      </c>
      <c r="F50" s="31">
        <v>9.7578347578347575</v>
      </c>
      <c r="G50" s="31">
        <v>11.285216840772398</v>
      </c>
      <c r="H50" s="31">
        <v>10.667932890155111</v>
      </c>
      <c r="I50" s="31">
        <v>13.034188034188036</v>
      </c>
      <c r="J50" s="31">
        <v>9.6232985121874002</v>
      </c>
      <c r="K50" s="31">
        <v>20.069642291864511</v>
      </c>
      <c r="L50" s="31">
        <v>11.245647356758468</v>
      </c>
      <c r="M50" s="31">
        <v>12.480215257993036</v>
      </c>
      <c r="N50" s="31">
        <v>14.704020259575815</v>
      </c>
      <c r="O50" s="31">
        <v>11.016144349477681</v>
      </c>
      <c r="P50" s="31">
        <v>17.141500474833808</v>
      </c>
      <c r="Q50" s="31">
        <v>11.316872427983537</v>
      </c>
      <c r="R50" s="31">
        <v>16.809116809116809</v>
      </c>
      <c r="S50" s="32">
        <f t="shared" si="3"/>
        <v>11.894586894586894</v>
      </c>
      <c r="T50" s="33">
        <f t="shared" si="4"/>
        <v>41.317365269461078</v>
      </c>
      <c r="U50" s="34">
        <f t="shared" si="5"/>
        <v>13</v>
      </c>
      <c r="V50" s="32">
        <v>5.9433364988920543</v>
      </c>
      <c r="W50" s="32">
        <v>8.6815447926559042</v>
      </c>
      <c r="X50" s="37">
        <v>15.068059512503956</v>
      </c>
      <c r="Y50" s="37">
        <v>11.886672997784109</v>
      </c>
      <c r="Z50" s="37">
        <v>7.9692940804051915</v>
      </c>
      <c r="AA50" s="37">
        <v>7.423235201012977</v>
      </c>
      <c r="AB50" s="37">
        <v>5.7771446660335544</v>
      </c>
      <c r="AC50" s="37">
        <v>7.1225071225071215</v>
      </c>
      <c r="AD50" s="37">
        <v>10.889522000633111</v>
      </c>
      <c r="AE50" s="37">
        <v>9.1880341880341874</v>
      </c>
      <c r="AF50" s="37">
        <v>7.4548907882241222</v>
      </c>
      <c r="AG50" s="37">
        <v>11.079455523899968</v>
      </c>
      <c r="AH50" s="37">
        <v>10.24849635960747</v>
      </c>
      <c r="AI50" s="31">
        <f t="shared" si="6"/>
        <v>11.047799936688826</v>
      </c>
      <c r="AJ50" s="36">
        <f t="shared" si="7"/>
        <v>52.148997134670481</v>
      </c>
      <c r="AK50" s="35">
        <f>RANK(R50,(D50:R50,V50:AH50),1)</f>
        <v>26</v>
      </c>
    </row>
    <row r="51" spans="1:37" ht="12.75" customHeight="1" x14ac:dyDescent="0.25">
      <c r="A51">
        <v>2015</v>
      </c>
      <c r="B51" s="30" t="s">
        <v>160</v>
      </c>
      <c r="C51" s="38">
        <v>2015</v>
      </c>
      <c r="D51" s="31">
        <v>10.720179862539901</v>
      </c>
      <c r="E51" s="31">
        <v>14.191057768854048</v>
      </c>
      <c r="F51" s="31">
        <v>8.1280052236470564</v>
      </c>
      <c r="G51" s="31">
        <v>10.280828228829249</v>
      </c>
      <c r="H51" s="31">
        <v>9.5632205604351839</v>
      </c>
      <c r="I51" s="31">
        <v>12.060202345357391</v>
      </c>
      <c r="J51" s="31">
        <v>9.3215771618943268</v>
      </c>
      <c r="K51" s="31">
        <v>17.49351754891245</v>
      </c>
      <c r="L51" s="31">
        <v>10.10508757534499</v>
      </c>
      <c r="M51" s="31">
        <v>10.815372716510542</v>
      </c>
      <c r="N51" s="31">
        <v>13.100001211805932</v>
      </c>
      <c r="O51" s="31">
        <v>8.999385963839849</v>
      </c>
      <c r="P51" s="31">
        <v>15.633595632870689</v>
      </c>
      <c r="Q51" s="31">
        <v>9.9293469218607289</v>
      </c>
      <c r="R51" s="31">
        <v>14.249637986682137</v>
      </c>
      <c r="S51" s="32">
        <f t="shared" si="3"/>
        <v>10.720179862539901</v>
      </c>
      <c r="T51" s="33">
        <f t="shared" si="4"/>
        <v>32.923497267759572</v>
      </c>
      <c r="U51" s="34">
        <f t="shared" si="5"/>
        <v>13</v>
      </c>
      <c r="V51" s="32">
        <v>5.8214091466661353</v>
      </c>
      <c r="W51" s="32">
        <v>8.0474574241334356</v>
      </c>
      <c r="X51" s="37">
        <v>11.415819949248434</v>
      </c>
      <c r="Y51" s="37">
        <v>10.998435897223315</v>
      </c>
      <c r="Z51" s="37">
        <v>7.1833992111691556</v>
      </c>
      <c r="AA51" s="37">
        <v>6.7294025230014825</v>
      </c>
      <c r="AB51" s="37">
        <v>7.9595870973913057</v>
      </c>
      <c r="AC51" s="37">
        <v>6.5316942878316882</v>
      </c>
      <c r="AD51" s="37">
        <v>9.9293469218607289</v>
      </c>
      <c r="AE51" s="37">
        <v>8.7797101469845238</v>
      </c>
      <c r="AF51" s="37">
        <v>6.9417558126282959</v>
      </c>
      <c r="AG51" s="37">
        <v>10.397988664485421</v>
      </c>
      <c r="AH51" s="37">
        <v>9.3215771618943268</v>
      </c>
      <c r="AI51" s="31">
        <f t="shared" si="6"/>
        <v>9.9293469218607289</v>
      </c>
      <c r="AJ51" s="36">
        <f t="shared" si="7"/>
        <v>43.510324483775804</v>
      </c>
      <c r="AK51" s="35">
        <f>RANK(R51,(D51:R51,V51:AH51),1)</f>
        <v>26</v>
      </c>
    </row>
    <row r="52" spans="1:37" ht="12.75" customHeight="1" x14ac:dyDescent="0.25">
      <c r="A52">
        <v>2015</v>
      </c>
      <c r="B52" s="30" t="s">
        <v>159</v>
      </c>
      <c r="C52" s="38">
        <v>2015</v>
      </c>
      <c r="D52" s="31">
        <v>10.376864039392157</v>
      </c>
      <c r="E52" s="31">
        <v>14.327556381712746</v>
      </c>
      <c r="F52" s="31">
        <v>7.6998921790219192</v>
      </c>
      <c r="G52" s="31">
        <v>10.002663671813522</v>
      </c>
      <c r="H52" s="31">
        <v>9.275851419401171</v>
      </c>
      <c r="I52" s="31">
        <v>11.816096222386909</v>
      </c>
      <c r="J52" s="31">
        <v>9.1751051665915391</v>
      </c>
      <c r="K52" s="31">
        <v>17.062097529402777</v>
      </c>
      <c r="L52" s="31">
        <v>10.002663671813522</v>
      </c>
      <c r="M52" s="31">
        <v>10.628729671416238</v>
      </c>
      <c r="N52" s="31">
        <v>12.578889279374126</v>
      </c>
      <c r="O52" s="31">
        <v>8.8800625690776158</v>
      </c>
      <c r="P52" s="31">
        <v>16.133792771371162</v>
      </c>
      <c r="Q52" s="31">
        <v>9.8803289362589677</v>
      </c>
      <c r="R52" s="31">
        <v>14.449891117267303</v>
      </c>
      <c r="S52" s="32">
        <f t="shared" si="3"/>
        <v>10.376864039392157</v>
      </c>
      <c r="T52" s="33">
        <f t="shared" si="4"/>
        <v>39.25104022191401</v>
      </c>
      <c r="U52" s="34">
        <f t="shared" si="5"/>
        <v>13</v>
      </c>
      <c r="V52" s="32">
        <v>5.764124892893979</v>
      </c>
      <c r="W52" s="32">
        <v>7.8006384318315511</v>
      </c>
      <c r="X52" s="37">
        <v>10.434433326711947</v>
      </c>
      <c r="Y52" s="37">
        <v>10.981341556249953</v>
      </c>
      <c r="Z52" s="37">
        <v>7.1170031449090452</v>
      </c>
      <c r="AA52" s="37">
        <v>6.7212142945854882</v>
      </c>
      <c r="AB52" s="37">
        <v>7.9229731673861066</v>
      </c>
      <c r="AC52" s="37">
        <v>6.3326216051769055</v>
      </c>
      <c r="AD52" s="37">
        <v>9.9882713499835738</v>
      </c>
      <c r="AE52" s="37">
        <v>8.4339005923492412</v>
      </c>
      <c r="AF52" s="37">
        <v>6.8939221565448587</v>
      </c>
      <c r="AG52" s="37">
        <v>10.254529303837602</v>
      </c>
      <c r="AH52" s="37">
        <v>9.146320522931644</v>
      </c>
      <c r="AI52" s="31">
        <f t="shared" si="6"/>
        <v>9.9343001431212699</v>
      </c>
      <c r="AJ52" s="36">
        <f t="shared" si="7"/>
        <v>45.454545454545467</v>
      </c>
      <c r="AK52" s="35">
        <f>RANK(R52,(D52:R52,V52:AH52),1)</f>
        <v>26</v>
      </c>
    </row>
    <row r="53" spans="1:37" ht="12.75" customHeight="1" x14ac:dyDescent="0.25">
      <c r="A53">
        <v>2016</v>
      </c>
      <c r="B53" s="30" t="s">
        <v>160</v>
      </c>
      <c r="C53" s="38">
        <v>2015</v>
      </c>
      <c r="D53" s="31">
        <v>11.390327781573015</v>
      </c>
      <c r="E53" s="31">
        <v>13.803862718201609</v>
      </c>
      <c r="F53" s="31">
        <v>8.3150171365139975</v>
      </c>
      <c r="G53" s="31">
        <v>11.047761532503149</v>
      </c>
      <c r="H53" s="31">
        <v>9.7475669053516167</v>
      </c>
      <c r="I53" s="31">
        <v>12.612666443026852</v>
      </c>
      <c r="J53" s="31">
        <v>9.3738582700026711</v>
      </c>
      <c r="K53" s="31">
        <v>17.26845319174911</v>
      </c>
      <c r="L53" s="31">
        <v>10.666267300584437</v>
      </c>
      <c r="M53" s="31">
        <v>11.468183747270711</v>
      </c>
      <c r="N53" s="31">
        <v>13.391226100003816</v>
      </c>
      <c r="O53" s="31">
        <v>10.354843437793649</v>
      </c>
      <c r="P53" s="31">
        <v>16.35753839308606</v>
      </c>
      <c r="Q53" s="31">
        <v>11.01661914622407</v>
      </c>
      <c r="R53" s="31">
        <v>13.959574649597</v>
      </c>
      <c r="S53" s="32">
        <f t="shared" si="3"/>
        <v>11.390327781573015</v>
      </c>
      <c r="T53" s="33">
        <f t="shared" si="4"/>
        <v>22.556390977443577</v>
      </c>
      <c r="U53" s="34">
        <f t="shared" si="5"/>
        <v>13</v>
      </c>
      <c r="V53" s="32">
        <v>6.2440484489552679</v>
      </c>
      <c r="W53" s="32">
        <v>8.4940858576187015</v>
      </c>
      <c r="X53" s="37">
        <v>9.194789548897969</v>
      </c>
      <c r="Y53" s="37">
        <v>12.036532296863896</v>
      </c>
      <c r="Z53" s="37">
        <v>7.4819583035486446</v>
      </c>
      <c r="AA53" s="37">
        <v>7.0771072819206218</v>
      </c>
      <c r="AB53" s="37">
        <v>8.4006586987814647</v>
      </c>
      <c r="AC53" s="37">
        <v>6.8201825951182222</v>
      </c>
      <c r="AD53" s="37">
        <v>10.502769772619272</v>
      </c>
      <c r="AE53" s="37">
        <v>8.5563706301768576</v>
      </c>
      <c r="AF53" s="37">
        <v>7.2717471961648625</v>
      </c>
      <c r="AG53" s="37">
        <v>10.051205171572631</v>
      </c>
      <c r="AH53" s="37">
        <v>9.8799220470377005</v>
      </c>
      <c r="AI53" s="31">
        <f t="shared" si="6"/>
        <v>10.20302430468314</v>
      </c>
      <c r="AJ53" s="36">
        <f t="shared" si="7"/>
        <v>36.818008393742836</v>
      </c>
      <c r="AK53" s="35">
        <f>RANK(R53,(D53:R53,V53:AH53),1)</f>
        <v>26</v>
      </c>
    </row>
    <row r="54" spans="1:37" ht="12.75" customHeight="1" x14ac:dyDescent="0.25">
      <c r="A54">
        <v>2016</v>
      </c>
      <c r="B54" s="30" t="s">
        <v>159</v>
      </c>
      <c r="C54" s="38">
        <v>2015</v>
      </c>
      <c r="D54" s="31">
        <v>12.391407458699637</v>
      </c>
      <c r="E54" s="31">
        <v>16.902842213080575</v>
      </c>
      <c r="F54" s="31">
        <v>9.6587669789031843</v>
      </c>
      <c r="G54" s="31">
        <v>12.37422104058771</v>
      </c>
      <c r="H54" s="31">
        <v>11.016494009745447</v>
      </c>
      <c r="I54" s="31">
        <v>13.912405461605209</v>
      </c>
      <c r="J54" s="31">
        <v>10.449342212051844</v>
      </c>
      <c r="K54" s="31">
        <v>19.575330229485282</v>
      </c>
      <c r="L54" s="31">
        <v>12.00471305118127</v>
      </c>
      <c r="M54" s="31">
        <v>12.65779693943451</v>
      </c>
      <c r="N54" s="31">
        <v>14.625641813250196</v>
      </c>
      <c r="O54" s="31">
        <v>11.16257856369683</v>
      </c>
      <c r="P54" s="31">
        <v>18.844907459728365</v>
      </c>
      <c r="Q54" s="31">
        <v>12.606237685098728</v>
      </c>
      <c r="R54" s="31">
        <v>14.694387485697908</v>
      </c>
      <c r="S54" s="32">
        <f t="shared" si="3"/>
        <v>12.606237685098728</v>
      </c>
      <c r="T54" s="33">
        <f t="shared" si="4"/>
        <v>16.564417177914141</v>
      </c>
      <c r="U54" s="34">
        <f t="shared" si="5"/>
        <v>12</v>
      </c>
      <c r="V54" s="32">
        <v>6.7972283632672772</v>
      </c>
      <c r="W54" s="32">
        <v>9.4611231706160197</v>
      </c>
      <c r="X54" s="37">
        <v>10.97352796446563</v>
      </c>
      <c r="Y54" s="37">
        <v>13.285101200519861</v>
      </c>
      <c r="Z54" s="37">
        <v>8.4643109201242321</v>
      </c>
      <c r="AA54" s="37">
        <v>7.9143455405425556</v>
      </c>
      <c r="AB54" s="37">
        <v>9.5040892158958385</v>
      </c>
      <c r="AC54" s="37">
        <v>7.1581431436177514</v>
      </c>
      <c r="AD54" s="37">
        <v>11.927374169677599</v>
      </c>
      <c r="AE54" s="37">
        <v>9.6072077245674024</v>
      </c>
      <c r="AF54" s="37">
        <v>7.8284134499829197</v>
      </c>
      <c r="AG54" s="37">
        <v>12.528898803595057</v>
      </c>
      <c r="AH54" s="37">
        <v>10.939155128241772</v>
      </c>
      <c r="AI54" s="31">
        <f t="shared" si="6"/>
        <v>11.544976366687214</v>
      </c>
      <c r="AJ54" s="36">
        <f t="shared" si="7"/>
        <v>27.279493859322685</v>
      </c>
      <c r="AK54" s="35">
        <f>RANK(R54,(D54:R54,V54:AH54),1)</f>
        <v>25</v>
      </c>
    </row>
    <row r="55" spans="1:37" ht="12.75" customHeight="1" x14ac:dyDescent="0.25">
      <c r="A55">
        <v>2017</v>
      </c>
      <c r="B55" s="30" t="s">
        <v>160</v>
      </c>
      <c r="C55" s="38">
        <v>2015</v>
      </c>
      <c r="D55" s="31">
        <v>12.515160975151474</v>
      </c>
      <c r="E55" s="31">
        <v>17.937823570987394</v>
      </c>
      <c r="F55" s="31">
        <v>9.7349704696673438</v>
      </c>
      <c r="G55" s="31">
        <v>13.022997630951979</v>
      </c>
      <c r="H55" s="31">
        <v>10.96582880491264</v>
      </c>
      <c r="I55" s="31">
        <v>14.124744952010706</v>
      </c>
      <c r="J55" s="31">
        <v>10.079266507498193</v>
      </c>
      <c r="K55" s="31">
        <v>19.426903934605829</v>
      </c>
      <c r="L55" s="31">
        <v>13.126286442301236</v>
      </c>
      <c r="M55" s="31">
        <v>12.145042734483308</v>
      </c>
      <c r="N55" s="31">
        <v>14.150567154848021</v>
      </c>
      <c r="O55" s="31">
        <v>10.303058932088248</v>
      </c>
      <c r="P55" s="31">
        <v>19.349437326093888</v>
      </c>
      <c r="Q55" s="31">
        <v>12.592627583663415</v>
      </c>
      <c r="R55" s="31">
        <v>13.169323447030093</v>
      </c>
      <c r="S55" s="32">
        <f t="shared" si="3"/>
        <v>13.022997630951979</v>
      </c>
      <c r="T55" s="33">
        <f t="shared" si="4"/>
        <v>1.1235955056179956</v>
      </c>
      <c r="U55" s="34">
        <f t="shared" si="5"/>
        <v>10</v>
      </c>
      <c r="V55" s="32">
        <v>6.9031355585085841</v>
      </c>
      <c r="W55" s="32">
        <v>9.5283928469688313</v>
      </c>
      <c r="X55" s="37">
        <v>12.463516569476846</v>
      </c>
      <c r="Y55" s="37">
        <v>13.470582480132087</v>
      </c>
      <c r="Z55" s="37">
        <v>7.979060676729997</v>
      </c>
      <c r="AA55" s="37">
        <v>7.918808870109598</v>
      </c>
      <c r="AB55" s="37">
        <v>9.3476374271076335</v>
      </c>
      <c r="AC55" s="37">
        <v>6.8600985537797268</v>
      </c>
      <c r="AD55" s="37">
        <v>12.119220531645993</v>
      </c>
      <c r="AE55" s="37">
        <v>8.9344821817106119</v>
      </c>
      <c r="AF55" s="37">
        <v>7.5917276341702884</v>
      </c>
      <c r="AG55" s="37">
        <v>9.0549857949514099</v>
      </c>
      <c r="AH55" s="37">
        <v>10.733428979376814</v>
      </c>
      <c r="AI55" s="31">
        <f t="shared" si="6"/>
        <v>11.542524668279317</v>
      </c>
      <c r="AJ55" s="36">
        <f t="shared" si="7"/>
        <v>14.093959731543629</v>
      </c>
      <c r="AK55" s="35">
        <f>RANK(R55,(D55:R55,V55:AH55),1)</f>
        <v>22</v>
      </c>
    </row>
    <row r="56" spans="1:37" ht="12.75" customHeight="1" x14ac:dyDescent="0.25">
      <c r="A56">
        <v>2017</v>
      </c>
      <c r="B56" s="30" t="s">
        <v>159</v>
      </c>
      <c r="C56" s="38">
        <v>2015</v>
      </c>
      <c r="D56" s="31">
        <v>12.416238153019835</v>
      </c>
      <c r="E56" s="31">
        <v>17.486276449867617</v>
      </c>
      <c r="F56" s="31">
        <v>9.9169234996441666</v>
      </c>
      <c r="G56" s="31">
        <v>13.773008964852337</v>
      </c>
      <c r="H56" s="31">
        <v>11.853892356010309</v>
      </c>
      <c r="I56" s="31">
        <v>14.620990722247655</v>
      </c>
      <c r="J56" s="31">
        <v>10.711348514467147</v>
      </c>
      <c r="K56" s="31">
        <v>20.119482959674123</v>
      </c>
      <c r="L56" s="31">
        <v>14.397837628196255</v>
      </c>
      <c r="M56" s="31">
        <v>12.684021865881512</v>
      </c>
      <c r="N56" s="31">
        <v>14.772734826202608</v>
      </c>
      <c r="O56" s="31">
        <v>10.407860306557243</v>
      </c>
      <c r="P56" s="31">
        <v>18.860899509224232</v>
      </c>
      <c r="Q56" s="31">
        <v>13.353481148035709</v>
      </c>
      <c r="R56" s="31">
        <v>13.558781994562995</v>
      </c>
      <c r="S56" s="32">
        <f t="shared" si="3"/>
        <v>13.558781994562995</v>
      </c>
      <c r="T56" s="33">
        <f t="shared" si="4"/>
        <v>0</v>
      </c>
      <c r="U56" s="34">
        <f t="shared" si="5"/>
        <v>8</v>
      </c>
      <c r="V56" s="32">
        <v>7.3194214848858836</v>
      </c>
      <c r="W56" s="32">
        <v>9.77410551945127</v>
      </c>
      <c r="X56" s="37">
        <v>12.969657826267303</v>
      </c>
      <c r="Y56" s="37">
        <v>14.460320494530649</v>
      </c>
      <c r="Z56" s="37">
        <v>8.7297490392907235</v>
      </c>
      <c r="AA56" s="37">
        <v>8.2745167274258709</v>
      </c>
      <c r="AB56" s="37">
        <v>9.6669920343065989</v>
      </c>
      <c r="AC56" s="37">
        <v>7.0427116482621486</v>
      </c>
      <c r="AD56" s="37">
        <v>12.434090400543948</v>
      </c>
      <c r="AE56" s="37">
        <v>9.1582029798694098</v>
      </c>
      <c r="AF56" s="37">
        <v>8.5780049353357732</v>
      </c>
      <c r="AG56" s="37">
        <v>9.2474642174899699</v>
      </c>
      <c r="AH56" s="37">
        <v>11.184433073856113</v>
      </c>
      <c r="AI56" s="31">
        <f t="shared" si="6"/>
        <v>12.135065254515073</v>
      </c>
      <c r="AJ56" s="36">
        <f t="shared" si="7"/>
        <v>11.73225450533282</v>
      </c>
      <c r="AK56" s="35">
        <f>RANK(R56,(D56:R56,V56:AH56),1)</f>
        <v>20</v>
      </c>
    </row>
    <row r="57" spans="1:37" ht="12.75" customHeight="1" x14ac:dyDescent="0.25">
      <c r="A57">
        <v>2018</v>
      </c>
      <c r="B57" s="30" t="s">
        <v>160</v>
      </c>
      <c r="C57" s="38">
        <v>2015</v>
      </c>
      <c r="D57" s="31">
        <v>12.378414742367804</v>
      </c>
      <c r="E57" s="31">
        <v>17.982572660554222</v>
      </c>
      <c r="F57" s="31">
        <v>10.566081098495902</v>
      </c>
      <c r="G57" s="31">
        <v>13.759659315609984</v>
      </c>
      <c r="H57" s="31">
        <v>12.237650964202997</v>
      </c>
      <c r="I57" s="31">
        <v>14.551455567787027</v>
      </c>
      <c r="J57" s="31">
        <v>10.337339958978088</v>
      </c>
      <c r="K57" s="31">
        <v>19.52217648423181</v>
      </c>
      <c r="L57" s="31">
        <v>13.830041204692387</v>
      </c>
      <c r="M57" s="31">
        <v>13.812445732421786</v>
      </c>
      <c r="N57" s="31">
        <v>15.026533319093256</v>
      </c>
      <c r="O57" s="31">
        <v>9.483959553853941</v>
      </c>
      <c r="P57" s="31">
        <v>20.261186319597051</v>
      </c>
      <c r="Q57" s="31">
        <v>13.03824495251534</v>
      </c>
      <c r="R57" s="31">
        <v>13.310974772709658</v>
      </c>
      <c r="S57" s="32">
        <f t="shared" si="3"/>
        <v>13.759659315609984</v>
      </c>
      <c r="T57" s="33">
        <f t="shared" si="4"/>
        <v>-3.260869565217392</v>
      </c>
      <c r="U57" s="34">
        <f t="shared" si="5"/>
        <v>7</v>
      </c>
      <c r="V57" s="32">
        <v>7.2317391032170111</v>
      </c>
      <c r="W57" s="32">
        <v>9.7566893740482552</v>
      </c>
      <c r="X57" s="37">
        <v>13.654086481986377</v>
      </c>
      <c r="Y57" s="37">
        <v>15.11451068044626</v>
      </c>
      <c r="Z57" s="37">
        <v>9.0352750109536135</v>
      </c>
      <c r="AA57" s="37">
        <v>8.3050629117236721</v>
      </c>
      <c r="AB57" s="37">
        <v>9.483959553853941</v>
      </c>
      <c r="AC57" s="37">
        <v>6.9062228662108929</v>
      </c>
      <c r="AD57" s="37">
        <v>12.044100769226384</v>
      </c>
      <c r="AE57" s="37">
        <v>8.41063574534728</v>
      </c>
      <c r="AF57" s="37">
        <v>8.8417248159770025</v>
      </c>
      <c r="AG57" s="37">
        <v>10.170182972407378</v>
      </c>
      <c r="AH57" s="37">
        <v>11.225911308643438</v>
      </c>
      <c r="AI57" s="31">
        <f t="shared" si="6"/>
        <v>12.140875866714691</v>
      </c>
      <c r="AJ57" s="36">
        <f t="shared" si="7"/>
        <v>9.6376811594202962</v>
      </c>
      <c r="AK57" s="35">
        <f>RANK(R57,(D57:R57,V57:AH57),1)</f>
        <v>18</v>
      </c>
    </row>
    <row r="58" spans="1:37" ht="12.75" customHeight="1" x14ac:dyDescent="0.25">
      <c r="A58">
        <v>2018</v>
      </c>
      <c r="B58" s="30" t="s">
        <v>159</v>
      </c>
      <c r="C58" s="38">
        <v>2015</v>
      </c>
      <c r="D58" s="31">
        <v>13.092489772991581</v>
      </c>
      <c r="E58" s="31">
        <v>19.265171771942775</v>
      </c>
      <c r="F58" s="31">
        <v>11.616026931743887</v>
      </c>
      <c r="G58" s="31">
        <v>14.782417121407612</v>
      </c>
      <c r="H58" s="31">
        <v>12.612194631862813</v>
      </c>
      <c r="I58" s="31">
        <v>14.746839703546225</v>
      </c>
      <c r="J58" s="31">
        <v>10.513126978040793</v>
      </c>
      <c r="K58" s="31">
        <v>21.613281350794527</v>
      </c>
      <c r="L58" s="31">
        <v>15.253817908071035</v>
      </c>
      <c r="M58" s="31">
        <v>14.133129245437242</v>
      </c>
      <c r="N58" s="31">
        <v>15.529542896496807</v>
      </c>
      <c r="O58" s="31">
        <v>9.7926842663476421</v>
      </c>
      <c r="P58" s="31">
        <v>21.284190235576666</v>
      </c>
      <c r="Q58" s="31">
        <v>14.008608282922378</v>
      </c>
      <c r="R58" s="31">
        <v>13.93603120453275</v>
      </c>
      <c r="S58" s="32">
        <f t="shared" si="3"/>
        <v>14.133129245437242</v>
      </c>
      <c r="T58" s="33">
        <f t="shared" si="4"/>
        <v>-1.3945817481866165</v>
      </c>
      <c r="U58" s="34">
        <f t="shared" si="5"/>
        <v>6</v>
      </c>
      <c r="V58" s="32">
        <v>7.4356803330305432</v>
      </c>
      <c r="W58" s="32">
        <v>9.9438882922585492</v>
      </c>
      <c r="X58" s="37">
        <v>16.445661406427604</v>
      </c>
      <c r="Y58" s="37">
        <v>15.413916288447291</v>
      </c>
      <c r="Z58" s="37">
        <v>9.6059028225753451</v>
      </c>
      <c r="AA58" s="37">
        <v>7.9960246643474386</v>
      </c>
      <c r="AB58" s="37">
        <v>9.6147971770406926</v>
      </c>
      <c r="AC58" s="37">
        <v>6.9820682552978202</v>
      </c>
      <c r="AD58" s="37">
        <v>12.443201897021209</v>
      </c>
      <c r="AE58" s="37">
        <v>8.5919464135257257</v>
      </c>
      <c r="AF58" s="37">
        <v>8.671995603713853</v>
      </c>
      <c r="AG58" s="37">
        <v>9.1878681627040102</v>
      </c>
      <c r="AH58" s="37">
        <v>11.598238222813192</v>
      </c>
      <c r="AI58" s="31">
        <f t="shared" si="6"/>
        <v>12.527698264442012</v>
      </c>
      <c r="AJ58" s="36">
        <f t="shared" si="7"/>
        <v>11.241753356145868</v>
      </c>
      <c r="AK58" s="35">
        <f>RANK(R58,(D58:R58,V58:AH58),1)</f>
        <v>17</v>
      </c>
    </row>
    <row r="59" spans="1:37" ht="12.75" customHeight="1" x14ac:dyDescent="0.25">
      <c r="A59">
        <v>2019</v>
      </c>
      <c r="B59" s="30" t="s">
        <v>160</v>
      </c>
      <c r="C59" s="38">
        <v>2015</v>
      </c>
      <c r="D59" s="31">
        <v>13.347595930204816</v>
      </c>
      <c r="E59" s="31">
        <v>18.684887234756616</v>
      </c>
      <c r="F59" s="31">
        <v>11.189967530492389</v>
      </c>
      <c r="G59" s="31">
        <v>14.858809343768584</v>
      </c>
      <c r="H59" s="31">
        <v>12.089707308510123</v>
      </c>
      <c r="I59" s="31">
        <v>15.479018316965274</v>
      </c>
      <c r="J59" s="31">
        <v>10.298963090125316</v>
      </c>
      <c r="K59" s="31">
        <v>21.261811841700606</v>
      </c>
      <c r="L59" s="31">
        <v>15.050986772083053</v>
      </c>
      <c r="M59" s="31">
        <v>14.334689084729128</v>
      </c>
      <c r="N59" s="31">
        <v>16.501052822092213</v>
      </c>
      <c r="O59" s="31">
        <v>11.242379556396337</v>
      </c>
      <c r="P59" s="31">
        <v>14.317218409427813</v>
      </c>
      <c r="Q59" s="31">
        <v>13.810568825689669</v>
      </c>
      <c r="R59" s="31">
        <v>14.230007145462844</v>
      </c>
      <c r="S59" s="31">
        <f t="shared" si="3"/>
        <v>14.317218409427813</v>
      </c>
      <c r="T59" s="33">
        <f t="shared" si="4"/>
        <v>-0.60913552808233173</v>
      </c>
      <c r="U59" s="78">
        <f t="shared" si="5"/>
        <v>7</v>
      </c>
      <c r="V59" s="31">
        <v>7.2940069382990993</v>
      </c>
      <c r="W59" s="31">
        <v>9.8447255322911182</v>
      </c>
      <c r="X59" s="31">
        <v>14.352159760030442</v>
      </c>
      <c r="Y59" s="31">
        <v>14.928692044973843</v>
      </c>
      <c r="Z59" s="31">
        <v>9.2681932473477175</v>
      </c>
      <c r="AA59" s="31">
        <v>7.8705392232425009</v>
      </c>
      <c r="AB59" s="31">
        <v>10.464934505487809</v>
      </c>
      <c r="AC59" s="31">
        <v>8.4208654952339295</v>
      </c>
      <c r="AD59" s="31">
        <v>12.080971970859466</v>
      </c>
      <c r="AE59" s="31">
        <v>8.438336170535246</v>
      </c>
      <c r="AF59" s="31">
        <v>8.5955722482470822</v>
      </c>
      <c r="AG59" s="31">
        <v>10.255286401872027</v>
      </c>
      <c r="AH59" s="31">
        <v>11.320997595252253</v>
      </c>
      <c r="AI59" s="31">
        <f t="shared" si="6"/>
        <v>12.085339639684793</v>
      </c>
      <c r="AJ59" s="36">
        <f t="shared" si="7"/>
        <v>17.746025926615889</v>
      </c>
      <c r="AK59" s="35">
        <f>RANK(R59,(D59:R59,V59:AH59),1)</f>
        <v>18</v>
      </c>
    </row>
    <row r="60" spans="1:37" ht="12.75" customHeight="1" x14ac:dyDescent="0.25">
      <c r="A60" s="118">
        <v>2019</v>
      </c>
      <c r="B60" s="30" t="s">
        <v>159</v>
      </c>
      <c r="C60" s="38">
        <v>2015</v>
      </c>
      <c r="D60" s="31">
        <v>13.680982495268001</v>
      </c>
      <c r="E60" s="31">
        <v>18.901589071647614</v>
      </c>
      <c r="F60" s="31">
        <v>10.925417809927662</v>
      </c>
      <c r="G60" s="31">
        <v>15.283259724443532</v>
      </c>
      <c r="H60" s="31">
        <v>13.337637374730384</v>
      </c>
      <c r="I60" s="31">
        <v>14.270831804909543</v>
      </c>
      <c r="J60" s="31">
        <v>10.978240136164219</v>
      </c>
      <c r="K60" s="31">
        <v>22.669581676521943</v>
      </c>
      <c r="L60" s="31">
        <v>15.406511818995494</v>
      </c>
      <c r="M60" s="31">
        <v>14.446906225698061</v>
      </c>
      <c r="N60" s="31">
        <v>16.683051369712267</v>
      </c>
      <c r="O60" s="31">
        <v>11.647322935160595</v>
      </c>
      <c r="P60" s="31">
        <v>13.74260854254398</v>
      </c>
      <c r="Q60" s="31">
        <v>13.980309010608483</v>
      </c>
      <c r="R60" s="31">
        <v>14.821744782788763</v>
      </c>
      <c r="S60" s="31">
        <f t="shared" si="3"/>
        <v>14.270831804909543</v>
      </c>
      <c r="T60" s="33">
        <f t="shared" si="4"/>
        <v>3.8604125212217206</v>
      </c>
      <c r="U60" s="78">
        <f t="shared" si="5"/>
        <v>10</v>
      </c>
      <c r="V60" s="31">
        <v>7.2894810206447254</v>
      </c>
      <c r="W60" s="31">
        <v>9.7897377958417096</v>
      </c>
      <c r="X60" s="31">
        <v>14.781447625196249</v>
      </c>
      <c r="Y60" s="31">
        <v>15.168811350930994</v>
      </c>
      <c r="Z60" s="31">
        <v>9.4551963963435206</v>
      </c>
      <c r="AA60" s="31">
        <v>7.7208633515765994</v>
      </c>
      <c r="AB60" s="31">
        <v>10.590876410429475</v>
      </c>
      <c r="AC60" s="31">
        <v>8.4867870820066607</v>
      </c>
      <c r="AD60" s="31">
        <v>12.378031781432952</v>
      </c>
      <c r="AE60" s="31">
        <v>8.222675450823882</v>
      </c>
      <c r="AF60" s="31">
        <v>9.0326177864510733</v>
      </c>
      <c r="AG60" s="31">
        <v>10.27394245301014</v>
      </c>
      <c r="AH60" s="31">
        <v>11.559285724766335</v>
      </c>
      <c r="AI60" s="31">
        <f t="shared" si="6"/>
        <v>12.857834578081668</v>
      </c>
      <c r="AJ60" s="36">
        <f t="shared" si="7"/>
        <v>15.274035396713751</v>
      </c>
      <c r="AK60" s="35">
        <f>RANK(R60,(D60:R60,V60:AH60),1)</f>
        <v>22</v>
      </c>
    </row>
    <row r="61" spans="1:37" ht="12.75" customHeight="1" x14ac:dyDescent="0.25">
      <c r="A61" s="118">
        <v>2020</v>
      </c>
      <c r="B61" s="30" t="s">
        <v>160</v>
      </c>
      <c r="C61" s="38">
        <v>2015</v>
      </c>
      <c r="D61" s="31">
        <v>13.73551912568306</v>
      </c>
      <c r="E61" s="31">
        <v>17.792349726775956</v>
      </c>
      <c r="F61" s="31">
        <v>10.072131147540984</v>
      </c>
      <c r="G61" s="31">
        <v>14.802185792349729</v>
      </c>
      <c r="H61" s="31">
        <v>13.280874316939894</v>
      </c>
      <c r="I61" s="31">
        <v>15.230601092896176</v>
      </c>
      <c r="J61" s="31">
        <v>11.645901639344265</v>
      </c>
      <c r="K61" s="31">
        <v>20.948633879781426</v>
      </c>
      <c r="L61" s="31">
        <v>14.819672131147543</v>
      </c>
      <c r="M61" s="31">
        <v>15.82513661202186</v>
      </c>
      <c r="N61" s="31">
        <v>18.316939890710383</v>
      </c>
      <c r="O61" s="31">
        <v>10.937704918032788</v>
      </c>
      <c r="P61" s="31">
        <v>12.861202185792353</v>
      </c>
      <c r="Q61" s="31">
        <v>11.934426229508199</v>
      </c>
      <c r="R61" s="31">
        <v>14.86230599173361</v>
      </c>
      <c r="S61" s="31">
        <f t="shared" si="3"/>
        <v>14.802185792349729</v>
      </c>
      <c r="T61" s="33">
        <f t="shared" si="4"/>
        <v>0.40615757853109441</v>
      </c>
      <c r="U61" s="78">
        <f t="shared" si="5"/>
        <v>10</v>
      </c>
      <c r="V61" s="31">
        <v>7.4142076502732248</v>
      </c>
      <c r="W61" s="31">
        <v>9.5825136612021868</v>
      </c>
      <c r="X61" s="31">
        <v>13.936612021857925</v>
      </c>
      <c r="Y61" s="31">
        <v>15.396721311475412</v>
      </c>
      <c r="Z61" s="31">
        <v>8.7519125683060111</v>
      </c>
      <c r="AA61" s="31">
        <v>7.1256830601092904</v>
      </c>
      <c r="AB61" s="31">
        <v>10.754098360655739</v>
      </c>
      <c r="AC61" s="31">
        <v>9.8885245901639376</v>
      </c>
      <c r="AD61" s="31">
        <v>12.118032786885248</v>
      </c>
      <c r="AE61" s="31">
        <v>8.7344262295081982</v>
      </c>
      <c r="AF61" s="31">
        <v>9.1453551912568329</v>
      </c>
      <c r="AG61" s="31">
        <v>11.007650273224048</v>
      </c>
      <c r="AH61" s="31">
        <v>10.220765027322406</v>
      </c>
      <c r="AI61" s="31">
        <f t="shared" si="6"/>
        <v>12.026229508196725</v>
      </c>
      <c r="AJ61" s="36">
        <f t="shared" si="7"/>
        <v>23.582424413270171</v>
      </c>
      <c r="AK61" s="35">
        <f>RANK(R61,(D61:R61,V61:AH61),1)</f>
        <v>22</v>
      </c>
    </row>
    <row r="62" spans="1:37" ht="12.75" customHeight="1" x14ac:dyDescent="0.25">
      <c r="A62">
        <v>2020</v>
      </c>
      <c r="B62" s="30" t="s">
        <v>159</v>
      </c>
      <c r="C62" s="38">
        <v>2015</v>
      </c>
      <c r="D62" s="31">
        <v>14.417644666074089</v>
      </c>
      <c r="E62" s="119">
        <v>17.9520014462841</v>
      </c>
      <c r="F62" s="31">
        <v>10.051674525814661</v>
      </c>
      <c r="G62" s="119">
        <v>15.683143257453633</v>
      </c>
      <c r="H62" s="119">
        <v>14.354369736505113</v>
      </c>
      <c r="I62" s="119">
        <v>15.574671949621102</v>
      </c>
      <c r="J62" s="31">
        <v>12.148786477243622</v>
      </c>
      <c r="K62" s="119">
        <v>22.851288850053482</v>
      </c>
      <c r="L62" s="31">
        <v>15.095590340027417</v>
      </c>
      <c r="M62" s="119">
        <v>16.343010380101539</v>
      </c>
      <c r="N62" s="119">
        <v>18.801693357638939</v>
      </c>
      <c r="O62" s="31">
        <v>11.371408771110472</v>
      </c>
      <c r="P62" s="31">
        <v>14.209741326061737</v>
      </c>
      <c r="Q62" s="31">
        <v>12.890007080765924</v>
      </c>
      <c r="R62" s="31">
        <v>13.708249847387238</v>
      </c>
      <c r="S62" s="31">
        <f t="shared" si="3"/>
        <v>14.417644666074089</v>
      </c>
      <c r="T62" s="33">
        <f t="shared" si="4"/>
        <v>-4.9203239164030448</v>
      </c>
      <c r="U62" s="78">
        <f t="shared" si="5"/>
        <v>5</v>
      </c>
      <c r="V62" s="119">
        <v>7.6833843048043748</v>
      </c>
      <c r="W62" s="119">
        <v>9.9432032179821306</v>
      </c>
      <c r="X62" s="31">
        <v>11.69682269460807</v>
      </c>
      <c r="Y62" s="31">
        <v>15.918164424424122</v>
      </c>
      <c r="Z62" s="31">
        <v>9.5997107431791111</v>
      </c>
      <c r="AA62" s="31">
        <v>7.2404597978215346</v>
      </c>
      <c r="AB62" s="31">
        <v>11.109269777181852</v>
      </c>
      <c r="AC62" s="31">
        <v>8.9398436205312066</v>
      </c>
      <c r="AD62" s="31">
        <v>12.781535772933395</v>
      </c>
      <c r="AE62" s="119">
        <v>9.3827681275140478</v>
      </c>
      <c r="AF62" s="31">
        <v>9.455082332735735</v>
      </c>
      <c r="AG62" s="31">
        <v>11.687783418955359</v>
      </c>
      <c r="AH62" s="31">
        <v>12.248218509423443</v>
      </c>
      <c r="AI62" s="31">
        <f t="shared" si="6"/>
        <v>12.51487714117842</v>
      </c>
      <c r="AJ62" s="36">
        <f t="shared" si="7"/>
        <v>9.5356326134612601</v>
      </c>
      <c r="AK62" s="35">
        <f>RANK(R62,(D62:R62,V62:AH62),1)</f>
        <v>17</v>
      </c>
    </row>
    <row r="63" spans="1:37" ht="12.75" customHeight="1" x14ac:dyDescent="0.25">
      <c r="A63">
        <v>2021</v>
      </c>
      <c r="B63" s="30" t="s">
        <v>160</v>
      </c>
      <c r="C63" s="38">
        <v>2015</v>
      </c>
      <c r="D63" s="119">
        <v>13.982149831479365</v>
      </c>
      <c r="E63" s="119">
        <v>16.776843962910995</v>
      </c>
      <c r="F63" s="119">
        <v>10.631988543489895</v>
      </c>
      <c r="G63" s="119">
        <v>14.928179832491933</v>
      </c>
      <c r="H63" s="119">
        <v>13.522153592454906</v>
      </c>
      <c r="I63" s="119">
        <v>15.856851484862073</v>
      </c>
      <c r="J63" s="31">
        <v>11.855752122781386</v>
      </c>
      <c r="K63" s="119">
        <v>22.348873877131822</v>
      </c>
      <c r="L63" s="119">
        <v>15.327421851267884</v>
      </c>
      <c r="M63" s="119">
        <v>15.501005337692209</v>
      </c>
      <c r="N63" s="119">
        <v>18.304378643445055</v>
      </c>
      <c r="O63" s="31">
        <v>10.996513864980979</v>
      </c>
      <c r="P63" s="119">
        <v>14.303279281364368</v>
      </c>
      <c r="Q63" s="119">
        <v>13.539511941097338</v>
      </c>
      <c r="R63" s="31">
        <v>14.016749675678057</v>
      </c>
      <c r="S63" s="31">
        <f t="shared" ref="S63" si="8">MEDIAN(D63:R63)</f>
        <v>14.303279281364368</v>
      </c>
      <c r="T63" s="33">
        <f t="shared" ref="T63" si="9">(R63-S63)/S63*100</f>
        <v>-2.0032441515675976</v>
      </c>
      <c r="U63" s="78">
        <f t="shared" ref="U63" si="10">RANK(R63,D63:R63,1)</f>
        <v>7</v>
      </c>
      <c r="V63" s="119">
        <v>7.5508816594581294</v>
      </c>
      <c r="W63" s="31">
        <v>9.3387915696286772</v>
      </c>
      <c r="X63" s="119">
        <v>12.090089829454225</v>
      </c>
      <c r="Y63" s="31">
        <v>15.405534420158828</v>
      </c>
      <c r="Z63" s="119">
        <v>9.6425626708712446</v>
      </c>
      <c r="AA63" s="31">
        <v>6.9173019340093438</v>
      </c>
      <c r="AB63" s="31">
        <v>10.475763405708003</v>
      </c>
      <c r="AC63" s="119">
        <v>8.9048328535678642</v>
      </c>
      <c r="AD63" s="119">
        <v>12.072731480811791</v>
      </c>
      <c r="AE63" s="119">
        <v>8.7312493671435387</v>
      </c>
      <c r="AF63" s="31">
        <v>9.8074669829743524</v>
      </c>
      <c r="AG63" s="119">
        <v>10.814251204235436</v>
      </c>
      <c r="AH63" s="119">
        <v>11.638772764750978</v>
      </c>
      <c r="AI63" s="31">
        <f t="shared" ref="AI63" si="11">MEDIAN(D63:R63,V63:AH63)</f>
        <v>12.081410655133009</v>
      </c>
      <c r="AJ63" s="36">
        <f t="shared" ref="AJ63" si="12">(R63-AI63)/AI63*100</f>
        <v>16.019147728603887</v>
      </c>
      <c r="AK63" s="35">
        <f>RANK(R63,(D63:R63,V63:AH63),1)</f>
        <v>19</v>
      </c>
    </row>
    <row r="64" spans="1:37" ht="12.75" customHeight="1" x14ac:dyDescent="0.25">
      <c r="A64">
        <v>2021</v>
      </c>
      <c r="B64" s="30" t="s">
        <v>159</v>
      </c>
      <c r="C64" s="38">
        <v>2015</v>
      </c>
      <c r="D64" s="31">
        <v>14.489338141344163</v>
      </c>
      <c r="E64" s="31">
        <v>18.348050768051337</v>
      </c>
      <c r="F64" s="31">
        <v>14.301939294131008</v>
      </c>
      <c r="G64" s="31">
        <v>15.153752236008975</v>
      </c>
      <c r="H64" s="31">
        <v>14.182685482268095</v>
      </c>
      <c r="I64" s="31">
        <v>15.988528919049378</v>
      </c>
      <c r="J64" s="31">
        <v>13.85899656435447</v>
      </c>
      <c r="K64" s="31">
        <v>25.179590561912601</v>
      </c>
      <c r="L64" s="119">
        <v>17.956216814787474</v>
      </c>
      <c r="M64" s="31">
        <v>15.221897271359211</v>
      </c>
      <c r="N64" s="31">
        <v>19.072091768647606</v>
      </c>
      <c r="O64" s="31">
        <v>11.167267668020104</v>
      </c>
      <c r="P64" s="31">
        <v>17.794372355830664</v>
      </c>
      <c r="Q64" s="31">
        <v>16.601834237201508</v>
      </c>
      <c r="R64" s="31">
        <v>15.09165201402104</v>
      </c>
      <c r="S64" s="31">
        <f t="shared" ref="S64:S69" si="13">MEDIAN(D64:R64)</f>
        <v>15.221897271359211</v>
      </c>
      <c r="T64" s="33">
        <f t="shared" ref="T64:T69" si="14">(R64-S64)/S64*100</f>
        <v>-0.85564404368458014</v>
      </c>
      <c r="U64" s="78">
        <f t="shared" ref="U64:U69" si="15">RANK(R64,D64:R64,1)</f>
        <v>6</v>
      </c>
      <c r="V64" s="31">
        <v>7.8366790652772664</v>
      </c>
      <c r="W64" s="31">
        <v>9.3614242312388196</v>
      </c>
      <c r="X64" s="31">
        <v>13.288281893296233</v>
      </c>
      <c r="Y64" s="119">
        <v>16.405917260569581</v>
      </c>
      <c r="Z64" s="31">
        <v>12.623867798631421</v>
      </c>
      <c r="AA64" s="31">
        <v>6.7889491467673704</v>
      </c>
      <c r="AB64" s="31">
        <v>12.070189386410744</v>
      </c>
      <c r="AC64" s="31">
        <v>9.7277037962463435</v>
      </c>
      <c r="AD64" s="31">
        <v>12.223515715948777</v>
      </c>
      <c r="AE64" s="31">
        <v>8.2370311479599092</v>
      </c>
      <c r="AF64" s="31">
        <v>10.128055878928988</v>
      </c>
      <c r="AG64" s="31">
        <v>10.196200914279224</v>
      </c>
      <c r="AH64" s="31">
        <v>11.68687356256566</v>
      </c>
      <c r="AI64" s="31">
        <f t="shared" ref="AI64:AI69" si="16">MEDIAN(D64:R64,V64:AH64)</f>
        <v>14.020841023311283</v>
      </c>
      <c r="AJ64" s="36">
        <f t="shared" ref="AJ64:AJ69" si="17">(R64-AI64)/AI64*100</f>
        <v>7.6372807375064706</v>
      </c>
      <c r="AK64" s="35">
        <f>RANK(R64,(D64:R64,V64:AH64),1)</f>
        <v>18</v>
      </c>
    </row>
    <row r="65" spans="1:37" x14ac:dyDescent="0.25">
      <c r="A65">
        <v>2022</v>
      </c>
      <c r="B65" s="30" t="s">
        <v>160</v>
      </c>
      <c r="C65" s="38">
        <v>2015</v>
      </c>
      <c r="D65" s="31">
        <v>15.045253630814564</v>
      </c>
      <c r="E65" s="31">
        <v>23.616080825089455</v>
      </c>
      <c r="F65" s="31">
        <v>21.570195748263522</v>
      </c>
      <c r="G65" s="31">
        <v>15.8029888444538</v>
      </c>
      <c r="H65" s="31">
        <v>15.937697326878549</v>
      </c>
      <c r="I65" s="31">
        <v>18.421384971584928</v>
      </c>
      <c r="J65" s="31">
        <v>25.746158703430854</v>
      </c>
      <c r="K65" s="31">
        <v>27.977267943590821</v>
      </c>
      <c r="L65" s="31">
        <v>25.241001894338034</v>
      </c>
      <c r="M65" s="119">
        <v>16.804883182487895</v>
      </c>
      <c r="N65" s="31">
        <v>24.441170279941062</v>
      </c>
      <c r="O65" s="31">
        <v>15.996632287939381</v>
      </c>
      <c r="P65" s="31">
        <v>25.299936855398858</v>
      </c>
      <c r="Q65" s="31">
        <v>17.562618396127132</v>
      </c>
      <c r="R65" s="31">
        <v>22.067521587533491</v>
      </c>
      <c r="S65" s="31">
        <f t="shared" si="13"/>
        <v>21.570195748263522</v>
      </c>
      <c r="T65" s="33">
        <f t="shared" si="14"/>
        <v>2.3056157907607568</v>
      </c>
      <c r="U65" s="78">
        <f t="shared" si="15"/>
        <v>9</v>
      </c>
      <c r="V65" s="31">
        <v>7.7794148600294672</v>
      </c>
      <c r="W65" s="31">
        <v>9.7326878551883809</v>
      </c>
      <c r="X65" s="31">
        <v>15.045253630814564</v>
      </c>
      <c r="Y65" s="31">
        <v>18.497158492948852</v>
      </c>
      <c r="Z65" s="31">
        <v>14.127552094295936</v>
      </c>
      <c r="AA65" s="31">
        <v>6.2386865922963581</v>
      </c>
      <c r="AB65" s="31">
        <v>15.382024836876445</v>
      </c>
      <c r="AC65" s="31">
        <v>10.364133866554409</v>
      </c>
      <c r="AD65" s="31">
        <v>11.888023573984423</v>
      </c>
      <c r="AE65" s="31">
        <v>8.3435066301831196</v>
      </c>
      <c r="AF65" s="31">
        <v>14.809513786571246</v>
      </c>
      <c r="AG65" s="31">
        <v>11.879604293832877</v>
      </c>
      <c r="AH65" s="31">
        <v>10.018943380340978</v>
      </c>
      <c r="AI65" s="31">
        <f t="shared" si="16"/>
        <v>15.870343085666175</v>
      </c>
      <c r="AJ65" s="36">
        <f t="shared" si="17"/>
        <v>39.048799817468996</v>
      </c>
      <c r="AK65" s="35">
        <f>RANK(R65,(D65:R65,V65:AH65),1)</f>
        <v>22</v>
      </c>
    </row>
    <row r="66" spans="1:37" x14ac:dyDescent="0.25">
      <c r="A66">
        <v>2022</v>
      </c>
      <c r="B66" s="30" t="s">
        <v>159</v>
      </c>
      <c r="C66" s="38">
        <v>2015</v>
      </c>
      <c r="D66" s="31">
        <v>20.372048858388364</v>
      </c>
      <c r="E66" s="119">
        <v>33.596616168155727</v>
      </c>
      <c r="F66" s="31">
        <v>32.931934913030339</v>
      </c>
      <c r="G66" s="119">
        <v>21.036730113513748</v>
      </c>
      <c r="H66" s="31">
        <v>17.687427165609222</v>
      </c>
      <c r="I66" s="31">
        <v>22.763174932021236</v>
      </c>
      <c r="J66" s="31">
        <v>40.752729940869273</v>
      </c>
      <c r="K66" s="31">
        <v>40.113945358021496</v>
      </c>
      <c r="L66" s="31">
        <v>31.421295696836289</v>
      </c>
      <c r="M66" s="31">
        <v>17.437092666925636</v>
      </c>
      <c r="N66" s="119">
        <v>34.72743752427813</v>
      </c>
      <c r="O66" s="31">
        <v>20.069921015149557</v>
      </c>
      <c r="P66" s="31">
        <v>29.392723035089997</v>
      </c>
      <c r="Q66" s="119">
        <v>23.626397341274981</v>
      </c>
      <c r="R66" s="31">
        <v>36.843427665188592</v>
      </c>
      <c r="S66" s="31">
        <f t="shared" si="13"/>
        <v>29.392723035089997</v>
      </c>
      <c r="T66" s="33">
        <f t="shared" si="14"/>
        <v>25.348806986013848</v>
      </c>
      <c r="U66" s="78">
        <f t="shared" si="15"/>
        <v>13</v>
      </c>
      <c r="V66" s="31">
        <v>8.2524062324657947</v>
      </c>
      <c r="W66" s="31">
        <v>10.911131252967328</v>
      </c>
      <c r="X66" s="31">
        <v>23.212050584833179</v>
      </c>
      <c r="Y66" s="31">
        <v>21.321593508567481</v>
      </c>
      <c r="Z66" s="31">
        <v>17.437092666925636</v>
      </c>
      <c r="AA66" s="31">
        <v>6.6813414476239803</v>
      </c>
      <c r="AB66" s="31">
        <v>21.261167939919719</v>
      </c>
      <c r="AC66" s="31">
        <v>19.370710863654018</v>
      </c>
      <c r="AD66" s="31">
        <v>12.369977124606155</v>
      </c>
      <c r="AE66" s="31">
        <v>9.4350209331434254</v>
      </c>
      <c r="AF66" s="31">
        <v>23.436488411239161</v>
      </c>
      <c r="AG66" s="31">
        <v>12.948336138806162</v>
      </c>
      <c r="AH66" s="31">
        <v>15.279036643791272</v>
      </c>
      <c r="AI66" s="31">
        <f t="shared" si="16"/>
        <v>21.148949026716735</v>
      </c>
      <c r="AJ66" s="36">
        <f t="shared" si="17"/>
        <v>74.209260321378451</v>
      </c>
      <c r="AK66" s="35">
        <f>RANK(R66,(D66:R66,V66:AH66),1)</f>
        <v>26</v>
      </c>
    </row>
    <row r="67" spans="1:37" x14ac:dyDescent="0.25">
      <c r="A67">
        <v>2023</v>
      </c>
      <c r="B67" s="30" t="s">
        <v>160</v>
      </c>
      <c r="C67" s="38">
        <v>2015</v>
      </c>
      <c r="D67" s="31">
        <v>26.437823455454524</v>
      </c>
      <c r="E67" s="31">
        <v>33.30604368293325</v>
      </c>
      <c r="F67" s="31">
        <v>28.025496330516653</v>
      </c>
      <c r="G67" s="31">
        <v>22.192333557498319</v>
      </c>
      <c r="H67" s="31">
        <v>19.806438408233678</v>
      </c>
      <c r="I67" s="31">
        <v>28.964065378205316</v>
      </c>
      <c r="J67" s="31">
        <v>17.227566445425573</v>
      </c>
      <c r="K67" s="31">
        <v>46.551270430689165</v>
      </c>
      <c r="L67" s="31">
        <v>31.911347621414581</v>
      </c>
      <c r="M67" s="31">
        <v>30.306131399666675</v>
      </c>
      <c r="N67" s="31">
        <v>46.428467003888777</v>
      </c>
      <c r="O67" s="31">
        <v>26.832548755884332</v>
      </c>
      <c r="P67" s="31">
        <v>22.306365310955826</v>
      </c>
      <c r="Q67" s="31">
        <v>17.850355252770385</v>
      </c>
      <c r="R67" s="119">
        <v>46.209791296510957</v>
      </c>
      <c r="S67" s="31">
        <f t="shared" si="13"/>
        <v>28.025496330516653</v>
      </c>
      <c r="T67" s="33">
        <f t="shared" si="14"/>
        <v>64.88482755680451</v>
      </c>
      <c r="U67" s="78">
        <f t="shared" si="15"/>
        <v>13</v>
      </c>
      <c r="V67" s="31">
        <v>8.3769480424549005</v>
      </c>
      <c r="W67" s="31">
        <v>11.157568492149354</v>
      </c>
      <c r="X67" s="31">
        <v>21.481828016724659</v>
      </c>
      <c r="Y67" s="31">
        <v>26.893950469284523</v>
      </c>
      <c r="Z67" s="31">
        <v>16.710037718195377</v>
      </c>
      <c r="AA67" s="31">
        <v>6.7191017806496891</v>
      </c>
      <c r="AB67" s="31">
        <v>23.499312885588143</v>
      </c>
      <c r="AC67" s="31">
        <v>22.078301804040816</v>
      </c>
      <c r="AD67" s="31">
        <v>11.973334113037632</v>
      </c>
      <c r="AE67" s="31">
        <v>8.9558784830852911</v>
      </c>
      <c r="AF67" s="31">
        <v>10.841788251805504</v>
      </c>
      <c r="AG67" s="31">
        <v>13.289085114470339</v>
      </c>
      <c r="AH67" s="31">
        <v>15.97321715739306</v>
      </c>
      <c r="AI67" s="31">
        <f t="shared" si="16"/>
        <v>22.135317680769568</v>
      </c>
      <c r="AJ67" s="36">
        <f t="shared" si="17"/>
        <v>108.76046128154961</v>
      </c>
      <c r="AK67" s="35">
        <f>RANK(R67,(D67:R67,V67:AH67),1)</f>
        <v>26</v>
      </c>
    </row>
    <row r="68" spans="1:37" x14ac:dyDescent="0.25">
      <c r="A68">
        <v>2023</v>
      </c>
      <c r="B68" s="30" t="s">
        <v>159</v>
      </c>
      <c r="C68" s="74">
        <v>2015</v>
      </c>
      <c r="D68" s="31">
        <v>28.56361621598284</v>
      </c>
      <c r="E68" s="31">
        <v>26.715788564767507</v>
      </c>
      <c r="F68" s="31">
        <v>17.640709773051071</v>
      </c>
      <c r="G68" s="31">
        <v>19.333112668556705</v>
      </c>
      <c r="H68" s="31">
        <v>22.268913609739947</v>
      </c>
      <c r="I68" s="31">
        <v>27.92464777584296</v>
      </c>
      <c r="J68" s="31">
        <v>18.07244520557802</v>
      </c>
      <c r="K68" s="31">
        <v>46.636061421560861</v>
      </c>
      <c r="L68" s="31">
        <v>24.574380819433848</v>
      </c>
      <c r="M68" s="31">
        <v>28.252766704563438</v>
      </c>
      <c r="N68" s="31">
        <v>31.274914732252075</v>
      </c>
      <c r="O68" s="31">
        <v>20.300200037417067</v>
      </c>
      <c r="P68" s="31">
        <v>21.12049735921827</v>
      </c>
      <c r="Q68" s="31">
        <v>13.815533840862319</v>
      </c>
      <c r="R68" s="31">
        <v>27.124516899727269</v>
      </c>
      <c r="S68" s="31">
        <f t="shared" si="13"/>
        <v>24.574380819433848</v>
      </c>
      <c r="T68" s="33">
        <f t="shared" si="14"/>
        <v>10.377213973491971</v>
      </c>
      <c r="U68" s="78">
        <f t="shared" si="15"/>
        <v>10</v>
      </c>
      <c r="V68" s="31">
        <v>8.5742656899851752</v>
      </c>
      <c r="W68" s="31">
        <v>10.922906442931769</v>
      </c>
      <c r="X68" s="31">
        <v>19.419459755062093</v>
      </c>
      <c r="Y68" s="31">
        <v>26.068185415977084</v>
      </c>
      <c r="Z68" s="31">
        <v>17.580266812497296</v>
      </c>
      <c r="AA68" s="31">
        <v>6.510570322506366</v>
      </c>
      <c r="AB68" s="31">
        <v>24.755709701095167</v>
      </c>
      <c r="AC68" s="31">
        <v>17.398937930835981</v>
      </c>
      <c r="AD68" s="31">
        <v>12.010879732899676</v>
      </c>
      <c r="AE68" s="31">
        <v>9.6190654367003887</v>
      </c>
      <c r="AF68" s="31">
        <v>10.612056931512367</v>
      </c>
      <c r="AG68" s="31">
        <v>12.31309453566854</v>
      </c>
      <c r="AH68" s="31">
        <v>15.654726783427112</v>
      </c>
      <c r="AI68" s="31">
        <f t="shared" si="16"/>
        <v>19.376286211809401</v>
      </c>
      <c r="AJ68" s="36">
        <f t="shared" si="17"/>
        <v>39.988213444099003</v>
      </c>
      <c r="AK68" s="35">
        <f>RANK(R68,(D68:R68,V68:AH68),1)</f>
        <v>23</v>
      </c>
    </row>
    <row r="69" spans="1:37" x14ac:dyDescent="0.25">
      <c r="A69">
        <v>2024</v>
      </c>
      <c r="B69" s="30" t="s">
        <v>160</v>
      </c>
      <c r="C69" s="74">
        <v>2015</v>
      </c>
      <c r="D69" s="31">
        <v>28.078122996709258</v>
      </c>
      <c r="E69" s="31">
        <v>23.231762041112866</v>
      </c>
      <c r="F69" s="31">
        <v>17.898200777811017</v>
      </c>
      <c r="G69" s="31">
        <v>16.667378947818282</v>
      </c>
      <c r="H69" s="31">
        <v>21.898371725287401</v>
      </c>
      <c r="I69" s="31">
        <v>27.223385614769864</v>
      </c>
      <c r="J69" s="31">
        <v>18.40249583315526</v>
      </c>
      <c r="K69" s="31">
        <v>38.57429804692508</v>
      </c>
      <c r="L69" s="31">
        <v>23.830078208470447</v>
      </c>
      <c r="M69" s="31">
        <v>29.291850079063209</v>
      </c>
      <c r="N69" s="31">
        <v>35.37758023847173</v>
      </c>
      <c r="O69" s="31">
        <v>17.205863498440106</v>
      </c>
      <c r="P69" s="31">
        <v>19.077738364887388</v>
      </c>
      <c r="Q69" s="31">
        <v>15.16304115560494</v>
      </c>
      <c r="R69" s="31">
        <v>26.715840609865282</v>
      </c>
      <c r="S69" s="31">
        <f t="shared" si="13"/>
        <v>23.231762041112866</v>
      </c>
      <c r="T69" s="36">
        <f t="shared" si="14"/>
        <v>14.997048276349851</v>
      </c>
      <c r="U69" s="78">
        <f t="shared" si="15"/>
        <v>10</v>
      </c>
      <c r="V69" s="31">
        <v>8.4960895764776261</v>
      </c>
      <c r="W69" s="31">
        <v>10.914996367366127</v>
      </c>
      <c r="X69" s="31">
        <v>19.291422710372238</v>
      </c>
      <c r="Y69" s="31">
        <v>26.163511261165006</v>
      </c>
      <c r="Z69" s="31">
        <v>16.846873798025555</v>
      </c>
      <c r="AA69" s="31">
        <v>6.1968460190606427</v>
      </c>
      <c r="AB69" s="31">
        <v>21.616308389247404</v>
      </c>
      <c r="AC69" s="31">
        <v>17.658874310867986</v>
      </c>
      <c r="AD69" s="31">
        <v>11.761186375486131</v>
      </c>
      <c r="AE69" s="31">
        <v>8.5730159408521729</v>
      </c>
      <c r="AF69" s="31">
        <v>10.419248685841275</v>
      </c>
      <c r="AG69" s="31">
        <v>12.103081328261892</v>
      </c>
      <c r="AH69" s="31">
        <v>16.171631266293431</v>
      </c>
      <c r="AI69" s="31">
        <f t="shared" si="16"/>
        <v>18.150348305483138</v>
      </c>
      <c r="AJ69" s="36">
        <f t="shared" si="17"/>
        <v>47.191889434951214</v>
      </c>
      <c r="AK69" s="79">
        <f>RANK(R69,(D69:R69,V69:AH69),1)</f>
        <v>23</v>
      </c>
    </row>
    <row r="70" spans="1:37" x14ac:dyDescent="0.25">
      <c r="A70">
        <v>2024</v>
      </c>
      <c r="B70" s="30" t="s">
        <v>159</v>
      </c>
      <c r="C70" s="74">
        <v>2015</v>
      </c>
      <c r="D70" s="31">
        <v>24.686835924393247</v>
      </c>
      <c r="E70" s="31">
        <v>23.42858740633039</v>
      </c>
      <c r="F70" s="31">
        <v>17.942623867576334</v>
      </c>
      <c r="G70" s="31">
        <v>16.860530142042279</v>
      </c>
      <c r="H70" s="31">
        <v>21.708981098311149</v>
      </c>
      <c r="I70" s="31">
        <v>26.775528464377587</v>
      </c>
      <c r="J70" s="31">
        <v>18.362040040263956</v>
      </c>
      <c r="K70" s="31">
        <v>38.896655855049772</v>
      </c>
      <c r="L70" s="31">
        <v>22.858181411475229</v>
      </c>
      <c r="M70" s="31">
        <v>28.696454535286886</v>
      </c>
      <c r="N70" s="31">
        <v>32.051783916787834</v>
      </c>
      <c r="O70" s="31">
        <v>15.669388211609439</v>
      </c>
      <c r="P70" s="31">
        <v>19.075047533832905</v>
      </c>
      <c r="Q70" s="31">
        <v>14.53696454535287</v>
      </c>
      <c r="R70" s="31">
        <v>23.970899543003785</v>
      </c>
      <c r="S70" s="31">
        <f>MEDIAN(D70:R70)</f>
        <v>22.858181411475229</v>
      </c>
      <c r="T70" s="36">
        <f>(R70-S70)/S70*100</f>
        <v>4.8679206429342239</v>
      </c>
      <c r="U70" s="78">
        <f>RANK(R70,D70:R70,1)</f>
        <v>10</v>
      </c>
      <c r="V70" s="31">
        <v>8.5560899228274234</v>
      </c>
      <c r="W70" s="31">
        <v>10.669947433173025</v>
      </c>
      <c r="X70" s="31">
        <v>18.823397830220333</v>
      </c>
      <c r="Y70" s="31">
        <v>25.190135331618389</v>
      </c>
      <c r="Z70" s="31">
        <v>16.281735823733364</v>
      </c>
      <c r="AA70" s="31">
        <v>5.7879431830891406</v>
      </c>
      <c r="AB70" s="119">
        <v>20.249412817358241</v>
      </c>
      <c r="AC70" s="31">
        <v>16.743093613689744</v>
      </c>
      <c r="AD70" s="31">
        <v>11.986914215412146</v>
      </c>
      <c r="AE70" s="31">
        <v>12.205010625209708</v>
      </c>
      <c r="AF70" s="31">
        <v>10.225366290124148</v>
      </c>
      <c r="AG70" s="31">
        <v>11.626216306900796</v>
      </c>
      <c r="AH70" s="31">
        <v>15.694553181970697</v>
      </c>
      <c r="AI70" s="31">
        <f>MEDIAN(D70:R70,V70:AH70)</f>
        <v>18.152331953920147</v>
      </c>
      <c r="AJ70" s="36">
        <f>(R70-AI70)/AI70*100</f>
        <v>32.054105245839068</v>
      </c>
      <c r="AK70" s="79">
        <f>RANK(R70,(D70:R70,V70:AH70),1)</f>
        <v>22</v>
      </c>
    </row>
    <row r="71" spans="1:37" x14ac:dyDescent="0.25">
      <c r="A71">
        <v>2025</v>
      </c>
      <c r="B71" s="30" t="s">
        <v>160</v>
      </c>
      <c r="C71" s="74">
        <v>2015</v>
      </c>
      <c r="D71" s="31">
        <v>23.819353751527153</v>
      </c>
      <c r="E71" s="31">
        <v>25.90891856595189</v>
      </c>
      <c r="F71" s="31">
        <v>17.205207060706911</v>
      </c>
      <c r="G71" s="119">
        <v>18.233138138770695</v>
      </c>
      <c r="H71" s="119">
        <v>18.536462063445256</v>
      </c>
      <c r="I71" s="31">
        <v>25.361250368622823</v>
      </c>
      <c r="J71" s="119">
        <v>19.042001937902853</v>
      </c>
      <c r="K71" s="119">
        <v>35.606858490963475</v>
      </c>
      <c r="L71" s="31">
        <v>24.31646796141046</v>
      </c>
      <c r="M71" s="31">
        <v>27.551923157939086</v>
      </c>
      <c r="N71" s="119">
        <v>32.514639592197838</v>
      </c>
      <c r="O71" s="31">
        <v>15.317858196065215</v>
      </c>
      <c r="P71" s="119">
        <v>18.51961073429667</v>
      </c>
      <c r="Q71" s="31">
        <v>17.061970762943929</v>
      </c>
      <c r="R71" s="119">
        <v>24.439126403645361</v>
      </c>
      <c r="S71" s="31">
        <f>MEDIAN(D71:R71)</f>
        <v>23.819353751527153</v>
      </c>
      <c r="T71" s="36">
        <f>(R71-S71)/S71*100</f>
        <v>2.6019708955305791</v>
      </c>
      <c r="U71" s="78">
        <f>RANK(R71,D71:R71,1)</f>
        <v>10</v>
      </c>
      <c r="V71" s="31">
        <v>9.2176770442768667</v>
      </c>
      <c r="W71" s="119">
        <v>11.922315372625016</v>
      </c>
      <c r="X71" s="31">
        <v>17.668618612293045</v>
      </c>
      <c r="Y71" s="31">
        <v>25.108480431394025</v>
      </c>
      <c r="Z71" s="31">
        <v>16.733369844546488</v>
      </c>
      <c r="AA71" s="31">
        <v>5.8221342208366682</v>
      </c>
      <c r="AB71" s="31">
        <v>19.025150608754267</v>
      </c>
      <c r="AC71" s="31">
        <v>16.489025571891986</v>
      </c>
      <c r="AD71" s="119">
        <v>11.475755150187471</v>
      </c>
      <c r="AE71" s="31">
        <v>13.337827021106291</v>
      </c>
      <c r="AF71" s="31">
        <v>10.397270084677929</v>
      </c>
      <c r="AG71" s="31">
        <v>12.057126005813709</v>
      </c>
      <c r="AH71" s="31">
        <v>13.9529005350297</v>
      </c>
      <c r="AI71" s="31">
        <f>MEDIAN(D71:R71,V71:AH71)</f>
        <v>17.950878375531872</v>
      </c>
      <c r="AJ71" s="36">
        <f>(R71-AI71)/AI71*100</f>
        <v>36.144459855275727</v>
      </c>
      <c r="AK71" s="79">
        <f>RANK(R71,(D71:R71,V71:AH71),1)</f>
        <v>22</v>
      </c>
    </row>
    <row r="72" spans="1:37" x14ac:dyDescent="0.25">
      <c r="A72">
        <v>2025</v>
      </c>
      <c r="B72" s="30" t="s">
        <v>159</v>
      </c>
      <c r="C72" s="38">
        <v>2015</v>
      </c>
      <c r="D72" s="31">
        <v>24.55753176043557</v>
      </c>
      <c r="E72" s="31">
        <v>25.951361161524499</v>
      </c>
      <c r="F72" s="31">
        <v>16.534301270417423</v>
      </c>
      <c r="G72" s="31">
        <v>18.929945553539017</v>
      </c>
      <c r="H72" s="31">
        <v>18.729582577132486</v>
      </c>
      <c r="I72" s="31">
        <v>26.474047186932847</v>
      </c>
      <c r="J72" s="31">
        <v>19.670417422867516</v>
      </c>
      <c r="K72" s="31">
        <v>38.739745916515425</v>
      </c>
      <c r="L72" s="31">
        <v>22.318693284936479</v>
      </c>
      <c r="M72" s="31">
        <v>28.486388384754989</v>
      </c>
      <c r="N72" s="31">
        <v>35.054809437386567</v>
      </c>
      <c r="O72" s="31">
        <v>16.229401088929219</v>
      </c>
      <c r="P72" s="31">
        <v>19.966606170598912</v>
      </c>
      <c r="Q72" s="31">
        <v>17.95426497277677</v>
      </c>
      <c r="R72" s="31">
        <v>24.058868103121494</v>
      </c>
      <c r="S72" s="31">
        <f>MEDIAN(D72:R72)</f>
        <v>22.318693284936479</v>
      </c>
      <c r="T72" s="36">
        <f>(R72-S72)/S72*100</f>
        <v>7.7969386288376841</v>
      </c>
      <c r="U72" s="78">
        <f>RANK(R72,D72:R72,1)</f>
        <v>9</v>
      </c>
      <c r="V72" s="31">
        <v>9.8352087114337579</v>
      </c>
      <c r="W72" s="31">
        <v>12.518330308529945</v>
      </c>
      <c r="X72" s="31">
        <v>17.945553539019961</v>
      </c>
      <c r="Y72" s="31">
        <v>25.942649727767698</v>
      </c>
      <c r="Z72" s="31">
        <v>16.961161524500909</v>
      </c>
      <c r="AA72" s="31">
        <v>6.2722323049001814</v>
      </c>
      <c r="AB72" s="31">
        <v>20.097277676950998</v>
      </c>
      <c r="AC72" s="31">
        <v>16.333938294010888</v>
      </c>
      <c r="AD72" s="31">
        <v>11.760435571687841</v>
      </c>
      <c r="AE72" s="31">
        <v>14.399999999999999</v>
      </c>
      <c r="AF72" s="31">
        <v>20.071143375680581</v>
      </c>
      <c r="AG72" s="31">
        <v>12.466061705989111</v>
      </c>
      <c r="AH72" s="31">
        <v>15.802540834845736</v>
      </c>
      <c r="AI72" s="31">
        <f>MEDIAN(D72:R72,V72:AH72)</f>
        <v>18.829764065335752</v>
      </c>
      <c r="AJ72" s="36">
        <f>(R72-AI72)/AI72*100</f>
        <v>27.770417195041485</v>
      </c>
      <c r="AK72" s="79">
        <f>RANK(R72,(D72:R72,V72:AH72),1)</f>
        <v>21</v>
      </c>
    </row>
    <row r="73" spans="1:37" x14ac:dyDescent="0.25">
      <c r="B73" s="30"/>
    </row>
    <row r="74" spans="1:37" x14ac:dyDescent="0.25">
      <c r="B74" s="30"/>
      <c r="R74" s="1"/>
      <c r="T74" s="121"/>
      <c r="U74" s="122"/>
      <c r="AJ74" s="121"/>
      <c r="AK74" s="122"/>
    </row>
    <row r="75" spans="1:37" x14ac:dyDescent="0.25">
      <c r="B75" s="30"/>
    </row>
    <row r="76" spans="1:37" x14ac:dyDescent="0.25">
      <c r="B76" s="30"/>
    </row>
    <row r="77" spans="1:37" x14ac:dyDescent="0.25">
      <c r="B77" s="30"/>
    </row>
    <row r="78" spans="1:37" x14ac:dyDescent="0.25">
      <c r="B78" s="30"/>
    </row>
    <row r="79" spans="1:37" x14ac:dyDescent="0.25">
      <c r="B79" s="30"/>
    </row>
    <row r="80" spans="1:37" x14ac:dyDescent="0.25">
      <c r="B80" s="30"/>
    </row>
    <row r="81" spans="2:2" x14ac:dyDescent="0.25">
      <c r="B81" s="30"/>
    </row>
    <row r="82" spans="2:2" x14ac:dyDescent="0.25">
      <c r="B82" s="30"/>
    </row>
    <row r="83" spans="2:2" x14ac:dyDescent="0.25">
      <c r="B83" s="30"/>
    </row>
  </sheetData>
  <phoneticPr fontId="20"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2CD6-699A-4201-8E7C-8FFE057BE4F9}">
  <sheetPr>
    <tabColor theme="4"/>
  </sheetPr>
  <dimension ref="A1:AK74"/>
  <sheetViews>
    <sheetView showGridLines="0" zoomScaleNormal="100" workbookViewId="0">
      <pane ySplit="14" topLeftCell="A64"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43" t="s">
        <v>89</v>
      </c>
    </row>
    <row r="2" spans="1:37" ht="18" customHeight="1" x14ac:dyDescent="0.35">
      <c r="A2" s="39" t="s">
        <v>143</v>
      </c>
    </row>
    <row r="3" spans="1:37" ht="18" customHeight="1" x14ac:dyDescent="0.35">
      <c r="A3" s="39" t="s">
        <v>94</v>
      </c>
    </row>
    <row r="4" spans="1:37" ht="18" customHeight="1" x14ac:dyDescent="0.35">
      <c r="A4" s="39" t="s">
        <v>144</v>
      </c>
    </row>
    <row r="5" spans="1:37" ht="18" customHeight="1" x14ac:dyDescent="0.35">
      <c r="A5" s="39" t="s">
        <v>149</v>
      </c>
    </row>
    <row r="6" spans="1:37" ht="18" customHeight="1" x14ac:dyDescent="0.35">
      <c r="A6" s="39" t="s">
        <v>158</v>
      </c>
    </row>
    <row r="7" spans="1:37" ht="18" customHeight="1" x14ac:dyDescent="0.35">
      <c r="A7" s="39" t="s">
        <v>119</v>
      </c>
    </row>
    <row r="8" spans="1:37" ht="18" customHeight="1" x14ac:dyDescent="0.35">
      <c r="A8" s="39" t="s">
        <v>177</v>
      </c>
    </row>
    <row r="9" spans="1:37" ht="18" customHeight="1" x14ac:dyDescent="0.35">
      <c r="A9" s="39" t="s">
        <v>95</v>
      </c>
    </row>
    <row r="10" spans="1:37" ht="18" customHeight="1" x14ac:dyDescent="0.25">
      <c r="A10" s="40" t="s">
        <v>139</v>
      </c>
    </row>
    <row r="11" spans="1:37" ht="18" customHeight="1" x14ac:dyDescent="0.35">
      <c r="A11" s="41" t="s">
        <v>140</v>
      </c>
    </row>
    <row r="12" spans="1:37" ht="18" customHeight="1" x14ac:dyDescent="0.35">
      <c r="A12" s="41" t="s">
        <v>141</v>
      </c>
    </row>
    <row r="13" spans="1:37" ht="18" customHeight="1" x14ac:dyDescent="0.35">
      <c r="A13" s="39" t="s">
        <v>142</v>
      </c>
    </row>
    <row r="14" spans="1:37" s="102" customFormat="1" ht="52" x14ac:dyDescent="0.3">
      <c r="A14" s="98" t="s">
        <v>84</v>
      </c>
      <c r="B14" s="98" t="s">
        <v>85</v>
      </c>
      <c r="C14" s="99" t="s">
        <v>60</v>
      </c>
      <c r="D14" s="99" t="s">
        <v>0</v>
      </c>
      <c r="E14" s="99" t="s">
        <v>1</v>
      </c>
      <c r="F14" s="99" t="s">
        <v>2</v>
      </c>
      <c r="G14" s="99" t="s">
        <v>3</v>
      </c>
      <c r="H14" s="99" t="s">
        <v>4</v>
      </c>
      <c r="I14" s="99" t="s">
        <v>5</v>
      </c>
      <c r="J14" s="99" t="s">
        <v>6</v>
      </c>
      <c r="K14" s="99" t="s">
        <v>7</v>
      </c>
      <c r="L14" s="99" t="s">
        <v>8</v>
      </c>
      <c r="M14" s="99" t="s">
        <v>9</v>
      </c>
      <c r="N14" s="99" t="s">
        <v>10</v>
      </c>
      <c r="O14" s="99" t="s">
        <v>11</v>
      </c>
      <c r="P14" s="99" t="s">
        <v>12</v>
      </c>
      <c r="Q14" s="99" t="s">
        <v>13</v>
      </c>
      <c r="R14" s="99" t="s">
        <v>115</v>
      </c>
      <c r="S14" s="99" t="s">
        <v>154</v>
      </c>
      <c r="T14" s="99" t="s">
        <v>155</v>
      </c>
      <c r="U14" s="99" t="s">
        <v>152</v>
      </c>
      <c r="V14" s="99" t="s">
        <v>27</v>
      </c>
      <c r="W14" s="99" t="s">
        <v>45</v>
      </c>
      <c r="X14" s="100" t="s">
        <v>17</v>
      </c>
      <c r="Y14" s="100" t="s">
        <v>180</v>
      </c>
      <c r="Z14" s="100" t="s">
        <v>18</v>
      </c>
      <c r="AA14" s="101" t="s">
        <v>19</v>
      </c>
      <c r="AB14" s="101" t="s">
        <v>20</v>
      </c>
      <c r="AC14" s="101" t="s">
        <v>21</v>
      </c>
      <c r="AD14" s="101" t="s">
        <v>22</v>
      </c>
      <c r="AE14" s="101" t="s">
        <v>23</v>
      </c>
      <c r="AF14" s="101" t="s">
        <v>28</v>
      </c>
      <c r="AG14" s="101" t="s">
        <v>24</v>
      </c>
      <c r="AH14" s="101" t="s">
        <v>25</v>
      </c>
      <c r="AI14" s="99" t="s">
        <v>156</v>
      </c>
      <c r="AJ14" s="99" t="s">
        <v>157</v>
      </c>
      <c r="AK14" s="99" t="s">
        <v>153</v>
      </c>
    </row>
    <row r="15" spans="1:37" ht="12.75" customHeight="1" x14ac:dyDescent="0.25">
      <c r="A15">
        <v>1998</v>
      </c>
      <c r="B15" s="30" t="s">
        <v>160</v>
      </c>
      <c r="C15" s="38" t="s">
        <v>86</v>
      </c>
      <c r="D15" s="31">
        <v>9.8564593301435401</v>
      </c>
      <c r="E15" s="31">
        <v>13.085332028063304</v>
      </c>
      <c r="F15" s="31">
        <v>10.750699231177093</v>
      </c>
      <c r="G15" s="31">
        <v>7.9545297931494652</v>
      </c>
      <c r="H15" s="31">
        <v>10.216901861456199</v>
      </c>
      <c r="I15" s="31">
        <v>10.993726354762707</v>
      </c>
      <c r="J15" s="31">
        <v>5.7755354025631203</v>
      </c>
      <c r="K15" s="31">
        <v>8.5196144741291846</v>
      </c>
      <c r="L15" s="31">
        <v>4.5890393638850888</v>
      </c>
      <c r="M15" s="31">
        <v>11.209006363191385</v>
      </c>
      <c r="N15" s="31">
        <v>9.408602150537634</v>
      </c>
      <c r="O15" s="31">
        <v>10.144116872861279</v>
      </c>
      <c r="P15" s="31">
        <v>9.8125645302199977</v>
      </c>
      <c r="Q15" s="31">
        <v>9.8359820747520974</v>
      </c>
      <c r="R15" s="31">
        <v>9.9580000000000002</v>
      </c>
      <c r="S15" s="32">
        <f t="shared" ref="S15:S33" si="0">MEDIAN(D15:R15)</f>
        <v>9.8564593301435401</v>
      </c>
      <c r="T15" s="33">
        <f t="shared" ref="T15:T33" si="1">(R15-S15)/S15*100</f>
        <v>1.0301941747572887</v>
      </c>
      <c r="U15" s="34">
        <f t="shared" ref="U15:U33" si="2">RANK(R15,D15:R15,1)</f>
        <v>9</v>
      </c>
      <c r="V15" s="32"/>
      <c r="W15" s="32"/>
      <c r="X15" s="37"/>
      <c r="Y15" s="37"/>
      <c r="Z15" s="37"/>
      <c r="AA15" s="37"/>
      <c r="AB15" s="37"/>
      <c r="AC15" s="37"/>
      <c r="AD15" s="37"/>
      <c r="AE15" s="37"/>
      <c r="AF15" s="37"/>
      <c r="AG15" s="37"/>
      <c r="AH15" s="37"/>
      <c r="AI15" s="31"/>
      <c r="AJ15" s="36"/>
      <c r="AK15" s="35"/>
    </row>
    <row r="16" spans="1:37" ht="12.75" customHeight="1" x14ac:dyDescent="0.25">
      <c r="A16">
        <v>1998</v>
      </c>
      <c r="B16" s="30" t="s">
        <v>159</v>
      </c>
      <c r="C16" s="38" t="s">
        <v>86</v>
      </c>
      <c r="D16" s="31">
        <v>9.9010276679841898</v>
      </c>
      <c r="E16" s="31">
        <v>13.252333423253305</v>
      </c>
      <c r="F16" s="31">
        <v>10.836724519048314</v>
      </c>
      <c r="G16" s="31">
        <v>7.8108845950810704</v>
      </c>
      <c r="H16" s="31">
        <v>10.11680615428104</v>
      </c>
      <c r="I16" s="31">
        <v>11.149687610020312</v>
      </c>
      <c r="J16" s="31">
        <v>5.5075258764607682</v>
      </c>
      <c r="K16" s="31">
        <v>8.5570055865921795</v>
      </c>
      <c r="L16" s="31">
        <v>4.6063683831101958</v>
      </c>
      <c r="M16" s="31">
        <v>11.267763690315618</v>
      </c>
      <c r="N16" s="31">
        <v>9.4484459792797235</v>
      </c>
      <c r="O16" s="31">
        <v>10.192843936922239</v>
      </c>
      <c r="P16" s="31">
        <v>9.8544366899302105</v>
      </c>
      <c r="Q16" s="31">
        <v>9.853494883003755</v>
      </c>
      <c r="R16" s="31">
        <v>9.3170000000000002</v>
      </c>
      <c r="S16" s="32">
        <f t="shared" si="0"/>
        <v>9.8544366899302105</v>
      </c>
      <c r="T16" s="33">
        <f t="shared" si="1"/>
        <v>-5.4537535410764963</v>
      </c>
      <c r="U16" s="34">
        <f t="shared" si="2"/>
        <v>5</v>
      </c>
      <c r="V16" s="32"/>
      <c r="W16" s="32"/>
      <c r="X16" s="37"/>
      <c r="Y16" s="37"/>
      <c r="Z16" s="37"/>
      <c r="AA16" s="37"/>
      <c r="AB16" s="37"/>
      <c r="AC16" s="37"/>
      <c r="AD16" s="37"/>
      <c r="AE16" s="37"/>
      <c r="AF16" s="37"/>
      <c r="AG16" s="37"/>
      <c r="AH16" s="37"/>
      <c r="AI16" s="31"/>
      <c r="AJ16" s="36"/>
      <c r="AK16" s="35"/>
    </row>
    <row r="17" spans="1:37" ht="12.75" customHeight="1" x14ac:dyDescent="0.25">
      <c r="A17">
        <v>1999</v>
      </c>
      <c r="B17" s="30" t="s">
        <v>160</v>
      </c>
      <c r="C17" s="38" t="s">
        <v>86</v>
      </c>
      <c r="D17" s="31">
        <v>10.479422687005369</v>
      </c>
      <c r="E17" s="31">
        <v>13.829979747099024</v>
      </c>
      <c r="F17" s="31">
        <v>11.773956955645158</v>
      </c>
      <c r="G17" s="31">
        <v>7.91</v>
      </c>
      <c r="H17" s="31">
        <v>10.520964026605403</v>
      </c>
      <c r="I17" s="31">
        <v>11.788</v>
      </c>
      <c r="J17" s="31">
        <v>5.5604224914569746</v>
      </c>
      <c r="K17" s="31">
        <v>8.956605431431603</v>
      </c>
      <c r="L17" s="31">
        <v>4.851</v>
      </c>
      <c r="M17" s="31">
        <v>11.973257246547462</v>
      </c>
      <c r="N17" s="31">
        <v>10.22820607067173</v>
      </c>
      <c r="O17" s="31">
        <v>10.258277551101843</v>
      </c>
      <c r="P17" s="31">
        <v>10.139074200954408</v>
      </c>
      <c r="Q17" s="31">
        <v>9.8011796736700916</v>
      </c>
      <c r="R17" s="31">
        <v>9.3170000000000002</v>
      </c>
      <c r="S17" s="32">
        <f t="shared" si="0"/>
        <v>10.22820607067173</v>
      </c>
      <c r="T17" s="33">
        <f t="shared" si="1"/>
        <v>-8.9087574534161398</v>
      </c>
      <c r="U17" s="34">
        <f t="shared" si="2"/>
        <v>5</v>
      </c>
      <c r="V17" s="32"/>
      <c r="W17" s="32"/>
      <c r="X17" s="37"/>
      <c r="Y17" s="37"/>
      <c r="Z17" s="37"/>
      <c r="AA17" s="37"/>
      <c r="AB17" s="37"/>
      <c r="AC17" s="37"/>
      <c r="AD17" s="37"/>
      <c r="AE17" s="37"/>
      <c r="AF17" s="37"/>
      <c r="AG17" s="37"/>
      <c r="AH17" s="37"/>
      <c r="AI17" s="31"/>
      <c r="AJ17" s="36"/>
      <c r="AK17" s="35"/>
    </row>
    <row r="18" spans="1:37" ht="12.75" customHeight="1" x14ac:dyDescent="0.25">
      <c r="A18">
        <v>1999</v>
      </c>
      <c r="B18" s="30" t="s">
        <v>159</v>
      </c>
      <c r="C18" s="38" t="s">
        <v>86</v>
      </c>
      <c r="D18" s="31">
        <v>10.479422687005369</v>
      </c>
      <c r="E18" s="31">
        <v>13.760569560162516</v>
      </c>
      <c r="F18" s="31">
        <v>12.103288608870967</v>
      </c>
      <c r="G18" s="31">
        <v>7.7490000000000014</v>
      </c>
      <c r="H18" s="31">
        <v>10.293662541904423</v>
      </c>
      <c r="I18" s="31">
        <v>13.446999999999999</v>
      </c>
      <c r="J18" s="31">
        <v>5.4753747323340471</v>
      </c>
      <c r="K18" s="31">
        <v>8.9592718813963046</v>
      </c>
      <c r="L18" s="31">
        <v>5.0119999999999987</v>
      </c>
      <c r="M18" s="31">
        <v>11.921199606345082</v>
      </c>
      <c r="N18" s="31">
        <v>9.3610320777234737</v>
      </c>
      <c r="O18" s="31">
        <v>10.258277551101843</v>
      </c>
      <c r="P18" s="31">
        <v>9.9834120659190084</v>
      </c>
      <c r="Q18" s="31">
        <v>9.6349047688453648</v>
      </c>
      <c r="R18" s="31">
        <v>9.32</v>
      </c>
      <c r="S18" s="32">
        <f t="shared" si="0"/>
        <v>9.9834120659190084</v>
      </c>
      <c r="T18" s="33">
        <f t="shared" si="1"/>
        <v>-6.6451435795557208</v>
      </c>
      <c r="U18" s="34">
        <f t="shared" si="2"/>
        <v>5</v>
      </c>
      <c r="V18" s="32"/>
      <c r="W18" s="32"/>
      <c r="X18" s="37"/>
      <c r="Y18" s="37"/>
      <c r="Z18" s="37"/>
      <c r="AA18" s="37"/>
      <c r="AB18" s="37"/>
      <c r="AC18" s="37"/>
      <c r="AD18" s="37"/>
      <c r="AE18" s="37"/>
      <c r="AF18" s="37"/>
      <c r="AG18" s="37"/>
      <c r="AH18" s="37"/>
      <c r="AI18" s="31"/>
      <c r="AJ18" s="36"/>
      <c r="AK18" s="35"/>
    </row>
    <row r="19" spans="1:37" ht="12.75" customHeight="1" x14ac:dyDescent="0.25">
      <c r="A19">
        <v>2000</v>
      </c>
      <c r="B19" s="30" t="s">
        <v>160</v>
      </c>
      <c r="C19" s="38" t="s">
        <v>86</v>
      </c>
      <c r="D19" s="31">
        <v>8.9663742796305304</v>
      </c>
      <c r="E19" s="31">
        <v>11.511679503419693</v>
      </c>
      <c r="F19" s="31">
        <v>11.027265</v>
      </c>
      <c r="G19" s="31">
        <v>6.8386000000000005</v>
      </c>
      <c r="H19" s="31">
        <v>9.1172439656867734</v>
      </c>
      <c r="I19" s="31">
        <v>10.571000000000002</v>
      </c>
      <c r="J19" s="31">
        <v>4.428972724801401</v>
      </c>
      <c r="K19" s="31">
        <v>7.9353550949510137</v>
      </c>
      <c r="L19" s="31">
        <v>5.0902000000000003</v>
      </c>
      <c r="M19" s="31">
        <v>10.405082808831951</v>
      </c>
      <c r="N19" s="31">
        <v>8.4443999999999999</v>
      </c>
      <c r="O19" s="31">
        <v>9.0364222224439104</v>
      </c>
      <c r="P19" s="31">
        <v>8.6561369345978623</v>
      </c>
      <c r="Q19" s="31">
        <v>8.836503442325581</v>
      </c>
      <c r="R19" s="31">
        <v>9.32</v>
      </c>
      <c r="S19" s="32">
        <f t="shared" si="0"/>
        <v>8.9663742796305304</v>
      </c>
      <c r="T19" s="33">
        <f t="shared" si="1"/>
        <v>3.9439098719403614</v>
      </c>
      <c r="U19" s="34">
        <f t="shared" si="2"/>
        <v>11</v>
      </c>
      <c r="V19" s="32"/>
      <c r="W19" s="32"/>
      <c r="X19" s="37"/>
      <c r="Y19" s="37"/>
      <c r="Z19" s="37"/>
      <c r="AA19" s="37"/>
      <c r="AB19" s="37"/>
      <c r="AC19" s="37"/>
      <c r="AD19" s="37"/>
      <c r="AE19" s="37"/>
      <c r="AF19" s="37"/>
      <c r="AG19" s="37"/>
      <c r="AH19" s="37"/>
      <c r="AI19" s="31"/>
      <c r="AJ19" s="36"/>
      <c r="AK19" s="35"/>
    </row>
    <row r="20" spans="1:37" ht="12.75" customHeight="1" x14ac:dyDescent="0.25">
      <c r="A20">
        <v>2000</v>
      </c>
      <c r="B20" s="30" t="s">
        <v>159</v>
      </c>
      <c r="C20" s="38" t="s">
        <v>86</v>
      </c>
      <c r="D20" s="31">
        <v>9.5521173230234808</v>
      </c>
      <c r="E20" s="31">
        <v>11.004489351733644</v>
      </c>
      <c r="F20" s="31">
        <v>11.011318431635386</v>
      </c>
      <c r="G20" s="31">
        <v>6.8447999999999993</v>
      </c>
      <c r="H20" s="31">
        <v>8.9896441382590631</v>
      </c>
      <c r="I20" s="31">
        <v>10.571000000000002</v>
      </c>
      <c r="J20" s="31">
        <v>4.3528468800094995</v>
      </c>
      <c r="K20" s="31">
        <v>7.9329933821251357</v>
      </c>
      <c r="L20" s="31">
        <v>5.4249999999999998</v>
      </c>
      <c r="M20" s="31">
        <v>10.312866417616306</v>
      </c>
      <c r="N20" s="31">
        <v>9.4364000000000008</v>
      </c>
      <c r="O20" s="31">
        <v>9.0364222224439104</v>
      </c>
      <c r="P20" s="31">
        <v>8.6561369345978623</v>
      </c>
      <c r="Q20" s="31">
        <v>9.035441355529132</v>
      </c>
      <c r="R20" s="31">
        <v>9.66</v>
      </c>
      <c r="S20" s="32">
        <f t="shared" si="0"/>
        <v>9.0364222224439104</v>
      </c>
      <c r="T20" s="33">
        <f t="shared" si="1"/>
        <v>6.9007153739153466</v>
      </c>
      <c r="U20" s="34">
        <f t="shared" si="2"/>
        <v>11</v>
      </c>
      <c r="V20" s="32"/>
      <c r="W20" s="32"/>
      <c r="X20" s="37"/>
      <c r="Y20" s="37"/>
      <c r="Z20" s="37"/>
      <c r="AA20" s="37"/>
      <c r="AB20" s="37"/>
      <c r="AC20" s="37"/>
      <c r="AD20" s="37"/>
      <c r="AE20" s="37"/>
      <c r="AF20" s="37"/>
      <c r="AG20" s="37"/>
      <c r="AH20" s="37"/>
      <c r="AI20" s="31"/>
      <c r="AJ20" s="36"/>
      <c r="AK20" s="35"/>
    </row>
    <row r="21" spans="1:37" ht="12.75" customHeight="1" x14ac:dyDescent="0.25">
      <c r="A21">
        <v>2001</v>
      </c>
      <c r="B21" s="30" t="s">
        <v>160</v>
      </c>
      <c r="C21" s="38" t="s">
        <v>86</v>
      </c>
      <c r="D21" s="31">
        <v>9.7519676169850946</v>
      </c>
      <c r="E21" s="31">
        <v>11.400623204321278</v>
      </c>
      <c r="F21" s="31">
        <v>11.480750529490615</v>
      </c>
      <c r="G21" s="31">
        <v>7.0244999999999997</v>
      </c>
      <c r="H21" s="31">
        <v>9.1336779697449675</v>
      </c>
      <c r="I21" s="31">
        <v>11.258099999999999</v>
      </c>
      <c r="J21" s="31">
        <v>4.5539690078964554</v>
      </c>
      <c r="K21" s="31">
        <v>8.0633446932566759</v>
      </c>
      <c r="L21" s="31">
        <v>6.0731999999999999</v>
      </c>
      <c r="M21" s="31">
        <v>10.494820264799861</v>
      </c>
      <c r="N21" s="31">
        <v>10.8927</v>
      </c>
      <c r="O21" s="31">
        <v>9.3110104647798799</v>
      </c>
      <c r="P21" s="31">
        <v>8.4398326782301378</v>
      </c>
      <c r="Q21" s="31">
        <v>8.9952542069662922</v>
      </c>
      <c r="R21" s="31">
        <v>9.5399999999999991</v>
      </c>
      <c r="S21" s="32">
        <f t="shared" si="0"/>
        <v>9.3110104647798799</v>
      </c>
      <c r="T21" s="33">
        <f t="shared" si="1"/>
        <v>2.4593414010896266</v>
      </c>
      <c r="U21" s="34">
        <f t="shared" si="2"/>
        <v>9</v>
      </c>
      <c r="V21" s="32"/>
      <c r="W21" s="32"/>
      <c r="X21" s="37"/>
      <c r="Y21" s="37"/>
      <c r="Z21" s="37"/>
      <c r="AA21" s="37"/>
      <c r="AB21" s="37"/>
      <c r="AC21" s="37"/>
      <c r="AD21" s="37"/>
      <c r="AE21" s="37"/>
      <c r="AF21" s="37"/>
      <c r="AG21" s="37"/>
      <c r="AH21" s="37"/>
      <c r="AI21" s="31"/>
      <c r="AJ21" s="36"/>
      <c r="AK21" s="35"/>
    </row>
    <row r="22" spans="1:37" ht="12.75" customHeight="1" x14ac:dyDescent="0.25">
      <c r="A22">
        <v>2001</v>
      </c>
      <c r="B22" s="30" t="s">
        <v>159</v>
      </c>
      <c r="C22" s="38" t="s">
        <v>86</v>
      </c>
      <c r="D22" s="31">
        <v>9.7519676169850946</v>
      </c>
      <c r="E22" s="31">
        <v>11.181981115471281</v>
      </c>
      <c r="F22" s="31">
        <v>11.636099788873995</v>
      </c>
      <c r="G22" s="31">
        <v>7.3080000000000007</v>
      </c>
      <c r="H22" s="31">
        <v>9.1557678323426686</v>
      </c>
      <c r="I22" s="31">
        <v>11.258099999999999</v>
      </c>
      <c r="J22" s="31">
        <v>4.7148073383601492</v>
      </c>
      <c r="K22" s="31">
        <v>8.0633446932566759</v>
      </c>
      <c r="L22" s="31">
        <v>5.9535</v>
      </c>
      <c r="M22" s="31">
        <v>10.650993185407003</v>
      </c>
      <c r="N22" s="31">
        <v>10.691969451515853</v>
      </c>
      <c r="O22" s="31">
        <v>9.3110104647798799</v>
      </c>
      <c r="P22" s="31">
        <v>8.4398326782301378</v>
      </c>
      <c r="Q22" s="31">
        <v>9.9840823301123578</v>
      </c>
      <c r="R22" s="31">
        <v>9.49</v>
      </c>
      <c r="S22" s="32">
        <f t="shared" si="0"/>
        <v>9.49</v>
      </c>
      <c r="T22" s="33">
        <f t="shared" si="1"/>
        <v>0</v>
      </c>
      <c r="U22" s="34">
        <f t="shared" si="2"/>
        <v>8</v>
      </c>
      <c r="V22" s="32"/>
      <c r="W22" s="32"/>
      <c r="X22" s="37"/>
      <c r="Y22" s="37"/>
      <c r="Z22" s="37"/>
      <c r="AA22" s="37"/>
      <c r="AB22" s="37"/>
      <c r="AC22" s="37"/>
      <c r="AD22" s="37"/>
      <c r="AE22" s="37"/>
      <c r="AF22" s="37"/>
      <c r="AG22" s="37"/>
      <c r="AH22" s="37"/>
      <c r="AI22" s="31"/>
      <c r="AJ22" s="36"/>
      <c r="AK22" s="35"/>
    </row>
    <row r="23" spans="1:37" ht="12.75" customHeight="1" x14ac:dyDescent="0.25">
      <c r="A23">
        <v>2002</v>
      </c>
      <c r="B23" s="30" t="s">
        <v>160</v>
      </c>
      <c r="C23" s="38" t="s">
        <v>86</v>
      </c>
      <c r="D23" s="31">
        <v>9.5541999999999998</v>
      </c>
      <c r="E23" s="31">
        <v>10.744599999999998</v>
      </c>
      <c r="F23" s="31">
        <v>16.284387617765812</v>
      </c>
      <c r="G23" s="31">
        <v>7.4647999999999985</v>
      </c>
      <c r="H23" s="31">
        <v>9.0768000000000004</v>
      </c>
      <c r="I23" s="31">
        <v>11.6684</v>
      </c>
      <c r="J23" s="31">
        <v>4.5880000000000001</v>
      </c>
      <c r="K23" s="31">
        <v>9.0830000000000002</v>
      </c>
      <c r="L23" s="31">
        <v>5.8714000000000004</v>
      </c>
      <c r="M23" s="31">
        <v>10.7012</v>
      </c>
      <c r="N23" s="31">
        <v>10.812799999999999</v>
      </c>
      <c r="O23" s="31">
        <v>9.3743999999999996</v>
      </c>
      <c r="P23" s="31">
        <v>8.3079999999999998</v>
      </c>
      <c r="Q23" s="31">
        <v>10.336468039003249</v>
      </c>
      <c r="R23" s="31">
        <v>9.49</v>
      </c>
      <c r="S23" s="32">
        <f t="shared" si="0"/>
        <v>9.49</v>
      </c>
      <c r="T23" s="33">
        <f t="shared" si="1"/>
        <v>0</v>
      </c>
      <c r="U23" s="34">
        <f t="shared" si="2"/>
        <v>8</v>
      </c>
      <c r="V23" s="32"/>
      <c r="W23" s="32"/>
      <c r="X23" s="37"/>
      <c r="Y23" s="37"/>
      <c r="Z23" s="37"/>
      <c r="AA23" s="37"/>
      <c r="AB23" s="37"/>
      <c r="AC23" s="37"/>
      <c r="AD23" s="37"/>
      <c r="AE23" s="37"/>
      <c r="AF23" s="37"/>
      <c r="AG23" s="37"/>
      <c r="AH23" s="37"/>
      <c r="AI23" s="31"/>
      <c r="AJ23" s="36"/>
      <c r="AK23" s="35"/>
    </row>
    <row r="24" spans="1:37" ht="12.75" customHeight="1" x14ac:dyDescent="0.25">
      <c r="A24">
        <v>2002</v>
      </c>
      <c r="B24" s="30" t="s">
        <v>159</v>
      </c>
      <c r="C24" s="38" t="s">
        <v>86</v>
      </c>
      <c r="D24" s="31">
        <v>8.4715730000000011</v>
      </c>
      <c r="E24" s="31">
        <v>10.741775000000001</v>
      </c>
      <c r="F24" s="31">
        <v>16.63137988127448</v>
      </c>
      <c r="G24" s="31">
        <v>7.7853820000000002</v>
      </c>
      <c r="H24" s="31">
        <v>9.3501539999999999</v>
      </c>
      <c r="I24" s="31">
        <v>12.069266000000001</v>
      </c>
      <c r="J24" s="31">
        <v>4.7456200000000006</v>
      </c>
      <c r="K24" s="31">
        <v>9.3937624</v>
      </c>
      <c r="L24" s="31">
        <v>6.3488699999999998</v>
      </c>
      <c r="M24" s="31">
        <v>11.09449</v>
      </c>
      <c r="N24" s="31">
        <v>11.331771000000002</v>
      </c>
      <c r="O24" s="31">
        <v>9.6964559999999995</v>
      </c>
      <c r="P24" s="31">
        <v>8.5934200000000001</v>
      </c>
      <c r="Q24" s="31">
        <v>10.558546428571427</v>
      </c>
      <c r="R24" s="31">
        <v>9.5</v>
      </c>
      <c r="S24" s="32">
        <f t="shared" si="0"/>
        <v>9.5</v>
      </c>
      <c r="T24" s="33">
        <f t="shared" si="1"/>
        <v>0</v>
      </c>
      <c r="U24" s="34">
        <f t="shared" si="2"/>
        <v>8</v>
      </c>
      <c r="V24" s="32"/>
      <c r="W24" s="32"/>
      <c r="X24" s="37"/>
      <c r="Y24" s="37"/>
      <c r="Z24" s="37"/>
      <c r="AA24" s="37"/>
      <c r="AB24" s="37"/>
      <c r="AC24" s="37"/>
      <c r="AD24" s="37"/>
      <c r="AE24" s="37"/>
      <c r="AF24" s="37"/>
      <c r="AG24" s="37"/>
      <c r="AH24" s="37"/>
      <c r="AI24" s="31"/>
      <c r="AJ24" s="36"/>
      <c r="AK24" s="35"/>
    </row>
    <row r="25" spans="1:37" ht="12.75" customHeight="1" x14ac:dyDescent="0.25">
      <c r="A25">
        <v>2003</v>
      </c>
      <c r="B25" s="30" t="s">
        <v>160</v>
      </c>
      <c r="C25" s="38" t="s">
        <v>86</v>
      </c>
      <c r="D25" s="31">
        <v>10.33632457</v>
      </c>
      <c r="E25" s="31">
        <v>11.118284280000003</v>
      </c>
      <c r="F25" s="31">
        <v>18.074756702720375</v>
      </c>
      <c r="G25" s="31">
        <v>8.5095615500000008</v>
      </c>
      <c r="H25" s="31">
        <v>9.376945430000001</v>
      </c>
      <c r="I25" s="31">
        <v>12.754485690000001</v>
      </c>
      <c r="J25" s="31">
        <v>5.0465971200000004</v>
      </c>
      <c r="K25" s="31">
        <v>11.845703943000002</v>
      </c>
      <c r="L25" s="31">
        <v>6.6433719900000003</v>
      </c>
      <c r="M25" s="31">
        <v>11.73596674</v>
      </c>
      <c r="N25" s="31">
        <v>12.13680323</v>
      </c>
      <c r="O25" s="31">
        <v>10.220016277000001</v>
      </c>
      <c r="P25" s="31">
        <v>8.9366824000000005</v>
      </c>
      <c r="Q25" s="31">
        <v>13.070046181602144</v>
      </c>
      <c r="R25" s="31">
        <v>9.51</v>
      </c>
      <c r="S25" s="32">
        <f t="shared" si="0"/>
        <v>10.33632457</v>
      </c>
      <c r="T25" s="33">
        <f t="shared" si="1"/>
        <v>-7.9943752191984476</v>
      </c>
      <c r="U25" s="34">
        <f t="shared" si="2"/>
        <v>6</v>
      </c>
      <c r="V25" s="32"/>
      <c r="W25" s="32"/>
      <c r="X25" s="37"/>
      <c r="Y25" s="37"/>
      <c r="Z25" s="37"/>
      <c r="AA25" s="37"/>
      <c r="AB25" s="37"/>
      <c r="AC25" s="37"/>
      <c r="AD25" s="37"/>
      <c r="AE25" s="37"/>
      <c r="AF25" s="37"/>
      <c r="AG25" s="37"/>
      <c r="AH25" s="37"/>
      <c r="AI25" s="31"/>
      <c r="AJ25" s="36"/>
      <c r="AK25" s="35"/>
    </row>
    <row r="26" spans="1:37" ht="12.75" customHeight="1" x14ac:dyDescent="0.25">
      <c r="A26">
        <v>2003</v>
      </c>
      <c r="B26" s="30" t="s">
        <v>159</v>
      </c>
      <c r="C26" s="38" t="s">
        <v>86</v>
      </c>
      <c r="D26" s="31">
        <v>10.804607500000001</v>
      </c>
      <c r="E26" s="31">
        <v>11.636268749999999</v>
      </c>
      <c r="F26" s="31">
        <v>18.289873534834271</v>
      </c>
      <c r="G26" s="31">
        <v>9.7073737500000004</v>
      </c>
      <c r="H26" s="31">
        <v>9.9729462500000174</v>
      </c>
      <c r="I26" s="31">
        <v>13.67698375</v>
      </c>
      <c r="J26" s="31">
        <v>5.3673600000000086</v>
      </c>
      <c r="K26" s="31">
        <v>12.600716250000001</v>
      </c>
      <c r="L26" s="31">
        <v>6.960795000000001</v>
      </c>
      <c r="M26" s="31">
        <v>12.4819075</v>
      </c>
      <c r="N26" s="31">
        <v>13.1248725</v>
      </c>
      <c r="O26" s="31">
        <v>10.853528749999999</v>
      </c>
      <c r="P26" s="31">
        <v>9.5046999999999997</v>
      </c>
      <c r="Q26" s="31">
        <v>14.1848344115734</v>
      </c>
      <c r="R26" s="31">
        <v>9.39</v>
      </c>
      <c r="S26" s="32">
        <f t="shared" si="0"/>
        <v>10.853528749999999</v>
      </c>
      <c r="T26" s="33">
        <f t="shared" si="1"/>
        <v>-13.48435871605351</v>
      </c>
      <c r="U26" s="34">
        <f t="shared" si="2"/>
        <v>3</v>
      </c>
      <c r="V26" s="32"/>
      <c r="W26" s="32"/>
      <c r="X26" s="37"/>
      <c r="Y26" s="37"/>
      <c r="Z26" s="37"/>
      <c r="AA26" s="37"/>
      <c r="AB26" s="37"/>
      <c r="AC26" s="37"/>
      <c r="AD26" s="37"/>
      <c r="AE26" s="37"/>
      <c r="AF26" s="37"/>
      <c r="AG26" s="37"/>
      <c r="AH26" s="37"/>
      <c r="AI26" s="31"/>
      <c r="AJ26" s="36"/>
      <c r="AK26" s="35"/>
    </row>
    <row r="27" spans="1:37" ht="12.75" customHeight="1" x14ac:dyDescent="0.25">
      <c r="A27">
        <v>2004</v>
      </c>
      <c r="B27" s="30" t="s">
        <v>160</v>
      </c>
      <c r="C27" s="38" t="s">
        <v>86</v>
      </c>
      <c r="D27" s="31">
        <v>11.4057</v>
      </c>
      <c r="E27" s="31">
        <v>12.0198</v>
      </c>
      <c r="F27" s="31">
        <v>18.429020134228185</v>
      </c>
      <c r="G27" s="31">
        <v>9.7013999999999996</v>
      </c>
      <c r="H27" s="31">
        <v>10.053299999999998</v>
      </c>
      <c r="I27" s="31">
        <v>14.545199999999996</v>
      </c>
      <c r="J27" s="31">
        <v>5.430299999999999</v>
      </c>
      <c r="K27" s="31">
        <v>13.503299999999998</v>
      </c>
      <c r="L27" s="31">
        <v>6.7826999999999993</v>
      </c>
      <c r="M27" s="31">
        <v>12.592499999999999</v>
      </c>
      <c r="N27" s="31">
        <v>13.123799999999997</v>
      </c>
      <c r="O27" s="31">
        <v>10.943399999999999</v>
      </c>
      <c r="P27" s="31">
        <v>9.5219999999999985</v>
      </c>
      <c r="Q27" s="31">
        <v>14.661367614879648</v>
      </c>
      <c r="R27" s="31">
        <v>8.44</v>
      </c>
      <c r="S27" s="32">
        <f t="shared" si="0"/>
        <v>11.4057</v>
      </c>
      <c r="T27" s="33">
        <f t="shared" si="1"/>
        <v>-26.001911325039234</v>
      </c>
      <c r="U27" s="34">
        <f t="shared" si="2"/>
        <v>3</v>
      </c>
      <c r="V27" s="32"/>
      <c r="W27" s="32"/>
      <c r="X27" s="37"/>
      <c r="Y27" s="37"/>
      <c r="Z27" s="37"/>
      <c r="AA27" s="37"/>
      <c r="AB27" s="37"/>
      <c r="AC27" s="37"/>
      <c r="AD27" s="37"/>
      <c r="AE27" s="37"/>
      <c r="AF27" s="37"/>
      <c r="AG27" s="37"/>
      <c r="AH27" s="37"/>
      <c r="AI27" s="31"/>
      <c r="AJ27" s="36"/>
      <c r="AK27" s="35"/>
    </row>
    <row r="28" spans="1:37" ht="12.75" customHeight="1" x14ac:dyDescent="0.25">
      <c r="A28">
        <v>2004</v>
      </c>
      <c r="B28" s="30" t="s">
        <v>159</v>
      </c>
      <c r="C28" s="38" t="s">
        <v>86</v>
      </c>
      <c r="D28" s="31">
        <v>11.521799999999999</v>
      </c>
      <c r="E28" s="31">
        <v>12.504439999999999</v>
      </c>
      <c r="F28" s="31">
        <v>18.374689932885904</v>
      </c>
      <c r="G28" s="31">
        <v>9.5495999999999999</v>
      </c>
      <c r="H28" s="31">
        <v>10.08244</v>
      </c>
      <c r="I28" s="31">
        <v>14.6012</v>
      </c>
      <c r="J28" s="31">
        <v>5.44604</v>
      </c>
      <c r="K28" s="31">
        <v>13.542439999999999</v>
      </c>
      <c r="L28" s="31">
        <v>6.8300399999999994</v>
      </c>
      <c r="M28" s="31">
        <v>12.65668</v>
      </c>
      <c r="N28" s="31">
        <v>13.369439999999999</v>
      </c>
      <c r="O28" s="31">
        <v>10.975119999999999</v>
      </c>
      <c r="P28" s="31">
        <v>9.5495999999999999</v>
      </c>
      <c r="Q28" s="31">
        <v>13.967951859956235</v>
      </c>
      <c r="R28" s="31">
        <v>7.45</v>
      </c>
      <c r="S28" s="32">
        <f t="shared" si="0"/>
        <v>11.521799999999999</v>
      </c>
      <c r="T28" s="33">
        <f t="shared" si="1"/>
        <v>-35.33996424169834</v>
      </c>
      <c r="U28" s="34">
        <f t="shared" si="2"/>
        <v>3</v>
      </c>
      <c r="V28" s="32"/>
      <c r="W28" s="32"/>
      <c r="X28" s="37"/>
      <c r="Y28" s="37"/>
      <c r="Z28" s="37"/>
      <c r="AA28" s="37"/>
      <c r="AB28" s="37"/>
      <c r="AC28" s="37"/>
      <c r="AD28" s="37"/>
      <c r="AE28" s="37"/>
      <c r="AF28" s="37"/>
      <c r="AG28" s="37"/>
      <c r="AH28" s="37"/>
      <c r="AI28" s="31"/>
      <c r="AJ28" s="36"/>
      <c r="AK28" s="35"/>
    </row>
    <row r="29" spans="1:37" ht="12.75" customHeight="1" x14ac:dyDescent="0.25">
      <c r="A29">
        <v>2005</v>
      </c>
      <c r="B29" s="30" t="s">
        <v>160</v>
      </c>
      <c r="C29" s="38" t="s">
        <v>86</v>
      </c>
      <c r="D29" s="31">
        <v>11.758616099999999</v>
      </c>
      <c r="E29" s="31">
        <v>12.673873800000001</v>
      </c>
      <c r="F29" s="31">
        <v>18.812115825549359</v>
      </c>
      <c r="G29" s="31">
        <v>9.6067125000000004</v>
      </c>
      <c r="H29" s="31">
        <v>10.4940234</v>
      </c>
      <c r="I29" s="31">
        <v>15.6152745</v>
      </c>
      <c r="J29" s="31">
        <v>5.6382668999999996</v>
      </c>
      <c r="K29" s="31">
        <v>16.1183169</v>
      </c>
      <c r="L29" s="31">
        <v>7.1264339999999997</v>
      </c>
      <c r="M29" s="31">
        <v>13.889559599999998</v>
      </c>
      <c r="N29" s="31">
        <v>14.5183626</v>
      </c>
      <c r="O29" s="31">
        <v>11.339414100000001</v>
      </c>
      <c r="P29" s="31">
        <v>9.8093267999999991</v>
      </c>
      <c r="Q29" s="31">
        <v>14.277498596312833</v>
      </c>
      <c r="R29" s="31">
        <v>8.06</v>
      </c>
      <c r="S29" s="32">
        <f t="shared" si="0"/>
        <v>11.758616099999999</v>
      </c>
      <c r="T29" s="33">
        <f t="shared" si="1"/>
        <v>-31.454518699696294</v>
      </c>
      <c r="U29" s="34">
        <f t="shared" si="2"/>
        <v>3</v>
      </c>
      <c r="V29" s="32"/>
      <c r="W29" s="32"/>
      <c r="X29" s="37">
        <v>8.2187327586206909</v>
      </c>
      <c r="Y29" s="37">
        <v>9.1315174072000271</v>
      </c>
      <c r="Z29" s="37">
        <v>5.026408293175515</v>
      </c>
      <c r="AA29" s="37">
        <v>9.2531731004153439</v>
      </c>
      <c r="AB29" s="37">
        <v>4.5701105686387136</v>
      </c>
      <c r="AC29" s="37">
        <v>6.355991514133458</v>
      </c>
      <c r="AD29" s="37">
        <v>3.4321686466340555</v>
      </c>
      <c r="AE29" s="37">
        <v>9.472438931672146</v>
      </c>
      <c r="AF29" s="37"/>
      <c r="AG29" s="37">
        <v>11.545071788901824</v>
      </c>
      <c r="AH29" s="37">
        <v>8.326660897489365</v>
      </c>
      <c r="AI29" s="31">
        <f>MEDIAN(D29:R29,V29:AH29)</f>
        <v>9.6067125000000004</v>
      </c>
      <c r="AJ29" s="36">
        <f>(R29-AI29)/AI29*100</f>
        <v>-16.100330888428271</v>
      </c>
      <c r="AK29" s="35">
        <f>RANK(R29,(D29:R29,X29:AH29),1)</f>
        <v>7</v>
      </c>
    </row>
    <row r="30" spans="1:37" ht="12.75" customHeight="1" x14ac:dyDescent="0.25">
      <c r="A30">
        <v>2005</v>
      </c>
      <c r="B30" s="30" t="s">
        <v>159</v>
      </c>
      <c r="C30" s="38" t="s">
        <v>86</v>
      </c>
      <c r="D30" s="31">
        <v>11.333345</v>
      </c>
      <c r="E30" s="31">
        <v>12.301074999999999</v>
      </c>
      <c r="F30" s="31">
        <v>18.900690413014932</v>
      </c>
      <c r="G30" s="31">
        <v>9.2343250000000001</v>
      </c>
      <c r="H30" s="31">
        <v>10.065754999999999</v>
      </c>
      <c r="I30" s="31">
        <v>15.36101</v>
      </c>
      <c r="J30" s="31">
        <v>5.5474100000000002</v>
      </c>
      <c r="K30" s="31">
        <v>15.722204999999997</v>
      </c>
      <c r="L30" s="31">
        <v>7.03308</v>
      </c>
      <c r="M30" s="31">
        <v>14.025270000000001</v>
      </c>
      <c r="N30" s="31">
        <v>14.24335</v>
      </c>
      <c r="O30" s="31">
        <v>11.0403</v>
      </c>
      <c r="P30" s="31">
        <v>9.5682599999999987</v>
      </c>
      <c r="Q30" s="31">
        <v>13.385634917267714</v>
      </c>
      <c r="R30" s="31">
        <v>8.26</v>
      </c>
      <c r="S30" s="32">
        <f t="shared" si="0"/>
        <v>11.333345</v>
      </c>
      <c r="T30" s="33">
        <f t="shared" si="1"/>
        <v>-27.117722084697853</v>
      </c>
      <c r="U30" s="34">
        <f t="shared" si="2"/>
        <v>3</v>
      </c>
      <c r="V30" s="32"/>
      <c r="W30" s="32"/>
      <c r="X30" s="37">
        <v>8.7494507410636437</v>
      </c>
      <c r="Y30" s="37">
        <v>8.8752250750250106</v>
      </c>
      <c r="Z30" s="37">
        <v>4.9948806769521816</v>
      </c>
      <c r="AA30" s="37">
        <v>9.2225510866039588</v>
      </c>
      <c r="AB30" s="37">
        <v>4.3888250502729109</v>
      </c>
      <c r="AC30" s="37">
        <v>6.1021113299351262</v>
      </c>
      <c r="AD30" s="37">
        <v>3.4321686466340555</v>
      </c>
      <c r="AE30" s="37">
        <v>9.2163621902418438</v>
      </c>
      <c r="AF30" s="37"/>
      <c r="AG30" s="37">
        <v>11.146835443037975</v>
      </c>
      <c r="AH30" s="37">
        <v>8.1043307579870536</v>
      </c>
      <c r="AI30" s="31">
        <f>MEDIAN(D30:R30,V30:AH30)</f>
        <v>9.2343250000000001</v>
      </c>
      <c r="AJ30" s="36">
        <f>(R30-AI30)/AI30*100</f>
        <v>-10.551123119448366</v>
      </c>
      <c r="AK30" s="35">
        <f>RANK(R30,(D30:R30,X30:AH30),1)</f>
        <v>8</v>
      </c>
    </row>
    <row r="31" spans="1:37" ht="12.75" customHeight="1" x14ac:dyDescent="0.25">
      <c r="A31">
        <v>2006</v>
      </c>
      <c r="B31" s="30" t="s">
        <v>160</v>
      </c>
      <c r="C31" s="38" t="s">
        <v>86</v>
      </c>
      <c r="D31" s="31">
        <v>10.623042</v>
      </c>
      <c r="E31" s="31">
        <v>12.460986</v>
      </c>
      <c r="F31" s="31">
        <v>19.261297879754473</v>
      </c>
      <c r="G31" s="31">
        <v>9.6560640000000006</v>
      </c>
      <c r="H31" s="31">
        <v>10.225277999999999</v>
      </c>
      <c r="I31" s="31">
        <v>15.684245999999998</v>
      </c>
      <c r="J31" s="31">
        <v>5.5824119999999997</v>
      </c>
      <c r="K31" s="31">
        <v>15.924275999999999</v>
      </c>
      <c r="L31" s="31">
        <v>7.6603859999999999</v>
      </c>
      <c r="M31" s="31">
        <v>15.032736</v>
      </c>
      <c r="N31" s="31">
        <v>15.108174</v>
      </c>
      <c r="O31" s="31">
        <v>11.247120000000001</v>
      </c>
      <c r="P31" s="31">
        <v>10.04697</v>
      </c>
      <c r="Q31" s="31">
        <v>14.186805300319181</v>
      </c>
      <c r="R31" s="31">
        <v>8.82</v>
      </c>
      <c r="S31" s="32">
        <f t="shared" si="0"/>
        <v>11.247120000000001</v>
      </c>
      <c r="T31" s="33">
        <f t="shared" si="1"/>
        <v>-21.579924460661932</v>
      </c>
      <c r="U31" s="34">
        <f t="shared" si="2"/>
        <v>3</v>
      </c>
      <c r="V31" s="32"/>
      <c r="W31" s="32"/>
      <c r="X31" s="37">
        <v>10.403591979075848</v>
      </c>
      <c r="Y31" s="37">
        <v>10.77246985876679</v>
      </c>
      <c r="Z31" s="37">
        <v>5.1939271151560087</v>
      </c>
      <c r="AA31" s="37">
        <v>8.728215600142466</v>
      </c>
      <c r="AB31" s="37">
        <v>4.4327779373743175</v>
      </c>
      <c r="AC31" s="37">
        <v>6.1632223123262291</v>
      </c>
      <c r="AD31" s="37">
        <v>3.9617610062893078</v>
      </c>
      <c r="AE31" s="37">
        <v>10.049768007241692</v>
      </c>
      <c r="AF31" s="37"/>
      <c r="AG31" s="37">
        <v>11.935618645186848</v>
      </c>
      <c r="AH31" s="37">
        <v>8.2811423799582471</v>
      </c>
      <c r="AI31" s="31">
        <f>MEDIAN(D31:R31,V31:AH31)</f>
        <v>10.225277999999999</v>
      </c>
      <c r="AJ31" s="36">
        <f>(R31-AI31)/AI31*100</f>
        <v>-13.743176469138533</v>
      </c>
      <c r="AK31" s="35">
        <f>RANK(R31,(D31:R31,X31:AH31),1)</f>
        <v>9</v>
      </c>
    </row>
    <row r="32" spans="1:37" ht="12.75" customHeight="1" x14ac:dyDescent="0.25">
      <c r="A32">
        <v>2006</v>
      </c>
      <c r="B32" s="30" t="s">
        <v>159</v>
      </c>
      <c r="C32" s="38" t="s">
        <v>86</v>
      </c>
      <c r="D32" s="31">
        <v>11.731095000000002</v>
      </c>
      <c r="E32" s="31">
        <v>12.790008</v>
      </c>
      <c r="F32" s="31">
        <v>20.329138513513513</v>
      </c>
      <c r="G32" s="31">
        <v>9.9385560000000002</v>
      </c>
      <c r="H32" s="31">
        <v>10.208474999999998</v>
      </c>
      <c r="I32" s="31">
        <v>16.070561999999999</v>
      </c>
      <c r="J32" s="31">
        <v>5.6336940000000002</v>
      </c>
      <c r="K32" s="31">
        <v>16.070561999999999</v>
      </c>
      <c r="L32" s="31">
        <v>7.7307569999999988</v>
      </c>
      <c r="M32" s="31">
        <v>15.170832000000001</v>
      </c>
      <c r="N32" s="31">
        <v>15.503040000000002</v>
      </c>
      <c r="O32" s="31">
        <v>11.350440000000001</v>
      </c>
      <c r="P32" s="31">
        <v>10.236159000000001</v>
      </c>
      <c r="Q32" s="31">
        <v>15.224177301509986</v>
      </c>
      <c r="R32" s="31">
        <v>9.93</v>
      </c>
      <c r="S32" s="32">
        <f t="shared" si="0"/>
        <v>11.731095000000002</v>
      </c>
      <c r="T32" s="33">
        <f t="shared" si="1"/>
        <v>-15.353170356219959</v>
      </c>
      <c r="U32" s="34">
        <f t="shared" si="2"/>
        <v>3</v>
      </c>
      <c r="V32" s="32"/>
      <c r="W32" s="32"/>
      <c r="X32" s="37">
        <v>10.459737391304349</v>
      </c>
      <c r="Y32" s="37">
        <v>11.076320499771874</v>
      </c>
      <c r="Z32" s="37">
        <v>5.2991435839096033</v>
      </c>
      <c r="AA32" s="37">
        <v>7.855280042350449</v>
      </c>
      <c r="AB32" s="37">
        <v>4.7724177560695304</v>
      </c>
      <c r="AC32" s="37">
        <v>6.219839840129751</v>
      </c>
      <c r="AD32" s="37">
        <v>4.2238574423480086</v>
      </c>
      <c r="AE32" s="37">
        <v>9.6715794406353286</v>
      </c>
      <c r="AF32" s="37"/>
      <c r="AG32" s="37">
        <v>11.856837027379401</v>
      </c>
      <c r="AH32" s="37">
        <v>8.3526820514960569</v>
      </c>
      <c r="AI32" s="31">
        <f>MEDIAN(D32:R32,V32:AH32)</f>
        <v>10.236159000000001</v>
      </c>
      <c r="AJ32" s="36">
        <f>(R32-AI32)/AI32*100</f>
        <v>-2.9909558849173887</v>
      </c>
      <c r="AK32" s="35">
        <f>RANK(R32,(D32:R32,X32:AH32),1)</f>
        <v>10</v>
      </c>
    </row>
    <row r="33" spans="1:37" ht="12.75" customHeight="1" x14ac:dyDescent="0.25">
      <c r="A33">
        <v>2007</v>
      </c>
      <c r="B33" s="30" t="s">
        <v>160</v>
      </c>
      <c r="C33" s="38" t="s">
        <v>86</v>
      </c>
      <c r="D33" s="31">
        <v>12.468160000000001</v>
      </c>
      <c r="E33" s="31">
        <v>13.469592</v>
      </c>
      <c r="F33" s="31">
        <v>20.868449649843036</v>
      </c>
      <c r="G33" s="31">
        <v>10.060744</v>
      </c>
      <c r="H33" s="31">
        <v>9.9480000000000004</v>
      </c>
      <c r="I33" s="31">
        <v>15.930064</v>
      </c>
      <c r="J33" s="31">
        <v>5.5974080000000006</v>
      </c>
      <c r="K33" s="31">
        <v>16.898336000000004</v>
      </c>
      <c r="L33" s="31">
        <v>8.7011840000000014</v>
      </c>
      <c r="M33" s="31">
        <v>15.034744</v>
      </c>
      <c r="N33" s="31">
        <v>13.19768</v>
      </c>
      <c r="O33" s="31">
        <v>11.539679999999999</v>
      </c>
      <c r="P33" s="31">
        <v>9.7291439999999998</v>
      </c>
      <c r="Q33" s="31">
        <v>15.92850850630402</v>
      </c>
      <c r="R33" s="31">
        <v>11.14</v>
      </c>
      <c r="S33" s="32">
        <f t="shared" si="0"/>
        <v>12.468160000000001</v>
      </c>
      <c r="T33" s="33">
        <f t="shared" si="1"/>
        <v>-10.652413828503967</v>
      </c>
      <c r="U33" s="34">
        <f t="shared" si="2"/>
        <v>6</v>
      </c>
      <c r="V33" s="32"/>
      <c r="W33" s="32"/>
      <c r="X33" s="37">
        <v>9.6915986653296908</v>
      </c>
      <c r="Y33" s="37">
        <v>11.533420977011495</v>
      </c>
      <c r="Z33" s="37">
        <v>5.0794752853655112</v>
      </c>
      <c r="AA33" s="37">
        <v>9.4698197573656877</v>
      </c>
      <c r="AB33" s="37">
        <v>4.5654021505376345</v>
      </c>
      <c r="AC33" s="37">
        <v>6.3482004170528281</v>
      </c>
      <c r="AD33" s="37">
        <v>3.9251372000931748</v>
      </c>
      <c r="AE33" s="37">
        <v>9.7130269364608832</v>
      </c>
      <c r="AF33" s="37"/>
      <c r="AG33" s="37">
        <v>12.122395038991684</v>
      </c>
      <c r="AH33" s="37">
        <v>8.0114560000000008</v>
      </c>
      <c r="AI33" s="31">
        <f>MEDIAN(D33:R33,V33:AH33)</f>
        <v>10.060744</v>
      </c>
      <c r="AJ33" s="36">
        <f>(R33-AI33)/AI33*100</f>
        <v>10.727397496646381</v>
      </c>
      <c r="AK33" s="35">
        <f>RANK(R33,(D33:R33,X33:AH33),1)</f>
        <v>14</v>
      </c>
    </row>
    <row r="34" spans="1:37" ht="12.75" customHeight="1" x14ac:dyDescent="0.25">
      <c r="A34">
        <v>2007</v>
      </c>
      <c r="B34" s="30" t="s">
        <v>159</v>
      </c>
      <c r="C34" s="38" t="s">
        <v>86</v>
      </c>
      <c r="D34" s="31">
        <v>12.893516999999999</v>
      </c>
      <c r="E34" s="31">
        <v>13.730144999999998</v>
      </c>
      <c r="F34" s="31">
        <v>19.722613796718139</v>
      </c>
      <c r="G34" s="31">
        <v>10.086765</v>
      </c>
      <c r="H34" s="31">
        <v>10.1205</v>
      </c>
      <c r="I34" s="31" t="s">
        <v>100</v>
      </c>
      <c r="J34" s="31">
        <v>5.6944680000000005</v>
      </c>
      <c r="K34" s="31">
        <v>17.191356000000003</v>
      </c>
      <c r="L34" s="31">
        <v>8.7306179999999998</v>
      </c>
      <c r="M34" s="31" t="s">
        <v>100</v>
      </c>
      <c r="N34" s="31" t="s">
        <v>100</v>
      </c>
      <c r="O34" s="31">
        <v>11.73978</v>
      </c>
      <c r="P34" s="31">
        <v>10.174475999999999</v>
      </c>
      <c r="Q34" s="31"/>
      <c r="R34" s="31">
        <v>10.59</v>
      </c>
      <c r="S34" s="32" t="s">
        <v>100</v>
      </c>
      <c r="T34" s="33" t="s">
        <v>100</v>
      </c>
      <c r="U34" s="34" t="s">
        <v>100</v>
      </c>
      <c r="V34" s="32"/>
      <c r="W34" s="32"/>
      <c r="X34" s="37">
        <v>9.5943710196534955</v>
      </c>
      <c r="Y34" s="37">
        <v>11.509912197186077</v>
      </c>
      <c r="Z34" s="37">
        <v>5.1722418928073832</v>
      </c>
      <c r="AA34" s="37">
        <v>10.35773511543135</v>
      </c>
      <c r="AB34" s="37">
        <v>4.935342229875161</v>
      </c>
      <c r="AC34" s="37">
        <v>6.453364226135311</v>
      </c>
      <c r="AD34" s="37">
        <v>3.8487770789657585</v>
      </c>
      <c r="AE34" s="37">
        <v>10.226425348972985</v>
      </c>
      <c r="AF34" s="37"/>
      <c r="AG34" s="37">
        <v>12.850147032347115</v>
      </c>
      <c r="AH34" s="37">
        <v>8.5214610000000004</v>
      </c>
      <c r="AI34" s="31" t="s">
        <v>100</v>
      </c>
      <c r="AJ34" s="36"/>
      <c r="AK34" s="35"/>
    </row>
    <row r="35" spans="1:37" ht="12.75" customHeight="1" x14ac:dyDescent="0.25">
      <c r="A35">
        <v>2007</v>
      </c>
      <c r="B35" s="30" t="s">
        <v>160</v>
      </c>
      <c r="C35" s="38" t="s">
        <v>87</v>
      </c>
      <c r="D35" s="31"/>
      <c r="E35" s="31"/>
      <c r="F35" s="31"/>
      <c r="G35" s="31"/>
      <c r="H35" s="31"/>
      <c r="I35" s="31">
        <v>15.233755059999998</v>
      </c>
      <c r="J35" s="31"/>
      <c r="K35" s="31"/>
      <c r="L35" s="31"/>
      <c r="M35" s="31">
        <v>14.970638829999999</v>
      </c>
      <c r="N35" s="31">
        <v>9.7285539399999994</v>
      </c>
      <c r="O35" s="31"/>
      <c r="P35" s="31"/>
      <c r="Q35" s="31">
        <v>10.569593393262574</v>
      </c>
      <c r="R35" s="31"/>
      <c r="S35" s="32"/>
      <c r="T35" s="33"/>
      <c r="U35" s="34"/>
      <c r="V35" s="32"/>
      <c r="W35" s="32"/>
      <c r="X35" s="37"/>
      <c r="Y35" s="37"/>
      <c r="Z35" s="37"/>
      <c r="AA35" s="37"/>
      <c r="AB35" s="37"/>
      <c r="AC35" s="37"/>
      <c r="AD35" s="37"/>
      <c r="AE35" s="37"/>
      <c r="AF35" s="37"/>
      <c r="AG35" s="37"/>
      <c r="AH35" s="37"/>
      <c r="AI35" s="31"/>
      <c r="AJ35" s="36"/>
      <c r="AK35" s="35"/>
    </row>
    <row r="36" spans="1:37" ht="12.75" customHeight="1" x14ac:dyDescent="0.25">
      <c r="A36">
        <v>2007</v>
      </c>
      <c r="B36" s="30" t="s">
        <v>159</v>
      </c>
      <c r="C36" s="38" t="s">
        <v>87</v>
      </c>
      <c r="D36" s="31">
        <v>13.9444556</v>
      </c>
      <c r="E36" s="31">
        <v>12.965288150000001</v>
      </c>
      <c r="F36" s="31">
        <v>18.5833482</v>
      </c>
      <c r="G36" s="31">
        <v>9.7222300000000015</v>
      </c>
      <c r="H36" s="31">
        <v>9.9513968500000001</v>
      </c>
      <c r="I36" s="31">
        <v>16.250013000000003</v>
      </c>
      <c r="J36" s="31">
        <v>6.4652829500000006</v>
      </c>
      <c r="K36" s="31">
        <v>15.5694569</v>
      </c>
      <c r="L36" s="31"/>
      <c r="M36" s="31">
        <v>12.777788000000001</v>
      </c>
      <c r="N36" s="31">
        <v>9.4375075499999994</v>
      </c>
      <c r="O36" s="31">
        <v>10.7777864</v>
      </c>
      <c r="P36" s="31">
        <v>11.263897900000002</v>
      </c>
      <c r="Q36" s="31">
        <v>12.041676299999999</v>
      </c>
      <c r="R36" s="31">
        <v>11.3194535</v>
      </c>
      <c r="S36" s="32">
        <f t="shared" ref="S36:S62" si="3">MEDIAN(D36:R36)</f>
        <v>11.6805649</v>
      </c>
      <c r="T36" s="33">
        <f t="shared" ref="T36:T62" si="4">(R36-S36)/S36*100</f>
        <v>-3.0915576694411451</v>
      </c>
      <c r="U36" s="34">
        <f t="shared" ref="U36:U62" si="5">RANK(R36,D36:R36,1)</f>
        <v>7</v>
      </c>
      <c r="V36" s="32">
        <v>5.0069484499999994</v>
      </c>
      <c r="W36" s="32">
        <v>7.5902838499999996</v>
      </c>
      <c r="X36" s="37">
        <v>10.7916753</v>
      </c>
      <c r="Y36" s="37">
        <v>11.236120099999999</v>
      </c>
      <c r="Z36" s="37">
        <v>5.5486155500000001</v>
      </c>
      <c r="AA36" s="37">
        <v>10.43750835</v>
      </c>
      <c r="AB36" s="37">
        <v>5.0625040500000003</v>
      </c>
      <c r="AC36" s="37">
        <v>6.2569494500000005</v>
      </c>
      <c r="AD36" s="37">
        <v>3.18750255</v>
      </c>
      <c r="AE36" s="37">
        <v>9.7777856000000014</v>
      </c>
      <c r="AF36" s="37">
        <v>8.1250065000000014</v>
      </c>
      <c r="AG36" s="37">
        <v>11.215286750000001</v>
      </c>
      <c r="AH36" s="37">
        <v>9.097229500000001</v>
      </c>
      <c r="AI36" s="31">
        <f t="shared" ref="AI36:AI62" si="6">MEDIAN(D36:R36,V36:AH36)</f>
        <v>10.43750835</v>
      </c>
      <c r="AJ36" s="36">
        <f t="shared" ref="AJ36:AJ62" si="7">(R36-AI36)/AI36*100</f>
        <v>8.4497671324018633</v>
      </c>
      <c r="AK36" s="35">
        <f>RANK(R36,(D36:R36,V36:AH36),1)</f>
        <v>20</v>
      </c>
    </row>
    <row r="37" spans="1:37" ht="12.75" customHeight="1" x14ac:dyDescent="0.25">
      <c r="A37">
        <v>2008</v>
      </c>
      <c r="B37" s="30" t="s">
        <v>160</v>
      </c>
      <c r="C37" s="38" t="s">
        <v>87</v>
      </c>
      <c r="D37" s="31">
        <v>15.544130083333336</v>
      </c>
      <c r="E37" s="31">
        <v>16.838828200000002</v>
      </c>
      <c r="F37" s="31">
        <v>22.637835333333332</v>
      </c>
      <c r="G37" s="31">
        <v>11.411949866666667</v>
      </c>
      <c r="H37" s="31">
        <v>10.939036183333334</v>
      </c>
      <c r="I37" s="31">
        <v>18.521160483333333</v>
      </c>
      <c r="J37" s="31">
        <v>7.0239310999999995</v>
      </c>
      <c r="K37" s="31">
        <v>16.179850116666668</v>
      </c>
      <c r="L37" s="31">
        <v>12.225981616666667</v>
      </c>
      <c r="M37" s="31">
        <v>14.264937333333332</v>
      </c>
      <c r="N37" s="31">
        <v>10.411853716666666</v>
      </c>
      <c r="O37" s="31">
        <v>13.14079825</v>
      </c>
      <c r="P37" s="31">
        <v>12.272497716666667</v>
      </c>
      <c r="Q37" s="31">
        <v>14.528528566666669</v>
      </c>
      <c r="R37" s="31">
        <v>11.908121599999999</v>
      </c>
      <c r="S37" s="32">
        <f t="shared" si="3"/>
        <v>13.14079825</v>
      </c>
      <c r="T37" s="33">
        <f t="shared" si="4"/>
        <v>-9.3805309734513287</v>
      </c>
      <c r="U37" s="34">
        <f t="shared" si="5"/>
        <v>5</v>
      </c>
      <c r="V37" s="32">
        <v>5.6672115166666659</v>
      </c>
      <c r="W37" s="32">
        <v>8.5279516666666666</v>
      </c>
      <c r="X37" s="37">
        <v>13.621464616666664</v>
      </c>
      <c r="Y37" s="37">
        <v>14.644818816666666</v>
      </c>
      <c r="Z37" s="37">
        <v>6.4347271666666668</v>
      </c>
      <c r="AA37" s="37">
        <v>12.466314799999999</v>
      </c>
      <c r="AB37" s="37">
        <v>6.5820281499999993</v>
      </c>
      <c r="AC37" s="37">
        <v>6.9231462166666677</v>
      </c>
      <c r="AD37" s="37">
        <v>4.7989109833333332</v>
      </c>
      <c r="AE37" s="37">
        <v>10.303316149999999</v>
      </c>
      <c r="AF37" s="37">
        <v>8.3341345833333325</v>
      </c>
      <c r="AG37" s="37">
        <v>12.962486533333331</v>
      </c>
      <c r="AH37" s="37">
        <v>10.047477599999999</v>
      </c>
      <c r="AI37" s="31">
        <f t="shared" si="6"/>
        <v>12.067051608333333</v>
      </c>
      <c r="AJ37" s="36">
        <f t="shared" si="7"/>
        <v>-1.3170575008030878</v>
      </c>
      <c r="AK37" s="35">
        <f>RANK(R37,(D37:R37,V37:AH37),1)</f>
        <v>14</v>
      </c>
    </row>
    <row r="38" spans="1:37" ht="12.75" customHeight="1" x14ac:dyDescent="0.25">
      <c r="A38">
        <v>2008</v>
      </c>
      <c r="B38" s="30" t="s">
        <v>159</v>
      </c>
      <c r="C38" s="38" t="s">
        <v>87</v>
      </c>
      <c r="D38" s="31">
        <v>16.626212833333337</v>
      </c>
      <c r="E38" s="31">
        <v>20.175537166666668</v>
      </c>
      <c r="F38" s="31">
        <v>25.106971666666666</v>
      </c>
      <c r="G38" s="31">
        <v>12.512595000000001</v>
      </c>
      <c r="H38" s="31">
        <v>11.514858666666669</v>
      </c>
      <c r="I38" s="31">
        <v>19.946548500000002</v>
      </c>
      <c r="J38" s="31">
        <v>7.6465858333333347</v>
      </c>
      <c r="K38" s="31">
        <v>19.374076833333334</v>
      </c>
      <c r="L38" s="31">
        <v>14.548958500000001</v>
      </c>
      <c r="M38" s="31">
        <v>15.284993500000002</v>
      </c>
      <c r="N38" s="31">
        <v>11.375829833333334</v>
      </c>
      <c r="O38" s="31">
        <v>14.246366333333334</v>
      </c>
      <c r="P38" s="31">
        <v>14.704343666666666</v>
      </c>
      <c r="Q38" s="31">
        <v>15.939246833333334</v>
      </c>
      <c r="R38" s="31">
        <v>13.510331333333337</v>
      </c>
      <c r="S38" s="32">
        <f t="shared" si="3"/>
        <v>14.704343666666666</v>
      </c>
      <c r="T38" s="33">
        <f t="shared" si="4"/>
        <v>-8.1201334816462492</v>
      </c>
      <c r="U38" s="34">
        <f t="shared" si="5"/>
        <v>5</v>
      </c>
      <c r="V38" s="32">
        <v>6.6079586666666676</v>
      </c>
      <c r="W38" s="32">
        <v>10.484409666666668</v>
      </c>
      <c r="X38" s="37">
        <v>15.587585666666667</v>
      </c>
      <c r="Y38" s="37">
        <v>15.751149</v>
      </c>
      <c r="Z38" s="37">
        <v>7.0741141666666678</v>
      </c>
      <c r="AA38" s="37">
        <v>12.96239416666667</v>
      </c>
      <c r="AB38" s="37">
        <v>8.2190575000000017</v>
      </c>
      <c r="AC38" s="37">
        <v>7.3112810000000001</v>
      </c>
      <c r="AD38" s="37">
        <v>10.819714500000002</v>
      </c>
      <c r="AE38" s="37">
        <v>11.498502333333334</v>
      </c>
      <c r="AF38" s="37">
        <v>8.8324200000000008</v>
      </c>
      <c r="AG38" s="37">
        <v>14.589849333333335</v>
      </c>
      <c r="AH38" s="37">
        <v>10.746110999999999</v>
      </c>
      <c r="AI38" s="31">
        <f t="shared" si="6"/>
        <v>13.236362750000003</v>
      </c>
      <c r="AJ38" s="36">
        <f t="shared" si="7"/>
        <v>2.0698177324683367</v>
      </c>
      <c r="AK38" s="35">
        <f>RANK(R38,(D38:R38,V38:AH38),1)</f>
        <v>15</v>
      </c>
    </row>
    <row r="39" spans="1:37" ht="12.75" customHeight="1" x14ac:dyDescent="0.25">
      <c r="A39">
        <v>2009</v>
      </c>
      <c r="B39" s="30" t="s">
        <v>160</v>
      </c>
      <c r="C39" s="38" t="s">
        <v>87</v>
      </c>
      <c r="D39" s="31">
        <v>18.6737799</v>
      </c>
      <c r="E39" s="31">
        <v>19.272699599999999</v>
      </c>
      <c r="F39" s="31">
        <v>26.736848099999992</v>
      </c>
      <c r="G39" s="31">
        <v>14.588611199999999</v>
      </c>
      <c r="H39" s="31">
        <v>12.487922699999999</v>
      </c>
      <c r="I39" s="31">
        <v>22.5980448</v>
      </c>
      <c r="J39" s="31">
        <v>8.6888051999999991</v>
      </c>
      <c r="K39" s="31">
        <v>20.837042099999998</v>
      </c>
      <c r="L39" s="31">
        <v>15.285861000000001</v>
      </c>
      <c r="M39" s="31">
        <v>18.343033199999997</v>
      </c>
      <c r="N39" s="31">
        <v>12.943816799999999</v>
      </c>
      <c r="O39" s="31">
        <v>15.312678299999998</v>
      </c>
      <c r="P39" s="31">
        <v>15.902658899999999</v>
      </c>
      <c r="Q39" s="31">
        <v>16.0456845</v>
      </c>
      <c r="R39" s="31">
        <v>13.703640299999996</v>
      </c>
      <c r="S39" s="32">
        <f t="shared" si="3"/>
        <v>15.902658899999999</v>
      </c>
      <c r="T39" s="33">
        <f t="shared" si="4"/>
        <v>-13.827993254637452</v>
      </c>
      <c r="U39" s="34">
        <f t="shared" si="5"/>
        <v>4</v>
      </c>
      <c r="V39" s="32">
        <v>7.4462702999999992</v>
      </c>
      <c r="W39" s="32">
        <v>11.0219103</v>
      </c>
      <c r="X39" s="37">
        <v>11.710221000000001</v>
      </c>
      <c r="Y39" s="37">
        <v>17.288219399999996</v>
      </c>
      <c r="Z39" s="37">
        <v>8.3938148999999989</v>
      </c>
      <c r="AA39" s="37">
        <v>13.712579399999999</v>
      </c>
      <c r="AB39" s="37">
        <v>9.4039331999999991</v>
      </c>
      <c r="AC39" s="37">
        <v>8.769257099999999</v>
      </c>
      <c r="AD39" s="37">
        <v>17.037924599999997</v>
      </c>
      <c r="AE39" s="37">
        <v>10.843128299999998</v>
      </c>
      <c r="AF39" s="37">
        <v>8.7603179999999981</v>
      </c>
      <c r="AG39" s="37">
        <v>15.580851299999999</v>
      </c>
      <c r="AH39" s="37">
        <v>14.186351699999999</v>
      </c>
      <c r="AI39" s="31">
        <f t="shared" si="6"/>
        <v>14.387481449999999</v>
      </c>
      <c r="AJ39" s="36">
        <f t="shared" si="7"/>
        <v>-4.7530288909599445</v>
      </c>
      <c r="AK39" s="35">
        <f>RANK(R39,(D39:R39,V39:AH39),1)</f>
        <v>12</v>
      </c>
    </row>
    <row r="40" spans="1:37" ht="12.75" customHeight="1" x14ac:dyDescent="0.25">
      <c r="A40">
        <v>2009</v>
      </c>
      <c r="B40" s="30" t="s">
        <v>159</v>
      </c>
      <c r="C40" s="38" t="s">
        <v>87</v>
      </c>
      <c r="D40" s="31">
        <v>18.648204855101408</v>
      </c>
      <c r="E40" s="31">
        <v>18.532818532818535</v>
      </c>
      <c r="F40" s="31">
        <v>25.269604579949412</v>
      </c>
      <c r="G40" s="31">
        <v>14.609683575200815</v>
      </c>
      <c r="H40" s="31">
        <v>12.541605645053922</v>
      </c>
      <c r="I40" s="31">
        <v>22.491456974215598</v>
      </c>
      <c r="J40" s="31">
        <v>8.1569253983047076</v>
      </c>
      <c r="K40" s="31">
        <v>19.083122531398395</v>
      </c>
      <c r="L40" s="31">
        <v>14.858207961656239</v>
      </c>
      <c r="M40" s="31">
        <v>18.213287178804421</v>
      </c>
      <c r="N40" s="31">
        <v>12.115563839701773</v>
      </c>
      <c r="O40" s="31">
        <v>16.038698797319487</v>
      </c>
      <c r="P40" s="31">
        <v>17.006168730306662</v>
      </c>
      <c r="Q40" s="31">
        <v>16.145209248657526</v>
      </c>
      <c r="R40" s="31">
        <v>13.659965384103318</v>
      </c>
      <c r="S40" s="32">
        <f t="shared" si="3"/>
        <v>16.145209248657526</v>
      </c>
      <c r="T40" s="33">
        <f t="shared" si="4"/>
        <v>-15.393073117097297</v>
      </c>
      <c r="U40" s="34">
        <f t="shared" si="5"/>
        <v>4</v>
      </c>
      <c r="V40" s="32">
        <v>7.2160830781520442</v>
      </c>
      <c r="W40" s="32">
        <v>10.091865264279058</v>
      </c>
      <c r="X40" s="37">
        <v>13.411440997647897</v>
      </c>
      <c r="Y40" s="37">
        <v>18.089024985576714</v>
      </c>
      <c r="Z40" s="37">
        <v>8.3255669462566022</v>
      </c>
      <c r="AA40" s="37">
        <v>15.435139573070607</v>
      </c>
      <c r="AB40" s="37">
        <v>9.3551679758576309</v>
      </c>
      <c r="AC40" s="37">
        <v>8.485332623263659</v>
      </c>
      <c r="AD40" s="37">
        <v>15.186615186615187</v>
      </c>
      <c r="AE40" s="37">
        <v>11.565259841121911</v>
      </c>
      <c r="AF40" s="37">
        <v>8.6806017840500598</v>
      </c>
      <c r="AG40" s="37">
        <v>15.115608219056497</v>
      </c>
      <c r="AH40" s="37">
        <v>14.157014157014158</v>
      </c>
      <c r="AI40" s="31">
        <f t="shared" si="6"/>
        <v>14.733945768428526</v>
      </c>
      <c r="AJ40" s="36">
        <f t="shared" si="7"/>
        <v>-7.2891566265060019</v>
      </c>
      <c r="AK40" s="35">
        <f>RANK(R40,(D40:R40,V40:AH40),1)</f>
        <v>12</v>
      </c>
    </row>
    <row r="41" spans="1:37" ht="12.75" customHeight="1" x14ac:dyDescent="0.25">
      <c r="A41">
        <v>2010</v>
      </c>
      <c r="B41" s="30" t="s">
        <v>160</v>
      </c>
      <c r="C41" s="38" t="s">
        <v>87</v>
      </c>
      <c r="D41" s="31">
        <v>18.896815729946059</v>
      </c>
      <c r="E41" s="31">
        <v>19.201322429093441</v>
      </c>
      <c r="F41" s="31">
        <v>25.865669044718985</v>
      </c>
      <c r="G41" s="31">
        <v>14.625021750478512</v>
      </c>
      <c r="H41" s="31">
        <v>12.754480598573171</v>
      </c>
      <c r="I41" s="31">
        <v>22.811901861840962</v>
      </c>
      <c r="J41" s="31">
        <v>8.9350965721245874</v>
      </c>
      <c r="K41" s="31">
        <v>18.331303288672352</v>
      </c>
      <c r="L41" s="31">
        <v>14.146511223246911</v>
      </c>
      <c r="M41" s="31">
        <v>16.582564816425961</v>
      </c>
      <c r="N41" s="31">
        <v>10.457630067861494</v>
      </c>
      <c r="O41" s="31">
        <v>15.642944144771183</v>
      </c>
      <c r="P41" s="31">
        <v>17.208978597529146</v>
      </c>
      <c r="Q41" s="31">
        <v>17.330781277188098</v>
      </c>
      <c r="R41" s="31">
        <v>12.911084043848966</v>
      </c>
      <c r="S41" s="32">
        <f t="shared" si="3"/>
        <v>16.582564816425961</v>
      </c>
      <c r="T41" s="33">
        <f t="shared" si="4"/>
        <v>-22.140608604407124</v>
      </c>
      <c r="U41" s="34">
        <f t="shared" si="5"/>
        <v>4</v>
      </c>
      <c r="V41" s="32">
        <v>7.0732556116234555</v>
      </c>
      <c r="W41" s="32">
        <v>9.8660170523751525</v>
      </c>
      <c r="X41" s="37">
        <v>16.095354097790153</v>
      </c>
      <c r="Y41" s="37">
        <v>17.382982425613363</v>
      </c>
      <c r="Z41" s="37">
        <v>8.6044892987645731</v>
      </c>
      <c r="AA41" s="37">
        <v>15.38193840264486</v>
      </c>
      <c r="AB41" s="37">
        <v>9.1265007830172262</v>
      </c>
      <c r="AC41" s="37">
        <v>10.283626239777275</v>
      </c>
      <c r="AD41" s="37">
        <v>16.573864625021749</v>
      </c>
      <c r="AE41" s="37">
        <v>12.493474856446843</v>
      </c>
      <c r="AF41" s="37">
        <v>9.0046981033582725</v>
      </c>
      <c r="AG41" s="37">
        <v>14.91212806681747</v>
      </c>
      <c r="AH41" s="37">
        <v>14.546720027840612</v>
      </c>
      <c r="AI41" s="31">
        <f t="shared" si="6"/>
        <v>14.768574908647992</v>
      </c>
      <c r="AJ41" s="36">
        <f t="shared" si="7"/>
        <v>-12.577319587628866</v>
      </c>
      <c r="AK41" s="35">
        <f>RANK(R41,(D41:R41,V41:AH41),1)</f>
        <v>11</v>
      </c>
    </row>
    <row r="42" spans="1:37" ht="12.75" customHeight="1" x14ac:dyDescent="0.25">
      <c r="A42">
        <v>2010</v>
      </c>
      <c r="B42" s="30" t="s">
        <v>159</v>
      </c>
      <c r="C42" s="38" t="s">
        <v>87</v>
      </c>
      <c r="D42" s="31">
        <v>17.897231918938768</v>
      </c>
      <c r="E42" s="31">
        <v>18.565733725840026</v>
      </c>
      <c r="F42" s="31">
        <v>25.470765047756828</v>
      </c>
      <c r="G42" s="31">
        <v>14.75781204095944</v>
      </c>
      <c r="H42" s="31">
        <v>13.048478306857486</v>
      </c>
      <c r="I42" s="31">
        <v>22.805219868340419</v>
      </c>
      <c r="J42" s="31">
        <v>8.9105367426205788</v>
      </c>
      <c r="K42" s="31">
        <v>18.565733725840026</v>
      </c>
      <c r="L42" s="31">
        <v>13.708518065570122</v>
      </c>
      <c r="M42" s="31">
        <v>16.340215052232036</v>
      </c>
      <c r="N42" s="31">
        <v>10.586022283968036</v>
      </c>
      <c r="O42" s="31">
        <v>15.790181919971507</v>
      </c>
      <c r="P42" s="31">
        <v>17.643370473280061</v>
      </c>
      <c r="Q42" s="31">
        <v>17.931080111693266</v>
      </c>
      <c r="R42" s="31">
        <v>13.268491559761697</v>
      </c>
      <c r="S42" s="32">
        <f t="shared" si="3"/>
        <v>16.340215052232036</v>
      </c>
      <c r="T42" s="33">
        <f t="shared" si="4"/>
        <v>-18.798549974106667</v>
      </c>
      <c r="U42" s="34">
        <f t="shared" si="5"/>
        <v>4</v>
      </c>
      <c r="V42" s="32">
        <v>7.040424092934777</v>
      </c>
      <c r="W42" s="32">
        <v>9.5451903567673426</v>
      </c>
      <c r="X42" s="37">
        <v>17.008716859133301</v>
      </c>
      <c r="Y42" s="37">
        <v>17.499515654073463</v>
      </c>
      <c r="Z42" s="37">
        <v>8.6312891523960023</v>
      </c>
      <c r="AA42" s="37">
        <v>14.055462041303684</v>
      </c>
      <c r="AB42" s="37">
        <v>8.8682265016774622</v>
      </c>
      <c r="AC42" s="37">
        <v>10.484477705704554</v>
      </c>
      <c r="AD42" s="37">
        <v>16.306366859477546</v>
      </c>
      <c r="AE42" s="37">
        <v>12.583065656483191</v>
      </c>
      <c r="AF42" s="37">
        <v>8.9697710799409425</v>
      </c>
      <c r="AG42" s="37">
        <v>15.578630715255922</v>
      </c>
      <c r="AH42" s="37">
        <v>14.385481920660004</v>
      </c>
      <c r="AI42" s="31">
        <f t="shared" si="6"/>
        <v>14.571646980809721</v>
      </c>
      <c r="AJ42" s="36">
        <f t="shared" si="7"/>
        <v>-8.9430894308943056</v>
      </c>
      <c r="AK42" s="35">
        <f>RANK(R42,(D42:R42,V42:AH42),1)</f>
        <v>11</v>
      </c>
    </row>
    <row r="43" spans="1:37" ht="12.75" customHeight="1" x14ac:dyDescent="0.25">
      <c r="A43">
        <v>2011</v>
      </c>
      <c r="B43" s="30" t="s">
        <v>160</v>
      </c>
      <c r="C43" s="38" t="s">
        <v>87</v>
      </c>
      <c r="D43" s="31">
        <v>19.185463230668429</v>
      </c>
      <c r="E43" s="31">
        <v>20.565774838666744</v>
      </c>
      <c r="F43" s="31">
        <v>27.910074337827602</v>
      </c>
      <c r="G43" s="31">
        <v>16.746044602696557</v>
      </c>
      <c r="H43" s="31">
        <v>13.525317517367153</v>
      </c>
      <c r="I43" s="31">
        <v>24.081662896775661</v>
      </c>
      <c r="J43" s="31">
        <v>9.3583390781269529</v>
      </c>
      <c r="K43" s="31">
        <v>20.426875557358741</v>
      </c>
      <c r="L43" s="31">
        <v>14.193770308661938</v>
      </c>
      <c r="M43" s="31">
        <v>16.173085067301031</v>
      </c>
      <c r="N43" s="31">
        <v>11.129304914804038</v>
      </c>
      <c r="O43" s="31">
        <v>16.164403862219281</v>
      </c>
      <c r="P43" s="31">
        <v>19.037882744278669</v>
      </c>
      <c r="Q43" s="31">
        <v>19.810509996554458</v>
      </c>
      <c r="R43" s="31">
        <v>13.290924980159893</v>
      </c>
      <c r="S43" s="32">
        <f t="shared" si="3"/>
        <v>16.746044602696557</v>
      </c>
      <c r="T43" s="33">
        <f t="shared" si="4"/>
        <v>-20.632452047693089</v>
      </c>
      <c r="U43" s="34">
        <f t="shared" si="5"/>
        <v>3</v>
      </c>
      <c r="V43" s="32">
        <v>7.1967190127710978</v>
      </c>
      <c r="W43" s="32">
        <v>9.7055872813969692</v>
      </c>
      <c r="X43" s="37">
        <v>17.77042680234311</v>
      </c>
      <c r="Y43" s="37">
        <v>18.968433103624669</v>
      </c>
      <c r="Z43" s="37">
        <v>8.6377990563416684</v>
      </c>
      <c r="AA43" s="37">
        <v>15.001122381264725</v>
      </c>
      <c r="AB43" s="37">
        <v>10.130966330402739</v>
      </c>
      <c r="AC43" s="37">
        <v>10.860187557269773</v>
      </c>
      <c r="AD43" s="37">
        <v>16.502970860407547</v>
      </c>
      <c r="AE43" s="37">
        <v>13.777072464737916</v>
      </c>
      <c r="AF43" s="37">
        <v>9.549325589925461</v>
      </c>
      <c r="AG43" s="37">
        <v>16.407477604508294</v>
      </c>
      <c r="AH43" s="37">
        <v>14.523656101768454</v>
      </c>
      <c r="AI43" s="31">
        <f t="shared" si="6"/>
        <v>15.582763121742003</v>
      </c>
      <c r="AJ43" s="36">
        <f t="shared" si="7"/>
        <v>-14.707520891364897</v>
      </c>
      <c r="AK43" s="35">
        <f>RANK(R43,(D43:R43,V43:AH43),1)</f>
        <v>9</v>
      </c>
    </row>
    <row r="44" spans="1:37" ht="12.75" customHeight="1" x14ac:dyDescent="0.25">
      <c r="A44">
        <v>2011</v>
      </c>
      <c r="B44" s="30" t="s">
        <v>159</v>
      </c>
      <c r="C44" s="38" t="s">
        <v>87</v>
      </c>
      <c r="D44" s="31">
        <v>19.094104386956705</v>
      </c>
      <c r="E44" s="31">
        <v>20.525511576346918</v>
      </c>
      <c r="F44" s="31">
        <v>28.480665471321608</v>
      </c>
      <c r="G44" s="31">
        <v>17.133510297246477</v>
      </c>
      <c r="H44" s="31">
        <v>13.958388895326369</v>
      </c>
      <c r="I44" s="31">
        <v>24.091016757191628</v>
      </c>
      <c r="J44" s="31">
        <v>9.6468169369813062</v>
      </c>
      <c r="K44" s="31">
        <v>21.714013303295157</v>
      </c>
      <c r="L44" s="31">
        <v>15.016762695966404</v>
      </c>
      <c r="M44" s="31">
        <v>16.023085326083162</v>
      </c>
      <c r="N44" s="31">
        <v>11.043523346022665</v>
      </c>
      <c r="O44" s="31">
        <v>18.339362414369141</v>
      </c>
      <c r="P44" s="31">
        <v>20.117777407247885</v>
      </c>
      <c r="Q44" s="31">
        <v>19.302309069049826</v>
      </c>
      <c r="R44" s="31">
        <v>14.990737110704766</v>
      </c>
      <c r="S44" s="32">
        <f t="shared" si="3"/>
        <v>18.339362414369141</v>
      </c>
      <c r="T44" s="33">
        <f t="shared" si="4"/>
        <v>-18.259224219489123</v>
      </c>
      <c r="U44" s="34">
        <f t="shared" si="5"/>
        <v>4</v>
      </c>
      <c r="V44" s="32">
        <v>7.4433173848291023</v>
      </c>
      <c r="W44" s="32">
        <v>10.748566713057409</v>
      </c>
      <c r="X44" s="37">
        <v>20.872519379835456</v>
      </c>
      <c r="Y44" s="37">
        <v>18.582267876811116</v>
      </c>
      <c r="Z44" s="37">
        <v>9.1957067924462095</v>
      </c>
      <c r="AA44" s="37">
        <v>14.409499039861467</v>
      </c>
      <c r="AB44" s="37">
        <v>10.4189092997433</v>
      </c>
      <c r="AC44" s="37">
        <v>11.060873736197092</v>
      </c>
      <c r="AD44" s="37">
        <v>16.847228859368435</v>
      </c>
      <c r="AE44" s="37">
        <v>12.526981705936159</v>
      </c>
      <c r="AF44" s="37">
        <v>9.5513897910219594</v>
      </c>
      <c r="AG44" s="37">
        <v>16.604323396926457</v>
      </c>
      <c r="AH44" s="37">
        <v>14.765182038437215</v>
      </c>
      <c r="AI44" s="31">
        <f t="shared" si="6"/>
        <v>15.519924011024784</v>
      </c>
      <c r="AJ44" s="36">
        <f t="shared" si="7"/>
        <v>-3.4097261039687035</v>
      </c>
      <c r="AK44" s="35">
        <f>RANK(R44,(D44:R44,V44:AH44),1)</f>
        <v>13</v>
      </c>
    </row>
    <row r="45" spans="1:37" ht="12.75" customHeight="1" x14ac:dyDescent="0.25">
      <c r="A45">
        <v>2012</v>
      </c>
      <c r="B45" s="30" t="s">
        <v>160</v>
      </c>
      <c r="C45" s="38" t="s">
        <v>87</v>
      </c>
      <c r="D45" s="31">
        <v>18.260577680843824</v>
      </c>
      <c r="E45" s="31">
        <v>19.132086566106967</v>
      </c>
      <c r="F45" s="31">
        <v>27.197654645759282</v>
      </c>
      <c r="G45" s="31">
        <v>16.048918339940183</v>
      </c>
      <c r="H45" s="31">
        <v>12.899975858281836</v>
      </c>
      <c r="I45" s="31">
        <v>23.382747827248913</v>
      </c>
      <c r="J45" s="31">
        <v>10.129235345699952</v>
      </c>
      <c r="K45" s="31">
        <v>21.524625109612394</v>
      </c>
      <c r="L45" s="31">
        <v>15.251405492105038</v>
      </c>
      <c r="M45" s="31">
        <v>15.506280732134828</v>
      </c>
      <c r="N45" s="31">
        <v>11.041853140645321</v>
      </c>
      <c r="O45" s="31">
        <v>18.400347973763385</v>
      </c>
      <c r="P45" s="31">
        <v>19.946042977815001</v>
      </c>
      <c r="Q45" s="31">
        <v>18.203025207288711</v>
      </c>
      <c r="R45" s="31">
        <v>14.988308470138806</v>
      </c>
      <c r="S45" s="32">
        <f t="shared" si="3"/>
        <v>18.203025207288711</v>
      </c>
      <c r="T45" s="33">
        <f t="shared" si="4"/>
        <v>-17.660343270099375</v>
      </c>
      <c r="U45" s="34">
        <f t="shared" si="5"/>
        <v>4</v>
      </c>
      <c r="V45" s="32">
        <v>6.9885146459780518</v>
      </c>
      <c r="W45" s="32">
        <v>10.893861065789315</v>
      </c>
      <c r="X45" s="37">
        <v>22.889440911062227</v>
      </c>
      <c r="Y45" s="37">
        <v>17.800157892402918</v>
      </c>
      <c r="Z45" s="37">
        <v>9.2166175507545827</v>
      </c>
      <c r="AA45" s="37">
        <v>13.393282774468524</v>
      </c>
      <c r="AB45" s="37">
        <v>10.770534336742642</v>
      </c>
      <c r="AC45" s="37">
        <v>10.606098698013747</v>
      </c>
      <c r="AD45" s="37">
        <v>15.818708445719729</v>
      </c>
      <c r="AE45" s="37">
        <v>12.382003596285818</v>
      </c>
      <c r="AF45" s="37">
        <v>8.9124116191061251</v>
      </c>
      <c r="AG45" s="37">
        <v>16.016031212194402</v>
      </c>
      <c r="AH45" s="37">
        <v>14.379896606841895</v>
      </c>
      <c r="AI45" s="31">
        <f t="shared" si="6"/>
        <v>15.378843112119933</v>
      </c>
      <c r="AJ45" s="36">
        <f t="shared" si="7"/>
        <v>-2.5394279604383874</v>
      </c>
      <c r="AK45" s="35">
        <f>RANK(R45,(D45:R45,V45:AH45),1)</f>
        <v>13</v>
      </c>
    </row>
    <row r="46" spans="1:37" ht="12.75" customHeight="1" x14ac:dyDescent="0.25">
      <c r="A46">
        <v>2012</v>
      </c>
      <c r="B46" s="30" t="s">
        <v>159</v>
      </c>
      <c r="C46" s="38" t="s">
        <v>87</v>
      </c>
      <c r="D46" s="31">
        <v>18.019026301063235</v>
      </c>
      <c r="E46" s="31">
        <v>19.473978735310578</v>
      </c>
      <c r="F46" s="31">
        <v>26.205132304740587</v>
      </c>
      <c r="G46" s="31">
        <v>15.764649452394277</v>
      </c>
      <c r="H46" s="31">
        <v>13.638180510032777</v>
      </c>
      <c r="I46" s="31">
        <v>23.399152610120716</v>
      </c>
      <c r="J46" s="31">
        <v>10.224638260452476</v>
      </c>
      <c r="K46" s="31">
        <v>22.271964185786235</v>
      </c>
      <c r="L46" s="31">
        <v>16.100407706451357</v>
      </c>
      <c r="M46" s="31">
        <v>15.149092653289634</v>
      </c>
      <c r="N46" s="31">
        <v>10.672315932528582</v>
      </c>
      <c r="O46" s="31">
        <v>18.226876648812855</v>
      </c>
      <c r="P46" s="31">
        <v>20.113518266847873</v>
      </c>
      <c r="Q46" s="31">
        <v>18.098968742505399</v>
      </c>
      <c r="R46" s="31">
        <v>15.708689743384765</v>
      </c>
      <c r="S46" s="32">
        <f t="shared" si="3"/>
        <v>18.019026301063235</v>
      </c>
      <c r="T46" s="33">
        <f t="shared" si="4"/>
        <v>-12.82165039929014</v>
      </c>
      <c r="U46" s="34">
        <f t="shared" si="5"/>
        <v>5</v>
      </c>
      <c r="V46" s="32">
        <v>7.6105204252937906</v>
      </c>
      <c r="W46" s="32">
        <v>11.967383483891599</v>
      </c>
      <c r="X46" s="37">
        <v>23.151331041650018</v>
      </c>
      <c r="Y46" s="37">
        <v>17.339515548804862</v>
      </c>
      <c r="Z46" s="37">
        <v>9.1374210568390755</v>
      </c>
      <c r="AA46" s="37">
        <v>13.470301383004237</v>
      </c>
      <c r="AB46" s="37">
        <v>9.7369893676552888</v>
      </c>
      <c r="AC46" s="37">
        <v>10.320569190183068</v>
      </c>
      <c r="AD46" s="37">
        <v>15.580781837077303</v>
      </c>
      <c r="AE46" s="37">
        <v>12.59093452714046</v>
      </c>
      <c r="AF46" s="37">
        <v>8.8256455352146457</v>
      </c>
      <c r="AG46" s="37">
        <v>15.620753057798387</v>
      </c>
      <c r="AH46" s="37">
        <v>14.149812135262611</v>
      </c>
      <c r="AI46" s="31">
        <f t="shared" si="6"/>
        <v>15.600767447437846</v>
      </c>
      <c r="AJ46" s="36">
        <f t="shared" si="7"/>
        <v>0.69177555726364715</v>
      </c>
      <c r="AK46" s="35">
        <f>RANK(R46,(D46:R46,V46:AH46),1)</f>
        <v>16</v>
      </c>
    </row>
    <row r="47" spans="1:37" ht="12.75" customHeight="1" x14ac:dyDescent="0.25">
      <c r="A47">
        <v>2013</v>
      </c>
      <c r="B47" s="30" t="s">
        <v>160</v>
      </c>
      <c r="C47" s="38" t="s">
        <v>87</v>
      </c>
      <c r="D47" s="31">
        <v>20.114013443376159</v>
      </c>
      <c r="E47" s="31">
        <v>19.935335658980684</v>
      </c>
      <c r="F47" s="31">
        <v>28.111971411554499</v>
      </c>
      <c r="G47" s="31">
        <v>17.076491108653109</v>
      </c>
      <c r="H47" s="31">
        <v>14.838764570747895</v>
      </c>
      <c r="I47" s="31">
        <v>26.96332851186931</v>
      </c>
      <c r="J47" s="31">
        <v>12.252190929975324</v>
      </c>
      <c r="K47" s="31">
        <v>23.772653790521566</v>
      </c>
      <c r="L47" s="31">
        <v>16.668084744320598</v>
      </c>
      <c r="M47" s="31">
        <v>15.783204288266825</v>
      </c>
      <c r="N47" s="31">
        <v>11.886326895260783</v>
      </c>
      <c r="O47" s="31">
        <v>19.603505487960522</v>
      </c>
      <c r="P47" s="31">
        <v>20.709606058027738</v>
      </c>
      <c r="Q47" s="31">
        <v>19.722624010890836</v>
      </c>
      <c r="R47" s="31">
        <v>16.106525993363398</v>
      </c>
      <c r="S47" s="32">
        <f t="shared" si="3"/>
        <v>19.603505487960522</v>
      </c>
      <c r="T47" s="33">
        <f t="shared" si="4"/>
        <v>-17.838541666666664</v>
      </c>
      <c r="U47" s="34">
        <f t="shared" si="5"/>
        <v>5</v>
      </c>
      <c r="V47" s="32">
        <v>7.9469071726367728</v>
      </c>
      <c r="W47" s="32">
        <v>12.711648089849401</v>
      </c>
      <c r="X47" s="37">
        <v>23.338722028418275</v>
      </c>
      <c r="Y47" s="37">
        <v>18.539947247511275</v>
      </c>
      <c r="Z47" s="37">
        <v>11.843784565642814</v>
      </c>
      <c r="AA47" s="37">
        <v>12.507444907683144</v>
      </c>
      <c r="AB47" s="37">
        <v>11.120564962137328</v>
      </c>
      <c r="AC47" s="37">
        <v>11.852293031566409</v>
      </c>
      <c r="AD47" s="37">
        <v>16.132051391134176</v>
      </c>
      <c r="AE47" s="37">
        <v>13.060495192716754</v>
      </c>
      <c r="AF47" s="37">
        <v>11.460903599081085</v>
      </c>
      <c r="AG47" s="37">
        <v>16.319237641453245</v>
      </c>
      <c r="AH47" s="37">
        <v>16.038458265974644</v>
      </c>
      <c r="AI47" s="31">
        <f t="shared" si="6"/>
        <v>16.119288692248787</v>
      </c>
      <c r="AJ47" s="36">
        <f t="shared" si="7"/>
        <v>-7.917656373712198E-2</v>
      </c>
      <c r="AK47" s="35">
        <f>RANK(R47,(D47:R47,V47:AH47),1)</f>
        <v>14</v>
      </c>
    </row>
    <row r="48" spans="1:37" ht="12.75" customHeight="1" x14ac:dyDescent="0.25">
      <c r="A48">
        <v>2013</v>
      </c>
      <c r="B48" s="30" t="s">
        <v>159</v>
      </c>
      <c r="C48" s="38" t="s">
        <v>87</v>
      </c>
      <c r="D48" s="31">
        <v>19.691446978045267</v>
      </c>
      <c r="E48" s="31">
        <v>20.344155293718742</v>
      </c>
      <c r="F48" s="31">
        <v>27.269644824955495</v>
      </c>
      <c r="G48" s="31">
        <v>16.944986013393233</v>
      </c>
      <c r="H48" s="31">
        <v>15.393744172247183</v>
      </c>
      <c r="I48" s="31">
        <v>26.922098838687802</v>
      </c>
      <c r="J48" s="31">
        <v>13.825548868356361</v>
      </c>
      <c r="K48" s="31">
        <v>25.319996609307456</v>
      </c>
      <c r="L48" s="31">
        <v>16.995846401627535</v>
      </c>
      <c r="M48" s="31">
        <v>15.232686276171908</v>
      </c>
      <c r="N48" s="31">
        <v>11.76570314486734</v>
      </c>
      <c r="O48" s="31">
        <v>19.88641179961007</v>
      </c>
      <c r="P48" s="31">
        <v>21.691955581927612</v>
      </c>
      <c r="Q48" s="31">
        <v>18.894634229041284</v>
      </c>
      <c r="R48" s="31">
        <v>16.59744002712554</v>
      </c>
      <c r="S48" s="32">
        <f t="shared" si="3"/>
        <v>18.894634229041284</v>
      </c>
      <c r="T48" s="33">
        <f t="shared" si="4"/>
        <v>-12.157918349035453</v>
      </c>
      <c r="U48" s="34">
        <f t="shared" si="5"/>
        <v>5</v>
      </c>
      <c r="V48" s="32">
        <v>7.3917097567178098</v>
      </c>
      <c r="W48" s="32">
        <v>12.418411460540815</v>
      </c>
      <c r="X48" s="37">
        <v>20.920573027040774</v>
      </c>
      <c r="Y48" s="37">
        <v>18.080868017292531</v>
      </c>
      <c r="Z48" s="37">
        <v>11.782656607612106</v>
      </c>
      <c r="AA48" s="37">
        <v>11.70636602526066</v>
      </c>
      <c r="AB48" s="37">
        <v>10.29075188607273</v>
      </c>
      <c r="AC48" s="37">
        <v>11.97762142917691</v>
      </c>
      <c r="AD48" s="37">
        <v>16.580486564380774</v>
      </c>
      <c r="AE48" s="37">
        <v>12.782910909553275</v>
      </c>
      <c r="AF48" s="37">
        <v>11.045180978214802</v>
      </c>
      <c r="AG48" s="37">
        <v>16.173603458506399</v>
      </c>
      <c r="AH48" s="37">
        <v>16.750021191828431</v>
      </c>
      <c r="AI48" s="31">
        <f t="shared" si="6"/>
        <v>16.588963295753157</v>
      </c>
      <c r="AJ48" s="36">
        <f t="shared" si="7"/>
        <v>5.1098620337252224E-2</v>
      </c>
      <c r="AK48" s="35">
        <f>RANK(R48,(D48:R48,V48:AH48),1)</f>
        <v>15</v>
      </c>
    </row>
    <row r="49" spans="1:37" ht="12.75" customHeight="1" x14ac:dyDescent="0.25">
      <c r="A49">
        <v>2014</v>
      </c>
      <c r="B49" s="30" t="s">
        <v>160</v>
      </c>
      <c r="C49" s="38" t="s">
        <v>87</v>
      </c>
      <c r="D49" s="31">
        <v>19.224768005255811</v>
      </c>
      <c r="E49" s="31">
        <v>18.436396485176974</v>
      </c>
      <c r="F49" s="31">
        <v>27.305576086063894</v>
      </c>
      <c r="G49" s="31">
        <v>16.547589718321426</v>
      </c>
      <c r="H49" s="31">
        <v>14.527387698119407</v>
      </c>
      <c r="I49" s="31">
        <v>26.508992362650897</v>
      </c>
      <c r="J49" s="31">
        <v>13.755440584708879</v>
      </c>
      <c r="K49" s="31">
        <v>24.595548985792888</v>
      </c>
      <c r="L49" s="31">
        <v>17.344173441734416</v>
      </c>
      <c r="M49" s="31">
        <v>15.545700911554569</v>
      </c>
      <c r="N49" s="31">
        <v>10.281678574361502</v>
      </c>
      <c r="O49" s="31">
        <v>19.503982918617062</v>
      </c>
      <c r="P49" s="31">
        <v>21.277818838794449</v>
      </c>
      <c r="Q49" s="31">
        <v>17.935452081793546</v>
      </c>
      <c r="R49" s="31">
        <v>17.467356491746735</v>
      </c>
      <c r="S49" s="32">
        <f t="shared" si="3"/>
        <v>17.935452081793546</v>
      </c>
      <c r="T49" s="33">
        <f t="shared" si="4"/>
        <v>-2.6098901098901197</v>
      </c>
      <c r="U49" s="34">
        <f t="shared" si="5"/>
        <v>7</v>
      </c>
      <c r="V49" s="32">
        <v>6.8818263940215161</v>
      </c>
      <c r="W49" s="32">
        <v>11.743450767841011</v>
      </c>
      <c r="X49" s="37">
        <v>18.78952122854562</v>
      </c>
      <c r="Y49" s="37">
        <v>15.143302948180997</v>
      </c>
      <c r="Z49" s="37">
        <v>11.045413484437876</v>
      </c>
      <c r="AA49" s="37">
        <v>10.257041964359036</v>
      </c>
      <c r="AB49" s="37">
        <v>10.65943992773261</v>
      </c>
      <c r="AC49" s="37">
        <v>11.094686704442802</v>
      </c>
      <c r="AD49" s="37">
        <v>13.730803974706413</v>
      </c>
      <c r="AE49" s="37">
        <v>12.154060934548738</v>
      </c>
      <c r="AF49" s="37">
        <v>10.856532807752322</v>
      </c>
      <c r="AG49" s="37">
        <v>13.952533464728587</v>
      </c>
      <c r="AH49" s="37">
        <v>16.01379650160138</v>
      </c>
      <c r="AI49" s="31">
        <f t="shared" si="6"/>
        <v>15.344501929867782</v>
      </c>
      <c r="AJ49" s="36">
        <f t="shared" si="7"/>
        <v>13.834626705913838</v>
      </c>
      <c r="AK49" s="35">
        <f>RANK(R49,(D49:R49,V49:AH49),1)</f>
        <v>19</v>
      </c>
    </row>
    <row r="50" spans="1:37" ht="12.75" customHeight="1" x14ac:dyDescent="0.25">
      <c r="A50">
        <v>2014</v>
      </c>
      <c r="B50" s="30" t="s">
        <v>159</v>
      </c>
      <c r="C50" s="38" t="s">
        <v>87</v>
      </c>
      <c r="D50" s="31">
        <v>18.289015511237732</v>
      </c>
      <c r="E50" s="31">
        <v>17.070275403608736</v>
      </c>
      <c r="F50" s="31">
        <v>26.226654004431776</v>
      </c>
      <c r="G50" s="31">
        <v>15.859449192782524</v>
      </c>
      <c r="H50" s="31">
        <v>15.02849002849003</v>
      </c>
      <c r="I50" s="31">
        <v>25.561886672997787</v>
      </c>
      <c r="J50" s="31">
        <v>14.0471668249446</v>
      </c>
      <c r="K50" s="31">
        <v>25.419436530547639</v>
      </c>
      <c r="L50" s="31">
        <v>16.611269389047166</v>
      </c>
      <c r="M50" s="31">
        <v>14.981006647673315</v>
      </c>
      <c r="N50" s="31">
        <v>9.4808483697372594</v>
      </c>
      <c r="O50" s="31">
        <v>19.151630262741374</v>
      </c>
      <c r="P50" s="31">
        <v>21.802785691674583</v>
      </c>
      <c r="Q50" s="31">
        <v>17.109844887622668</v>
      </c>
      <c r="R50" s="31">
        <v>17.64798987021209</v>
      </c>
      <c r="S50" s="32">
        <f t="shared" si="3"/>
        <v>17.109844887622668</v>
      </c>
      <c r="T50" s="33">
        <f t="shared" si="4"/>
        <v>3.1452358926919235</v>
      </c>
      <c r="U50" s="34">
        <f t="shared" si="5"/>
        <v>9</v>
      </c>
      <c r="V50" s="32">
        <v>7.1304210193099085</v>
      </c>
      <c r="W50" s="32">
        <v>11.301044634377968</v>
      </c>
      <c r="X50" s="37">
        <v>18.558088002532443</v>
      </c>
      <c r="Y50" s="37">
        <v>14.498258942703387</v>
      </c>
      <c r="Z50" s="37">
        <v>10.723330167774613</v>
      </c>
      <c r="AA50" s="37">
        <v>9.4254510921177577</v>
      </c>
      <c r="AB50" s="37">
        <v>9.10889522000633</v>
      </c>
      <c r="AC50" s="37">
        <v>10.596707818930041</v>
      </c>
      <c r="AD50" s="37">
        <v>11.435580880025324</v>
      </c>
      <c r="AE50" s="37">
        <v>11.760050648939538</v>
      </c>
      <c r="AF50" s="37">
        <v>10.232668566001898</v>
      </c>
      <c r="AG50" s="37">
        <v>13.596074707185817</v>
      </c>
      <c r="AH50" s="37">
        <v>15.289648622981957</v>
      </c>
      <c r="AI50" s="31">
        <f t="shared" si="6"/>
        <v>15.004748338081672</v>
      </c>
      <c r="AJ50" s="36">
        <f t="shared" si="7"/>
        <v>17.616033755274238</v>
      </c>
      <c r="AK50" s="35">
        <f>RANK(R50,(D50:R50,V50:AH50),1)</f>
        <v>21</v>
      </c>
    </row>
    <row r="51" spans="1:37" ht="12.75" customHeight="1" x14ac:dyDescent="0.25">
      <c r="A51">
        <v>2015</v>
      </c>
      <c r="B51" s="30" t="s">
        <v>160</v>
      </c>
      <c r="C51" s="38">
        <v>2015</v>
      </c>
      <c r="D51" s="31">
        <v>17.713193365767772</v>
      </c>
      <c r="E51" s="31">
        <v>16.468363736920928</v>
      </c>
      <c r="F51" s="31">
        <v>24.435273361540744</v>
      </c>
      <c r="G51" s="31">
        <v>14.79150500159194</v>
      </c>
      <c r="H51" s="31">
        <v>13.802963825742973</v>
      </c>
      <c r="I51" s="31">
        <v>23.519957457976886</v>
      </c>
      <c r="J51" s="31">
        <v>13.202516593005081</v>
      </c>
      <c r="K51" s="31">
        <v>22.685189353926649</v>
      </c>
      <c r="L51" s="31">
        <v>15.245501689759614</v>
      </c>
      <c r="M51" s="31">
        <v>14.088542387654895</v>
      </c>
      <c r="N51" s="31">
        <v>11.437787530933965</v>
      </c>
      <c r="O51" s="31">
        <v>18.093964781650339</v>
      </c>
      <c r="P51" s="31">
        <v>19.880661425406991</v>
      </c>
      <c r="Q51" s="31">
        <v>15.135663781331951</v>
      </c>
      <c r="R51" s="31">
        <v>17.222584041457544</v>
      </c>
      <c r="S51" s="32">
        <f t="shared" si="3"/>
        <v>16.468363736920928</v>
      </c>
      <c r="T51" s="33">
        <f t="shared" si="4"/>
        <v>4.5798132503334674</v>
      </c>
      <c r="U51" s="34">
        <f t="shared" si="5"/>
        <v>9</v>
      </c>
      <c r="V51" s="32">
        <v>6.9856909759993622</v>
      </c>
      <c r="W51" s="32">
        <v>10.478536463999042</v>
      </c>
      <c r="X51" s="37">
        <v>14.227670404996603</v>
      </c>
      <c r="Y51" s="37">
        <v>13.392902300946366</v>
      </c>
      <c r="Z51" s="37">
        <v>9.7975414317475327</v>
      </c>
      <c r="AA51" s="37">
        <v>8.545389275672175</v>
      </c>
      <c r="AB51" s="37">
        <v>12.008944654757814</v>
      </c>
      <c r="AC51" s="37">
        <v>9.3581897980368804</v>
      </c>
      <c r="AD51" s="37">
        <v>10.427278773399467</v>
      </c>
      <c r="AE51" s="37">
        <v>11.240079295764172</v>
      </c>
      <c r="AF51" s="37">
        <v>9.7389612139194455</v>
      </c>
      <c r="AG51" s="37">
        <v>12.75584243206592</v>
      </c>
      <c r="AH51" s="37">
        <v>13.912801734170637</v>
      </c>
      <c r="AI51" s="31">
        <f t="shared" si="6"/>
        <v>13.857882779956805</v>
      </c>
      <c r="AJ51" s="36">
        <f t="shared" si="7"/>
        <v>24.280052840158511</v>
      </c>
      <c r="AK51" s="35">
        <f>RANK(R51,(D51:R51,V51:AH51),1)</f>
        <v>22</v>
      </c>
    </row>
    <row r="52" spans="1:37" ht="12.75" customHeight="1" x14ac:dyDescent="0.25">
      <c r="A52">
        <v>2015</v>
      </c>
      <c r="B52" s="30" t="s">
        <v>159</v>
      </c>
      <c r="C52" s="38">
        <v>2015</v>
      </c>
      <c r="D52" s="31">
        <v>17.220413069532199</v>
      </c>
      <c r="E52" s="31">
        <v>18.191894793053656</v>
      </c>
      <c r="F52" s="31">
        <v>23.934431203202713</v>
      </c>
      <c r="G52" s="31">
        <v>14.421106473607406</v>
      </c>
      <c r="H52" s="31">
        <v>13.442428589170976</v>
      </c>
      <c r="I52" s="31">
        <v>23.078088054320837</v>
      </c>
      <c r="J52" s="31">
        <v>13.039443577932447</v>
      </c>
      <c r="K52" s="31">
        <v>22.063429365309535</v>
      </c>
      <c r="L52" s="31">
        <v>15.335018909809076</v>
      </c>
      <c r="M52" s="31">
        <v>13.845413600409506</v>
      </c>
      <c r="N52" s="31">
        <v>9.6932287524696488</v>
      </c>
      <c r="O52" s="31">
        <v>17.853675230049888</v>
      </c>
      <c r="P52" s="31">
        <v>20.523450929505152</v>
      </c>
      <c r="Q52" s="31">
        <v>15.025583990465204</v>
      </c>
      <c r="R52" s="31">
        <v>17.450690218811356</v>
      </c>
      <c r="S52" s="32">
        <f t="shared" si="3"/>
        <v>17.220413069532199</v>
      </c>
      <c r="T52" s="33">
        <f t="shared" si="4"/>
        <v>1.3372335979941317</v>
      </c>
      <c r="U52" s="34">
        <f t="shared" si="5"/>
        <v>9</v>
      </c>
      <c r="V52" s="32">
        <v>6.9155106392897805</v>
      </c>
      <c r="W52" s="32">
        <v>10.160979211942943</v>
      </c>
      <c r="X52" s="37">
        <v>13.140189830742081</v>
      </c>
      <c r="Y52" s="37">
        <v>13.37046698002124</v>
      </c>
      <c r="Z52" s="37">
        <v>9.5636978560001218</v>
      </c>
      <c r="AA52" s="37">
        <v>8.5346468451588748</v>
      </c>
      <c r="AB52" s="37">
        <v>11.924038636111513</v>
      </c>
      <c r="AC52" s="37">
        <v>9.0887512356118538</v>
      </c>
      <c r="AD52" s="37">
        <v>10.484806453116763</v>
      </c>
      <c r="AE52" s="37">
        <v>10.794241372460633</v>
      </c>
      <c r="AF52" s="37">
        <v>9.6644441088097537</v>
      </c>
      <c r="AG52" s="37">
        <v>12.578889279374126</v>
      </c>
      <c r="AH52" s="37">
        <v>14.082886910603643</v>
      </c>
      <c r="AI52" s="31">
        <f t="shared" si="6"/>
        <v>13.406447784596107</v>
      </c>
      <c r="AJ52" s="36">
        <f t="shared" si="7"/>
        <v>30.1663982823403</v>
      </c>
      <c r="AK52" s="35">
        <f>RANK(R52,(D52:R52,V52:AH52),1)</f>
        <v>22</v>
      </c>
    </row>
    <row r="53" spans="1:37" ht="12.75" customHeight="1" x14ac:dyDescent="0.25">
      <c r="A53">
        <v>2016</v>
      </c>
      <c r="B53" s="30" t="s">
        <v>160</v>
      </c>
      <c r="C53" s="38">
        <v>2015</v>
      </c>
      <c r="D53" s="31">
        <v>19.300493896458992</v>
      </c>
      <c r="E53" s="31">
        <v>21.978739116459753</v>
      </c>
      <c r="F53" s="31">
        <v>26.00389254303067</v>
      </c>
      <c r="G53" s="31">
        <v>15.874831405760339</v>
      </c>
      <c r="H53" s="31">
        <v>14.465638426632029</v>
      </c>
      <c r="I53" s="31">
        <v>25.404401607158405</v>
      </c>
      <c r="J53" s="31">
        <v>13.173229396050266</v>
      </c>
      <c r="K53" s="31">
        <v>22.041023889017914</v>
      </c>
      <c r="L53" s="31">
        <v>16.365323989655828</v>
      </c>
      <c r="M53" s="31">
        <v>14.442281636922722</v>
      </c>
      <c r="N53" s="31">
        <v>8.883365686107183</v>
      </c>
      <c r="O53" s="31">
        <v>19.899984832331256</v>
      </c>
      <c r="P53" s="31">
        <v>20.803114034424532</v>
      </c>
      <c r="Q53" s="31">
        <v>16.661176659307074</v>
      </c>
      <c r="R53" s="31">
        <v>17.291809981458417</v>
      </c>
      <c r="S53" s="32">
        <f t="shared" si="3"/>
        <v>17.291809981458417</v>
      </c>
      <c r="T53" s="33">
        <f t="shared" si="4"/>
        <v>0</v>
      </c>
      <c r="U53" s="34">
        <f t="shared" si="5"/>
        <v>8</v>
      </c>
      <c r="V53" s="32">
        <v>7.497529496688184</v>
      </c>
      <c r="W53" s="32">
        <v>11.071118322212458</v>
      </c>
      <c r="X53" s="37">
        <v>11.810749996340576</v>
      </c>
      <c r="Y53" s="37">
        <v>14.652492744306503</v>
      </c>
      <c r="Z53" s="37">
        <v>9.6619253430841496</v>
      </c>
      <c r="AA53" s="37">
        <v>8.9923640380839593</v>
      </c>
      <c r="AB53" s="37">
        <v>12.690522408724547</v>
      </c>
      <c r="AC53" s="37">
        <v>9.7397813087818452</v>
      </c>
      <c r="AD53" s="37">
        <v>11.024404742793841</v>
      </c>
      <c r="AE53" s="37">
        <v>10.962119970235683</v>
      </c>
      <c r="AF53" s="37">
        <v>10.004491592154015</v>
      </c>
      <c r="AG53" s="37">
        <v>12.363527352794222</v>
      </c>
      <c r="AH53" s="37">
        <v>15.446623594423006</v>
      </c>
      <c r="AI53" s="31">
        <f t="shared" si="6"/>
        <v>14.453960031777376</v>
      </c>
      <c r="AJ53" s="36">
        <f t="shared" si="7"/>
        <v>19.633719364395368</v>
      </c>
      <c r="AK53" s="35">
        <f>RANK(R53,(D53:R53,V53:AH53),1)</f>
        <v>21</v>
      </c>
    </row>
    <row r="54" spans="1:37" ht="12.75" customHeight="1" x14ac:dyDescent="0.25">
      <c r="A54">
        <v>2016</v>
      </c>
      <c r="B54" s="30" t="s">
        <v>159</v>
      </c>
      <c r="C54" s="38">
        <v>2015</v>
      </c>
      <c r="D54" s="31">
        <v>21.079141814278923</v>
      </c>
      <c r="E54" s="31">
        <v>26.604575237263571</v>
      </c>
      <c r="F54" s="31">
        <v>28.727097874086603</v>
      </c>
      <c r="G54" s="31">
        <v>17.744976700565012</v>
      </c>
      <c r="H54" s="31">
        <v>16.275537951995226</v>
      </c>
      <c r="I54" s="31">
        <v>28.331810257512274</v>
      </c>
      <c r="J54" s="31">
        <v>15.01233622076856</v>
      </c>
      <c r="K54" s="31">
        <v>25.599169777715826</v>
      </c>
      <c r="L54" s="31">
        <v>18.277755662034764</v>
      </c>
      <c r="M54" s="31">
        <v>15.94040279881264</v>
      </c>
      <c r="N54" s="31">
        <v>9.5986145155114393</v>
      </c>
      <c r="O54" s="31">
        <v>21.448649803685363</v>
      </c>
      <c r="P54" s="31">
        <v>23.966460057082724</v>
      </c>
      <c r="Q54" s="31">
        <v>18.862093877840294</v>
      </c>
      <c r="R54" s="31">
        <v>18.209009989587056</v>
      </c>
      <c r="S54" s="32">
        <f t="shared" si="3"/>
        <v>18.862093877840294</v>
      </c>
      <c r="T54" s="33">
        <f t="shared" si="4"/>
        <v>-3.4624145785876905</v>
      </c>
      <c r="U54" s="34">
        <f t="shared" si="5"/>
        <v>6</v>
      </c>
      <c r="V54" s="32">
        <v>8.154955394109539</v>
      </c>
      <c r="W54" s="32">
        <v>12.331254995307891</v>
      </c>
      <c r="X54" s="37">
        <v>13.88662583443732</v>
      </c>
      <c r="Y54" s="37">
        <v>16.181012652379621</v>
      </c>
      <c r="Z54" s="37">
        <v>10.896189082961955</v>
      </c>
      <c r="AA54" s="37">
        <v>10.04546138642155</v>
      </c>
      <c r="AB54" s="37">
        <v>14.281913451011647</v>
      </c>
      <c r="AC54" s="37">
        <v>10.208732358484861</v>
      </c>
      <c r="AD54" s="37">
        <v>12.52030559453909</v>
      </c>
      <c r="AE54" s="37">
        <v>12.30547536814</v>
      </c>
      <c r="AF54" s="37">
        <v>10.784477365234428</v>
      </c>
      <c r="AG54" s="37">
        <v>15.364657792063072</v>
      </c>
      <c r="AH54" s="37">
        <v>17.126265648535629</v>
      </c>
      <c r="AI54" s="31">
        <f t="shared" si="6"/>
        <v>16.060707725596131</v>
      </c>
      <c r="AJ54" s="36">
        <f t="shared" si="7"/>
        <v>13.376136971642605</v>
      </c>
      <c r="AK54" s="35">
        <f>RANK(R54,(D54:R54,V54:AH54),1)</f>
        <v>19</v>
      </c>
    </row>
    <row r="55" spans="1:37" ht="12.75" customHeight="1" x14ac:dyDescent="0.25">
      <c r="A55">
        <v>2017</v>
      </c>
      <c r="B55" s="30" t="s">
        <v>160</v>
      </c>
      <c r="C55" s="38">
        <v>2015</v>
      </c>
      <c r="D55" s="31">
        <v>20.898769496332719</v>
      </c>
      <c r="E55" s="31">
        <v>27.698616243492047</v>
      </c>
      <c r="F55" s="31">
        <v>28.309741710641816</v>
      </c>
      <c r="G55" s="31">
        <v>18.548949038137156</v>
      </c>
      <c r="H55" s="31">
        <v>16.750002240470955</v>
      </c>
      <c r="I55" s="31">
        <v>28.938081979683115</v>
      </c>
      <c r="J55" s="31">
        <v>14.684226013485841</v>
      </c>
      <c r="K55" s="31">
        <v>25.675877021235792</v>
      </c>
      <c r="L55" s="31">
        <v>18.574771240974471</v>
      </c>
      <c r="M55" s="31">
        <v>16.181913778050045</v>
      </c>
      <c r="N55" s="31">
        <v>9.1324524034633505</v>
      </c>
      <c r="O55" s="31">
        <v>21.544324567265573</v>
      </c>
      <c r="P55" s="31">
        <v>24.608559303960149</v>
      </c>
      <c r="Q55" s="31">
        <v>18.876030274076466</v>
      </c>
      <c r="R55" s="31">
        <v>17.145942683976433</v>
      </c>
      <c r="S55" s="32">
        <f t="shared" si="3"/>
        <v>18.876030274076466</v>
      </c>
      <c r="T55" s="33">
        <f t="shared" si="4"/>
        <v>-9.1655266757866052</v>
      </c>
      <c r="U55" s="34">
        <f t="shared" si="5"/>
        <v>5</v>
      </c>
      <c r="V55" s="32">
        <v>8.2803197098319909</v>
      </c>
      <c r="W55" s="32">
        <v>11.224050833285776</v>
      </c>
      <c r="X55" s="37">
        <v>16.07001756575502</v>
      </c>
      <c r="Y55" s="37">
        <v>16.422921004531645</v>
      </c>
      <c r="Z55" s="37">
        <v>10.475206951003676</v>
      </c>
      <c r="AA55" s="37">
        <v>10.062051705606653</v>
      </c>
      <c r="AB55" s="37">
        <v>14.107530150119164</v>
      </c>
      <c r="AC55" s="37">
        <v>9.7349704696673438</v>
      </c>
      <c r="AD55" s="37">
        <v>12.859457012982325</v>
      </c>
      <c r="AE55" s="37">
        <v>13.634123098101744</v>
      </c>
      <c r="AF55" s="37">
        <v>10.423562545329048</v>
      </c>
      <c r="AG55" s="37">
        <v>14.623974206865443</v>
      </c>
      <c r="AH55" s="37">
        <v>16.775824443308267</v>
      </c>
      <c r="AI55" s="31">
        <f t="shared" si="6"/>
        <v>16.302417391290845</v>
      </c>
      <c r="AJ55" s="36">
        <f t="shared" si="7"/>
        <v>5.1742344244984153</v>
      </c>
      <c r="AK55" s="35">
        <f>RANK(R55,(D55:R55,V55:AH55),1)</f>
        <v>18</v>
      </c>
    </row>
    <row r="56" spans="1:37" ht="12.75" customHeight="1" x14ac:dyDescent="0.25">
      <c r="A56">
        <v>2017</v>
      </c>
      <c r="B56" s="30" t="s">
        <v>159</v>
      </c>
      <c r="C56" s="38">
        <v>2015</v>
      </c>
      <c r="D56" s="31">
        <v>20.860351231924767</v>
      </c>
      <c r="E56" s="31">
        <v>29.188424701922976</v>
      </c>
      <c r="F56" s="31">
        <v>28.974197731633634</v>
      </c>
      <c r="G56" s="31">
        <v>19.566063286426655</v>
      </c>
      <c r="H56" s="31">
        <v>17.923656514208357</v>
      </c>
      <c r="I56" s="31">
        <v>30.000701964270064</v>
      </c>
      <c r="J56" s="31">
        <v>14.817365445012886</v>
      </c>
      <c r="K56" s="31">
        <v>26.939041513884877</v>
      </c>
      <c r="L56" s="31">
        <v>19.949886608195062</v>
      </c>
      <c r="M56" s="31">
        <v>16.861447786523701</v>
      </c>
      <c r="N56" s="31">
        <v>9.3902821976828665</v>
      </c>
      <c r="O56" s="31">
        <v>21.761889731892417</v>
      </c>
      <c r="P56" s="31">
        <v>23.984494548644353</v>
      </c>
      <c r="Q56" s="31">
        <v>19.914182113146836</v>
      </c>
      <c r="R56" s="31">
        <v>18.602041920124613</v>
      </c>
      <c r="S56" s="32">
        <f t="shared" si="3"/>
        <v>19.949886608195062</v>
      </c>
      <c r="T56" s="33">
        <f t="shared" si="4"/>
        <v>-6.7561521252796393</v>
      </c>
      <c r="U56" s="34">
        <f t="shared" si="5"/>
        <v>5</v>
      </c>
      <c r="V56" s="32">
        <v>8.78330578186306</v>
      </c>
      <c r="W56" s="32">
        <v>11.889596851058535</v>
      </c>
      <c r="X56" s="37">
        <v>16.66507306375847</v>
      </c>
      <c r="Y56" s="37">
        <v>17.629094430060512</v>
      </c>
      <c r="Z56" s="37">
        <v>12.06811932629965</v>
      </c>
      <c r="AA56" s="37">
        <v>10.506047667939859</v>
      </c>
      <c r="AB56" s="37">
        <v>14.594212350961488</v>
      </c>
      <c r="AC56" s="37">
        <v>10.024036984788838</v>
      </c>
      <c r="AD56" s="37">
        <v>13.192810920318701</v>
      </c>
      <c r="AE56" s="37">
        <v>14.183610657906915</v>
      </c>
      <c r="AF56" s="37">
        <v>11.666443757007135</v>
      </c>
      <c r="AG56" s="37">
        <v>14.995887920254006</v>
      </c>
      <c r="AH56" s="37">
        <v>17.682651172632845</v>
      </c>
      <c r="AI56" s="31">
        <f t="shared" si="6"/>
        <v>17.245271108292108</v>
      </c>
      <c r="AJ56" s="36">
        <f t="shared" si="7"/>
        <v>7.8674948240165579</v>
      </c>
      <c r="AK56" s="35">
        <f>RANK(R56,(D56:R56,V56:AH56),1)</f>
        <v>18</v>
      </c>
    </row>
    <row r="57" spans="1:37" ht="12.75" customHeight="1" x14ac:dyDescent="0.25">
      <c r="A57">
        <v>2018</v>
      </c>
      <c r="B57" s="30" t="s">
        <v>160</v>
      </c>
      <c r="C57" s="38">
        <v>2015</v>
      </c>
      <c r="D57" s="31">
        <v>20.410747833897165</v>
      </c>
      <c r="E57" s="31">
        <v>26.639545017689919</v>
      </c>
      <c r="F57" s="31">
        <v>29.58678662301558</v>
      </c>
      <c r="G57" s="31">
        <v>19.52217648423181</v>
      </c>
      <c r="H57" s="31">
        <v>17.76262925717171</v>
      </c>
      <c r="I57" s="31">
        <v>29.226079441468261</v>
      </c>
      <c r="J57" s="31">
        <v>14.94735369387555</v>
      </c>
      <c r="K57" s="31">
        <v>26.938668046290136</v>
      </c>
      <c r="L57" s="31">
        <v>19.143873830413888</v>
      </c>
      <c r="M57" s="31">
        <v>17.42831528403029</v>
      </c>
      <c r="N57" s="31">
        <v>11.111540738884532</v>
      </c>
      <c r="O57" s="31">
        <v>21.730408254192234</v>
      </c>
      <c r="P57" s="31">
        <v>25.768569140295167</v>
      </c>
      <c r="Q57" s="31">
        <v>19.724524415343723</v>
      </c>
      <c r="R57" s="31">
        <v>18.651200606837058</v>
      </c>
      <c r="S57" s="32">
        <f t="shared" si="3"/>
        <v>19.724524415343723</v>
      </c>
      <c r="T57" s="33">
        <f t="shared" si="4"/>
        <v>-5.4415700267618368</v>
      </c>
      <c r="U57" s="34">
        <f t="shared" si="5"/>
        <v>5</v>
      </c>
      <c r="V57" s="32">
        <v>8.6745678294062927</v>
      </c>
      <c r="W57" s="32">
        <v>12.422403423044306</v>
      </c>
      <c r="X57" s="37">
        <v>17.780224729442313</v>
      </c>
      <c r="Y57" s="37">
        <v>18.42245946731925</v>
      </c>
      <c r="Z57" s="37">
        <v>12.255246436473598</v>
      </c>
      <c r="AA57" s="37">
        <v>10.5484856262253</v>
      </c>
      <c r="AB57" s="37">
        <v>14.234737066916209</v>
      </c>
      <c r="AC57" s="37">
        <v>9.8006780547247576</v>
      </c>
      <c r="AD57" s="37">
        <v>12.783110604591631</v>
      </c>
      <c r="AE57" s="37">
        <v>13.346165717250861</v>
      </c>
      <c r="AF57" s="37">
        <v>11.894539254926276</v>
      </c>
      <c r="AG57" s="37">
        <v>16.038272974652813</v>
      </c>
      <c r="AH57" s="37">
        <v>17.577876798330401</v>
      </c>
      <c r="AI57" s="31">
        <f t="shared" si="6"/>
        <v>17.670253027751055</v>
      </c>
      <c r="AJ57" s="36">
        <f t="shared" si="7"/>
        <v>5.5514065222802911</v>
      </c>
      <c r="AK57" s="35">
        <f>RANK(R57,(D57:R57,V57:AH57),1)</f>
        <v>18</v>
      </c>
    </row>
    <row r="58" spans="1:37" ht="12.75" customHeight="1" x14ac:dyDescent="0.25">
      <c r="A58">
        <v>2018</v>
      </c>
      <c r="B58" s="30" t="s">
        <v>159</v>
      </c>
      <c r="C58" s="38">
        <v>2015</v>
      </c>
      <c r="D58" s="31">
        <v>21.444288615952921</v>
      </c>
      <c r="E58" s="31">
        <v>28.28404719980518</v>
      </c>
      <c r="F58" s="31">
        <v>30.187439055389554</v>
      </c>
      <c r="G58" s="31">
        <v>20.812789448913247</v>
      </c>
      <c r="H58" s="31">
        <v>18.767087921883309</v>
      </c>
      <c r="I58" s="31">
        <v>29.724932623191481</v>
      </c>
      <c r="J58" s="31">
        <v>15.164874363417557</v>
      </c>
      <c r="K58" s="31">
        <v>29.102327810617151</v>
      </c>
      <c r="L58" s="31">
        <v>20.795000739982552</v>
      </c>
      <c r="M58" s="31">
        <v>17.797603285160431</v>
      </c>
      <c r="N58" s="31">
        <v>11.020105182565603</v>
      </c>
      <c r="O58" s="31">
        <v>22.440456316071849</v>
      </c>
      <c r="P58" s="31">
        <v>27.074414992517916</v>
      </c>
      <c r="Q58" s="31">
        <v>21.061831373942976</v>
      </c>
      <c r="R58" s="31">
        <v>20.232591570077858</v>
      </c>
      <c r="S58" s="32">
        <f t="shared" si="3"/>
        <v>21.061831373942976</v>
      </c>
      <c r="T58" s="33">
        <f t="shared" si="4"/>
        <v>-3.9371685640358263</v>
      </c>
      <c r="U58" s="34">
        <f t="shared" si="5"/>
        <v>5</v>
      </c>
      <c r="V58" s="32">
        <v>8.9299318832089316</v>
      </c>
      <c r="W58" s="32">
        <v>12.656666404189551</v>
      </c>
      <c r="X58" s="37">
        <v>20.528170106022124</v>
      </c>
      <c r="Y58" s="37">
        <v>18.793770985279355</v>
      </c>
      <c r="Z58" s="37">
        <v>12.959074456011365</v>
      </c>
      <c r="AA58" s="37">
        <v>10.148458444961543</v>
      </c>
      <c r="AB58" s="37">
        <v>14.079763118645158</v>
      </c>
      <c r="AC58" s="37">
        <v>9.8994165199318118</v>
      </c>
      <c r="AD58" s="37">
        <v>13.2081163810411</v>
      </c>
      <c r="AE58" s="37">
        <v>13.643939749843129</v>
      </c>
      <c r="AF58" s="37">
        <v>11.82949143891223</v>
      </c>
      <c r="AG58" s="37">
        <v>14.960304210714561</v>
      </c>
      <c r="AH58" s="37">
        <v>18.055539564655511</v>
      </c>
      <c r="AI58" s="31">
        <f t="shared" si="6"/>
        <v>18.41131374326941</v>
      </c>
      <c r="AJ58" s="36">
        <f t="shared" si="7"/>
        <v>9.8921665895474131</v>
      </c>
      <c r="AK58" s="35">
        <f>RANK(R58,(D58:R58,V58:AH58),1)</f>
        <v>17</v>
      </c>
    </row>
    <row r="59" spans="1:37" ht="12.75" customHeight="1" x14ac:dyDescent="0.25">
      <c r="A59">
        <v>2019</v>
      </c>
      <c r="B59" s="30" t="s">
        <v>160</v>
      </c>
      <c r="C59" s="38">
        <v>2015</v>
      </c>
      <c r="D59" s="31">
        <v>21.191929140495347</v>
      </c>
      <c r="E59" s="31">
        <v>26.861163275772132</v>
      </c>
      <c r="F59" s="31">
        <v>28.215140611624062</v>
      </c>
      <c r="G59" s="31">
        <v>20.868721647421015</v>
      </c>
      <c r="H59" s="31">
        <v>18.143296300415841</v>
      </c>
      <c r="I59" s="31">
        <v>30.163120907720703</v>
      </c>
      <c r="J59" s="31">
        <v>14.090099630510714</v>
      </c>
      <c r="K59" s="31">
        <v>26.214748289623468</v>
      </c>
      <c r="L59" s="31">
        <v>21.235605828748636</v>
      </c>
      <c r="M59" s="31">
        <v>18.676151897105957</v>
      </c>
      <c r="N59" s="31">
        <v>16.081756614860648</v>
      </c>
      <c r="O59" s="31">
        <v>20.746426920311809</v>
      </c>
      <c r="P59" s="31">
        <v>26.162336263719521</v>
      </c>
      <c r="Q59" s="31">
        <v>20.85998630977036</v>
      </c>
      <c r="R59" s="31">
        <v>20.807782087472372</v>
      </c>
      <c r="S59" s="31">
        <f t="shared" si="3"/>
        <v>20.868721647421015</v>
      </c>
      <c r="T59" s="33">
        <f t="shared" si="4"/>
        <v>-0.29201386159738391</v>
      </c>
      <c r="U59" s="34">
        <f t="shared" si="5"/>
        <v>6</v>
      </c>
      <c r="V59" s="31">
        <v>8.7615436636095758</v>
      </c>
      <c r="W59" s="31">
        <v>12.517738853392347</v>
      </c>
      <c r="X59" s="31">
        <v>20.283454024826955</v>
      </c>
      <c r="Y59" s="31">
        <v>20.239777336573667</v>
      </c>
      <c r="Z59" s="31">
        <v>12.683710268754842</v>
      </c>
      <c r="AA59" s="31">
        <v>9.9932262723522989</v>
      </c>
      <c r="AB59" s="31">
        <v>15.103398797986998</v>
      </c>
      <c r="AC59" s="31">
        <v>11.155026179889759</v>
      </c>
      <c r="AD59" s="31">
        <v>12.823475671165363</v>
      </c>
      <c r="AE59" s="31">
        <v>12.596356892248265</v>
      </c>
      <c r="AF59" s="31">
        <v>11.880059204894341</v>
      </c>
      <c r="AG59" s="31">
        <v>15.994403238354074</v>
      </c>
      <c r="AH59" s="31">
        <v>17.654117391979018</v>
      </c>
      <c r="AI59" s="31">
        <f t="shared" si="6"/>
        <v>18.409724098760897</v>
      </c>
      <c r="AJ59" s="36">
        <f t="shared" si="7"/>
        <v>13.026039802915248</v>
      </c>
      <c r="AK59" s="35">
        <f>RANK(R59,(D59:R59,V59:AH59),1)</f>
        <v>19</v>
      </c>
    </row>
    <row r="60" spans="1:37" ht="12.75" customHeight="1" x14ac:dyDescent="0.25">
      <c r="A60" s="118">
        <v>2019</v>
      </c>
      <c r="B60" s="30" t="s">
        <v>159</v>
      </c>
      <c r="C60" s="38">
        <v>2015</v>
      </c>
      <c r="D60" s="31">
        <v>21.59552770971197</v>
      </c>
      <c r="E60" s="31">
        <v>27.282731501181168</v>
      </c>
      <c r="F60" s="31">
        <v>27.934206858098694</v>
      </c>
      <c r="G60" s="31">
        <v>21.66595747802738</v>
      </c>
      <c r="H60" s="31">
        <v>19.614690475841119</v>
      </c>
      <c r="I60" s="31">
        <v>28.559271051897937</v>
      </c>
      <c r="J60" s="31">
        <v>14.13877598931815</v>
      </c>
      <c r="K60" s="31">
        <v>27.898991973940984</v>
      </c>
      <c r="L60" s="31">
        <v>22.194180740392937</v>
      </c>
      <c r="M60" s="31">
        <v>18.839963024371635</v>
      </c>
      <c r="N60" s="31">
        <v>16.119613223189003</v>
      </c>
      <c r="O60" s="31">
        <v>21.269790031253212</v>
      </c>
      <c r="P60" s="31">
        <v>25.997388229424974</v>
      </c>
      <c r="Q60" s="31">
        <v>21.058500726306985</v>
      </c>
      <c r="R60" s="31">
        <v>21.694210542862493</v>
      </c>
      <c r="S60" s="31">
        <f t="shared" si="3"/>
        <v>21.66595747802738</v>
      </c>
      <c r="T60" s="33">
        <f t="shared" si="4"/>
        <v>0.13040302910114016</v>
      </c>
      <c r="U60" s="34">
        <f t="shared" si="5"/>
        <v>9</v>
      </c>
      <c r="V60" s="31">
        <v>8.7508987131894411</v>
      </c>
      <c r="W60" s="31">
        <v>12.466068991827212</v>
      </c>
      <c r="X60" s="31">
        <v>20.794389095124206</v>
      </c>
      <c r="Y60" s="31">
        <v>20.556688627059707</v>
      </c>
      <c r="Z60" s="31">
        <v>12.923862485877367</v>
      </c>
      <c r="AA60" s="31">
        <v>9.8073452379205595</v>
      </c>
      <c r="AB60" s="31">
        <v>15.283259724443532</v>
      </c>
      <c r="AC60" s="31">
        <v>11.233548046307572</v>
      </c>
      <c r="AD60" s="31">
        <v>13.135151790823588</v>
      </c>
      <c r="AE60" s="31">
        <v>12.941469927956215</v>
      </c>
      <c r="AF60" s="31">
        <v>12.518891318063769</v>
      </c>
      <c r="AG60" s="31">
        <v>16.049183454873592</v>
      </c>
      <c r="AH60" s="31">
        <v>17.986002083547316</v>
      </c>
      <c r="AI60" s="31">
        <f t="shared" si="6"/>
        <v>19.227326750106378</v>
      </c>
      <c r="AJ60" s="36">
        <f t="shared" si="7"/>
        <v>12.8300924242756</v>
      </c>
      <c r="AK60" s="35">
        <f>RANK(R60,(D60:R60,V60:AH60),1)</f>
        <v>22</v>
      </c>
    </row>
    <row r="61" spans="1:37" ht="12.75" customHeight="1" x14ac:dyDescent="0.25">
      <c r="A61" s="118">
        <v>2020</v>
      </c>
      <c r="B61" s="30" t="s">
        <v>160</v>
      </c>
      <c r="C61" s="38">
        <v>2015</v>
      </c>
      <c r="D61" s="31">
        <v>21.954098360655742</v>
      </c>
      <c r="E61" s="31">
        <v>26.212021857923499</v>
      </c>
      <c r="F61" s="31">
        <v>26.972677595628419</v>
      </c>
      <c r="G61" s="31">
        <v>20.800000000000004</v>
      </c>
      <c r="H61" s="31">
        <v>19.584699453551917</v>
      </c>
      <c r="I61" s="31">
        <v>29.989071038251375</v>
      </c>
      <c r="J61" s="31">
        <v>14.837158469945358</v>
      </c>
      <c r="K61" s="31">
        <v>25.346448087431696</v>
      </c>
      <c r="L61" s="31">
        <v>21.490710382513665</v>
      </c>
      <c r="M61" s="31">
        <v>20.616393442622954</v>
      </c>
      <c r="N61" s="31">
        <v>6.9420765027322417</v>
      </c>
      <c r="O61" s="31">
        <v>20.459016393442628</v>
      </c>
      <c r="P61" s="31">
        <v>24.751912568306018</v>
      </c>
      <c r="Q61" s="31">
        <v>18.535519125683063</v>
      </c>
      <c r="R61" s="31">
        <v>21.426276103043747</v>
      </c>
      <c r="S61" s="31">
        <f t="shared" si="3"/>
        <v>21.426276103043747</v>
      </c>
      <c r="T61" s="33">
        <f t="shared" si="4"/>
        <v>0</v>
      </c>
      <c r="U61" s="34">
        <f t="shared" si="5"/>
        <v>8</v>
      </c>
      <c r="V61" s="31">
        <v>8.8918032786885259</v>
      </c>
      <c r="W61" s="31">
        <v>12.205464480874319</v>
      </c>
      <c r="X61" s="31">
        <v>19.663387978142076</v>
      </c>
      <c r="Y61" s="31">
        <v>20.77377049180328</v>
      </c>
      <c r="Z61" s="31">
        <v>12.048087431693991</v>
      </c>
      <c r="AA61" s="31">
        <v>9.0491803278688536</v>
      </c>
      <c r="AB61" s="31">
        <v>15.868852459016395</v>
      </c>
      <c r="AC61" s="31">
        <v>12.686338797814209</v>
      </c>
      <c r="AD61" s="31">
        <v>12.861202185792353</v>
      </c>
      <c r="AE61" s="31">
        <v>13.831693989071042</v>
      </c>
      <c r="AF61" s="31">
        <v>12.782513661202188</v>
      </c>
      <c r="AG61" s="31">
        <v>16.681967213114756</v>
      </c>
      <c r="AH61" s="31">
        <v>14.566120218579236</v>
      </c>
      <c r="AI61" s="31">
        <f t="shared" si="6"/>
        <v>19.06010928961749</v>
      </c>
      <c r="AJ61" s="36">
        <f t="shared" si="7"/>
        <v>12.414235288331568</v>
      </c>
      <c r="AK61" s="35">
        <f>RANK(R61,(D61:R61,V61:AH61),1)</f>
        <v>21</v>
      </c>
    </row>
    <row r="62" spans="1:37" ht="12.75" customHeight="1" x14ac:dyDescent="0.25">
      <c r="A62">
        <v>2020</v>
      </c>
      <c r="B62" s="30" t="s">
        <v>159</v>
      </c>
      <c r="C62" s="38">
        <v>2015</v>
      </c>
      <c r="D62" s="119">
        <v>23.203820600509207</v>
      </c>
      <c r="E62" s="31">
        <v>26.557391867665004</v>
      </c>
      <c r="F62" s="31">
        <v>27.7867333564337</v>
      </c>
      <c r="G62" s="119">
        <v>21.974479111740511</v>
      </c>
      <c r="H62" s="119">
        <v>21.034394443858563</v>
      </c>
      <c r="I62" s="119">
        <v>30.218298507012964</v>
      </c>
      <c r="J62" s="31">
        <v>15.430043539177724</v>
      </c>
      <c r="K62" s="31">
        <v>28.338129171249072</v>
      </c>
      <c r="L62" s="31">
        <v>22.417403618723348</v>
      </c>
      <c r="M62" s="31">
        <v>21.296533437787183</v>
      </c>
      <c r="N62" s="31">
        <v>6.0111183090528337</v>
      </c>
      <c r="O62" s="31">
        <v>21.386926194314292</v>
      </c>
      <c r="P62" s="31">
        <v>26.18678156590385</v>
      </c>
      <c r="Q62" s="31">
        <v>19.97679919249137</v>
      </c>
      <c r="R62" s="31">
        <v>21.179633674632857</v>
      </c>
      <c r="S62" s="31">
        <f t="shared" si="3"/>
        <v>21.974479111740511</v>
      </c>
      <c r="T62" s="33">
        <f t="shared" si="4"/>
        <v>-3.6171298216711043</v>
      </c>
      <c r="U62" s="34">
        <f t="shared" si="5"/>
        <v>5</v>
      </c>
      <c r="V62" s="31">
        <v>9.2291004414179589</v>
      </c>
      <c r="W62" s="119">
        <v>12.654985913795441</v>
      </c>
      <c r="X62" s="31">
        <v>16.587070822724737</v>
      </c>
      <c r="Y62" s="119">
        <v>21.432122572577846</v>
      </c>
      <c r="Z62" s="119">
        <v>12.853849978155083</v>
      </c>
      <c r="AA62" s="119">
        <v>9.1929433388071153</v>
      </c>
      <c r="AB62" s="31">
        <v>16.397246034017808</v>
      </c>
      <c r="AC62" s="31">
        <v>12.130707925938202</v>
      </c>
      <c r="AD62" s="31">
        <v>13.558913479066542</v>
      </c>
      <c r="AE62" s="31">
        <v>14.770176416529818</v>
      </c>
      <c r="AF62" s="31">
        <v>13.170224625999968</v>
      </c>
      <c r="AG62" s="31">
        <v>17.617548247133794</v>
      </c>
      <c r="AH62" s="31">
        <v>18.756496979375381</v>
      </c>
      <c r="AI62" s="31">
        <f t="shared" si="6"/>
        <v>19.366648085933377</v>
      </c>
      <c r="AJ62" s="36">
        <f t="shared" si="7"/>
        <v>9.3613803517001468</v>
      </c>
      <c r="AK62" s="35">
        <f>RANK(R62,(D62:R62,V62:AH62),1)</f>
        <v>17</v>
      </c>
    </row>
    <row r="63" spans="1:37" ht="12.75" customHeight="1" x14ac:dyDescent="0.25">
      <c r="A63" s="118">
        <v>2021</v>
      </c>
      <c r="B63" s="30" t="s">
        <v>160</v>
      </c>
      <c r="C63" s="38">
        <v>2015</v>
      </c>
      <c r="D63" s="31">
        <v>22.999811951223041</v>
      </c>
      <c r="E63" s="31">
        <v>25.25639727473926</v>
      </c>
      <c r="F63" s="31">
        <v>27.174494799728048</v>
      </c>
      <c r="G63" s="31">
        <v>20.934168462773574</v>
      </c>
      <c r="H63" s="31">
        <v>19.805875801015464</v>
      </c>
      <c r="I63" s="31">
        <v>30.611447830929684</v>
      </c>
      <c r="J63" s="31">
        <v>15.032329924346529</v>
      </c>
      <c r="K63" s="31">
        <v>29.014479755825896</v>
      </c>
      <c r="L63" s="31">
        <v>22.201327913671147</v>
      </c>
      <c r="M63" s="31">
        <v>20.239834517076275</v>
      </c>
      <c r="N63" s="31">
        <v>5.1641087211236636</v>
      </c>
      <c r="O63" s="31">
        <v>19.910025892870056</v>
      </c>
      <c r="P63" s="31">
        <v>25.039417916708857</v>
      </c>
      <c r="Q63" s="31">
        <v>20.734547453385602</v>
      </c>
      <c r="R63" s="31">
        <v>21.455078090519574</v>
      </c>
      <c r="S63" s="31">
        <f t="shared" ref="S63" si="8">MEDIAN(D63:R63)</f>
        <v>21.455078090519574</v>
      </c>
      <c r="T63" s="33">
        <f t="shared" ref="T63" si="9">(R63-S63)/S63*100</f>
        <v>0</v>
      </c>
      <c r="U63" s="34">
        <f t="shared" ref="U63" si="10">RANK(R63,D63:R63,1)</f>
        <v>8</v>
      </c>
      <c r="V63" s="31">
        <v>9.069737165670972</v>
      </c>
      <c r="W63" s="31">
        <v>11.916506343029901</v>
      </c>
      <c r="X63" s="31">
        <v>18.443245432584511</v>
      </c>
      <c r="Y63" s="31">
        <v>20.81266002227655</v>
      </c>
      <c r="Z63" s="31">
        <v>12.853857169721255</v>
      </c>
      <c r="AA63" s="31">
        <v>8.7920035873920526</v>
      </c>
      <c r="AB63" s="31">
        <v>14.771954694710043</v>
      </c>
      <c r="AC63" s="31">
        <v>11.951223040314764</v>
      </c>
      <c r="AD63" s="31">
        <v>12.810461298115172</v>
      </c>
      <c r="AE63" s="31">
        <v>14.771954694710043</v>
      </c>
      <c r="AF63" s="31">
        <v>13.496116069491256</v>
      </c>
      <c r="AG63" s="31">
        <v>16.447035338704776</v>
      </c>
      <c r="AH63" s="31">
        <v>17.991928367881268</v>
      </c>
      <c r="AI63" s="31">
        <f t="shared" ref="AI63" si="11">MEDIAN(D63:R63,V63:AH63)</f>
        <v>19.12456061679999</v>
      </c>
      <c r="AJ63" s="36">
        <f t="shared" ref="AJ63" si="12">(R63-AI63)/AI63*100</f>
        <v>12.185992245345179</v>
      </c>
      <c r="AK63" s="35">
        <f>RANK(R63,(D63:R63,V63:AH63),1)</f>
        <v>21</v>
      </c>
    </row>
    <row r="64" spans="1:37" ht="12.75" customHeight="1" x14ac:dyDescent="0.25">
      <c r="A64">
        <v>2021</v>
      </c>
      <c r="B64" s="30" t="s">
        <v>159</v>
      </c>
      <c r="C64" s="38">
        <v>2015</v>
      </c>
      <c r="D64" s="31">
        <v>23.740026690138848</v>
      </c>
      <c r="E64" s="119">
        <v>26.925807092762433</v>
      </c>
      <c r="F64" s="31">
        <v>31.431897555296857</v>
      </c>
      <c r="G64" s="119">
        <v>21.176069735086177</v>
      </c>
      <c r="H64" s="119">
        <v>20.426474346233569</v>
      </c>
      <c r="I64" s="31">
        <v>30.563048354581333</v>
      </c>
      <c r="J64" s="31">
        <v>17.129958261165847</v>
      </c>
      <c r="K64" s="31">
        <v>32.360373661943839</v>
      </c>
      <c r="L64" s="31">
        <v>22.768959936397966</v>
      </c>
      <c r="M64" s="31">
        <v>19.872795934012892</v>
      </c>
      <c r="N64" s="31">
        <v>6.2693432522218124</v>
      </c>
      <c r="O64" s="31">
        <v>20.239075499020416</v>
      </c>
      <c r="P64" s="31">
        <v>27.871319458246969</v>
      </c>
      <c r="Q64" s="31">
        <v>24.481103949572674</v>
      </c>
      <c r="R64" s="31">
        <v>21.954890051274027</v>
      </c>
      <c r="S64" s="31">
        <f t="shared" ref="S64:S69" si="13">MEDIAN(D64:R64)</f>
        <v>22.768959936397966</v>
      </c>
      <c r="T64" s="33">
        <f t="shared" ref="T64:T69" si="14">(R64-S64)/S64*100</f>
        <v>-3.5753494555655312</v>
      </c>
      <c r="U64" s="34">
        <f t="shared" ref="U64:U69" si="15">RANK(R64,D64:R64,1)</f>
        <v>7</v>
      </c>
      <c r="V64" s="31">
        <v>9.4040148783327187</v>
      </c>
      <c r="W64" s="119">
        <v>11.925381186291492</v>
      </c>
      <c r="X64" s="31">
        <v>20.877935205428891</v>
      </c>
      <c r="Y64" s="31">
        <v>20.758681393565976</v>
      </c>
      <c r="Z64" s="119">
        <v>16.405917260569581</v>
      </c>
      <c r="AA64" s="31">
        <v>8.6203469718049917</v>
      </c>
      <c r="AB64" s="31">
        <v>16.414435389988359</v>
      </c>
      <c r="AC64" s="31">
        <v>12.811266645844574</v>
      </c>
      <c r="AD64" s="31">
        <v>12.973111104801385</v>
      </c>
      <c r="AE64" s="31">
        <v>14.821545188676566</v>
      </c>
      <c r="AF64" s="119">
        <v>13.876032823192027</v>
      </c>
      <c r="AG64" s="31">
        <v>15.639285612879414</v>
      </c>
      <c r="AH64" s="119">
        <v>18.01584372071893</v>
      </c>
      <c r="AI64" s="31">
        <f t="shared" ref="AI64:AI69" si="16">MEDIAN(D64:R64,V64:AH64)</f>
        <v>20.055935716516654</v>
      </c>
      <c r="AJ64" s="36">
        <f t="shared" ref="AJ64:AJ69" si="17">(R64-AI64)/AI64*100</f>
        <v>9.4682908920251911</v>
      </c>
      <c r="AK64" s="35">
        <f>RANK(R64,(D64:R64,V64:AH64),1)</f>
        <v>20</v>
      </c>
    </row>
    <row r="65" spans="1:37" x14ac:dyDescent="0.25">
      <c r="A65">
        <v>2022</v>
      </c>
      <c r="B65" s="30" t="s">
        <v>160</v>
      </c>
      <c r="C65" s="38">
        <v>2015</v>
      </c>
      <c r="D65" s="119">
        <v>22.024836876447061</v>
      </c>
      <c r="E65" s="31">
        <v>30.587244790570406</v>
      </c>
      <c r="F65" s="31">
        <v>40.395706167122711</v>
      </c>
      <c r="G65" s="31">
        <v>21.949063355083137</v>
      </c>
      <c r="H65" s="31">
        <v>20.89665333613976</v>
      </c>
      <c r="I65" s="31">
        <v>30.671437592085876</v>
      </c>
      <c r="J65" s="31">
        <v>17.705746158703427</v>
      </c>
      <c r="K65" s="31">
        <v>18.682382656282886</v>
      </c>
      <c r="L65" s="31">
        <v>28.263523468743418</v>
      </c>
      <c r="M65" s="31">
        <v>19.928436118711847</v>
      </c>
      <c r="N65" s="31">
        <v>-14.287734411885792</v>
      </c>
      <c r="O65" s="31">
        <v>20.450431488107764</v>
      </c>
      <c r="P65" s="31">
        <v>30.048410860871392</v>
      </c>
      <c r="Q65" s="31">
        <v>22.033256156598608</v>
      </c>
      <c r="R65" s="31">
        <v>29.166960148701065</v>
      </c>
      <c r="S65" s="31">
        <f t="shared" si="13"/>
        <v>22.024836876447061</v>
      </c>
      <c r="T65" s="33">
        <f t="shared" si="14"/>
        <v>32.427587601757239</v>
      </c>
      <c r="U65" s="34">
        <f t="shared" si="15"/>
        <v>11</v>
      </c>
      <c r="V65" s="31">
        <v>9.3454009682172163</v>
      </c>
      <c r="W65" s="31">
        <v>12.308987581561775</v>
      </c>
      <c r="X65" s="31">
        <v>22.934119132814139</v>
      </c>
      <c r="Y65" s="31">
        <v>24.441170279941062</v>
      </c>
      <c r="Z65" s="31">
        <v>18.194064407493158</v>
      </c>
      <c r="AA65" s="31">
        <v>7.9141233424542197</v>
      </c>
      <c r="AB65" s="31">
        <v>15.137865712481579</v>
      </c>
      <c r="AC65" s="31">
        <v>12.881498631866975</v>
      </c>
      <c r="AD65" s="31">
        <v>12.612081667017469</v>
      </c>
      <c r="AE65" s="31">
        <v>13.538202483687645</v>
      </c>
      <c r="AF65" s="31">
        <v>19.701115554620081</v>
      </c>
      <c r="AG65" s="31">
        <v>16.830141022942538</v>
      </c>
      <c r="AH65" s="31">
        <v>14.228583456114501</v>
      </c>
      <c r="AI65" s="31">
        <f t="shared" si="16"/>
        <v>19.814775836665966</v>
      </c>
      <c r="AJ65" s="36">
        <f t="shared" si="17"/>
        <v>47.19803236294748</v>
      </c>
      <c r="AK65" s="35">
        <f>RANK(R65,(D65:R65,V65:AH65),1)</f>
        <v>24</v>
      </c>
    </row>
    <row r="66" spans="1:37" x14ac:dyDescent="0.25">
      <c r="A66">
        <v>2022</v>
      </c>
      <c r="B66" s="30" t="s">
        <v>159</v>
      </c>
      <c r="C66" s="38">
        <v>2015</v>
      </c>
      <c r="D66" s="31">
        <v>22.564633777892876</v>
      </c>
      <c r="E66" s="119">
        <v>39.587379688376714</v>
      </c>
      <c r="F66" s="31">
        <v>52.613405844015716</v>
      </c>
      <c r="G66" s="31">
        <v>28.08925719711684</v>
      </c>
      <c r="H66" s="31">
        <v>22.288402606931676</v>
      </c>
      <c r="I66" s="119">
        <v>32.267253657904959</v>
      </c>
      <c r="J66" s="31">
        <v>22.288402606931676</v>
      </c>
      <c r="K66" s="31">
        <v>28.244637230782509</v>
      </c>
      <c r="L66" s="31">
        <v>34.744701972463211</v>
      </c>
      <c r="M66" s="31">
        <v>20.648280029349561</v>
      </c>
      <c r="N66" s="31">
        <v>-6.9144114981224911</v>
      </c>
      <c r="O66" s="31">
        <v>21.243903491734649</v>
      </c>
      <c r="P66" s="119">
        <v>33.21679830808408</v>
      </c>
      <c r="Q66" s="119">
        <v>26.336915706331737</v>
      </c>
      <c r="R66" s="31">
        <v>44.565177833372758</v>
      </c>
      <c r="S66" s="31">
        <f t="shared" si="13"/>
        <v>28.08925719711684</v>
      </c>
      <c r="T66" s="33">
        <f t="shared" si="14"/>
        <v>58.655593918471624</v>
      </c>
      <c r="U66" s="34">
        <f t="shared" si="15"/>
        <v>14</v>
      </c>
      <c r="V66" s="31">
        <v>9.9011610341404452</v>
      </c>
      <c r="W66" s="31">
        <v>13.690707410764382</v>
      </c>
      <c r="X66" s="31">
        <v>29.151020760498941</v>
      </c>
      <c r="Y66" s="119">
        <v>8.295567352928483</v>
      </c>
      <c r="Z66" s="31">
        <v>22.2020803660063</v>
      </c>
      <c r="AA66" s="119">
        <v>8.4854762829643064</v>
      </c>
      <c r="AB66" s="119">
        <v>26.026155639000386</v>
      </c>
      <c r="AC66" s="119">
        <v>23.445120635331694</v>
      </c>
      <c r="AD66" s="31">
        <v>13.120980620656914</v>
      </c>
      <c r="AE66" s="31">
        <v>15.25313997151366</v>
      </c>
      <c r="AF66" s="31">
        <v>29.781173119254174</v>
      </c>
      <c r="AG66" s="31">
        <v>18.179463938883856</v>
      </c>
      <c r="AH66" s="31">
        <v>20.233933272907763</v>
      </c>
      <c r="AI66" s="31">
        <f t="shared" si="16"/>
        <v>22.426518192412274</v>
      </c>
      <c r="AJ66" s="36">
        <f t="shared" si="17"/>
        <v>98.716436724675418</v>
      </c>
      <c r="AK66" s="35">
        <f>RANK(R66,(D66:R66,V66:AH66),1)</f>
        <v>27</v>
      </c>
    </row>
    <row r="67" spans="1:37" x14ac:dyDescent="0.25">
      <c r="A67">
        <v>2023</v>
      </c>
      <c r="B67" s="30" t="s">
        <v>160</v>
      </c>
      <c r="C67" s="38">
        <v>2015</v>
      </c>
      <c r="D67" s="31">
        <v>26.209759948539517</v>
      </c>
      <c r="E67" s="31">
        <v>39.990058770211398</v>
      </c>
      <c r="F67" s="31">
        <v>35.841057279026934</v>
      </c>
      <c r="G67" s="31">
        <v>28.727230197947435</v>
      </c>
      <c r="H67" s="31">
        <v>24.043156632846994</v>
      </c>
      <c r="I67" s="31">
        <v>39.788310283325053</v>
      </c>
      <c r="J67" s="31">
        <v>21.639718136896587</v>
      </c>
      <c r="K67" s="31">
        <v>16.832841144995761</v>
      </c>
      <c r="L67" s="31">
        <v>36.288412619514055</v>
      </c>
      <c r="M67" s="31">
        <v>21.762521563696968</v>
      </c>
      <c r="N67" s="31">
        <v>17.394228238940386</v>
      </c>
      <c r="O67" s="31">
        <v>19.859068448290987</v>
      </c>
      <c r="P67" s="31">
        <v>25.288734247536627</v>
      </c>
      <c r="Q67" s="31">
        <v>26.104499868424902</v>
      </c>
      <c r="R67" s="119">
        <v>54.772272022314915</v>
      </c>
      <c r="S67" s="31">
        <f t="shared" si="13"/>
        <v>26.104499868424902</v>
      </c>
      <c r="T67" s="33">
        <f t="shared" si="14"/>
        <v>109.81927368225719</v>
      </c>
      <c r="U67" s="34">
        <f t="shared" si="15"/>
        <v>15</v>
      </c>
      <c r="V67" s="31">
        <v>10.05233765094588</v>
      </c>
      <c r="W67" s="31">
        <v>13.990818981901116</v>
      </c>
      <c r="X67" s="31">
        <v>34.288471097336341</v>
      </c>
      <c r="Y67" s="31">
        <v>32.665711528902669</v>
      </c>
      <c r="Z67" s="31">
        <v>21.464284670038889</v>
      </c>
      <c r="AA67" s="31">
        <v>8.5348381626268246</v>
      </c>
      <c r="AB67" s="31">
        <v>28.481623344346659</v>
      </c>
      <c r="AC67" s="31">
        <v>25.85889301482413</v>
      </c>
      <c r="AD67" s="31">
        <v>12.710154673839947</v>
      </c>
      <c r="AE67" s="31">
        <v>17.473173299026346</v>
      </c>
      <c r="AF67" s="31">
        <v>14.534662729159967</v>
      </c>
      <c r="AG67" s="31">
        <v>18.631034180287127</v>
      </c>
      <c r="AH67" s="31">
        <v>19.631004941375984</v>
      </c>
      <c r="AI67" s="31">
        <f t="shared" si="16"/>
        <v>22.902839098271983</v>
      </c>
      <c r="AJ67" s="36">
        <f t="shared" si="17"/>
        <v>139.1505777397156</v>
      </c>
      <c r="AK67" s="35">
        <f>RANK(R67,(D67:R67,V67:AH67),1)</f>
        <v>28</v>
      </c>
    </row>
    <row r="68" spans="1:37" x14ac:dyDescent="0.25">
      <c r="A68">
        <v>2023</v>
      </c>
      <c r="B68" s="30" t="s">
        <v>159</v>
      </c>
      <c r="C68" s="74">
        <v>2015</v>
      </c>
      <c r="D68" s="31">
        <v>26.379034927396482</v>
      </c>
      <c r="E68" s="31">
        <v>35.497287262365617</v>
      </c>
      <c r="F68" s="31">
        <v>32.820527580698538</v>
      </c>
      <c r="G68" s="31">
        <v>26.387669636047022</v>
      </c>
      <c r="H68" s="31">
        <v>26.75032739936966</v>
      </c>
      <c r="I68" s="31">
        <v>38.493531164102627</v>
      </c>
      <c r="J68" s="31">
        <v>21.638579878250603</v>
      </c>
      <c r="K68" s="31">
        <v>31.542590700418778</v>
      </c>
      <c r="L68" s="31">
        <v>31.223106480348832</v>
      </c>
      <c r="M68" s="31">
        <v>21.137766776519342</v>
      </c>
      <c r="N68" s="31">
        <v>11.613683134974885</v>
      </c>
      <c r="O68" s="31">
        <v>21.129132067868806</v>
      </c>
      <c r="P68" s="31">
        <v>23.96995121389612</v>
      </c>
      <c r="Q68" s="31">
        <v>20.904629642954795</v>
      </c>
      <c r="R68" s="31">
        <v>36.652627657038103</v>
      </c>
      <c r="S68" s="31">
        <f t="shared" si="13"/>
        <v>26.387669636047022</v>
      </c>
      <c r="T68" s="33">
        <f t="shared" si="14"/>
        <v>38.900585624160527</v>
      </c>
      <c r="U68" s="34">
        <f t="shared" si="15"/>
        <v>14</v>
      </c>
      <c r="V68" s="31">
        <v>10.292572711442425</v>
      </c>
      <c r="W68" s="31">
        <v>13.703282628405312</v>
      </c>
      <c r="X68" s="31">
        <v>31.387165944709071</v>
      </c>
      <c r="Y68" s="31">
        <v>31.818901377236024</v>
      </c>
      <c r="Z68" s="31">
        <v>22.372530113546414</v>
      </c>
      <c r="AA68" s="31">
        <v>8.2634161785657732</v>
      </c>
      <c r="AB68" s="31">
        <v>26.923021572380438</v>
      </c>
      <c r="AC68" s="31">
        <v>20.1965835336106</v>
      </c>
      <c r="AD68" s="31">
        <v>12.744829968195488</v>
      </c>
      <c r="AE68" s="31">
        <v>18.150157583432868</v>
      </c>
      <c r="AF68" s="31">
        <v>14.324981651244114</v>
      </c>
      <c r="AG68" s="31">
        <v>18.806395440873828</v>
      </c>
      <c r="AH68" s="31">
        <v>21.129132067868806</v>
      </c>
      <c r="AI68" s="31">
        <f t="shared" si="16"/>
        <v>22.005554995898507</v>
      </c>
      <c r="AJ68" s="36">
        <f t="shared" si="17"/>
        <v>66.560796416493844</v>
      </c>
      <c r="AK68" s="35">
        <f>RANK(R68,(D68:R68,V68:AH68),1)</f>
        <v>27</v>
      </c>
    </row>
    <row r="69" spans="1:37" x14ac:dyDescent="0.25">
      <c r="A69">
        <v>2024</v>
      </c>
      <c r="B69" s="30" t="s">
        <v>160</v>
      </c>
      <c r="C69" s="38">
        <v>2015</v>
      </c>
      <c r="D69" s="31">
        <v>25.736142570195302</v>
      </c>
      <c r="E69" s="31">
        <v>31.753493739048679</v>
      </c>
      <c r="F69" s="31">
        <v>33.950168810632931</v>
      </c>
      <c r="G69" s="31">
        <v>23.060814564724986</v>
      </c>
      <c r="H69" s="31">
        <v>27.898628146501984</v>
      </c>
      <c r="I69" s="31">
        <v>37.805034403179619</v>
      </c>
      <c r="J69" s="31">
        <v>21.240223941194067</v>
      </c>
      <c r="K69" s="31">
        <v>17.411000470105559</v>
      </c>
      <c r="L69" s="31">
        <v>30.573956151972308</v>
      </c>
      <c r="M69" s="31">
        <v>21.060729090986793</v>
      </c>
      <c r="N69" s="31">
        <v>16.334031368861915</v>
      </c>
      <c r="O69" s="31">
        <v>22.496687892644985</v>
      </c>
      <c r="P69" s="31">
        <v>25.154921150476518</v>
      </c>
      <c r="Q69" s="31">
        <v>22.975340826531045</v>
      </c>
      <c r="R69" s="31">
        <v>35.326905607687578</v>
      </c>
      <c r="S69" s="31">
        <f t="shared" si="13"/>
        <v>25.154921150476518</v>
      </c>
      <c r="T69" s="36">
        <f t="shared" si="14"/>
        <v>40.437353774087939</v>
      </c>
      <c r="U69" s="78">
        <f t="shared" si="15"/>
        <v>14</v>
      </c>
      <c r="V69" s="31">
        <v>10.197016966537031</v>
      </c>
      <c r="W69" s="31">
        <v>13.650155989572205</v>
      </c>
      <c r="X69" s="31">
        <v>29.33458694816018</v>
      </c>
      <c r="Y69" s="31">
        <v>33.967263558271718</v>
      </c>
      <c r="Z69" s="31">
        <v>21.761613744177101</v>
      </c>
      <c r="AA69" s="31">
        <v>7.8721312876618654</v>
      </c>
      <c r="AB69" s="31">
        <v>19.556391298773452</v>
      </c>
      <c r="AC69" s="31">
        <v>21.368434548484977</v>
      </c>
      <c r="AD69" s="31">
        <v>12.487713150134622</v>
      </c>
      <c r="AE69" s="31">
        <v>17.325526731911619</v>
      </c>
      <c r="AF69" s="31">
        <v>14.342493268943118</v>
      </c>
      <c r="AG69" s="31">
        <v>17.137484507884952</v>
      </c>
      <c r="AH69" s="31">
        <v>19.992307363562546</v>
      </c>
      <c r="AI69" s="31">
        <f t="shared" si="16"/>
        <v>21.565024146331041</v>
      </c>
      <c r="AJ69" s="36">
        <f t="shared" si="17"/>
        <v>63.815747981427194</v>
      </c>
      <c r="AK69" s="79">
        <f>RANK(R69,(D69:R69,V69:AH69),1)</f>
        <v>27</v>
      </c>
    </row>
    <row r="70" spans="1:37" x14ac:dyDescent="0.25">
      <c r="A70">
        <v>2024</v>
      </c>
      <c r="B70" s="30" t="s">
        <v>159</v>
      </c>
      <c r="C70" s="74">
        <v>2015</v>
      </c>
      <c r="D70" s="31">
        <v>22.069679006822504</v>
      </c>
      <c r="E70" s="31">
        <v>30.994855161615032</v>
      </c>
      <c r="F70" s="31">
        <v>33.788166871714573</v>
      </c>
      <c r="G70" s="31">
        <v>23.445364053237896</v>
      </c>
      <c r="H70" s="31">
        <v>28.277038362599267</v>
      </c>
      <c r="I70" s="31">
        <v>37.185437870484286</v>
      </c>
      <c r="J70" s="31">
        <v>21.490884688513589</v>
      </c>
      <c r="K70" s="31">
        <v>25.827647914103569</v>
      </c>
      <c r="L70" s="31">
        <v>30.223129403869812</v>
      </c>
      <c r="M70" s="31">
        <v>20.61849904932334</v>
      </c>
      <c r="N70" s="31">
        <v>12.951571412593671</v>
      </c>
      <c r="O70" s="31">
        <v>24.133206576445591</v>
      </c>
      <c r="P70" s="31">
        <v>24.267419751705628</v>
      </c>
      <c r="Q70" s="31">
        <v>22.08645565373001</v>
      </c>
      <c r="R70" s="31">
        <v>33.752175539980776</v>
      </c>
      <c r="S70" s="31">
        <f>MEDIAN(D70:R70)</f>
        <v>24.267419751705628</v>
      </c>
      <c r="T70" s="36">
        <f>(R70-S70)/S70*100</f>
        <v>39.084319162561627</v>
      </c>
      <c r="U70" s="78">
        <f>RANK(R70,D70:R70,1)</f>
        <v>13</v>
      </c>
      <c r="V70" s="31">
        <v>10.267307907392908</v>
      </c>
      <c r="W70" s="119">
        <v>13.312269321105022</v>
      </c>
      <c r="X70" s="31">
        <v>28.956492562353208</v>
      </c>
      <c r="Y70" s="31">
        <v>32.798344704171797</v>
      </c>
      <c r="Z70" s="31">
        <v>21.088245162733475</v>
      </c>
      <c r="AA70" s="31">
        <v>7.356559668940835</v>
      </c>
      <c r="AB70" s="119">
        <v>18.127166983558887</v>
      </c>
      <c r="AC70" s="31">
        <v>20.257801140811988</v>
      </c>
      <c r="AD70" s="31">
        <v>12.716698355888607</v>
      </c>
      <c r="AE70" s="31">
        <v>21.33989486634605</v>
      </c>
      <c r="AF70" s="31">
        <v>13.924616933228947</v>
      </c>
      <c r="AG70" s="31">
        <v>16.516608880438429</v>
      </c>
      <c r="AH70" s="31">
        <v>19.402192148529249</v>
      </c>
      <c r="AI70" s="31">
        <f>MEDIAN(D70:R70,V70:AH70)</f>
        <v>21.780281847668046</v>
      </c>
      <c r="AJ70" s="36">
        <f>(R70-AI70)/AI70*100</f>
        <v>54.966661019561258</v>
      </c>
      <c r="AK70" s="79">
        <f>RANK(R70,(D70:R70,V70:AH70),1)</f>
        <v>26</v>
      </c>
    </row>
    <row r="71" spans="1:37" x14ac:dyDescent="0.25">
      <c r="A71">
        <v>2025</v>
      </c>
      <c r="B71" s="30" t="s">
        <v>160</v>
      </c>
      <c r="C71" s="74">
        <v>2015</v>
      </c>
      <c r="D71" s="31">
        <v>26.667228377638285</v>
      </c>
      <c r="E71" s="31">
        <v>33.1886927581413</v>
      </c>
      <c r="F71" s="31">
        <v>31.672073134768507</v>
      </c>
      <c r="G71" s="119">
        <v>25.2685680583056</v>
      </c>
      <c r="H71" s="119">
        <v>25.740405274466021</v>
      </c>
      <c r="I71" s="31">
        <v>36.626363904452965</v>
      </c>
      <c r="J71" s="119">
        <v>22.016261532628384</v>
      </c>
      <c r="K71" s="119">
        <v>30.382946454901628</v>
      </c>
      <c r="L71" s="31">
        <v>31.158107595736617</v>
      </c>
      <c r="M71" s="31">
        <v>26.42288410498378</v>
      </c>
      <c r="N71" s="119">
        <v>18.410077094830857</v>
      </c>
      <c r="O71" s="31">
        <v>22.808274002611956</v>
      </c>
      <c r="P71" s="119">
        <v>26.658802713063995</v>
      </c>
      <c r="Q71" s="31">
        <v>25.487635337237226</v>
      </c>
      <c r="R71" s="119">
        <v>34.264095433416571</v>
      </c>
      <c r="S71" s="31">
        <f>MEDIAN(D71:R71)</f>
        <v>26.658802713063995</v>
      </c>
      <c r="T71" s="36">
        <f>(R71-S71)/S71*100</f>
        <v>28.528260635747326</v>
      </c>
      <c r="U71" s="78">
        <f>RANK(R71,D71:R71,1)</f>
        <v>14</v>
      </c>
      <c r="V71" s="31">
        <v>11.0628975860471</v>
      </c>
      <c r="W71" s="119">
        <v>14.736487340438979</v>
      </c>
      <c r="X71" s="31">
        <v>26.380755782112313</v>
      </c>
      <c r="Y71" s="31">
        <v>32.80111218772381</v>
      </c>
      <c r="Z71" s="31">
        <v>21.451742006150734</v>
      </c>
      <c r="AA71" s="31">
        <v>7.3977334962295149</v>
      </c>
      <c r="AB71" s="119">
        <v>23.111597927286514</v>
      </c>
      <c r="AC71" s="31">
        <v>19.842440072460715</v>
      </c>
      <c r="AD71" s="119">
        <v>12.18351097442811</v>
      </c>
      <c r="AE71" s="31">
        <v>22.825125331760539</v>
      </c>
      <c r="AF71" s="31">
        <v>14.037157180772633</v>
      </c>
      <c r="AG71" s="31">
        <v>17.516956649955766</v>
      </c>
      <c r="AH71" s="31">
        <v>17.272612377301257</v>
      </c>
      <c r="AI71" s="31">
        <f>MEDIAN(D71:R71,V71:AH71)</f>
        <v>24.190082992796057</v>
      </c>
      <c r="AJ71" s="36">
        <f>(R71-AI71)/AI71*100</f>
        <v>41.645216527866445</v>
      </c>
      <c r="AK71" s="79">
        <f>RANK(R71,(D71:R71,V71:AH71),1)</f>
        <v>27</v>
      </c>
    </row>
    <row r="72" spans="1:37" x14ac:dyDescent="0.25">
      <c r="A72">
        <v>2025</v>
      </c>
      <c r="B72" s="30" t="s">
        <v>159</v>
      </c>
      <c r="C72" s="74">
        <v>2015</v>
      </c>
      <c r="D72" s="31">
        <v>31.962250453720507</v>
      </c>
      <c r="E72" s="31">
        <v>33.155716878402899</v>
      </c>
      <c r="F72" s="31">
        <v>31.169509981851178</v>
      </c>
      <c r="G72" s="31">
        <v>26.221415607985481</v>
      </c>
      <c r="H72" s="31">
        <v>26.517604355716877</v>
      </c>
      <c r="I72" s="31">
        <v>38.182214156079858</v>
      </c>
      <c r="J72" s="31">
        <v>23.398911070780397</v>
      </c>
      <c r="K72" s="31">
        <v>44.219237749546281</v>
      </c>
      <c r="L72" s="31">
        <v>28.991651542649727</v>
      </c>
      <c r="M72" s="31">
        <v>27.319056261343011</v>
      </c>
      <c r="N72" s="31">
        <v>20.463157894736842</v>
      </c>
      <c r="O72" s="31">
        <v>24.156805807622504</v>
      </c>
      <c r="P72" s="31">
        <v>28.686751361161523</v>
      </c>
      <c r="Q72" s="31">
        <v>26.778947368421051</v>
      </c>
      <c r="R72" s="31">
        <v>34.446421931173653</v>
      </c>
      <c r="S72" s="31">
        <f>MEDIAN(D72:R72)</f>
        <v>28.686751361161523</v>
      </c>
      <c r="T72" s="36">
        <f>(R72-S72)/S72*100</f>
        <v>20.077806990058985</v>
      </c>
      <c r="U72" s="78">
        <f>RANK(R72,D72:R72,1)</f>
        <v>13</v>
      </c>
      <c r="V72" s="31">
        <v>11.80399274047187</v>
      </c>
      <c r="W72" s="31">
        <v>15.454083484573502</v>
      </c>
      <c r="X72" s="31">
        <v>26.090744101633391</v>
      </c>
      <c r="Y72" s="31">
        <v>34.157531760435575</v>
      </c>
      <c r="Z72" s="31">
        <v>22.161887477313975</v>
      </c>
      <c r="AA72" s="31">
        <v>7.9622504537205065</v>
      </c>
      <c r="AB72" s="31">
        <v>24.409437386569873</v>
      </c>
      <c r="AC72" s="31">
        <v>19.713974591651542</v>
      </c>
      <c r="AD72" s="31">
        <v>12.483484573502723</v>
      </c>
      <c r="AE72" s="31">
        <v>25.507078039927407</v>
      </c>
      <c r="AF72" s="31">
        <v>26.082032667876586</v>
      </c>
      <c r="AG72" s="31">
        <v>18.111070780399274</v>
      </c>
      <c r="AH72" s="31">
        <v>21.081669691470054</v>
      </c>
      <c r="AI72" s="31">
        <f>MEDIAN(D72:R72,V72:AH72)</f>
        <v>26.08638838475499</v>
      </c>
      <c r="AJ72" s="36">
        <f>(R72-AI72)/AI72*100</f>
        <v>32.047493210306975</v>
      </c>
      <c r="AK72" s="79">
        <f>RANK(R72,(D72:R72,V72:AH72),1)</f>
        <v>26</v>
      </c>
    </row>
    <row r="74" spans="1:37" x14ac:dyDescent="0.25">
      <c r="B74" s="30"/>
      <c r="R74" s="1"/>
      <c r="T74" s="121"/>
      <c r="U74" s="122"/>
      <c r="AJ74" s="121"/>
      <c r="AK74" s="122"/>
    </row>
  </sheetData>
  <phoneticPr fontId="20" type="noConversion"/>
  <conditionalFormatting sqref="D73:AK73">
    <cfRule type="expression" dxfId="8" priority="1">
      <formula>ROUND(D73,2)&lt;&gt;ROUND(#REF!,2)</formula>
    </cfRule>
  </conditionalFormatting>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6CCE9-D765-4751-A38D-03E07C9DCDCF}">
  <sheetPr>
    <tabColor theme="4"/>
  </sheetPr>
  <dimension ref="A1:AK85"/>
  <sheetViews>
    <sheetView showGridLines="0" workbookViewId="0">
      <pane ySplit="14" topLeftCell="A65"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43" t="s">
        <v>90</v>
      </c>
    </row>
    <row r="2" spans="1:37" ht="18" customHeight="1" x14ac:dyDescent="0.35">
      <c r="A2" s="39" t="s">
        <v>143</v>
      </c>
    </row>
    <row r="3" spans="1:37" ht="18" customHeight="1" x14ac:dyDescent="0.35">
      <c r="A3" s="39" t="s">
        <v>94</v>
      </c>
    </row>
    <row r="4" spans="1:37" ht="18" customHeight="1" x14ac:dyDescent="0.35">
      <c r="A4" s="39" t="s">
        <v>96</v>
      </c>
    </row>
    <row r="5" spans="1:37" ht="18" customHeight="1" x14ac:dyDescent="0.35">
      <c r="A5" s="39" t="s">
        <v>137</v>
      </c>
    </row>
    <row r="6" spans="1:37" ht="18" customHeight="1" x14ac:dyDescent="0.35">
      <c r="A6" s="39" t="s">
        <v>158</v>
      </c>
    </row>
    <row r="7" spans="1:37" ht="18" customHeight="1" x14ac:dyDescent="0.35">
      <c r="A7" s="39" t="s">
        <v>119</v>
      </c>
    </row>
    <row r="8" spans="1:37" ht="18" customHeight="1" x14ac:dyDescent="0.35">
      <c r="A8" s="39" t="s">
        <v>177</v>
      </c>
    </row>
    <row r="9" spans="1:37" ht="18" customHeight="1" x14ac:dyDescent="0.35">
      <c r="A9" s="39" t="s">
        <v>95</v>
      </c>
    </row>
    <row r="10" spans="1:37" ht="18" customHeight="1" x14ac:dyDescent="0.25">
      <c r="A10" s="40" t="s">
        <v>139</v>
      </c>
    </row>
    <row r="11" spans="1:37" ht="18" customHeight="1" x14ac:dyDescent="0.35">
      <c r="A11" s="41" t="s">
        <v>140</v>
      </c>
    </row>
    <row r="12" spans="1:37" ht="18" customHeight="1" x14ac:dyDescent="0.35">
      <c r="A12" s="41" t="s">
        <v>141</v>
      </c>
    </row>
    <row r="13" spans="1:37" ht="18" customHeight="1" x14ac:dyDescent="0.35">
      <c r="A13" s="39" t="s">
        <v>142</v>
      </c>
    </row>
    <row r="14" spans="1:37" s="102" customFormat="1" ht="52" x14ac:dyDescent="0.3">
      <c r="A14" s="98" t="s">
        <v>84</v>
      </c>
      <c r="B14" s="98" t="s">
        <v>85</v>
      </c>
      <c r="C14" s="99" t="s">
        <v>60</v>
      </c>
      <c r="D14" s="99" t="s">
        <v>0</v>
      </c>
      <c r="E14" s="99" t="s">
        <v>1</v>
      </c>
      <c r="F14" s="99" t="s">
        <v>2</v>
      </c>
      <c r="G14" s="99" t="s">
        <v>3</v>
      </c>
      <c r="H14" s="99" t="s">
        <v>4</v>
      </c>
      <c r="I14" s="99" t="s">
        <v>5</v>
      </c>
      <c r="J14" s="99" t="s">
        <v>6</v>
      </c>
      <c r="K14" s="99" t="s">
        <v>7</v>
      </c>
      <c r="L14" s="99" t="s">
        <v>8</v>
      </c>
      <c r="M14" s="99" t="s">
        <v>9</v>
      </c>
      <c r="N14" s="99" t="s">
        <v>10</v>
      </c>
      <c r="O14" s="99" t="s">
        <v>11</v>
      </c>
      <c r="P14" s="99" t="s">
        <v>12</v>
      </c>
      <c r="Q14" s="99" t="s">
        <v>13</v>
      </c>
      <c r="R14" s="99" t="s">
        <v>115</v>
      </c>
      <c r="S14" s="99" t="s">
        <v>154</v>
      </c>
      <c r="T14" s="99" t="s">
        <v>155</v>
      </c>
      <c r="U14" s="99" t="s">
        <v>152</v>
      </c>
      <c r="V14" s="99" t="s">
        <v>27</v>
      </c>
      <c r="W14" s="99" t="s">
        <v>45</v>
      </c>
      <c r="X14" s="100" t="s">
        <v>17</v>
      </c>
      <c r="Y14" s="100" t="s">
        <v>180</v>
      </c>
      <c r="Z14" s="100" t="s">
        <v>18</v>
      </c>
      <c r="AA14" s="101" t="s">
        <v>19</v>
      </c>
      <c r="AB14" s="101" t="s">
        <v>20</v>
      </c>
      <c r="AC14" s="101" t="s">
        <v>21</v>
      </c>
      <c r="AD14" s="101" t="s">
        <v>22</v>
      </c>
      <c r="AE14" s="101" t="s">
        <v>23</v>
      </c>
      <c r="AF14" s="101" t="s">
        <v>28</v>
      </c>
      <c r="AG14" s="101" t="s">
        <v>24</v>
      </c>
      <c r="AH14" s="101" t="s">
        <v>25</v>
      </c>
      <c r="AI14" s="99" t="s">
        <v>156</v>
      </c>
      <c r="AJ14" s="99" t="s">
        <v>157</v>
      </c>
      <c r="AK14" s="99" t="s">
        <v>153</v>
      </c>
    </row>
    <row r="15" spans="1:37" ht="12.75" customHeight="1" x14ac:dyDescent="0.25">
      <c r="A15">
        <v>1998</v>
      </c>
      <c r="B15" s="30" t="s">
        <v>160</v>
      </c>
      <c r="C15" s="38" t="s">
        <v>86</v>
      </c>
      <c r="D15" s="31">
        <v>6.4593301435406705</v>
      </c>
      <c r="E15" s="31">
        <v>7.8968836678087779</v>
      </c>
      <c r="F15" s="31">
        <v>3.3341317603393428</v>
      </c>
      <c r="G15" s="31">
        <v>4.6946933941281124</v>
      </c>
      <c r="H15" s="31">
        <v>6.3964941904876778</v>
      </c>
      <c r="I15" s="31">
        <v>8.2090878828677205</v>
      </c>
      <c r="J15" s="31">
        <v>4.1703921318176009</v>
      </c>
      <c r="K15" s="31">
        <v>5.2916807575245182</v>
      </c>
      <c r="L15" s="31">
        <v>11.191163816689469</v>
      </c>
      <c r="M15" s="31">
        <v>7.0491161527165929</v>
      </c>
      <c r="N15" s="31">
        <v>6.0394265232974913</v>
      </c>
      <c r="O15" s="31">
        <v>8.3116385891023956</v>
      </c>
      <c r="P15" s="31">
        <v>6.290207290922087</v>
      </c>
      <c r="Q15" s="31">
        <v>4.2354280244088489</v>
      </c>
      <c r="R15" s="31">
        <v>7.02</v>
      </c>
      <c r="S15" s="32">
        <f t="shared" ref="S15:S33" si="0">MEDIAN(D15:R15)</f>
        <v>6.3964941904876778</v>
      </c>
      <c r="T15" s="33">
        <f t="shared" ref="T15:T33" si="1">(R15-S15)/S15*100</f>
        <v>9.7476178504085347</v>
      </c>
      <c r="U15" s="34">
        <f t="shared" ref="U15:U33" si="2">RANK(R15,D15:R15,1)</f>
        <v>10</v>
      </c>
      <c r="V15" s="32"/>
      <c r="W15" s="32"/>
      <c r="X15" s="37"/>
      <c r="Y15" s="37"/>
      <c r="Z15" s="37"/>
      <c r="AA15" s="37"/>
      <c r="AB15" s="37"/>
      <c r="AC15" s="37"/>
      <c r="AD15" s="37"/>
      <c r="AE15" s="37"/>
      <c r="AF15" s="37"/>
      <c r="AG15" s="37"/>
      <c r="AH15" s="37"/>
      <c r="AI15" s="31"/>
      <c r="AJ15" s="36"/>
      <c r="AK15" s="35"/>
    </row>
    <row r="16" spans="1:37" ht="12.75" customHeight="1" x14ac:dyDescent="0.25">
      <c r="A16">
        <v>1998</v>
      </c>
      <c r="B16" s="30" t="s">
        <v>159</v>
      </c>
      <c r="C16" s="38" t="s">
        <v>86</v>
      </c>
      <c r="D16" s="31">
        <v>6.4885375494071154</v>
      </c>
      <c r="E16" s="31">
        <v>7.9710817372538436</v>
      </c>
      <c r="F16" s="31">
        <v>3.3278182455116037</v>
      </c>
      <c r="G16" s="31">
        <v>4.7089228376753507</v>
      </c>
      <c r="H16" s="31">
        <v>6.2845143509030512</v>
      </c>
      <c r="I16" s="31">
        <v>8.2563304333107652</v>
      </c>
      <c r="J16" s="31">
        <v>3.9768681135225381</v>
      </c>
      <c r="K16" s="31">
        <v>5.3149050279329613</v>
      </c>
      <c r="L16" s="31">
        <v>10.52420185375901</v>
      </c>
      <c r="M16" s="31">
        <v>7.0926837503102229</v>
      </c>
      <c r="N16" s="31">
        <v>6.0590034533793782</v>
      </c>
      <c r="O16" s="31">
        <v>8.351563380097879</v>
      </c>
      <c r="P16" s="31">
        <v>6.3170488534396814</v>
      </c>
      <c r="Q16" s="31">
        <v>4.4269429210513147</v>
      </c>
      <c r="R16" s="31">
        <v>6.91</v>
      </c>
      <c r="S16" s="32">
        <f t="shared" si="0"/>
        <v>6.3170488534396814</v>
      </c>
      <c r="T16" s="33">
        <f t="shared" si="1"/>
        <v>9.3865214646464601</v>
      </c>
      <c r="U16" s="34">
        <f t="shared" si="2"/>
        <v>10</v>
      </c>
      <c r="V16" s="32"/>
      <c r="W16" s="32"/>
      <c r="X16" s="37"/>
      <c r="Y16" s="37"/>
      <c r="Z16" s="37"/>
      <c r="AA16" s="37"/>
      <c r="AB16" s="37"/>
      <c r="AC16" s="37"/>
      <c r="AD16" s="37"/>
      <c r="AE16" s="37"/>
      <c r="AF16" s="37"/>
      <c r="AG16" s="37"/>
      <c r="AH16" s="37"/>
      <c r="AI16" s="31"/>
      <c r="AJ16" s="36"/>
      <c r="AK16" s="35"/>
    </row>
    <row r="17" spans="1:37" ht="12.75" customHeight="1" x14ac:dyDescent="0.25">
      <c r="A17">
        <v>1999</v>
      </c>
      <c r="B17" s="30" t="s">
        <v>160</v>
      </c>
      <c r="C17" s="38" t="s">
        <v>86</v>
      </c>
      <c r="D17" s="31">
        <v>6.8675828288627425</v>
      </c>
      <c r="E17" s="31">
        <v>8.2771647921784606</v>
      </c>
      <c r="F17" s="31">
        <v>3.55187691532258</v>
      </c>
      <c r="G17" s="31">
        <v>4.5920000000000014</v>
      </c>
      <c r="H17" s="31">
        <v>6.6429659261201577</v>
      </c>
      <c r="I17" s="31">
        <v>8.7289999999999992</v>
      </c>
      <c r="J17" s="31">
        <v>4.3861447654551107</v>
      </c>
      <c r="K17" s="31">
        <v>5.5631034430217738</v>
      </c>
      <c r="L17" s="31">
        <v>10.992733451429809</v>
      </c>
      <c r="M17" s="31">
        <v>7.532</v>
      </c>
      <c r="N17" s="31">
        <v>6.384687640388254</v>
      </c>
      <c r="O17" s="31">
        <v>8.407</v>
      </c>
      <c r="P17" s="31">
        <v>6.4999459089106049</v>
      </c>
      <c r="Q17" s="31">
        <v>4.3926876419311576</v>
      </c>
      <c r="R17" s="31">
        <v>6.79</v>
      </c>
      <c r="S17" s="32">
        <f t="shared" si="0"/>
        <v>6.6429659261201577</v>
      </c>
      <c r="T17" s="33">
        <f t="shared" si="1"/>
        <v>2.213379919678709</v>
      </c>
      <c r="U17" s="34">
        <f t="shared" si="2"/>
        <v>9</v>
      </c>
      <c r="V17" s="32"/>
      <c r="W17" s="32"/>
      <c r="X17" s="37"/>
      <c r="Y17" s="37"/>
      <c r="Z17" s="37"/>
      <c r="AA17" s="37"/>
      <c r="AB17" s="37"/>
      <c r="AC17" s="37"/>
      <c r="AD17" s="37"/>
      <c r="AE17" s="37"/>
      <c r="AF17" s="37"/>
      <c r="AG17" s="37"/>
      <c r="AH17" s="37"/>
      <c r="AI17" s="31"/>
      <c r="AJ17" s="36"/>
      <c r="AK17" s="35"/>
    </row>
    <row r="18" spans="1:37" ht="12.75" customHeight="1" x14ac:dyDescent="0.25">
      <c r="A18">
        <v>1999</v>
      </c>
      <c r="B18" s="30" t="s">
        <v>159</v>
      </c>
      <c r="C18" s="38" t="s">
        <v>86</v>
      </c>
      <c r="D18" s="31">
        <v>6.8675828288627425</v>
      </c>
      <c r="E18" s="31">
        <v>8.2424596987102081</v>
      </c>
      <c r="F18" s="31">
        <v>3.5350599798387083</v>
      </c>
      <c r="G18" s="31">
        <v>4.5220000000000002</v>
      </c>
      <c r="H18" s="31">
        <v>6.4978344617101431</v>
      </c>
      <c r="I18" s="31">
        <v>9.4429999999999996</v>
      </c>
      <c r="J18" s="31">
        <v>4.3190578158458246</v>
      </c>
      <c r="K18" s="31">
        <v>5.5639922596766738</v>
      </c>
      <c r="L18" s="31">
        <v>11.04334622754058</v>
      </c>
      <c r="M18" s="31">
        <v>7.5039999999999978</v>
      </c>
      <c r="N18" s="31">
        <v>5.1553970350000675</v>
      </c>
      <c r="O18" s="31">
        <v>8.407</v>
      </c>
      <c r="P18" s="31">
        <v>6.3989758753741297</v>
      </c>
      <c r="Q18" s="31">
        <v>4.118144780232293</v>
      </c>
      <c r="R18" s="31">
        <v>6.61</v>
      </c>
      <c r="S18" s="32">
        <f t="shared" si="0"/>
        <v>6.4978344617101431</v>
      </c>
      <c r="T18" s="33">
        <f t="shared" si="1"/>
        <v>1.7261987659244975</v>
      </c>
      <c r="U18" s="34">
        <f t="shared" si="2"/>
        <v>9</v>
      </c>
      <c r="V18" s="32"/>
      <c r="W18" s="32"/>
      <c r="X18" s="37"/>
      <c r="Y18" s="37"/>
      <c r="Z18" s="37"/>
      <c r="AA18" s="37"/>
      <c r="AB18" s="37"/>
      <c r="AC18" s="37"/>
      <c r="AD18" s="37"/>
      <c r="AE18" s="37"/>
      <c r="AF18" s="37"/>
      <c r="AG18" s="37"/>
      <c r="AH18" s="37"/>
      <c r="AI18" s="31"/>
      <c r="AJ18" s="36"/>
      <c r="AK18" s="35"/>
    </row>
    <row r="19" spans="1:37" ht="12.75" customHeight="1" x14ac:dyDescent="0.25">
      <c r="A19">
        <v>2000</v>
      </c>
      <c r="B19" s="30" t="s">
        <v>160</v>
      </c>
      <c r="C19" s="38" t="s">
        <v>86</v>
      </c>
      <c r="D19" s="31">
        <v>5.9024875911135659</v>
      </c>
      <c r="E19" s="31">
        <v>7.2543561089640773</v>
      </c>
      <c r="F19" s="31">
        <v>3.31786125</v>
      </c>
      <c r="G19" s="31">
        <v>3.9990000000000001</v>
      </c>
      <c r="H19" s="31">
        <v>5.7552248089432689</v>
      </c>
      <c r="I19" s="31">
        <v>7.148600000000001</v>
      </c>
      <c r="J19" s="31">
        <v>3.4944875706044036</v>
      </c>
      <c r="K19" s="31">
        <v>4.9281074299993399</v>
      </c>
      <c r="L19" s="31">
        <v>9.3019052095007417</v>
      </c>
      <c r="M19" s="31">
        <v>6.5472000000000001</v>
      </c>
      <c r="N19" s="31">
        <v>5.815599999999999</v>
      </c>
      <c r="O19" s="31">
        <v>7.4028</v>
      </c>
      <c r="P19" s="31">
        <v>5.5484235452502011</v>
      </c>
      <c r="Q19" s="31">
        <v>3.7383369902325585</v>
      </c>
      <c r="R19" s="31">
        <v>6.53</v>
      </c>
      <c r="S19" s="32">
        <f t="shared" si="0"/>
        <v>5.815599999999999</v>
      </c>
      <c r="T19" s="33">
        <f t="shared" si="1"/>
        <v>12.284201114244469</v>
      </c>
      <c r="U19" s="34">
        <f t="shared" si="2"/>
        <v>10</v>
      </c>
      <c r="V19" s="32"/>
      <c r="W19" s="32"/>
      <c r="X19" s="37"/>
      <c r="Y19" s="37"/>
      <c r="Z19" s="37"/>
      <c r="AA19" s="37"/>
      <c r="AB19" s="37"/>
      <c r="AC19" s="37"/>
      <c r="AD19" s="37"/>
      <c r="AE19" s="37"/>
      <c r="AF19" s="37"/>
      <c r="AG19" s="37"/>
      <c r="AH19" s="37"/>
      <c r="AI19" s="31"/>
      <c r="AJ19" s="36"/>
      <c r="AK19" s="35"/>
    </row>
    <row r="20" spans="1:37" ht="12.75" customHeight="1" x14ac:dyDescent="0.25">
      <c r="A20">
        <v>2000</v>
      </c>
      <c r="B20" s="30" t="s">
        <v>159</v>
      </c>
      <c r="C20" s="38" t="s">
        <v>86</v>
      </c>
      <c r="D20" s="31">
        <v>5.9024875911135659</v>
      </c>
      <c r="E20" s="31">
        <v>7.2389867104281373</v>
      </c>
      <c r="F20" s="31">
        <v>3.304014490616622</v>
      </c>
      <c r="G20" s="31">
        <v>3.9928000000000003</v>
      </c>
      <c r="H20" s="31">
        <v>5.6692130734179216</v>
      </c>
      <c r="I20" s="31">
        <v>7.148600000000001</v>
      </c>
      <c r="J20" s="31">
        <v>3.4344237962358246</v>
      </c>
      <c r="K20" s="31">
        <v>4.9273201923907139</v>
      </c>
      <c r="L20" s="31">
        <v>9.9295036332742868</v>
      </c>
      <c r="M20" s="31">
        <v>6.4976000000000003</v>
      </c>
      <c r="N20" s="31">
        <v>6.665</v>
      </c>
      <c r="O20" s="31">
        <v>7.4028</v>
      </c>
      <c r="P20" s="31">
        <v>5.5484235452502011</v>
      </c>
      <c r="Q20" s="31">
        <v>3.8227940684898933</v>
      </c>
      <c r="R20" s="31">
        <v>6.36</v>
      </c>
      <c r="S20" s="32">
        <f t="shared" si="0"/>
        <v>5.9024875911135659</v>
      </c>
      <c r="T20" s="33">
        <f t="shared" si="1"/>
        <v>7.7511795124353648</v>
      </c>
      <c r="U20" s="34">
        <f t="shared" si="2"/>
        <v>9</v>
      </c>
      <c r="V20" s="32"/>
      <c r="W20" s="32"/>
      <c r="X20" s="37"/>
      <c r="Y20" s="37"/>
      <c r="Z20" s="37"/>
      <c r="AA20" s="37"/>
      <c r="AB20" s="37"/>
      <c r="AC20" s="37"/>
      <c r="AD20" s="37"/>
      <c r="AE20" s="37"/>
      <c r="AF20" s="37"/>
      <c r="AG20" s="37"/>
      <c r="AH20" s="37"/>
      <c r="AI20" s="31"/>
      <c r="AJ20" s="36"/>
      <c r="AK20" s="35"/>
    </row>
    <row r="21" spans="1:37" ht="12.75" customHeight="1" x14ac:dyDescent="0.25">
      <c r="A21">
        <v>2001</v>
      </c>
      <c r="B21" s="30" t="s">
        <v>160</v>
      </c>
      <c r="C21" s="38" t="s">
        <v>86</v>
      </c>
      <c r="D21" s="31">
        <v>5.9519051183477094</v>
      </c>
      <c r="E21" s="31">
        <v>7.496300189142759</v>
      </c>
      <c r="F21" s="31">
        <v>3.6648588438337799</v>
      </c>
      <c r="G21" s="31">
        <v>4.0130999999999997</v>
      </c>
      <c r="H21" s="31">
        <v>5.7606519939569205</v>
      </c>
      <c r="I21" s="31">
        <v>7.3647000000000009</v>
      </c>
      <c r="J21" s="31">
        <v>3.5945496645490702</v>
      </c>
      <c r="K21" s="31">
        <v>5.0075930337090062</v>
      </c>
      <c r="L21" s="31">
        <v>9.8752395068869525</v>
      </c>
      <c r="M21" s="31">
        <v>7.056</v>
      </c>
      <c r="N21" s="31">
        <v>6.1613999999999995</v>
      </c>
      <c r="O21" s="31">
        <v>7.56</v>
      </c>
      <c r="P21" s="31">
        <v>5.410731672135876</v>
      </c>
      <c r="Q21" s="31">
        <v>3.7503115402247187</v>
      </c>
      <c r="R21" s="31">
        <v>6.32</v>
      </c>
      <c r="S21" s="32">
        <f t="shared" si="0"/>
        <v>5.9519051183477094</v>
      </c>
      <c r="T21" s="33">
        <f t="shared" si="1"/>
        <v>6.1844884004884237</v>
      </c>
      <c r="U21" s="34">
        <f t="shared" si="2"/>
        <v>10</v>
      </c>
      <c r="V21" s="32"/>
      <c r="W21" s="32"/>
      <c r="X21" s="37"/>
      <c r="Y21" s="37"/>
      <c r="Z21" s="37"/>
      <c r="AA21" s="37"/>
      <c r="AB21" s="37"/>
      <c r="AC21" s="37"/>
      <c r="AD21" s="37"/>
      <c r="AE21" s="37"/>
      <c r="AF21" s="37"/>
      <c r="AG21" s="37"/>
      <c r="AH21" s="37"/>
      <c r="AI21" s="31"/>
      <c r="AJ21" s="36"/>
      <c r="AK21" s="35"/>
    </row>
    <row r="22" spans="1:37" ht="12.75" customHeight="1" x14ac:dyDescent="0.25">
      <c r="A22">
        <v>2001</v>
      </c>
      <c r="B22" s="30" t="s">
        <v>159</v>
      </c>
      <c r="C22" s="38" t="s">
        <v>86</v>
      </c>
      <c r="D22" s="31">
        <v>5.9519051183477094</v>
      </c>
      <c r="E22" s="31">
        <v>7.4650656050213318</v>
      </c>
      <c r="F22" s="31">
        <v>3.8145476038873989</v>
      </c>
      <c r="G22" s="31">
        <v>4.2020999999999997</v>
      </c>
      <c r="H22" s="31">
        <v>5.7587311363397298</v>
      </c>
      <c r="I22" s="31">
        <v>7.2387000000000015</v>
      </c>
      <c r="J22" s="31">
        <v>3.7198539452591577</v>
      </c>
      <c r="K22" s="31">
        <v>5.0075930337090062</v>
      </c>
      <c r="L22" s="31">
        <v>9.2114891001771451</v>
      </c>
      <c r="M22" s="31">
        <v>7.1693999999999996</v>
      </c>
      <c r="N22" s="31">
        <v>5.5881000000000007</v>
      </c>
      <c r="O22" s="31">
        <v>7.56</v>
      </c>
      <c r="P22" s="31">
        <v>5.410731672135876</v>
      </c>
      <c r="Q22" s="31">
        <v>4.2413759130337079</v>
      </c>
      <c r="R22" s="31">
        <v>6.38</v>
      </c>
      <c r="S22" s="32">
        <f t="shared" si="0"/>
        <v>5.7587311363397298</v>
      </c>
      <c r="T22" s="33">
        <f t="shared" si="1"/>
        <v>10.788294312610518</v>
      </c>
      <c r="U22" s="34">
        <f t="shared" si="2"/>
        <v>10</v>
      </c>
      <c r="V22" s="32"/>
      <c r="W22" s="32"/>
      <c r="X22" s="37"/>
      <c r="Y22" s="37"/>
      <c r="Z22" s="37"/>
      <c r="AA22" s="37"/>
      <c r="AB22" s="37"/>
      <c r="AC22" s="37"/>
      <c r="AD22" s="37"/>
      <c r="AE22" s="37"/>
      <c r="AF22" s="37"/>
      <c r="AG22" s="37"/>
      <c r="AH22" s="37"/>
      <c r="AI22" s="31"/>
      <c r="AJ22" s="36"/>
      <c r="AK22" s="35"/>
    </row>
    <row r="23" spans="1:37" ht="12.75" customHeight="1" x14ac:dyDescent="0.25">
      <c r="A23">
        <v>2002</v>
      </c>
      <c r="B23" s="30" t="s">
        <v>160</v>
      </c>
      <c r="C23" s="38" t="s">
        <v>86</v>
      </c>
      <c r="D23" s="31">
        <v>5.7783999999999995</v>
      </c>
      <c r="E23" s="31">
        <v>7.0493999999999986</v>
      </c>
      <c r="F23" s="31">
        <v>5.3680484522207266</v>
      </c>
      <c r="G23" s="31">
        <v>4.3213999999999997</v>
      </c>
      <c r="H23" s="31">
        <v>5.7225999999999999</v>
      </c>
      <c r="I23" s="31">
        <v>7.1237999999999992</v>
      </c>
      <c r="J23" s="31">
        <v>3.5959999999999996</v>
      </c>
      <c r="K23" s="31">
        <v>5.4745999999999997</v>
      </c>
      <c r="L23" s="31">
        <v>8.6180000000000003</v>
      </c>
      <c r="M23" s="31">
        <v>7.1175999999999995</v>
      </c>
      <c r="N23" s="31">
        <v>5.6234000000000002</v>
      </c>
      <c r="O23" s="31">
        <v>7.5825999999999993</v>
      </c>
      <c r="P23" s="31">
        <v>5.3257999999999992</v>
      </c>
      <c r="Q23" s="31">
        <v>4.3447020585048755</v>
      </c>
      <c r="R23" s="31">
        <v>6.36</v>
      </c>
      <c r="S23" s="32">
        <f t="shared" si="0"/>
        <v>5.7225999999999999</v>
      </c>
      <c r="T23" s="33">
        <f t="shared" si="1"/>
        <v>11.138293782546402</v>
      </c>
      <c r="U23" s="34">
        <f t="shared" si="2"/>
        <v>10</v>
      </c>
      <c r="V23" s="32"/>
      <c r="W23" s="32"/>
      <c r="X23" s="37"/>
      <c r="Y23" s="37"/>
      <c r="Z23" s="37"/>
      <c r="AA23" s="37"/>
      <c r="AB23" s="37"/>
      <c r="AC23" s="37"/>
      <c r="AD23" s="37"/>
      <c r="AE23" s="37"/>
      <c r="AF23" s="37"/>
      <c r="AG23" s="37"/>
      <c r="AH23" s="37"/>
      <c r="AI23" s="31"/>
      <c r="AJ23" s="36"/>
      <c r="AK23" s="35"/>
    </row>
    <row r="24" spans="1:37" ht="12.75" customHeight="1" x14ac:dyDescent="0.25">
      <c r="A24">
        <v>2002</v>
      </c>
      <c r="B24" s="30" t="s">
        <v>159</v>
      </c>
      <c r="C24" s="38" t="s">
        <v>86</v>
      </c>
      <c r="D24" s="31">
        <v>4.957249</v>
      </c>
      <c r="E24" s="31">
        <v>7.1248429999999994</v>
      </c>
      <c r="F24" s="31">
        <v>5.4099895004644027</v>
      </c>
      <c r="G24" s="31">
        <v>4.5019260000000001</v>
      </c>
      <c r="H24" s="31">
        <v>5.9191989999999999</v>
      </c>
      <c r="I24" s="31">
        <v>7.3685369999999999</v>
      </c>
      <c r="J24" s="31">
        <v>3.7195399999999998</v>
      </c>
      <c r="K24" s="31">
        <v>5.6646029000000002</v>
      </c>
      <c r="L24" s="31">
        <v>9.0936339999999998</v>
      </c>
      <c r="M24" s="31">
        <v>7.3813629999999995</v>
      </c>
      <c r="N24" s="31">
        <v>6.2975659999999998</v>
      </c>
      <c r="O24" s="31">
        <v>7.8430990000000005</v>
      </c>
      <c r="P24" s="31">
        <v>5.5087669999999997</v>
      </c>
      <c r="Q24" s="31">
        <v>4.4287178571428569</v>
      </c>
      <c r="R24" s="31">
        <v>6.22</v>
      </c>
      <c r="S24" s="32">
        <f t="shared" si="0"/>
        <v>5.9191989999999999</v>
      </c>
      <c r="T24" s="33">
        <f t="shared" si="1"/>
        <v>5.0817855591609593</v>
      </c>
      <c r="U24" s="34">
        <f t="shared" si="2"/>
        <v>9</v>
      </c>
      <c r="V24" s="32"/>
      <c r="W24" s="32"/>
      <c r="X24" s="37"/>
      <c r="Y24" s="37"/>
      <c r="Z24" s="37"/>
      <c r="AA24" s="37"/>
      <c r="AB24" s="37"/>
      <c r="AC24" s="37"/>
      <c r="AD24" s="37"/>
      <c r="AE24" s="37"/>
      <c r="AF24" s="37"/>
      <c r="AG24" s="37"/>
      <c r="AH24" s="37"/>
      <c r="AI24" s="31"/>
      <c r="AJ24" s="36"/>
      <c r="AK24" s="35"/>
    </row>
    <row r="25" spans="1:37" ht="12.75" customHeight="1" x14ac:dyDescent="0.25">
      <c r="A25">
        <v>2003</v>
      </c>
      <c r="B25" s="30" t="s">
        <v>160</v>
      </c>
      <c r="C25" s="38" t="s">
        <v>86</v>
      </c>
      <c r="D25" s="31">
        <v>6.0848293400000006</v>
      </c>
      <c r="E25" s="31">
        <v>7.3596208000000001</v>
      </c>
      <c r="F25" s="31">
        <v>6.2197179320895053</v>
      </c>
      <c r="G25" s="31">
        <v>4.8494644200000003</v>
      </c>
      <c r="H25" s="31">
        <v>5.8482701000000006</v>
      </c>
      <c r="I25" s="31">
        <v>7.8195971000000011</v>
      </c>
      <c r="J25" s="31">
        <v>3.9820805400000001</v>
      </c>
      <c r="K25" s="31">
        <v>6.6098594310000003</v>
      </c>
      <c r="L25" s="31">
        <v>9.5215094100000002</v>
      </c>
      <c r="M25" s="31">
        <v>7.8261681900000006</v>
      </c>
      <c r="N25" s="31">
        <v>6.3411018500000011</v>
      </c>
      <c r="O25" s="31">
        <v>8.2598601300000016</v>
      </c>
      <c r="P25" s="31">
        <v>5.7299904800000006</v>
      </c>
      <c r="Q25" s="31">
        <v>5.5085309183667919</v>
      </c>
      <c r="R25" s="31">
        <v>6.3</v>
      </c>
      <c r="S25" s="32">
        <f t="shared" si="0"/>
        <v>6.3</v>
      </c>
      <c r="T25" s="33">
        <f t="shared" si="1"/>
        <v>0</v>
      </c>
      <c r="U25" s="34">
        <f t="shared" si="2"/>
        <v>8</v>
      </c>
      <c r="V25" s="32"/>
      <c r="W25" s="32"/>
      <c r="X25" s="37"/>
      <c r="Y25" s="37"/>
      <c r="Z25" s="37"/>
      <c r="AA25" s="37"/>
      <c r="AB25" s="37"/>
      <c r="AC25" s="37"/>
      <c r="AD25" s="37"/>
      <c r="AE25" s="37"/>
      <c r="AF25" s="37"/>
      <c r="AG25" s="37"/>
      <c r="AH25" s="37"/>
      <c r="AI25" s="31"/>
      <c r="AJ25" s="36"/>
      <c r="AK25" s="35"/>
    </row>
    <row r="26" spans="1:37" ht="12.75" customHeight="1" x14ac:dyDescent="0.25">
      <c r="A26">
        <v>2003</v>
      </c>
      <c r="B26" s="30" t="s">
        <v>159</v>
      </c>
      <c r="C26" s="38" t="s">
        <v>86</v>
      </c>
      <c r="D26" s="31">
        <v>6.42266125</v>
      </c>
      <c r="E26" s="31">
        <v>7.7924562499999999</v>
      </c>
      <c r="F26" s="31">
        <v>6.0727985506466231</v>
      </c>
      <c r="G26" s="31">
        <v>5.5560562500000001</v>
      </c>
      <c r="H26" s="31">
        <v>6.2199875000000109</v>
      </c>
      <c r="I26" s="31">
        <v>8.3515562499999998</v>
      </c>
      <c r="J26" s="31">
        <v>4.2351825000000067</v>
      </c>
      <c r="K26" s="31">
        <v>7.0306825000000002</v>
      </c>
      <c r="L26" s="31">
        <v>10.28744</v>
      </c>
      <c r="M26" s="31">
        <v>8.3236012499999994</v>
      </c>
      <c r="N26" s="31">
        <v>7.5897824999999992</v>
      </c>
      <c r="O26" s="31">
        <v>8.7848587499999997</v>
      </c>
      <c r="P26" s="31">
        <v>6.0941900000000002</v>
      </c>
      <c r="Q26" s="31">
        <v>5.9986946256062375</v>
      </c>
      <c r="R26" s="31">
        <v>6.28</v>
      </c>
      <c r="S26" s="32">
        <f t="shared" si="0"/>
        <v>6.42266125</v>
      </c>
      <c r="T26" s="33">
        <f t="shared" si="1"/>
        <v>-2.2212171006216428</v>
      </c>
      <c r="U26" s="34">
        <f t="shared" si="2"/>
        <v>7</v>
      </c>
      <c r="V26" s="32"/>
      <c r="W26" s="32"/>
      <c r="X26" s="37"/>
      <c r="Y26" s="37"/>
      <c r="Z26" s="37"/>
      <c r="AA26" s="37"/>
      <c r="AB26" s="37"/>
      <c r="AC26" s="37"/>
      <c r="AD26" s="37"/>
      <c r="AE26" s="37"/>
      <c r="AF26" s="37"/>
      <c r="AG26" s="37"/>
      <c r="AH26" s="37"/>
      <c r="AI26" s="31"/>
      <c r="AJ26" s="36"/>
      <c r="AK26" s="35"/>
    </row>
    <row r="27" spans="1:37" ht="12.75" customHeight="1" x14ac:dyDescent="0.25">
      <c r="A27">
        <v>2004</v>
      </c>
      <c r="B27" s="30" t="s">
        <v>160</v>
      </c>
      <c r="C27" s="38" t="s">
        <v>86</v>
      </c>
      <c r="D27" s="31">
        <v>6.7688999999999995</v>
      </c>
      <c r="E27" s="31">
        <v>7.9004999999999983</v>
      </c>
      <c r="F27" s="31">
        <v>6.3137315436241606</v>
      </c>
      <c r="G27" s="31">
        <v>5.5889999999999986</v>
      </c>
      <c r="H27" s="31">
        <v>6.2444999999999995</v>
      </c>
      <c r="I27" s="31">
        <v>8.6870999999999992</v>
      </c>
      <c r="J27" s="31">
        <v>4.2848999999999995</v>
      </c>
      <c r="K27" s="31">
        <v>7.2794999999999996</v>
      </c>
      <c r="L27" s="31">
        <v>9.8945999999999987</v>
      </c>
      <c r="M27" s="31">
        <v>8.3834999999999997</v>
      </c>
      <c r="N27" s="31">
        <v>7.1138999999999992</v>
      </c>
      <c r="O27" s="31">
        <v>8.8526999999999987</v>
      </c>
      <c r="P27" s="31">
        <v>6.1064999999999987</v>
      </c>
      <c r="Q27" s="31">
        <v>6.1926367614879645</v>
      </c>
      <c r="R27" s="31">
        <v>5.79</v>
      </c>
      <c r="S27" s="32">
        <f t="shared" si="0"/>
        <v>6.7688999999999995</v>
      </c>
      <c r="T27" s="33">
        <f t="shared" si="1"/>
        <v>-14.461729379958332</v>
      </c>
      <c r="U27" s="34">
        <f t="shared" si="2"/>
        <v>3</v>
      </c>
      <c r="V27" s="32"/>
      <c r="W27" s="32"/>
      <c r="X27" s="37"/>
      <c r="Y27" s="37"/>
      <c r="Z27" s="37"/>
      <c r="AA27" s="37"/>
      <c r="AB27" s="37"/>
      <c r="AC27" s="37"/>
      <c r="AD27" s="37"/>
      <c r="AE27" s="37"/>
      <c r="AF27" s="37"/>
      <c r="AG27" s="37"/>
      <c r="AH27" s="37"/>
      <c r="AI27" s="31"/>
      <c r="AJ27" s="36"/>
      <c r="AK27" s="35"/>
    </row>
    <row r="28" spans="1:37" ht="12.75" customHeight="1" x14ac:dyDescent="0.25">
      <c r="A28">
        <v>2004</v>
      </c>
      <c r="B28" s="30" t="s">
        <v>159</v>
      </c>
      <c r="C28" s="38" t="s">
        <v>86</v>
      </c>
      <c r="D28" s="31">
        <v>6.7885200000000001</v>
      </c>
      <c r="E28" s="31">
        <v>8.2071199999999997</v>
      </c>
      <c r="F28" s="31">
        <v>6.2688697986577173</v>
      </c>
      <c r="G28" s="31">
        <v>5.4944800000000003</v>
      </c>
      <c r="H28" s="31">
        <v>6.2625999999999999</v>
      </c>
      <c r="I28" s="31">
        <v>8.8437599999999996</v>
      </c>
      <c r="J28" s="31">
        <v>4.29732</v>
      </c>
      <c r="K28" s="31">
        <v>7.3006000000000002</v>
      </c>
      <c r="L28" s="31">
        <v>9.7710399999999993</v>
      </c>
      <c r="M28" s="31">
        <v>8.42164</v>
      </c>
      <c r="N28" s="31">
        <v>7.1898800000000005</v>
      </c>
      <c r="O28" s="31">
        <v>8.8783599999999989</v>
      </c>
      <c r="P28" s="31">
        <v>6.1241999999999992</v>
      </c>
      <c r="Q28" s="31">
        <v>5.8449015317286648</v>
      </c>
      <c r="R28" s="31">
        <v>5.6</v>
      </c>
      <c r="S28" s="32">
        <f t="shared" si="0"/>
        <v>6.7885200000000001</v>
      </c>
      <c r="T28" s="33">
        <f t="shared" si="1"/>
        <v>-17.507792567452114</v>
      </c>
      <c r="U28" s="34">
        <f t="shared" si="2"/>
        <v>3</v>
      </c>
      <c r="V28" s="32"/>
      <c r="W28" s="32"/>
      <c r="X28" s="37"/>
      <c r="Y28" s="37"/>
      <c r="Z28" s="37"/>
      <c r="AA28" s="37"/>
      <c r="AB28" s="37"/>
      <c r="AC28" s="37"/>
      <c r="AD28" s="37"/>
      <c r="AE28" s="37"/>
      <c r="AF28" s="37"/>
      <c r="AG28" s="37"/>
      <c r="AH28" s="37"/>
      <c r="AI28" s="31"/>
      <c r="AJ28" s="36"/>
      <c r="AK28" s="35"/>
    </row>
    <row r="29" spans="1:37" ht="12.75" customHeight="1" x14ac:dyDescent="0.25">
      <c r="A29">
        <v>2005</v>
      </c>
      <c r="B29" s="30" t="s">
        <v>160</v>
      </c>
      <c r="C29" s="38" t="s">
        <v>86</v>
      </c>
      <c r="D29" s="31">
        <v>6.7351787999999999</v>
      </c>
      <c r="E29" s="31">
        <v>7.7971572</v>
      </c>
      <c r="F29" s="31">
        <v>6.4763483502452788</v>
      </c>
      <c r="G29" s="31">
        <v>5.5334664</v>
      </c>
      <c r="H29" s="31">
        <v>6.3229635000000002</v>
      </c>
      <c r="I29" s="31">
        <v>9.3202578000000003</v>
      </c>
      <c r="J29" s="31">
        <v>4.4505279</v>
      </c>
      <c r="K29" s="31">
        <v>8.3630799000000007</v>
      </c>
      <c r="L29" s="31">
        <v>10.060848</v>
      </c>
      <c r="M29" s="31">
        <v>8.9988696000000008</v>
      </c>
      <c r="N29" s="31">
        <v>7.6993433999999992</v>
      </c>
      <c r="O29" s="31">
        <v>9.1735371000000008</v>
      </c>
      <c r="P29" s="31">
        <v>6.28803</v>
      </c>
      <c r="Q29" s="31">
        <v>5.9136288739555241</v>
      </c>
      <c r="R29" s="31">
        <v>5.84</v>
      </c>
      <c r="S29" s="32">
        <f t="shared" si="0"/>
        <v>6.7351787999999999</v>
      </c>
      <c r="T29" s="33">
        <f t="shared" si="1"/>
        <v>-13.291091841541016</v>
      </c>
      <c r="U29" s="34">
        <f t="shared" si="2"/>
        <v>3</v>
      </c>
      <c r="V29" s="32"/>
      <c r="W29" s="32"/>
      <c r="X29" s="37">
        <v>6.4871896551724149</v>
      </c>
      <c r="Y29" s="37">
        <v>5.1481258851816474</v>
      </c>
      <c r="Z29" s="37">
        <v>4.0726563598481462</v>
      </c>
      <c r="AA29" s="37">
        <v>6.0420657219643301</v>
      </c>
      <c r="AB29" s="37">
        <v>4.9661868179207351</v>
      </c>
      <c r="AC29" s="37">
        <v>4.3056055954587586</v>
      </c>
      <c r="AD29" s="37">
        <v>4.1200610177296797</v>
      </c>
      <c r="AE29" s="37">
        <v>5.8246566439397665</v>
      </c>
      <c r="AF29" s="37"/>
      <c r="AG29" s="37">
        <v>7.9223709740007768</v>
      </c>
      <c r="AH29" s="37">
        <v>6.0879306030527989</v>
      </c>
      <c r="AI29" s="31">
        <f>MEDIAN(D29:R29,V29:AH29)</f>
        <v>6.28803</v>
      </c>
      <c r="AJ29" s="36">
        <f>(R29-AI29)/AI29*100</f>
        <v>-7.1251250391617118</v>
      </c>
      <c r="AK29" s="35">
        <f>RANK(R29,(D29:R29,X29:AH29),1)</f>
        <v>9</v>
      </c>
    </row>
    <row r="30" spans="1:37" ht="12.75" customHeight="1" x14ac:dyDescent="0.25">
      <c r="A30">
        <v>2005</v>
      </c>
      <c r="B30" s="30" t="s">
        <v>159</v>
      </c>
      <c r="C30" s="38" t="s">
        <v>86</v>
      </c>
      <c r="D30" s="31">
        <v>6.4674349999999992</v>
      </c>
      <c r="E30" s="31">
        <v>7.5033149999999988</v>
      </c>
      <c r="F30" s="31">
        <v>6.6158864677977007</v>
      </c>
      <c r="G30" s="31">
        <v>5.2884399999999996</v>
      </c>
      <c r="H30" s="31">
        <v>6.1675749999999994</v>
      </c>
      <c r="I30" s="31">
        <v>9.1866199999999996</v>
      </c>
      <c r="J30" s="31">
        <v>4.3411549999999997</v>
      </c>
      <c r="K30" s="31">
        <v>8.1575550000000003</v>
      </c>
      <c r="L30" s="31">
        <v>10.30428</v>
      </c>
      <c r="M30" s="31">
        <v>8.9344649999999994</v>
      </c>
      <c r="N30" s="31">
        <v>7.5442049999999998</v>
      </c>
      <c r="O30" s="31">
        <v>8.9276499999999999</v>
      </c>
      <c r="P30" s="31">
        <v>6.1334999999999997</v>
      </c>
      <c r="Q30" s="31">
        <v>5.5368218073822648</v>
      </c>
      <c r="R30" s="31">
        <v>6.06</v>
      </c>
      <c r="S30" s="32">
        <f t="shared" si="0"/>
        <v>6.6158864677977007</v>
      </c>
      <c r="T30" s="33">
        <f t="shared" si="1"/>
        <v>-8.4022975681858227</v>
      </c>
      <c r="U30" s="34">
        <f t="shared" si="2"/>
        <v>4</v>
      </c>
      <c r="V30" s="32"/>
      <c r="W30" s="32"/>
      <c r="X30" s="37">
        <v>6.973513513513514</v>
      </c>
      <c r="Y30" s="37">
        <v>5.0036345448482837</v>
      </c>
      <c r="Z30" s="37">
        <v>4.1052624851405417</v>
      </c>
      <c r="AA30" s="37">
        <v>6.1006487187804099</v>
      </c>
      <c r="AB30" s="37">
        <v>4.7691898879632291</v>
      </c>
      <c r="AC30" s="37">
        <v>4.1336248841519927</v>
      </c>
      <c r="AD30" s="37">
        <v>4.9663638481248542</v>
      </c>
      <c r="AE30" s="37">
        <v>5.6671935972957526</v>
      </c>
      <c r="AF30" s="37"/>
      <c r="AG30" s="37">
        <v>7.6911392405063301</v>
      </c>
      <c r="AH30" s="37">
        <v>5.9350469826686156</v>
      </c>
      <c r="AI30" s="31">
        <f>MEDIAN(D30:R30,V30:AH30)</f>
        <v>6.1334999999999997</v>
      </c>
      <c r="AJ30" s="36">
        <f>(R30-AI30)/AI30*100</f>
        <v>-1.1983370017119122</v>
      </c>
      <c r="AK30" s="35">
        <f>RANK(R30,(D30:R30,X30:AH30),1)</f>
        <v>11</v>
      </c>
    </row>
    <row r="31" spans="1:37" ht="12.75" customHeight="1" x14ac:dyDescent="0.25">
      <c r="A31">
        <v>2006</v>
      </c>
      <c r="B31" s="30" t="s">
        <v>160</v>
      </c>
      <c r="C31" s="38" t="s">
        <v>86</v>
      </c>
      <c r="D31" s="31">
        <v>6.1310519999999995</v>
      </c>
      <c r="E31" s="31">
        <v>7.7015340000000005</v>
      </c>
      <c r="F31" s="31">
        <v>6.8383306081968538</v>
      </c>
      <c r="G31" s="31">
        <v>5.5481219999999993</v>
      </c>
      <c r="H31" s="31">
        <v>6.2064899999999996</v>
      </c>
      <c r="I31" s="31">
        <v>9.4228919999999992</v>
      </c>
      <c r="J31" s="31">
        <v>4.4096939999999991</v>
      </c>
      <c r="K31" s="31">
        <v>8.8125300000000006</v>
      </c>
      <c r="L31" s="31">
        <v>10.616183999999999</v>
      </c>
      <c r="M31" s="31">
        <v>9.5326199999999996</v>
      </c>
      <c r="N31" s="31">
        <v>8.2776060000000005</v>
      </c>
      <c r="O31" s="31">
        <v>9.1897199999999994</v>
      </c>
      <c r="P31" s="31">
        <v>6.4465199999999996</v>
      </c>
      <c r="Q31" s="31">
        <v>6.0147809265886449</v>
      </c>
      <c r="R31" s="31">
        <v>6.66</v>
      </c>
      <c r="S31" s="32">
        <f t="shared" si="0"/>
        <v>6.8383306081968538</v>
      </c>
      <c r="T31" s="33">
        <f t="shared" si="1"/>
        <v>-2.6078091045071052</v>
      </c>
      <c r="U31" s="34">
        <f t="shared" si="2"/>
        <v>7</v>
      </c>
      <c r="V31" s="32"/>
      <c r="W31" s="32"/>
      <c r="X31" s="37">
        <v>8.4065806451612897</v>
      </c>
      <c r="Y31" s="37">
        <v>5.6224733034791585</v>
      </c>
      <c r="Z31" s="37">
        <v>4.2515690309715843</v>
      </c>
      <c r="AA31" s="37">
        <v>6.0956381336815868</v>
      </c>
      <c r="AB31" s="37">
        <v>4.8169520252800924</v>
      </c>
      <c r="AC31" s="37">
        <v>4.1750220111214089</v>
      </c>
      <c r="AD31" s="37">
        <v>6.1982389937106923</v>
      </c>
      <c r="AE31" s="37">
        <v>6.2540561231087546</v>
      </c>
      <c r="AF31" s="37"/>
      <c r="AG31" s="37">
        <v>8.2589409745147222</v>
      </c>
      <c r="AH31" s="37">
        <v>5.9932334029227556</v>
      </c>
      <c r="AI31" s="31">
        <f>MEDIAN(D31:R31,V31:AH31)</f>
        <v>6.2540561231087546</v>
      </c>
      <c r="AJ31" s="36">
        <f>(R31-AI31)/AI31*100</f>
        <v>6.4908895747078743</v>
      </c>
      <c r="AK31" s="35">
        <f>RANK(R31,(D31:R31,X31:AH31),1)</f>
        <v>15</v>
      </c>
    </row>
    <row r="32" spans="1:37" ht="12.75" customHeight="1" x14ac:dyDescent="0.25">
      <c r="A32">
        <v>2006</v>
      </c>
      <c r="B32" s="30" t="s">
        <v>159</v>
      </c>
      <c r="C32" s="38" t="s">
        <v>86</v>
      </c>
      <c r="D32" s="31">
        <v>6.7825800000000003</v>
      </c>
      <c r="E32" s="31">
        <v>7.8622560000000004</v>
      </c>
      <c r="F32" s="31">
        <v>7.4227799227799238</v>
      </c>
      <c r="G32" s="31">
        <v>5.7167460000000005</v>
      </c>
      <c r="H32" s="31">
        <v>6.2635049999999994</v>
      </c>
      <c r="I32" s="31">
        <v>9.7586099999999991</v>
      </c>
      <c r="J32" s="31">
        <v>4.45</v>
      </c>
      <c r="K32" s="31">
        <v>8.89</v>
      </c>
      <c r="L32" s="31">
        <v>10.713708</v>
      </c>
      <c r="M32" s="31">
        <v>9.6199999999999992</v>
      </c>
      <c r="N32" s="31">
        <v>8.582040000000001</v>
      </c>
      <c r="O32" s="31">
        <v>9.27</v>
      </c>
      <c r="P32" s="31">
        <v>6.5680290000000001</v>
      </c>
      <c r="Q32" s="31">
        <v>6.729592791037506</v>
      </c>
      <c r="R32" s="31">
        <v>7.59</v>
      </c>
      <c r="S32" s="32">
        <f t="shared" si="0"/>
        <v>7.59</v>
      </c>
      <c r="T32" s="33">
        <f t="shared" si="1"/>
        <v>0</v>
      </c>
      <c r="U32" s="34">
        <f t="shared" si="2"/>
        <v>8</v>
      </c>
      <c r="V32" s="32"/>
      <c r="W32" s="32"/>
      <c r="X32" s="37">
        <v>8.4496382608695662</v>
      </c>
      <c r="Y32" s="37">
        <v>5.7810620152318126</v>
      </c>
      <c r="Z32" s="37">
        <v>4.3967852440785862</v>
      </c>
      <c r="AA32" s="37">
        <v>5.4859947061937531</v>
      </c>
      <c r="AB32" s="37">
        <v>4.0466125556672896</v>
      </c>
      <c r="AC32" s="37">
        <v>4.2133752316960154</v>
      </c>
      <c r="AD32" s="37">
        <v>6.8194339622641502</v>
      </c>
      <c r="AE32" s="37">
        <v>6.0187061609036663</v>
      </c>
      <c r="AF32" s="37"/>
      <c r="AG32" s="37">
        <v>8.2654967405475883</v>
      </c>
      <c r="AH32" s="37">
        <v>6.0450081375453832</v>
      </c>
      <c r="AI32" s="31">
        <f>MEDIAN(D32:R32,V32:AH32)</f>
        <v>6.7825800000000003</v>
      </c>
      <c r="AJ32" s="36">
        <f>(R32-AI32)/AI32*100</f>
        <v>11.904319595198281</v>
      </c>
      <c r="AK32" s="35">
        <f>RANK(R32,(D32:R32,X32:AH32),1)</f>
        <v>16</v>
      </c>
    </row>
    <row r="33" spans="1:37" ht="12.75" customHeight="1" x14ac:dyDescent="0.25">
      <c r="A33">
        <v>2007</v>
      </c>
      <c r="B33" s="30" t="s">
        <v>160</v>
      </c>
      <c r="C33" s="38" t="s">
        <v>86</v>
      </c>
      <c r="D33" s="31">
        <v>6.9635999999999987</v>
      </c>
      <c r="E33" s="31">
        <v>8.1507280000000009</v>
      </c>
      <c r="F33" s="31">
        <v>7.8682987201159138</v>
      </c>
      <c r="G33" s="31">
        <v>5.8162640000000003</v>
      </c>
      <c r="H33" s="31">
        <v>6.1080719999999999</v>
      </c>
      <c r="I33" s="31">
        <v>9.5036560000000012</v>
      </c>
      <c r="J33" s="31">
        <v>4.3837520000000003</v>
      </c>
      <c r="K33" s="31">
        <v>9.7158799999999985</v>
      </c>
      <c r="L33" s="31">
        <v>10.995856</v>
      </c>
      <c r="M33" s="31">
        <v>10.007688</v>
      </c>
      <c r="N33" s="31">
        <v>9.2848000000000006</v>
      </c>
      <c r="O33" s="31">
        <v>9.4174399999999991</v>
      </c>
      <c r="P33" s="31">
        <v>6.6585279999999996</v>
      </c>
      <c r="Q33" s="31">
        <v>7.3163023729560086</v>
      </c>
      <c r="R33" s="31">
        <v>8.32</v>
      </c>
      <c r="S33" s="32">
        <f t="shared" si="0"/>
        <v>8.1507280000000009</v>
      </c>
      <c r="T33" s="33">
        <f t="shared" si="1"/>
        <v>2.0767715472777328</v>
      </c>
      <c r="U33" s="34">
        <f t="shared" si="2"/>
        <v>9</v>
      </c>
      <c r="V33" s="32"/>
      <c r="W33" s="32"/>
      <c r="X33" s="37">
        <v>7.8106256699284256</v>
      </c>
      <c r="Y33" s="37">
        <v>5.9573455459770122</v>
      </c>
      <c r="Z33" s="37">
        <v>4.2145228995436712</v>
      </c>
      <c r="AA33" s="37">
        <v>6.7574376083188916</v>
      </c>
      <c r="AB33" s="37">
        <v>3.8710805734767026</v>
      </c>
      <c r="AC33" s="37">
        <v>4.3653484708063033</v>
      </c>
      <c r="AD33" s="37">
        <v>6.2431316095970182</v>
      </c>
      <c r="AE33" s="37">
        <v>6.0945823946384845</v>
      </c>
      <c r="AF33" s="37"/>
      <c r="AG33" s="37">
        <v>8.5715832637909717</v>
      </c>
      <c r="AH33" s="37">
        <v>5.8825839999999996</v>
      </c>
      <c r="AI33" s="31">
        <f>MEDIAN(D33:R33,V33:AH33)</f>
        <v>6.9635999999999987</v>
      </c>
      <c r="AJ33" s="36">
        <f>(R33-AI33)/AI33*100</f>
        <v>19.478430696766065</v>
      </c>
      <c r="AK33" s="35">
        <f>RANK(R33,(D33:R33,X33:AH33),1)</f>
        <v>18</v>
      </c>
    </row>
    <row r="34" spans="1:37" ht="12.75" customHeight="1" x14ac:dyDescent="0.25">
      <c r="A34">
        <v>2007</v>
      </c>
      <c r="B34" s="30" t="s">
        <v>159</v>
      </c>
      <c r="C34" s="38" t="s">
        <v>86</v>
      </c>
      <c r="D34" s="31">
        <v>7.1653140000000004</v>
      </c>
      <c r="E34" s="31">
        <v>8.2718220000000002</v>
      </c>
      <c r="F34" s="31">
        <v>7.170540660403983</v>
      </c>
      <c r="G34" s="31">
        <v>5.7484440000000001</v>
      </c>
      <c r="H34" s="31">
        <v>6.2139870000000004</v>
      </c>
      <c r="I34" s="31" t="s">
        <v>100</v>
      </c>
      <c r="J34" s="31">
        <v>4.5204900000000006</v>
      </c>
      <c r="K34" s="31">
        <v>9.8843549999999993</v>
      </c>
      <c r="L34" s="31">
        <v>12.772070999999999</v>
      </c>
      <c r="M34" s="31" t="s">
        <v>100</v>
      </c>
      <c r="N34" s="31" t="s">
        <v>100</v>
      </c>
      <c r="O34" s="31">
        <v>9.5807399999999987</v>
      </c>
      <c r="P34" s="31">
        <v>6.7739880000000001</v>
      </c>
      <c r="Q34" s="31" t="s">
        <v>100</v>
      </c>
      <c r="R34" s="31">
        <v>8.18</v>
      </c>
      <c r="S34" s="32" t="s">
        <v>100</v>
      </c>
      <c r="T34" s="33" t="s">
        <v>100</v>
      </c>
      <c r="U34" s="34" t="s">
        <v>100</v>
      </c>
      <c r="V34" s="32"/>
      <c r="W34" s="32"/>
      <c r="X34" s="37">
        <v>7.7239882215983018</v>
      </c>
      <c r="Y34" s="37">
        <v>5.9452025811911557</v>
      </c>
      <c r="Z34" s="37">
        <v>4.2670995615660914</v>
      </c>
      <c r="AA34" s="37">
        <v>7.4459878493317149</v>
      </c>
      <c r="AB34" s="37">
        <v>4.7030908308222124</v>
      </c>
      <c r="AC34" s="37">
        <v>4.4376645041705283</v>
      </c>
      <c r="AD34" s="37">
        <v>6.000950384346611</v>
      </c>
      <c r="AE34" s="37">
        <v>6.5664603789607767</v>
      </c>
      <c r="AF34" s="37"/>
      <c r="AG34" s="37">
        <v>9.0861669567304801</v>
      </c>
      <c r="AH34" s="37">
        <v>6.2747099999999998</v>
      </c>
      <c r="AI34" s="31" t="s">
        <v>100</v>
      </c>
      <c r="AJ34" s="36"/>
      <c r="AK34" s="35"/>
    </row>
    <row r="35" spans="1:37" ht="12.75" customHeight="1" x14ac:dyDescent="0.25">
      <c r="A35">
        <v>2007</v>
      </c>
      <c r="B35" s="30" t="s">
        <v>160</v>
      </c>
      <c r="C35" s="38" t="s">
        <v>87</v>
      </c>
      <c r="D35" s="31"/>
      <c r="E35" s="31"/>
      <c r="F35" s="31"/>
      <c r="G35" s="31"/>
      <c r="H35" s="31"/>
      <c r="I35" s="31">
        <v>8.2780413900000003</v>
      </c>
      <c r="J35" s="31"/>
      <c r="K35" s="31"/>
      <c r="L35" s="31"/>
      <c r="M35" s="31">
        <v>10.18057413</v>
      </c>
      <c r="N35" s="31">
        <v>8.9122189699999996</v>
      </c>
      <c r="O35" s="31"/>
      <c r="P35" s="31"/>
      <c r="Q35" s="31">
        <v>6.5319355710612301</v>
      </c>
      <c r="R35" s="31"/>
      <c r="S35" s="32"/>
      <c r="T35" s="33"/>
      <c r="U35" s="34"/>
      <c r="V35" s="32"/>
      <c r="W35" s="32"/>
      <c r="X35" s="37"/>
      <c r="Y35" s="37"/>
      <c r="Z35" s="37"/>
      <c r="AA35" s="37"/>
      <c r="AB35" s="37"/>
      <c r="AC35" s="37"/>
      <c r="AD35" s="37"/>
      <c r="AE35" s="37"/>
      <c r="AF35" s="37"/>
      <c r="AG35" s="37"/>
      <c r="AH35" s="37"/>
      <c r="AI35" s="31"/>
      <c r="AJ35" s="36"/>
      <c r="AK35" s="35"/>
    </row>
    <row r="36" spans="1:37" ht="12.75" customHeight="1" x14ac:dyDescent="0.25">
      <c r="A36">
        <v>2007</v>
      </c>
      <c r="B36" s="30" t="s">
        <v>159</v>
      </c>
      <c r="C36" s="38" t="s">
        <v>87</v>
      </c>
      <c r="D36" s="31">
        <v>8.7152847500000004</v>
      </c>
      <c r="E36" s="31">
        <v>8.9305626999999994</v>
      </c>
      <c r="F36" s="31">
        <v>7.1319501499999998</v>
      </c>
      <c r="G36" s="31">
        <v>6.0277826000000001</v>
      </c>
      <c r="H36" s="31">
        <v>6.4166717999999996</v>
      </c>
      <c r="I36" s="31">
        <v>8.8819515500000019</v>
      </c>
      <c r="J36" s="31">
        <v>6.2500049999999998</v>
      </c>
      <c r="K36" s="31">
        <v>11.7361205</v>
      </c>
      <c r="L36" s="31"/>
      <c r="M36" s="31">
        <v>10.013896899999999</v>
      </c>
      <c r="N36" s="31">
        <v>8.9513960499999996</v>
      </c>
      <c r="O36" s="31">
        <v>8.3750067000000001</v>
      </c>
      <c r="P36" s="31">
        <v>8.0000064000000002</v>
      </c>
      <c r="Q36" s="31">
        <v>7.0347278499999994</v>
      </c>
      <c r="R36" s="31">
        <v>9.7986189499999998</v>
      </c>
      <c r="S36" s="32">
        <f t="shared" ref="S36:S62" si="3">MEDIAN(D36:R36)</f>
        <v>8.5451457250000011</v>
      </c>
      <c r="T36" s="33">
        <f t="shared" ref="T36:T62" si="4">(R36-S36)/S36*100</f>
        <v>14.668833807395352</v>
      </c>
      <c r="U36" s="34">
        <f t="shared" ref="U36:U62" si="5">RANK(R36,D36:R36,1)</f>
        <v>12</v>
      </c>
      <c r="V36" s="32">
        <v>4.1875033500000001</v>
      </c>
      <c r="W36" s="32">
        <v>5.5069488499999997</v>
      </c>
      <c r="X36" s="37">
        <v>9.3680630499999999</v>
      </c>
      <c r="Y36" s="37">
        <v>6.8750055000000003</v>
      </c>
      <c r="Z36" s="37">
        <v>4.5277813999999994</v>
      </c>
      <c r="AA36" s="37">
        <v>6.6458386499999991</v>
      </c>
      <c r="AB36" s="37">
        <v>4.8263927500000001</v>
      </c>
      <c r="AC36" s="37">
        <v>5.1180596500000002</v>
      </c>
      <c r="AD36" s="37">
        <v>6.0694493000000005</v>
      </c>
      <c r="AE36" s="37">
        <v>7.4236170499999989</v>
      </c>
      <c r="AF36" s="37">
        <v>6.6250053000000007</v>
      </c>
      <c r="AG36" s="37">
        <v>8.0000064000000002</v>
      </c>
      <c r="AH36" s="37">
        <v>5.9791714499999999</v>
      </c>
      <c r="AI36" s="31">
        <f t="shared" ref="AI36:AI62" si="6">MEDIAN(D36:R36,V36:AH36)</f>
        <v>7.0347278499999994</v>
      </c>
      <c r="AJ36" s="36">
        <f t="shared" ref="AJ36:AJ62" si="7">(R36-AI36)/AI36*100</f>
        <v>39.289239881539991</v>
      </c>
      <c r="AK36" s="35">
        <f>RANK(R36,(D36:R36,V36:AH36),1)</f>
        <v>25</v>
      </c>
    </row>
    <row r="37" spans="1:37" ht="12.75" customHeight="1" x14ac:dyDescent="0.25">
      <c r="A37">
        <v>2008</v>
      </c>
      <c r="B37" s="30" t="s">
        <v>160</v>
      </c>
      <c r="C37" s="38" t="s">
        <v>87</v>
      </c>
      <c r="D37" s="31">
        <v>9.8536605166666646</v>
      </c>
      <c r="E37" s="31">
        <v>11.629025</v>
      </c>
      <c r="F37" s="31">
        <v>8.7140160666666659</v>
      </c>
      <c r="G37" s="31">
        <v>7.0937052500000002</v>
      </c>
      <c r="H37" s="31">
        <v>7.0859525666666663</v>
      </c>
      <c r="I37" s="31">
        <v>10.070735649999998</v>
      </c>
      <c r="J37" s="31">
        <v>7.4193179499999999</v>
      </c>
      <c r="K37" s="31">
        <v>12.086433316666668</v>
      </c>
      <c r="L37" s="31"/>
      <c r="M37" s="31">
        <v>11.179369366666666</v>
      </c>
      <c r="N37" s="31">
        <v>10.109499066666666</v>
      </c>
      <c r="O37" s="31">
        <v>8.3263818999999994</v>
      </c>
      <c r="P37" s="31">
        <v>8.7140160666666659</v>
      </c>
      <c r="Q37" s="31">
        <v>8.4116614166666661</v>
      </c>
      <c r="R37" s="31">
        <v>10.807240566666666</v>
      </c>
      <c r="S37" s="32">
        <f t="shared" si="3"/>
        <v>9.2838382916666653</v>
      </c>
      <c r="T37" s="33">
        <f t="shared" si="4"/>
        <v>16.409185803757836</v>
      </c>
      <c r="U37" s="34">
        <f t="shared" si="5"/>
        <v>11</v>
      </c>
      <c r="V37" s="32">
        <v>4.5973412166666661</v>
      </c>
      <c r="W37" s="32">
        <v>6.1866412999999998</v>
      </c>
      <c r="X37" s="37">
        <v>11.846100133333334</v>
      </c>
      <c r="Y37" s="37">
        <v>9.0473814499999996</v>
      </c>
      <c r="Z37" s="37">
        <v>4.9539646499999996</v>
      </c>
      <c r="AA37" s="37">
        <v>9.9001766166666663</v>
      </c>
      <c r="AB37" s="37">
        <v>6.2176520333333327</v>
      </c>
      <c r="AC37" s="37">
        <v>5.6517061500000008</v>
      </c>
      <c r="AD37" s="37">
        <v>7.3262857500000003</v>
      </c>
      <c r="AE37" s="37">
        <v>7.4813394166666676</v>
      </c>
      <c r="AF37" s="37">
        <v>6.8611247500000001</v>
      </c>
      <c r="AG37" s="37">
        <v>9.2567038999999998</v>
      </c>
      <c r="AH37" s="37">
        <v>7.0626945166666664</v>
      </c>
      <c r="AI37" s="31">
        <f t="shared" si="6"/>
        <v>8.4116614166666661</v>
      </c>
      <c r="AJ37" s="36">
        <f t="shared" si="7"/>
        <v>28.479262672811057</v>
      </c>
      <c r="AK37" s="35">
        <f>RANK(R37,(D37:R37,V37:AH37),1)</f>
        <v>23</v>
      </c>
    </row>
    <row r="38" spans="1:37" ht="12.75" customHeight="1" x14ac:dyDescent="0.25">
      <c r="A38">
        <v>2008</v>
      </c>
      <c r="B38" s="30" t="s">
        <v>159</v>
      </c>
      <c r="C38" s="38" t="s">
        <v>87</v>
      </c>
      <c r="D38" s="31">
        <v>10.369915333333333</v>
      </c>
      <c r="E38" s="31">
        <v>13.240451833333333</v>
      </c>
      <c r="F38" s="31">
        <v>10.320846333333336</v>
      </c>
      <c r="G38" s="31">
        <v>7.8101491666666671</v>
      </c>
      <c r="H38" s="31">
        <v>7.4421316666666666</v>
      </c>
      <c r="I38" s="31">
        <v>10.966921500000002</v>
      </c>
      <c r="J38" s="31">
        <v>8.2190575000000017</v>
      </c>
      <c r="K38" s="31">
        <v>14.6470965</v>
      </c>
      <c r="L38" s="31"/>
      <c r="M38" s="31">
        <v>11.375829833333334</v>
      </c>
      <c r="N38" s="31">
        <v>10.950565166666667</v>
      </c>
      <c r="O38" s="31">
        <v>8.7179256666666678</v>
      </c>
      <c r="P38" s="31">
        <v>10.443518833333334</v>
      </c>
      <c r="Q38" s="31">
        <v>9.2985755000000001</v>
      </c>
      <c r="R38" s="31">
        <v>12.512595000000001</v>
      </c>
      <c r="S38" s="32">
        <f t="shared" si="3"/>
        <v>10.406717083333334</v>
      </c>
      <c r="T38" s="33">
        <f t="shared" si="4"/>
        <v>20.235756385068772</v>
      </c>
      <c r="U38" s="34">
        <f t="shared" si="5"/>
        <v>12</v>
      </c>
      <c r="V38" s="32">
        <v>5.6020441666666674</v>
      </c>
      <c r="W38" s="32">
        <v>7.8592181666666674</v>
      </c>
      <c r="X38" s="37">
        <v>14.344504333333335</v>
      </c>
      <c r="Y38" s="37">
        <v>9.7238401666666689</v>
      </c>
      <c r="Z38" s="37">
        <v>5.4793716666666672</v>
      </c>
      <c r="AA38" s="37">
        <v>10.476231500000001</v>
      </c>
      <c r="AB38" s="37">
        <v>7.8101491666666671</v>
      </c>
      <c r="AC38" s="37">
        <v>5.9864180000000013</v>
      </c>
      <c r="AD38" s="37">
        <v>11.964657833333336</v>
      </c>
      <c r="AE38" s="37">
        <v>8.2190575000000017</v>
      </c>
      <c r="AF38" s="37">
        <v>7.5239133333333337</v>
      </c>
      <c r="AG38" s="37">
        <v>10.492587833333335</v>
      </c>
      <c r="AH38" s="37">
        <v>7.5157351666666674</v>
      </c>
      <c r="AI38" s="31">
        <f t="shared" si="6"/>
        <v>9.7238401666666689</v>
      </c>
      <c r="AJ38" s="36">
        <f t="shared" si="7"/>
        <v>28.679562657695524</v>
      </c>
      <c r="AK38" s="35">
        <f>RANK(R38,(D38:R38,V38:AH38),1)</f>
        <v>24</v>
      </c>
    </row>
    <row r="39" spans="1:37" ht="12.75" customHeight="1" x14ac:dyDescent="0.25">
      <c r="A39">
        <v>2009</v>
      </c>
      <c r="B39" s="30" t="s">
        <v>160</v>
      </c>
      <c r="C39" s="38" t="s">
        <v>87</v>
      </c>
      <c r="D39" s="31">
        <v>12.335958</v>
      </c>
      <c r="E39" s="31">
        <v>12.791852099999998</v>
      </c>
      <c r="F39" s="31">
        <v>9.9670964999999985</v>
      </c>
      <c r="G39" s="31">
        <v>8.7066833999999993</v>
      </c>
      <c r="H39" s="31">
        <v>8.1167028000000006</v>
      </c>
      <c r="I39" s="31">
        <v>12.523679099999999</v>
      </c>
      <c r="J39" s="31">
        <v>9.4307504999999985</v>
      </c>
      <c r="K39" s="31">
        <v>15.9920499</v>
      </c>
      <c r="L39" s="31"/>
      <c r="M39" s="31">
        <v>14.472402899999997</v>
      </c>
      <c r="N39" s="31">
        <v>13.167294299999998</v>
      </c>
      <c r="O39" s="31">
        <v>11.2990224</v>
      </c>
      <c r="P39" s="31">
        <v>11.567195399999997</v>
      </c>
      <c r="Q39" s="31">
        <v>9.2966639999999998</v>
      </c>
      <c r="R39" s="31">
        <v>12.505800900000001</v>
      </c>
      <c r="S39" s="32">
        <f t="shared" si="3"/>
        <v>11.951576699999999</v>
      </c>
      <c r="T39" s="33">
        <f t="shared" si="4"/>
        <v>4.6372475691847592</v>
      </c>
      <c r="U39" s="34">
        <f t="shared" si="5"/>
        <v>9</v>
      </c>
      <c r="V39" s="32">
        <v>6.1232835000000003</v>
      </c>
      <c r="W39" s="32">
        <v>8.3580585000000003</v>
      </c>
      <c r="X39" s="37">
        <v>11.942637599999999</v>
      </c>
      <c r="Y39" s="37">
        <v>10.834189199999999</v>
      </c>
      <c r="Z39" s="37">
        <v>6.3646391999999992</v>
      </c>
      <c r="AA39" s="37">
        <v>10.9682757</v>
      </c>
      <c r="AB39" s="37">
        <v>8.5547186999999987</v>
      </c>
      <c r="AC39" s="37">
        <v>7.1423408999999989</v>
      </c>
      <c r="AD39" s="37">
        <v>14.543915699999999</v>
      </c>
      <c r="AE39" s="37">
        <v>7.8932252999999992</v>
      </c>
      <c r="AF39" s="37">
        <v>7.2764273999999993</v>
      </c>
      <c r="AG39" s="37">
        <v>11.567195399999997</v>
      </c>
      <c r="AH39" s="37">
        <v>9.4396895999999995</v>
      </c>
      <c r="AI39" s="31">
        <f t="shared" si="6"/>
        <v>10.834189199999999</v>
      </c>
      <c r="AJ39" s="36">
        <f t="shared" si="7"/>
        <v>15.429042904290444</v>
      </c>
      <c r="AK39" s="35">
        <f>RANK(R39,(D39:R39,V39:AH39),1)</f>
        <v>21</v>
      </c>
    </row>
    <row r="40" spans="1:37" ht="12.75" customHeight="1" x14ac:dyDescent="0.25">
      <c r="A40">
        <v>2009</v>
      </c>
      <c r="B40" s="30" t="s">
        <v>159</v>
      </c>
      <c r="C40" s="38" t="s">
        <v>87</v>
      </c>
      <c r="D40" s="31">
        <v>12.24870190387432</v>
      </c>
      <c r="E40" s="31">
        <v>12.337460613322685</v>
      </c>
      <c r="F40" s="31">
        <v>8.5474637198775127</v>
      </c>
      <c r="G40" s="31">
        <v>8.5918430746016963</v>
      </c>
      <c r="H40" s="31">
        <v>8.0592908179115081</v>
      </c>
      <c r="I40" s="31">
        <v>12.062308614032752</v>
      </c>
      <c r="J40" s="31">
        <v>8.361070430035948</v>
      </c>
      <c r="K40" s="31">
        <v>14.512048994807616</v>
      </c>
      <c r="L40" s="31"/>
      <c r="M40" s="31">
        <v>14.671814671814673</v>
      </c>
      <c r="N40" s="31">
        <v>12.674743709226469</v>
      </c>
      <c r="O40" s="31">
        <v>12.275329516708828</v>
      </c>
      <c r="P40" s="31">
        <v>12.257577774819154</v>
      </c>
      <c r="Q40" s="31">
        <v>9.3995473305818127</v>
      </c>
      <c r="R40" s="31">
        <v>11.902542937025697</v>
      </c>
      <c r="S40" s="32">
        <f t="shared" si="3"/>
        <v>12.155505258953536</v>
      </c>
      <c r="T40" s="33">
        <f t="shared" si="4"/>
        <v>-2.0810514786418399</v>
      </c>
      <c r="U40" s="34">
        <f t="shared" si="5"/>
        <v>6</v>
      </c>
      <c r="V40" s="32">
        <v>6.0799715972129773</v>
      </c>
      <c r="W40" s="32">
        <v>8.2723117205875845</v>
      </c>
      <c r="X40" s="37">
        <v>12.506102161274576</v>
      </c>
      <c r="Y40" s="37">
        <v>11.334487196556163</v>
      </c>
      <c r="Z40" s="37">
        <v>6.1776061776061777</v>
      </c>
      <c r="AA40" s="37">
        <v>11.71614964718413</v>
      </c>
      <c r="AB40" s="37">
        <v>8.511960236098167</v>
      </c>
      <c r="AC40" s="37">
        <v>6.8166688856344031</v>
      </c>
      <c r="AD40" s="37">
        <v>12.790130031509342</v>
      </c>
      <c r="AE40" s="37">
        <v>8.9646296542848276</v>
      </c>
      <c r="AF40" s="37">
        <v>7.233834820041718</v>
      </c>
      <c r="AG40" s="37">
        <v>11.636266808680602</v>
      </c>
      <c r="AH40" s="37">
        <v>9.3196644920782852</v>
      </c>
      <c r="AI40" s="31">
        <f t="shared" si="6"/>
        <v>11.334487196556163</v>
      </c>
      <c r="AJ40" s="36">
        <f t="shared" si="7"/>
        <v>5.0117462803445605</v>
      </c>
      <c r="AK40" s="35">
        <f>RANK(R40,(D40:R40,V40:AH40),1)</f>
        <v>17</v>
      </c>
    </row>
    <row r="41" spans="1:37" ht="12.75" customHeight="1" x14ac:dyDescent="0.25">
      <c r="A41">
        <v>2010</v>
      </c>
      <c r="B41" s="30" t="s">
        <v>160</v>
      </c>
      <c r="C41" s="38" t="s">
        <v>87</v>
      </c>
      <c r="D41" s="31">
        <v>12.415173133808944</v>
      </c>
      <c r="E41" s="31">
        <v>12.606577344701583</v>
      </c>
      <c r="F41" s="31">
        <v>9.0568992517835394</v>
      </c>
      <c r="G41" s="31">
        <v>8.6827910214024708</v>
      </c>
      <c r="H41" s="31">
        <v>8.1781799199582395</v>
      </c>
      <c r="I41" s="31">
        <v>12.014964329215243</v>
      </c>
      <c r="J41" s="31">
        <v>8.4826866191056212</v>
      </c>
      <c r="K41" s="31">
        <v>13.824604141291111</v>
      </c>
      <c r="L41" s="31"/>
      <c r="M41" s="31">
        <v>12.467374282234211</v>
      </c>
      <c r="N41" s="31">
        <v>11.136244997389944</v>
      </c>
      <c r="O41" s="31">
        <v>9.5093092048025056</v>
      </c>
      <c r="P41" s="31">
        <v>12.328171219766833</v>
      </c>
      <c r="Q41" s="31">
        <v>10.396728728032016</v>
      </c>
      <c r="R41" s="31">
        <v>11.49295284496259</v>
      </c>
      <c r="S41" s="32">
        <f t="shared" si="3"/>
        <v>11.314598921176266</v>
      </c>
      <c r="T41" s="33">
        <f t="shared" si="4"/>
        <v>1.5763168012302973</v>
      </c>
      <c r="U41" s="34">
        <f t="shared" si="5"/>
        <v>8</v>
      </c>
      <c r="V41" s="32">
        <v>5.872629197842353</v>
      </c>
      <c r="W41" s="32">
        <v>8.1259787715329743</v>
      </c>
      <c r="X41" s="37">
        <v>13.894205672524794</v>
      </c>
      <c r="Y41" s="37">
        <v>10.753436575604663</v>
      </c>
      <c r="Z41" s="37">
        <v>6.046633025926571</v>
      </c>
      <c r="AA41" s="37">
        <v>11.736558204280493</v>
      </c>
      <c r="AB41" s="37">
        <v>8.2999825996171914</v>
      </c>
      <c r="AC41" s="37">
        <v>8.3086827910214023</v>
      </c>
      <c r="AD41" s="37">
        <v>13.650600313206892</v>
      </c>
      <c r="AE41" s="37">
        <v>9.1265007830172262</v>
      </c>
      <c r="AF41" s="37">
        <v>7.4473638420045241</v>
      </c>
      <c r="AG41" s="37">
        <v>11.11014442317731</v>
      </c>
      <c r="AH41" s="37">
        <v>9.1961023142509131</v>
      </c>
      <c r="AI41" s="31">
        <f t="shared" si="6"/>
        <v>10.396728728032016</v>
      </c>
      <c r="AJ41" s="36">
        <f t="shared" si="7"/>
        <v>10.543933054393312</v>
      </c>
      <c r="AK41" s="35">
        <f>RANK(R41,(D41:R41,V41:AH41),1)</f>
        <v>18</v>
      </c>
    </row>
    <row r="42" spans="1:37" ht="12.75" customHeight="1" x14ac:dyDescent="0.25">
      <c r="A42">
        <v>2010</v>
      </c>
      <c r="B42" s="30" t="s">
        <v>159</v>
      </c>
      <c r="C42" s="38" t="s">
        <v>87</v>
      </c>
      <c r="D42" s="31">
        <v>11.813019271318451</v>
      </c>
      <c r="E42" s="31">
        <v>12.354590355390355</v>
      </c>
      <c r="F42" s="31">
        <v>9.2744048147313904</v>
      </c>
      <c r="G42" s="31">
        <v>8.6820614415277433</v>
      </c>
      <c r="H42" s="31">
        <v>8.4197379476804137</v>
      </c>
      <c r="I42" s="31">
        <v>11.59300601841424</v>
      </c>
      <c r="J42" s="31">
        <v>8.1151042128899658</v>
      </c>
      <c r="K42" s="31">
        <v>13.78467649926773</v>
      </c>
      <c r="L42" s="31">
        <v>11.736860837620837</v>
      </c>
      <c r="M42" s="31">
        <v>12.261507825315498</v>
      </c>
      <c r="N42" s="31">
        <v>10.865269874192613</v>
      </c>
      <c r="O42" s="31">
        <v>8.9782331281295669</v>
      </c>
      <c r="P42" s="31">
        <v>12.625375897426308</v>
      </c>
      <c r="Q42" s="31">
        <v>10.831421681438121</v>
      </c>
      <c r="R42" s="31">
        <v>11.677626500300473</v>
      </c>
      <c r="S42" s="32">
        <f t="shared" si="3"/>
        <v>11.59300601841424</v>
      </c>
      <c r="T42" s="33">
        <f t="shared" si="4"/>
        <v>0.72992700729925242</v>
      </c>
      <c r="U42" s="34">
        <f t="shared" si="5"/>
        <v>9</v>
      </c>
      <c r="V42" s="32">
        <v>5.8557373465274836</v>
      </c>
      <c r="W42" s="32">
        <v>7.8697048154198841</v>
      </c>
      <c r="X42" s="37">
        <v>14.300861438773769</v>
      </c>
      <c r="Y42" s="37">
        <v>10.822959633249498</v>
      </c>
      <c r="Z42" s="37">
        <v>6.0165162621113311</v>
      </c>
      <c r="AA42" s="37">
        <v>10.552174091213544</v>
      </c>
      <c r="AB42" s="37">
        <v>8.0643319237582247</v>
      </c>
      <c r="AC42" s="37">
        <v>8.5043584295666506</v>
      </c>
      <c r="AD42" s="37">
        <v>13.293877704327567</v>
      </c>
      <c r="AE42" s="37">
        <v>9.1559361400906614</v>
      </c>
      <c r="AF42" s="37">
        <v>7.0996584302551433</v>
      </c>
      <c r="AG42" s="37">
        <v>11.643778307545979</v>
      </c>
      <c r="AH42" s="37">
        <v>8.9528469835636955</v>
      </c>
      <c r="AI42" s="31">
        <f t="shared" si="6"/>
        <v>10.68756686223152</v>
      </c>
      <c r="AJ42" s="36">
        <f t="shared" si="7"/>
        <v>9.2636579572446518</v>
      </c>
      <c r="AK42" s="35">
        <f>RANK(R42,(D42:R42,V42:AH42),1)</f>
        <v>20</v>
      </c>
    </row>
    <row r="43" spans="1:37" ht="12.75" customHeight="1" x14ac:dyDescent="0.25">
      <c r="A43">
        <v>2011</v>
      </c>
      <c r="B43" s="30" t="s">
        <v>160</v>
      </c>
      <c r="C43" s="38" t="s">
        <v>87</v>
      </c>
      <c r="D43" s="31">
        <v>12.518297727884105</v>
      </c>
      <c r="E43" s="31">
        <v>13.646854388511661</v>
      </c>
      <c r="F43" s="31">
        <v>10.183053560893244</v>
      </c>
      <c r="G43" s="31">
        <v>9.3843826933722028</v>
      </c>
      <c r="H43" s="31">
        <v>8.6291178512599185</v>
      </c>
      <c r="I43" s="31">
        <v>12.205774344941091</v>
      </c>
      <c r="J43" s="31">
        <v>8.8982352087941798</v>
      </c>
      <c r="K43" s="31">
        <v>13.751028849492666</v>
      </c>
      <c r="L43" s="31">
        <v>12.127643499205336</v>
      </c>
      <c r="M43" s="31">
        <v>12.59642857361986</v>
      </c>
      <c r="N43" s="31">
        <v>11.311610221520798</v>
      </c>
      <c r="O43" s="31">
        <v>8.8114231579766766</v>
      </c>
      <c r="P43" s="31">
        <v>13.863884515555421</v>
      </c>
      <c r="Q43" s="31">
        <v>11.945338192488578</v>
      </c>
      <c r="R43" s="31">
        <v>11.849844936589324</v>
      </c>
      <c r="S43" s="32">
        <f t="shared" si="3"/>
        <v>11.945338192488578</v>
      </c>
      <c r="T43" s="33">
        <f t="shared" si="4"/>
        <v>-0.79941860465115067</v>
      </c>
      <c r="U43" s="34">
        <f t="shared" si="5"/>
        <v>7</v>
      </c>
      <c r="V43" s="32">
        <v>5.9726690962442888</v>
      </c>
      <c r="W43" s="32">
        <v>7.9693462650468865</v>
      </c>
      <c r="X43" s="37">
        <v>15.027165996509979</v>
      </c>
      <c r="Y43" s="37">
        <v>11.910613372161576</v>
      </c>
      <c r="Z43" s="37">
        <v>6.1115683775522962</v>
      </c>
      <c r="AA43" s="37">
        <v>11.598089989218559</v>
      </c>
      <c r="AB43" s="37">
        <v>8.307913263235152</v>
      </c>
      <c r="AC43" s="37">
        <v>8.7159299020774217</v>
      </c>
      <c r="AD43" s="37">
        <v>13.646854388511661</v>
      </c>
      <c r="AE43" s="37">
        <v>9.9399798186042307</v>
      </c>
      <c r="AF43" s="37">
        <v>7.361661909324356</v>
      </c>
      <c r="AG43" s="37">
        <v>11.910613372161576</v>
      </c>
      <c r="AH43" s="37">
        <v>9.3670202832087028</v>
      </c>
      <c r="AI43" s="31">
        <f t="shared" si="6"/>
        <v>11.45485010536968</v>
      </c>
      <c r="AJ43" s="36">
        <f t="shared" si="7"/>
        <v>3.4482758620689711</v>
      </c>
      <c r="AK43" s="35">
        <f>RANK(R43,(D43:R43,V43:AH43),1)</f>
        <v>16</v>
      </c>
    </row>
    <row r="44" spans="1:37" ht="12.75" customHeight="1" x14ac:dyDescent="0.25">
      <c r="A44">
        <v>2011</v>
      </c>
      <c r="B44" s="30" t="s">
        <v>159</v>
      </c>
      <c r="C44" s="38" t="s">
        <v>87</v>
      </c>
      <c r="D44" s="31">
        <v>12.526981705936159</v>
      </c>
      <c r="E44" s="31">
        <v>13.836936164105381</v>
      </c>
      <c r="F44" s="31">
        <v>10.4189092997433</v>
      </c>
      <c r="G44" s="31">
        <v>9.6121161566324531</v>
      </c>
      <c r="H44" s="31">
        <v>8.822673403696033</v>
      </c>
      <c r="I44" s="31">
        <v>12.101897146662703</v>
      </c>
      <c r="J44" s="31">
        <v>8.7012206724750456</v>
      </c>
      <c r="K44" s="31">
        <v>15.224967378059526</v>
      </c>
      <c r="L44" s="31">
        <v>12.249375463145327</v>
      </c>
      <c r="M44" s="31">
        <v>12.457580145238451</v>
      </c>
      <c r="N44" s="31">
        <v>11.321129588813495</v>
      </c>
      <c r="O44" s="31">
        <v>9.2651083531439173</v>
      </c>
      <c r="P44" s="31">
        <v>14.609028526867373</v>
      </c>
      <c r="Q44" s="31">
        <v>11.624761416865963</v>
      </c>
      <c r="R44" s="31">
        <v>13.09086938660503</v>
      </c>
      <c r="S44" s="32">
        <f t="shared" si="3"/>
        <v>12.101897146662703</v>
      </c>
      <c r="T44" s="33">
        <f t="shared" si="4"/>
        <v>8.1720430107526827</v>
      </c>
      <c r="U44" s="34">
        <f t="shared" si="5"/>
        <v>12</v>
      </c>
      <c r="V44" s="32">
        <v>6.3068668284041465</v>
      </c>
      <c r="W44" s="32">
        <v>8.0245554556723988</v>
      </c>
      <c r="X44" s="37">
        <v>17.65402200247928</v>
      </c>
      <c r="Y44" s="37">
        <v>11.668137392302032</v>
      </c>
      <c r="Z44" s="37">
        <v>6.6191738515438292</v>
      </c>
      <c r="AA44" s="37">
        <v>10.340832543958379</v>
      </c>
      <c r="AB44" s="37">
        <v>9.542714595934747</v>
      </c>
      <c r="AC44" s="37">
        <v>8.7532718429983269</v>
      </c>
      <c r="AD44" s="37">
        <v>13.758859408320459</v>
      </c>
      <c r="AE44" s="37">
        <v>9.1263052317485016</v>
      </c>
      <c r="AF44" s="37">
        <v>7.1396855567766329</v>
      </c>
      <c r="AG44" s="37">
        <v>12.101897146662703</v>
      </c>
      <c r="AH44" s="37">
        <v>9.967799155208203</v>
      </c>
      <c r="AI44" s="31">
        <f t="shared" si="6"/>
        <v>10.870019444278398</v>
      </c>
      <c r="AJ44" s="36">
        <f t="shared" si="7"/>
        <v>20.430965682362331</v>
      </c>
      <c r="AK44" s="35">
        <f>RANK(R44,(D44:R44,V44:AH44),1)</f>
        <v>23</v>
      </c>
    </row>
    <row r="45" spans="1:37" ht="12.75" customHeight="1" x14ac:dyDescent="0.25">
      <c r="A45">
        <v>2012</v>
      </c>
      <c r="B45" s="30" t="s">
        <v>160</v>
      </c>
      <c r="C45" s="38" t="s">
        <v>87</v>
      </c>
      <c r="D45" s="31">
        <v>11.78181351492535</v>
      </c>
      <c r="E45" s="31">
        <v>13.072633278947176</v>
      </c>
      <c r="F45" s="31">
        <v>9.2906135881825858</v>
      </c>
      <c r="G45" s="31">
        <v>8.9535205287883493</v>
      </c>
      <c r="H45" s="31">
        <v>8.1066769893345381</v>
      </c>
      <c r="I45" s="31">
        <v>11.847587770416908</v>
      </c>
      <c r="J45" s="31">
        <v>8.7561977623136755</v>
      </c>
      <c r="K45" s="31">
        <v>15.210296582422817</v>
      </c>
      <c r="L45" s="31">
        <v>11.880474898162685</v>
      </c>
      <c r="M45" s="31">
        <v>12.069575882700917</v>
      </c>
      <c r="N45" s="31">
        <v>11.017187794835987</v>
      </c>
      <c r="O45" s="31">
        <v>9.0850690397714668</v>
      </c>
      <c r="P45" s="31">
        <v>14.519666899761457</v>
      </c>
      <c r="Q45" s="31">
        <v>10.786977900615533</v>
      </c>
      <c r="R45" s="31">
        <v>13.179516444120958</v>
      </c>
      <c r="S45" s="32">
        <f t="shared" si="3"/>
        <v>11.78181351492535</v>
      </c>
      <c r="T45" s="33">
        <f t="shared" si="4"/>
        <v>11.863224005582676</v>
      </c>
      <c r="U45" s="34">
        <f t="shared" si="5"/>
        <v>13</v>
      </c>
      <c r="V45" s="32">
        <v>5.8045780471300041</v>
      </c>
      <c r="W45" s="32">
        <v>7.9340195686691981</v>
      </c>
      <c r="X45" s="37">
        <v>19.222526167407864</v>
      </c>
      <c r="Y45" s="37">
        <v>11.296728380675107</v>
      </c>
      <c r="Z45" s="37">
        <v>6.3389938729989144</v>
      </c>
      <c r="AA45" s="37">
        <v>9.7099244669412688</v>
      </c>
      <c r="AB45" s="37">
        <v>9.3974967533563678</v>
      </c>
      <c r="AC45" s="37">
        <v>8.5670967777754452</v>
      </c>
      <c r="AD45" s="37">
        <v>13.097298624756512</v>
      </c>
      <c r="AE45" s="37">
        <v>9.0932908217079103</v>
      </c>
      <c r="AF45" s="37">
        <v>6.5363166394735881</v>
      </c>
      <c r="AG45" s="37">
        <v>11.510494711022673</v>
      </c>
      <c r="AH45" s="37">
        <v>9.8085858501786056</v>
      </c>
      <c r="AI45" s="31">
        <f t="shared" si="6"/>
        <v>10.297781875397069</v>
      </c>
      <c r="AJ45" s="36">
        <f t="shared" si="7"/>
        <v>27.984031936127735</v>
      </c>
      <c r="AK45" s="35">
        <f>RANK(R45,(D45:R45,V45:AH45),1)</f>
        <v>25</v>
      </c>
    </row>
    <row r="46" spans="1:37" ht="12.75" customHeight="1" x14ac:dyDescent="0.25">
      <c r="A46">
        <v>2012</v>
      </c>
      <c r="B46" s="30" t="s">
        <v>159</v>
      </c>
      <c r="C46" s="38" t="s">
        <v>87</v>
      </c>
      <c r="D46" s="31">
        <v>11.287872731633225</v>
      </c>
      <c r="E46" s="31">
        <v>13.462307138860021</v>
      </c>
      <c r="F46" s="31">
        <v>8.4978815253017839</v>
      </c>
      <c r="G46" s="31">
        <v>8.7696858262051336</v>
      </c>
      <c r="H46" s="31">
        <v>8.5538412343112959</v>
      </c>
      <c r="I46" s="31">
        <v>11.447757614517547</v>
      </c>
      <c r="J46" s="31">
        <v>8.5698297225997297</v>
      </c>
      <c r="K46" s="31">
        <v>15.620753057798387</v>
      </c>
      <c r="L46" s="31">
        <v>12.191222319929651</v>
      </c>
      <c r="M46" s="31">
        <v>11.807498601007275</v>
      </c>
      <c r="N46" s="31">
        <v>11.016068430729877</v>
      </c>
      <c r="O46" s="31">
        <v>9.3852426253097789</v>
      </c>
      <c r="P46" s="31">
        <v>14.30170277400272</v>
      </c>
      <c r="Q46" s="31">
        <v>10.752258373970742</v>
      </c>
      <c r="R46" s="31">
        <v>13.598209289311697</v>
      </c>
      <c r="S46" s="32">
        <f t="shared" si="3"/>
        <v>11.287872731633225</v>
      </c>
      <c r="T46" s="33">
        <f t="shared" si="4"/>
        <v>20.467422096317282</v>
      </c>
      <c r="U46" s="34">
        <f t="shared" si="5"/>
        <v>13</v>
      </c>
      <c r="V46" s="32">
        <v>6.3634183387960679</v>
      </c>
      <c r="W46" s="32">
        <v>8.7936685586377816</v>
      </c>
      <c r="X46" s="37">
        <v>19.298105364137822</v>
      </c>
      <c r="Y46" s="37">
        <v>11.008074186585658</v>
      </c>
      <c r="Z46" s="37">
        <v>6.3474298505076359</v>
      </c>
      <c r="AA46" s="37">
        <v>9.8569030298185325</v>
      </c>
      <c r="AB46" s="37">
        <v>7.6345031577264386</v>
      </c>
      <c r="AC46" s="37">
        <v>8.3779678631385419</v>
      </c>
      <c r="AD46" s="37">
        <v>12.774802142457432</v>
      </c>
      <c r="AE46" s="37">
        <v>9.553121752338317</v>
      </c>
      <c r="AF46" s="37">
        <v>5.9796946198736922</v>
      </c>
      <c r="AG46" s="37">
        <v>11.223918778479495</v>
      </c>
      <c r="AH46" s="37">
        <v>9.5291390199056689</v>
      </c>
      <c r="AI46" s="31">
        <f t="shared" si="6"/>
        <v>10.304580701894636</v>
      </c>
      <c r="AJ46" s="36">
        <f t="shared" si="7"/>
        <v>31.962761830876659</v>
      </c>
      <c r="AK46" s="35">
        <f>RANK(R46,(D46:R46,V46:AH46),1)</f>
        <v>25</v>
      </c>
    </row>
    <row r="47" spans="1:37" ht="12.75" customHeight="1" x14ac:dyDescent="0.25">
      <c r="A47">
        <v>2013</v>
      </c>
      <c r="B47" s="30" t="s">
        <v>160</v>
      </c>
      <c r="C47" s="38" t="s">
        <v>87</v>
      </c>
      <c r="D47" s="31">
        <v>12.022462350038289</v>
      </c>
      <c r="E47" s="31">
        <v>13.468901557049264</v>
      </c>
      <c r="F47" s="31">
        <v>9.0530077427039899</v>
      </c>
      <c r="G47" s="31">
        <v>9.3763294478005612</v>
      </c>
      <c r="H47" s="31">
        <v>8.9423976856972693</v>
      </c>
      <c r="I47" s="31">
        <v>12.703139623925805</v>
      </c>
      <c r="J47" s="31">
        <v>9.9549051306049527</v>
      </c>
      <c r="K47" s="31">
        <v>16.600017016931847</v>
      </c>
      <c r="L47" s="31">
        <v>12.745681953543775</v>
      </c>
      <c r="M47" s="31">
        <v>12.311750191440483</v>
      </c>
      <c r="N47" s="31">
        <v>11.40134433761593</v>
      </c>
      <c r="O47" s="31">
        <v>10.29524376754871</v>
      </c>
      <c r="P47" s="31">
        <v>14.906832298136646</v>
      </c>
      <c r="Q47" s="31">
        <v>11.563005190164214</v>
      </c>
      <c r="R47" s="31">
        <v>14.107036501318811</v>
      </c>
      <c r="S47" s="32">
        <f t="shared" si="3"/>
        <v>12.022462350038289</v>
      </c>
      <c r="T47" s="33">
        <f t="shared" si="4"/>
        <v>17.338995046001397</v>
      </c>
      <c r="U47" s="34">
        <f t="shared" si="5"/>
        <v>13</v>
      </c>
      <c r="V47" s="32">
        <v>6.5600272270909556</v>
      </c>
      <c r="W47" s="32">
        <v>9.2827363226410284</v>
      </c>
      <c r="X47" s="37">
        <v>19.373776908023483</v>
      </c>
      <c r="Y47" s="37">
        <v>11.724666042712499</v>
      </c>
      <c r="Z47" s="37">
        <v>8.4574151280524124</v>
      </c>
      <c r="AA47" s="37">
        <v>9.0274823449332082</v>
      </c>
      <c r="AB47" s="37">
        <v>8.2021611503445939</v>
      </c>
      <c r="AC47" s="37">
        <v>7.3172806942908188</v>
      </c>
      <c r="AD47" s="37">
        <v>13.485918488896454</v>
      </c>
      <c r="AE47" s="37">
        <v>9.8272781417510426</v>
      </c>
      <c r="AF47" s="37">
        <v>7.5725346719986391</v>
      </c>
      <c r="AG47" s="37">
        <v>11.775716838254063</v>
      </c>
      <c r="AH47" s="37">
        <v>10.014464392070108</v>
      </c>
      <c r="AI47" s="31">
        <f t="shared" si="6"/>
        <v>10.84829405258232</v>
      </c>
      <c r="AJ47" s="36">
        <f t="shared" si="7"/>
        <v>30.039215686274495</v>
      </c>
      <c r="AK47" s="35">
        <f>RANK(R47,(D47:R47,V47:AH47),1)</f>
        <v>25</v>
      </c>
    </row>
    <row r="48" spans="1:37" ht="12.75" customHeight="1" x14ac:dyDescent="0.25">
      <c r="A48">
        <v>2013</v>
      </c>
      <c r="B48" s="30" t="s">
        <v>159</v>
      </c>
      <c r="C48" s="38" t="s">
        <v>87</v>
      </c>
      <c r="D48" s="31">
        <v>11.536831397813003</v>
      </c>
      <c r="E48" s="31">
        <v>13.910316182080191</v>
      </c>
      <c r="F48" s="31">
        <v>8.6462659998304652</v>
      </c>
      <c r="G48" s="31">
        <v>9.2142070017801139</v>
      </c>
      <c r="H48" s="31">
        <v>9.3667881664830048</v>
      </c>
      <c r="I48" s="31">
        <v>12.621853013478004</v>
      </c>
      <c r="J48" s="31">
        <v>10.112740527252692</v>
      </c>
      <c r="K48" s="31">
        <v>17.173857760447572</v>
      </c>
      <c r="L48" s="31">
        <v>12.723573789946599</v>
      </c>
      <c r="M48" s="31">
        <v>12.113249131135035</v>
      </c>
      <c r="N48" s="31">
        <v>11.680935831143511</v>
      </c>
      <c r="O48" s="31">
        <v>10.536577095871831</v>
      </c>
      <c r="P48" s="31">
        <v>15.147918962448081</v>
      </c>
      <c r="Q48" s="31">
        <v>11.197762142917691</v>
      </c>
      <c r="R48" s="31">
        <v>14.512164109519368</v>
      </c>
      <c r="S48" s="32">
        <f t="shared" si="3"/>
        <v>11.680935831143511</v>
      </c>
      <c r="T48" s="33">
        <f t="shared" si="4"/>
        <v>24.238026124818564</v>
      </c>
      <c r="U48" s="34">
        <f t="shared" si="5"/>
        <v>13</v>
      </c>
      <c r="V48" s="32">
        <v>6.2303975587013642</v>
      </c>
      <c r="W48" s="32">
        <v>8.9853352547257774</v>
      </c>
      <c r="X48" s="37">
        <v>17.190811223192338</v>
      </c>
      <c r="Y48" s="37">
        <v>11.426633889972027</v>
      </c>
      <c r="Z48" s="37">
        <v>8.5360684919894894</v>
      </c>
      <c r="AA48" s="37">
        <v>8.6377892684580839</v>
      </c>
      <c r="AB48" s="37">
        <v>7.2306518606425367</v>
      </c>
      <c r="AC48" s="37">
        <v>7.4425701449521071</v>
      </c>
      <c r="AD48" s="37">
        <v>13.639060778163939</v>
      </c>
      <c r="AE48" s="37">
        <v>9.5024158684411297</v>
      </c>
      <c r="AF48" s="37">
        <v>7.5951513096549972</v>
      </c>
      <c r="AG48" s="37">
        <v>11.579215054674917</v>
      </c>
      <c r="AH48" s="37">
        <v>9.9686360939221839</v>
      </c>
      <c r="AI48" s="31">
        <f t="shared" si="6"/>
        <v>10.867169619394762</v>
      </c>
      <c r="AJ48" s="36">
        <f t="shared" si="7"/>
        <v>33.54134165366613</v>
      </c>
      <c r="AK48" s="35">
        <f>RANK(R48,(D48:R48,V48:AH48),1)</f>
        <v>25</v>
      </c>
    </row>
    <row r="49" spans="1:37" ht="12.75" customHeight="1" x14ac:dyDescent="0.25">
      <c r="A49">
        <v>2014</v>
      </c>
      <c r="B49" s="30" t="s">
        <v>160</v>
      </c>
      <c r="C49" s="38" t="s">
        <v>87</v>
      </c>
      <c r="D49" s="31">
        <v>10.848320604418165</v>
      </c>
      <c r="E49" s="31">
        <v>13.73901617804057</v>
      </c>
      <c r="F49" s="31">
        <v>8.5242670608524271</v>
      </c>
      <c r="G49" s="31">
        <v>8.7870575675453733</v>
      </c>
      <c r="H49" s="31">
        <v>8.737784347540444</v>
      </c>
      <c r="I49" s="31">
        <v>11.784511784511784</v>
      </c>
      <c r="J49" s="31">
        <v>9.8874928143220817</v>
      </c>
      <c r="K49" s="31">
        <v>16.490104294982345</v>
      </c>
      <c r="L49" s="31">
        <v>12.63858093126386</v>
      </c>
      <c r="M49" s="31">
        <v>11.751662971175167</v>
      </c>
      <c r="N49" s="31">
        <v>10.881169417754784</v>
      </c>
      <c r="O49" s="31">
        <v>10.413073827707974</v>
      </c>
      <c r="P49" s="31">
        <v>13.977170074731049</v>
      </c>
      <c r="Q49" s="31">
        <v>10.380225014371357</v>
      </c>
      <c r="R49" s="31">
        <v>14.995483288166216</v>
      </c>
      <c r="S49" s="32">
        <f t="shared" si="3"/>
        <v>10.881169417754784</v>
      </c>
      <c r="T49" s="33">
        <f t="shared" si="4"/>
        <v>37.811320754716995</v>
      </c>
      <c r="U49" s="34">
        <f t="shared" si="5"/>
        <v>14</v>
      </c>
      <c r="V49" s="32">
        <v>5.658208097232488</v>
      </c>
      <c r="W49" s="32">
        <v>8.2450521474911724</v>
      </c>
      <c r="X49" s="37">
        <v>15.282910404861624</v>
      </c>
      <c r="Y49" s="37">
        <v>9.3372751909337275</v>
      </c>
      <c r="Z49" s="37">
        <v>7.941200624127454</v>
      </c>
      <c r="AA49" s="37">
        <v>7.7687443541102077</v>
      </c>
      <c r="AB49" s="37">
        <v>7.0624948673729149</v>
      </c>
      <c r="AC49" s="37">
        <v>7.3334975774000171</v>
      </c>
      <c r="AD49" s="37">
        <v>11.529933481152993</v>
      </c>
      <c r="AE49" s="37">
        <v>9.0909090909090917</v>
      </c>
      <c r="AF49" s="37">
        <v>7.4731050340806435</v>
      </c>
      <c r="AG49" s="37">
        <v>10.051736881005173</v>
      </c>
      <c r="AH49" s="37">
        <v>9.4604582409460463</v>
      </c>
      <c r="AI49" s="31">
        <f t="shared" si="6"/>
        <v>9.9696148476636282</v>
      </c>
      <c r="AJ49" s="36">
        <f t="shared" si="7"/>
        <v>50.411861614497546</v>
      </c>
      <c r="AK49" s="35">
        <f>RANK(R49,(D49:R49,V49:AH49),1)</f>
        <v>26</v>
      </c>
    </row>
    <row r="50" spans="1:37" ht="12.75" customHeight="1" x14ac:dyDescent="0.25">
      <c r="A50">
        <v>2014</v>
      </c>
      <c r="B50" s="30" t="s">
        <v>159</v>
      </c>
      <c r="C50" s="38" t="s">
        <v>87</v>
      </c>
      <c r="D50" s="31">
        <v>10.240582462804683</v>
      </c>
      <c r="E50" s="31">
        <v>13.279518835074391</v>
      </c>
      <c r="F50" s="31">
        <v>7.9930357708135489</v>
      </c>
      <c r="G50" s="31">
        <v>8.3095916429249748</v>
      </c>
      <c r="H50" s="31">
        <v>9.2117758784425448</v>
      </c>
      <c r="I50" s="31">
        <v>11.396011396011394</v>
      </c>
      <c r="J50" s="31">
        <v>9.6232985121874002</v>
      </c>
      <c r="K50" s="31">
        <v>16.500474833808166</v>
      </c>
      <c r="L50" s="31">
        <v>11.617600506489396</v>
      </c>
      <c r="M50" s="31">
        <v>11.324786324786325</v>
      </c>
      <c r="N50" s="31">
        <v>10.493827160493826</v>
      </c>
      <c r="O50" s="31">
        <v>10.295979740424183</v>
      </c>
      <c r="P50" s="31">
        <v>14.727761949984169</v>
      </c>
      <c r="Q50" s="31">
        <v>9.4491927825261151</v>
      </c>
      <c r="R50" s="31">
        <v>15.17094017094017</v>
      </c>
      <c r="S50" s="32">
        <f t="shared" si="3"/>
        <v>10.493827160493826</v>
      </c>
      <c r="T50" s="33">
        <f t="shared" si="4"/>
        <v>44.570135746606347</v>
      </c>
      <c r="U50" s="34">
        <f t="shared" si="5"/>
        <v>14</v>
      </c>
      <c r="V50" s="32">
        <v>5.9037670148781256</v>
      </c>
      <c r="W50" s="32">
        <v>8.0167774612219045</v>
      </c>
      <c r="X50" s="37">
        <v>15.155112377334598</v>
      </c>
      <c r="Y50" s="37">
        <v>8.9347894903450449</v>
      </c>
      <c r="Z50" s="37">
        <v>7.771446660335549</v>
      </c>
      <c r="AA50" s="37">
        <v>7.1383349161126946</v>
      </c>
      <c r="AB50" s="37">
        <v>6.7584678695789808</v>
      </c>
      <c r="AC50" s="37">
        <v>6.9879708768597659</v>
      </c>
      <c r="AD50" s="37">
        <v>9.4096232985121873</v>
      </c>
      <c r="AE50" s="37">
        <v>8.6815447926559042</v>
      </c>
      <c r="AF50" s="37">
        <v>7.1699905033238363</v>
      </c>
      <c r="AG50" s="37">
        <v>9.7894903450459001</v>
      </c>
      <c r="AH50" s="37">
        <v>9.10889522000633</v>
      </c>
      <c r="AI50" s="31">
        <f t="shared" si="6"/>
        <v>9.4294080405191512</v>
      </c>
      <c r="AJ50" s="36">
        <f t="shared" si="7"/>
        <v>60.889634913973993</v>
      </c>
      <c r="AK50" s="35">
        <f>RANK(R50,(D50:R50,V50:AH50),1)</f>
        <v>27</v>
      </c>
    </row>
    <row r="51" spans="1:37" ht="12.75" customHeight="1" x14ac:dyDescent="0.25">
      <c r="A51">
        <v>2015</v>
      </c>
      <c r="B51" s="30" t="s">
        <v>160</v>
      </c>
      <c r="C51" s="38">
        <v>2015</v>
      </c>
      <c r="D51" s="31">
        <v>9.233706835152196</v>
      </c>
      <c r="E51" s="31">
        <v>13.305031974204235</v>
      </c>
      <c r="F51" s="31">
        <v>6.8465629586576551</v>
      </c>
      <c r="G51" s="31">
        <v>7.5129129364521425</v>
      </c>
      <c r="H51" s="31">
        <v>8.1353277508755681</v>
      </c>
      <c r="I51" s="31">
        <v>10.478536463999042</v>
      </c>
      <c r="J51" s="31">
        <v>8.8675804737266528</v>
      </c>
      <c r="K51" s="31">
        <v>14.425378640166397</v>
      </c>
      <c r="L51" s="31">
        <v>11.035048533365869</v>
      </c>
      <c r="M51" s="31">
        <v>9.7462837411479573</v>
      </c>
      <c r="N51" s="31">
        <v>9.4094474886364576</v>
      </c>
      <c r="O51" s="31">
        <v>8.4209063127874906</v>
      </c>
      <c r="P51" s="31">
        <v>13.290386919747213</v>
      </c>
      <c r="Q51" s="31">
        <v>8.6625497113283494</v>
      </c>
      <c r="R51" s="31">
        <v>12.880325394950606</v>
      </c>
      <c r="S51" s="32">
        <f t="shared" si="3"/>
        <v>9.4094474886364576</v>
      </c>
      <c r="T51" s="33">
        <f t="shared" si="4"/>
        <v>36.887159533073934</v>
      </c>
      <c r="U51" s="34">
        <f t="shared" si="5"/>
        <v>12</v>
      </c>
      <c r="V51" s="32">
        <v>5.7481838743810263</v>
      </c>
      <c r="W51" s="32">
        <v>7.3811074463389481</v>
      </c>
      <c r="X51" s="37">
        <v>11.525657857676098</v>
      </c>
      <c r="Y51" s="37">
        <v>8.303745877131318</v>
      </c>
      <c r="Z51" s="37">
        <v>6.9637233943138295</v>
      </c>
      <c r="AA51" s="37">
        <v>6.4950816516891345</v>
      </c>
      <c r="AB51" s="37">
        <v>7.9302969884772629</v>
      </c>
      <c r="AC51" s="37">
        <v>6.3998887977184937</v>
      </c>
      <c r="AD51" s="37">
        <v>8.7650650925275002</v>
      </c>
      <c r="AE51" s="37">
        <v>8.237843132074719</v>
      </c>
      <c r="AF51" s="37">
        <v>6.7879827408295697</v>
      </c>
      <c r="AG51" s="37">
        <v>8.9554508004687836</v>
      </c>
      <c r="AH51" s="37">
        <v>8.2231980776176972</v>
      </c>
      <c r="AI51" s="31">
        <f t="shared" si="6"/>
        <v>8.54172801205792</v>
      </c>
      <c r="AJ51" s="36">
        <f t="shared" si="7"/>
        <v>50.79297042434635</v>
      </c>
      <c r="AK51" s="35">
        <f>RANK(R51,(D51:R51,V51:AH51),1)</f>
        <v>25</v>
      </c>
    </row>
    <row r="52" spans="1:37" ht="12.75" customHeight="1" x14ac:dyDescent="0.25">
      <c r="A52">
        <v>2015</v>
      </c>
      <c r="B52" s="30" t="s">
        <v>159</v>
      </c>
      <c r="C52" s="38">
        <v>2015</v>
      </c>
      <c r="D52" s="31">
        <v>8.9160433736524833</v>
      </c>
      <c r="E52" s="31">
        <v>13.255328405381658</v>
      </c>
      <c r="F52" s="31">
        <v>6.3542100879218273</v>
      </c>
      <c r="G52" s="31">
        <v>7.2609263632085197</v>
      </c>
      <c r="H52" s="31">
        <v>8.0093270983657892</v>
      </c>
      <c r="I52" s="31">
        <v>10.26892162566755</v>
      </c>
      <c r="J52" s="31">
        <v>8.8296894426727981</v>
      </c>
      <c r="K52" s="31">
        <v>14.327556381712746</v>
      </c>
      <c r="L52" s="31">
        <v>10.643121993246185</v>
      </c>
      <c r="M52" s="31">
        <v>9.5780901778300684</v>
      </c>
      <c r="N52" s="31">
        <v>8.9088472127375091</v>
      </c>
      <c r="O52" s="31">
        <v>8.2971735349647417</v>
      </c>
      <c r="P52" s="31">
        <v>13.413643945511083</v>
      </c>
      <c r="Q52" s="31">
        <v>8.6497854197984552</v>
      </c>
      <c r="R52" s="31">
        <v>13.01065893427255</v>
      </c>
      <c r="S52" s="32">
        <f t="shared" si="3"/>
        <v>8.9160433736524833</v>
      </c>
      <c r="T52" s="33">
        <f t="shared" si="4"/>
        <v>45.924132364810333</v>
      </c>
      <c r="U52" s="34">
        <f t="shared" si="5"/>
        <v>12</v>
      </c>
      <c r="V52" s="32">
        <v>5.7425364101490572</v>
      </c>
      <c r="W52" s="32">
        <v>7.2177493977186771</v>
      </c>
      <c r="X52" s="37">
        <v>10.527983418606606</v>
      </c>
      <c r="Y52" s="37">
        <v>8.2971735349647417</v>
      </c>
      <c r="Z52" s="37">
        <v>6.8435490301400419</v>
      </c>
      <c r="AA52" s="37">
        <v>6.4909371453063285</v>
      </c>
      <c r="AB52" s="37">
        <v>7.8869923628112373</v>
      </c>
      <c r="AC52" s="37">
        <v>6.2102868696223519</v>
      </c>
      <c r="AD52" s="37">
        <v>8.7001585462032711</v>
      </c>
      <c r="AE52" s="37">
        <v>7.9517578110460008</v>
      </c>
      <c r="AF52" s="37">
        <v>6.7499989382453833</v>
      </c>
      <c r="AG52" s="37">
        <v>8.8656702472476674</v>
      </c>
      <c r="AH52" s="37">
        <v>8.1028771902604504</v>
      </c>
      <c r="AI52" s="31">
        <f t="shared" si="6"/>
        <v>8.4734794773815985</v>
      </c>
      <c r="AJ52" s="36">
        <f t="shared" si="7"/>
        <v>53.545647558386392</v>
      </c>
      <c r="AK52" s="35">
        <f>RANK(R52,(D52:R52,V52:AH52),1)</f>
        <v>25</v>
      </c>
    </row>
    <row r="53" spans="1:37" ht="12.75" customHeight="1" x14ac:dyDescent="0.25">
      <c r="A53">
        <v>2016</v>
      </c>
      <c r="B53" s="30" t="s">
        <v>160</v>
      </c>
      <c r="C53" s="38">
        <v>2015</v>
      </c>
      <c r="D53" s="31">
        <v>9.6697109396539194</v>
      </c>
      <c r="E53" s="31">
        <v>12.200029824829061</v>
      </c>
      <c r="F53" s="31">
        <v>6.9836801230833867</v>
      </c>
      <c r="G53" s="31">
        <v>7.9179517114557454</v>
      </c>
      <c r="H53" s="31">
        <v>8.4629434713396225</v>
      </c>
      <c r="I53" s="31">
        <v>10.80640803884029</v>
      </c>
      <c r="J53" s="31">
        <v>9.0468632140723475</v>
      </c>
      <c r="K53" s="31">
        <v>14.753705499713506</v>
      </c>
      <c r="L53" s="31">
        <v>10.712980880003053</v>
      </c>
      <c r="M53" s="31">
        <v>10.331486648084342</v>
      </c>
      <c r="N53" s="31">
        <v>9.3894294631422106</v>
      </c>
      <c r="O53" s="31">
        <v>9.6463541499446102</v>
      </c>
      <c r="P53" s="31">
        <v>13.375654906864279</v>
      </c>
      <c r="Q53" s="31">
        <v>9.4828566219794475</v>
      </c>
      <c r="R53" s="31">
        <v>12.270100193956985</v>
      </c>
      <c r="S53" s="32">
        <f t="shared" si="3"/>
        <v>9.6697109396539194</v>
      </c>
      <c r="T53" s="33">
        <f t="shared" si="4"/>
        <v>26.892109500805141</v>
      </c>
      <c r="U53" s="34">
        <f t="shared" si="5"/>
        <v>13</v>
      </c>
      <c r="V53" s="32">
        <v>6.2051204661064192</v>
      </c>
      <c r="W53" s="32">
        <v>7.8011677629092002</v>
      </c>
      <c r="X53" s="37">
        <v>9.2960023043049755</v>
      </c>
      <c r="Y53" s="37">
        <v>9.039077617502576</v>
      </c>
      <c r="Z53" s="37">
        <v>7.2795327927346332</v>
      </c>
      <c r="AA53" s="37">
        <v>6.8279681916879928</v>
      </c>
      <c r="AB53" s="37">
        <v>8.3850875056419252</v>
      </c>
      <c r="AC53" s="37">
        <v>6.6878274534321394</v>
      </c>
      <c r="AD53" s="37">
        <v>9.3193590940142848</v>
      </c>
      <c r="AE53" s="37">
        <v>8.0736636428511392</v>
      </c>
      <c r="AF53" s="37">
        <v>7.1160352647694696</v>
      </c>
      <c r="AG53" s="37">
        <v>8.9845784415141896</v>
      </c>
      <c r="AH53" s="37">
        <v>8.6575833855838624</v>
      </c>
      <c r="AI53" s="31">
        <f t="shared" si="6"/>
        <v>9.0429704157874617</v>
      </c>
      <c r="AJ53" s="36">
        <f t="shared" si="7"/>
        <v>35.686612139474796</v>
      </c>
      <c r="AK53" s="35">
        <f>RANK(R53,(D53:R53,V53:AH53),1)</f>
        <v>26</v>
      </c>
    </row>
    <row r="54" spans="1:37" ht="12.75" customHeight="1" x14ac:dyDescent="0.25">
      <c r="A54">
        <v>2016</v>
      </c>
      <c r="B54" s="30" t="s">
        <v>159</v>
      </c>
      <c r="C54" s="38">
        <v>2015</v>
      </c>
      <c r="D54" s="31">
        <v>10.500901466387626</v>
      </c>
      <c r="E54" s="31">
        <v>15.596674436574093</v>
      </c>
      <c r="F54" s="31">
        <v>8.1463621850535759</v>
      </c>
      <c r="G54" s="31">
        <v>8.7650732370829605</v>
      </c>
      <c r="H54" s="31">
        <v>9.5040892158958385</v>
      </c>
      <c r="I54" s="31">
        <v>11.875814915341815</v>
      </c>
      <c r="J54" s="31">
        <v>10.182952731316968</v>
      </c>
      <c r="K54" s="31">
        <v>16.138046607099803</v>
      </c>
      <c r="L54" s="31">
        <v>11.532086553103269</v>
      </c>
      <c r="M54" s="31">
        <v>11.403188417263815</v>
      </c>
      <c r="N54" s="31">
        <v>10.217325567540826</v>
      </c>
      <c r="O54" s="31">
        <v>10.406376166772025</v>
      </c>
      <c r="P54" s="31">
        <v>15.433403464510784</v>
      </c>
      <c r="Q54" s="31">
        <v>11.007900800689482</v>
      </c>
      <c r="R54" s="31">
        <v>12.709356193770294</v>
      </c>
      <c r="S54" s="32">
        <f t="shared" si="3"/>
        <v>11.007900800689482</v>
      </c>
      <c r="T54" s="33">
        <f t="shared" si="4"/>
        <v>15.456674473067933</v>
      </c>
      <c r="U54" s="34">
        <f t="shared" si="5"/>
        <v>12</v>
      </c>
      <c r="V54" s="32">
        <v>6.7112962727076395</v>
      </c>
      <c r="W54" s="32">
        <v>8.7478868189710344</v>
      </c>
      <c r="X54" s="37">
        <v>11.042273636913338</v>
      </c>
      <c r="Y54" s="37">
        <v>9.9853089230298053</v>
      </c>
      <c r="Z54" s="37">
        <v>8.2494806937251397</v>
      </c>
      <c r="AA54" s="37">
        <v>7.6135832235838263</v>
      </c>
      <c r="AB54" s="37">
        <v>9.2291065261049994</v>
      </c>
      <c r="AC54" s="37">
        <v>7.0292450077782966</v>
      </c>
      <c r="AD54" s="37">
        <v>10.423562584883953</v>
      </c>
      <c r="AE54" s="37">
        <v>9.0486491359297627</v>
      </c>
      <c r="AF54" s="37">
        <v>7.6737356869755731</v>
      </c>
      <c r="AG54" s="37">
        <v>10.732918110898645</v>
      </c>
      <c r="AH54" s="37">
        <v>9.5986145155114393</v>
      </c>
      <c r="AI54" s="31">
        <f t="shared" si="6"/>
        <v>10.200139149428896</v>
      </c>
      <c r="AJ54" s="36">
        <f t="shared" si="7"/>
        <v>24.59983150800338</v>
      </c>
      <c r="AK54" s="35">
        <f>RANK(R54,(D54:R54,V54:AH54),1)</f>
        <v>25</v>
      </c>
    </row>
    <row r="55" spans="1:37" ht="12.75" customHeight="1" x14ac:dyDescent="0.25">
      <c r="A55">
        <v>2017</v>
      </c>
      <c r="B55" s="30" t="s">
        <v>160</v>
      </c>
      <c r="C55" s="38">
        <v>2015</v>
      </c>
      <c r="D55" s="31">
        <v>10.509636554786759</v>
      </c>
      <c r="E55" s="31">
        <v>16.603676424392841</v>
      </c>
      <c r="F55" s="31">
        <v>8.0909568890250227</v>
      </c>
      <c r="G55" s="31">
        <v>9.0291635921140951</v>
      </c>
      <c r="H55" s="31">
        <v>9.3734596299449482</v>
      </c>
      <c r="I55" s="31">
        <v>11.955679913676338</v>
      </c>
      <c r="J55" s="31">
        <v>9.8038296772335141</v>
      </c>
      <c r="K55" s="31">
        <v>15.889262145893824</v>
      </c>
      <c r="L55" s="31">
        <v>11.378984050309663</v>
      </c>
      <c r="M55" s="31">
        <v>10.04483690371511</v>
      </c>
      <c r="N55" s="31">
        <v>9.8640814838539121</v>
      </c>
      <c r="O55" s="31">
        <v>9.5197854460230609</v>
      </c>
      <c r="P55" s="31">
        <v>15.5363587071172</v>
      </c>
      <c r="Q55" s="31">
        <v>10.819502988834527</v>
      </c>
      <c r="R55" s="31">
        <v>11.56834687111663</v>
      </c>
      <c r="S55" s="32">
        <f t="shared" si="3"/>
        <v>10.509636554786759</v>
      </c>
      <c r="T55" s="33">
        <f t="shared" si="4"/>
        <v>10.073710073710076</v>
      </c>
      <c r="U55" s="34">
        <f t="shared" si="5"/>
        <v>11</v>
      </c>
      <c r="V55" s="32">
        <v>6.8514911528339564</v>
      </c>
      <c r="W55" s="32">
        <v>8.7020823561747846</v>
      </c>
      <c r="X55" s="37">
        <v>12.515160975151474</v>
      </c>
      <c r="Y55" s="37">
        <v>10.122303512227051</v>
      </c>
      <c r="Z55" s="37">
        <v>7.9704532757842257</v>
      </c>
      <c r="AA55" s="37">
        <v>7.6261572379533735</v>
      </c>
      <c r="AB55" s="37">
        <v>8.9775191864394692</v>
      </c>
      <c r="AC55" s="37">
        <v>6.7395949405389288</v>
      </c>
      <c r="AD55" s="37">
        <v>10.759251182214127</v>
      </c>
      <c r="AE55" s="37">
        <v>8.2631049079404502</v>
      </c>
      <c r="AF55" s="37">
        <v>7.4970462237668043</v>
      </c>
      <c r="AG55" s="37">
        <v>7.1613575868817225</v>
      </c>
      <c r="AH55" s="37">
        <v>9.5025706441315165</v>
      </c>
      <c r="AI55" s="31">
        <f t="shared" si="6"/>
        <v>9.6618075616282866</v>
      </c>
      <c r="AJ55" s="36">
        <f t="shared" si="7"/>
        <v>19.73273942093541</v>
      </c>
      <c r="AK55" s="35">
        <f>RANK(R55,(D55:R55,V55:AH55),1)</f>
        <v>23</v>
      </c>
    </row>
    <row r="56" spans="1:37" ht="12.75" customHeight="1" x14ac:dyDescent="0.25">
      <c r="A56">
        <v>2017</v>
      </c>
      <c r="B56" s="30" t="s">
        <v>159</v>
      </c>
      <c r="C56" s="38">
        <v>2015</v>
      </c>
      <c r="D56" s="31">
        <v>10.872018742184155</v>
      </c>
      <c r="E56" s="31">
        <v>15.977761534080159</v>
      </c>
      <c r="F56" s="31">
        <v>8.2298861086155917</v>
      </c>
      <c r="G56" s="31">
        <v>9.4973956828275359</v>
      </c>
      <c r="H56" s="31">
        <v>10.104372098647341</v>
      </c>
      <c r="I56" s="31">
        <v>12.344829162923386</v>
      </c>
      <c r="J56" s="31">
        <v>9.7294749006409909</v>
      </c>
      <c r="K56" s="31">
        <v>16.647220816234356</v>
      </c>
      <c r="L56" s="31">
        <v>11.836040108486197</v>
      </c>
      <c r="M56" s="31">
        <v>10.443564801605469</v>
      </c>
      <c r="N56" s="31">
        <v>10.282894573888459</v>
      </c>
      <c r="O56" s="31">
        <v>9.6402136630204325</v>
      </c>
      <c r="P56" s="31">
        <v>15.281523880639794</v>
      </c>
      <c r="Q56" s="31">
        <v>11.648591509483023</v>
      </c>
      <c r="R56" s="31">
        <v>11.996710336203204</v>
      </c>
      <c r="S56" s="32">
        <f t="shared" si="3"/>
        <v>10.872018742184155</v>
      </c>
      <c r="T56" s="33">
        <f t="shared" si="4"/>
        <v>10.344827586206886</v>
      </c>
      <c r="U56" s="34">
        <f t="shared" si="5"/>
        <v>11</v>
      </c>
      <c r="V56" s="32">
        <v>7.3104953611238273</v>
      </c>
      <c r="W56" s="32">
        <v>9.0332372472006259</v>
      </c>
      <c r="X56" s="37">
        <v>12.675095742119455</v>
      </c>
      <c r="Y56" s="37">
        <v>10.872018742184155</v>
      </c>
      <c r="Z56" s="37">
        <v>8.4798175739531576</v>
      </c>
      <c r="AA56" s="37">
        <v>7.9710285195159685</v>
      </c>
      <c r="AB56" s="37">
        <v>9.2742425887761382</v>
      </c>
      <c r="AC56" s="37">
        <v>6.9355981631174775</v>
      </c>
      <c r="AD56" s="37">
        <v>10.898797113470321</v>
      </c>
      <c r="AE56" s="37">
        <v>8.4798175739531576</v>
      </c>
      <c r="AF56" s="37">
        <v>8.4351869551428766</v>
      </c>
      <c r="AG56" s="37">
        <v>7.4800917126028903</v>
      </c>
      <c r="AH56" s="37">
        <v>9.863366757071832</v>
      </c>
      <c r="AI56" s="31">
        <f t="shared" si="6"/>
        <v>9.9838694278595863</v>
      </c>
      <c r="AJ56" s="36">
        <f t="shared" si="7"/>
        <v>20.160929816718816</v>
      </c>
      <c r="AK56" s="35">
        <f>RANK(R56,(D56:R56,V56:AH56),1)</f>
        <v>23</v>
      </c>
    </row>
    <row r="57" spans="1:37" ht="12.75" customHeight="1" x14ac:dyDescent="0.25">
      <c r="A57">
        <v>2018</v>
      </c>
      <c r="B57" s="30" t="s">
        <v>160</v>
      </c>
      <c r="C57" s="38">
        <v>2015</v>
      </c>
      <c r="D57" s="31">
        <v>10.838810918690218</v>
      </c>
      <c r="E57" s="31">
        <v>16.469362045282537</v>
      </c>
      <c r="F57" s="31">
        <v>8.8945112327888065</v>
      </c>
      <c r="G57" s="31">
        <v>9.4487686093127365</v>
      </c>
      <c r="H57" s="31">
        <v>9.9766327774307673</v>
      </c>
      <c r="I57" s="31">
        <v>12.132078130579389</v>
      </c>
      <c r="J57" s="31">
        <v>9.9590373051601659</v>
      </c>
      <c r="K57" s="31">
        <v>16.240620905764722</v>
      </c>
      <c r="L57" s="31">
        <v>11.305090933861143</v>
      </c>
      <c r="M57" s="31">
        <v>11.287495461590542</v>
      </c>
      <c r="N57" s="31">
        <v>10.442912792601694</v>
      </c>
      <c r="O57" s="31">
        <v>8.8593202882476039</v>
      </c>
      <c r="P57" s="31">
        <v>16.478159781417837</v>
      </c>
      <c r="Q57" s="31">
        <v>10.574878834631201</v>
      </c>
      <c r="R57" s="31">
        <v>11.850550574249773</v>
      </c>
      <c r="S57" s="32">
        <f t="shared" si="3"/>
        <v>10.838810918690218</v>
      </c>
      <c r="T57" s="33">
        <f t="shared" si="4"/>
        <v>9.3344155844155647</v>
      </c>
      <c r="U57" s="34">
        <f t="shared" si="5"/>
        <v>11</v>
      </c>
      <c r="V57" s="32">
        <v>7.1789526864052089</v>
      </c>
      <c r="W57" s="32">
        <v>8.9736908580065098</v>
      </c>
      <c r="X57" s="37">
        <v>12.712728715509222</v>
      </c>
      <c r="Y57" s="37">
        <v>11.313888669996443</v>
      </c>
      <c r="Z57" s="37">
        <v>8.7009610378121955</v>
      </c>
      <c r="AA57" s="37">
        <v>7.785996479740942</v>
      </c>
      <c r="AB57" s="37">
        <v>9.105656900036017</v>
      </c>
      <c r="AC57" s="37">
        <v>6.7830545603166854</v>
      </c>
      <c r="AD57" s="37">
        <v>10.636462987578305</v>
      </c>
      <c r="AE57" s="37">
        <v>7.9707489385822532</v>
      </c>
      <c r="AF57" s="37">
        <v>8.7097587739474953</v>
      </c>
      <c r="AG57" s="37">
        <v>8.2874674394530725</v>
      </c>
      <c r="AH57" s="37">
        <v>9.7478916379129554</v>
      </c>
      <c r="AI57" s="31">
        <f t="shared" si="6"/>
        <v>9.9678350412954657</v>
      </c>
      <c r="AJ57" s="36">
        <f t="shared" si="7"/>
        <v>18.887908208296565</v>
      </c>
      <c r="AK57" s="35">
        <f>RANK(R57,(D57:R57,V57:AH57),1)</f>
        <v>23</v>
      </c>
    </row>
    <row r="58" spans="1:37" ht="12.75" customHeight="1" x14ac:dyDescent="0.25">
      <c r="A58">
        <v>2018</v>
      </c>
      <c r="B58" s="30" t="s">
        <v>159</v>
      </c>
      <c r="C58" s="38">
        <v>2015</v>
      </c>
      <c r="D58" s="31">
        <v>11.251358398664639</v>
      </c>
      <c r="E58" s="31">
        <v>17.57524442352674</v>
      </c>
      <c r="F58" s="31">
        <v>9.926099583327856</v>
      </c>
      <c r="G58" s="31">
        <v>10.175141508357587</v>
      </c>
      <c r="H58" s="31">
        <v>10.388606015525928</v>
      </c>
      <c r="I58" s="31">
        <v>12.256420453248912</v>
      </c>
      <c r="J58" s="31">
        <v>10.006148773515983</v>
      </c>
      <c r="K58" s="31">
        <v>17.842075057487168</v>
      </c>
      <c r="L58" s="31">
        <v>12.59440592293212</v>
      </c>
      <c r="M58" s="31">
        <v>11.580449513882499</v>
      </c>
      <c r="N58" s="31">
        <v>10.779957612001221</v>
      </c>
      <c r="O58" s="31">
        <v>9.1433963903772728</v>
      </c>
      <c r="P58" s="31">
        <v>17.317308144031664</v>
      </c>
      <c r="Q58" s="31">
        <v>11.740547894258754</v>
      </c>
      <c r="R58" s="31">
        <v>12.459719028430365</v>
      </c>
      <c r="S58" s="32">
        <f t="shared" si="3"/>
        <v>11.580449513882499</v>
      </c>
      <c r="T58" s="33">
        <f t="shared" si="4"/>
        <v>7.5927062545699027</v>
      </c>
      <c r="U58" s="34">
        <f t="shared" si="5"/>
        <v>11</v>
      </c>
      <c r="V58" s="32">
        <v>7.453469041961239</v>
      </c>
      <c r="W58" s="32">
        <v>9.1433963903772728</v>
      </c>
      <c r="X58" s="37">
        <v>15.520648542031459</v>
      </c>
      <c r="Y58" s="37">
        <v>11.553766450486455</v>
      </c>
      <c r="Z58" s="37">
        <v>9.3212834796842241</v>
      </c>
      <c r="AA58" s="37">
        <v>7.8270319295058357</v>
      </c>
      <c r="AB58" s="37">
        <v>9.25902299842679</v>
      </c>
      <c r="AC58" s="37">
        <v>6.8575472927829546</v>
      </c>
      <c r="AD58" s="37">
        <v>10.940055992377475</v>
      </c>
      <c r="AE58" s="37">
        <v>7.9070811196939648</v>
      </c>
      <c r="AF58" s="37">
        <v>8.574157704595029</v>
      </c>
      <c r="AG58" s="37">
        <v>7.5513069410800631</v>
      </c>
      <c r="AH58" s="37">
        <v>10.006148773515983</v>
      </c>
      <c r="AI58" s="31">
        <f t="shared" si="6"/>
        <v>10.281873761941757</v>
      </c>
      <c r="AJ58" s="36">
        <f t="shared" si="7"/>
        <v>21.181404449351234</v>
      </c>
      <c r="AK58" s="35">
        <f>RANK(R58,(D58:R58,V58:AH58),1)</f>
        <v>23</v>
      </c>
    </row>
    <row r="59" spans="1:37" ht="12.75" customHeight="1" x14ac:dyDescent="0.25">
      <c r="A59">
        <v>2019</v>
      </c>
      <c r="B59" s="30" t="s">
        <v>160</v>
      </c>
      <c r="C59" s="38">
        <v>2015</v>
      </c>
      <c r="D59" s="31">
        <v>11.495704348265406</v>
      </c>
      <c r="E59" s="31">
        <v>17.01643774348101</v>
      </c>
      <c r="F59" s="31">
        <v>9.4691060133128424</v>
      </c>
      <c r="G59" s="31">
        <v>10.24655106422137</v>
      </c>
      <c r="H59" s="31">
        <v>10.028167622954928</v>
      </c>
      <c r="I59" s="31">
        <v>12.867152359418649</v>
      </c>
      <c r="J59" s="31">
        <v>9.967020259400325</v>
      </c>
      <c r="K59" s="31">
        <v>17.706529417882962</v>
      </c>
      <c r="L59" s="31">
        <v>12.509003515741687</v>
      </c>
      <c r="M59" s="31">
        <v>11.583057724771981</v>
      </c>
      <c r="N59" s="31">
        <v>11.853853191942367</v>
      </c>
      <c r="O59" s="31">
        <v>10.316433765426629</v>
      </c>
      <c r="P59" s="31">
        <v>11.583057724771981</v>
      </c>
      <c r="Q59" s="31">
        <v>11.329732932902912</v>
      </c>
      <c r="R59" s="31">
        <v>12.666366090190992</v>
      </c>
      <c r="S59" s="31">
        <f t="shared" si="3"/>
        <v>11.583057724771981</v>
      </c>
      <c r="T59" s="33">
        <f t="shared" si="4"/>
        <v>9.3525249649943945</v>
      </c>
      <c r="U59" s="34">
        <f t="shared" si="5"/>
        <v>12</v>
      </c>
      <c r="V59" s="31">
        <v>7.2590655876964689</v>
      </c>
      <c r="W59" s="31">
        <v>8.9799271048760154</v>
      </c>
      <c r="X59" s="31">
        <v>13.496096670265997</v>
      </c>
      <c r="Y59" s="31">
        <v>10.814348011514113</v>
      </c>
      <c r="Z59" s="31">
        <v>8.5781015729457657</v>
      </c>
      <c r="AA59" s="31">
        <v>7.7045678078800073</v>
      </c>
      <c r="AB59" s="31">
        <v>9.9233435711470381</v>
      </c>
      <c r="AC59" s="31">
        <v>8.2723647551727506</v>
      </c>
      <c r="AD59" s="31">
        <v>10.604699907898331</v>
      </c>
      <c r="AE59" s="31">
        <v>7.8443332102905288</v>
      </c>
      <c r="AF59" s="31">
        <v>8.5868369105964231</v>
      </c>
      <c r="AG59" s="31">
        <v>8.4033948199326129</v>
      </c>
      <c r="AH59" s="31">
        <v>9.8272548569898053</v>
      </c>
      <c r="AI59" s="31">
        <f t="shared" si="6"/>
        <v>10.281492414823999</v>
      </c>
      <c r="AJ59" s="36">
        <f t="shared" si="7"/>
        <v>23.195792781293591</v>
      </c>
      <c r="AK59" s="35">
        <f>RANK(R59,(D59:R59,V59:AH59),1)</f>
        <v>24</v>
      </c>
    </row>
    <row r="60" spans="1:37" ht="12.75" customHeight="1" x14ac:dyDescent="0.25">
      <c r="A60" s="118">
        <v>2019</v>
      </c>
      <c r="B60" s="30" t="s">
        <v>159</v>
      </c>
      <c r="C60" s="38">
        <v>2015</v>
      </c>
      <c r="D60" s="31">
        <v>11.876219682185669</v>
      </c>
      <c r="E60" s="31">
        <v>17.202470911038397</v>
      </c>
      <c r="F60" s="31">
        <v>9.1734773230818902</v>
      </c>
      <c r="G60" s="31">
        <v>10.573268968350623</v>
      </c>
      <c r="H60" s="31">
        <v>11.092688509676757</v>
      </c>
      <c r="I60" s="31">
        <v>11.629715493081742</v>
      </c>
      <c r="J60" s="31">
        <v>10.467624315877512</v>
      </c>
      <c r="K60" s="31">
        <v>18.751925813977373</v>
      </c>
      <c r="L60" s="31">
        <v>12.562909923260898</v>
      </c>
      <c r="M60" s="31">
        <v>11.664930377239447</v>
      </c>
      <c r="N60" s="31">
        <v>11.964256892579929</v>
      </c>
      <c r="O60" s="31">
        <v>10.599680131468899</v>
      </c>
      <c r="P60" s="31">
        <v>11.33038897774126</v>
      </c>
      <c r="Q60" s="31">
        <v>11.585696887884612</v>
      </c>
      <c r="R60" s="31">
        <v>13.334246261854126</v>
      </c>
      <c r="S60" s="31">
        <f t="shared" si="3"/>
        <v>11.629715493081742</v>
      </c>
      <c r="T60" s="33">
        <f t="shared" si="4"/>
        <v>14.656685021971274</v>
      </c>
      <c r="U60" s="34">
        <f t="shared" si="5"/>
        <v>13</v>
      </c>
      <c r="V60" s="31">
        <v>7.0253693894619458</v>
      </c>
      <c r="W60" s="31">
        <v>9.0678326706087766</v>
      </c>
      <c r="X60" s="31">
        <v>13.874664358135371</v>
      </c>
      <c r="Y60" s="31">
        <v>11.048669904479627</v>
      </c>
      <c r="Z60" s="31">
        <v>9.0414215074904991</v>
      </c>
      <c r="AA60" s="31">
        <v>7.6064149780640617</v>
      </c>
      <c r="AB60" s="31">
        <v>10.071456869103342</v>
      </c>
      <c r="AC60" s="31">
        <v>8.3371238243364196</v>
      </c>
      <c r="AD60" s="31">
        <v>10.802165715375699</v>
      </c>
      <c r="AE60" s="31">
        <v>7.6328261411823393</v>
      </c>
      <c r="AF60" s="31">
        <v>9.0238140654116457</v>
      </c>
      <c r="AG60" s="31">
        <v>8.5308056872037916</v>
      </c>
      <c r="AH60" s="31">
        <v>10.089064311182193</v>
      </c>
      <c r="AI60" s="31">
        <f t="shared" si="6"/>
        <v>10.700922923422299</v>
      </c>
      <c r="AJ60" s="36">
        <f t="shared" si="7"/>
        <v>24.608375906231228</v>
      </c>
      <c r="AK60" s="35">
        <f>RANK(R60,(D60:R60,V60:AH60),1)</f>
        <v>25</v>
      </c>
    </row>
    <row r="61" spans="1:37" ht="12.75" customHeight="1" x14ac:dyDescent="0.25">
      <c r="A61" s="118">
        <v>2020</v>
      </c>
      <c r="B61" s="30" t="s">
        <v>160</v>
      </c>
      <c r="C61" s="38">
        <v>2015</v>
      </c>
      <c r="D61" s="31">
        <v>11.873224043715849</v>
      </c>
      <c r="E61" s="31">
        <v>16.367213114754101</v>
      </c>
      <c r="F61" s="31">
        <v>8.3147540983606572</v>
      </c>
      <c r="G61" s="31">
        <v>10.299453551912571</v>
      </c>
      <c r="H61" s="31">
        <v>10.859016393442625</v>
      </c>
      <c r="I61" s="31">
        <v>12.502732240437158</v>
      </c>
      <c r="J61" s="31">
        <v>11.23497267759563</v>
      </c>
      <c r="K61" s="31">
        <v>17.809836065573773</v>
      </c>
      <c r="L61" s="31">
        <v>12.083060109289619</v>
      </c>
      <c r="M61" s="31">
        <v>12.808743169398909</v>
      </c>
      <c r="N61" s="31">
        <v>12.118032786885248</v>
      </c>
      <c r="O61" s="31">
        <v>9.9584699453551924</v>
      </c>
      <c r="P61" s="31">
        <v>10.299453551912571</v>
      </c>
      <c r="Q61" s="31">
        <v>10.491803278688526</v>
      </c>
      <c r="R61" s="31">
        <v>13.333842951852507</v>
      </c>
      <c r="S61" s="31">
        <f t="shared" si="3"/>
        <v>11.873224043715849</v>
      </c>
      <c r="T61" s="33">
        <f t="shared" si="4"/>
        <v>12.301788484398394</v>
      </c>
      <c r="U61" s="34">
        <f t="shared" si="5"/>
        <v>13</v>
      </c>
      <c r="V61" s="31">
        <v>7.2655737704918035</v>
      </c>
      <c r="W61" s="31">
        <v>8.8480874316939904</v>
      </c>
      <c r="X61" s="31">
        <v>13.088524590163935</v>
      </c>
      <c r="Y61" s="31">
        <v>11.549726775956286</v>
      </c>
      <c r="Z61" s="31">
        <v>7.7114754098360674</v>
      </c>
      <c r="AA61" s="31">
        <v>7.0994535519125685</v>
      </c>
      <c r="AB61" s="31">
        <v>8.7081967213114755</v>
      </c>
      <c r="AC61" s="31">
        <v>9.7136612021857935</v>
      </c>
      <c r="AD61" s="31">
        <v>10.561748633879784</v>
      </c>
      <c r="AE61" s="31">
        <v>8.0961748633879793</v>
      </c>
      <c r="AF61" s="31">
        <v>9.1366120218579248</v>
      </c>
      <c r="AG61" s="31">
        <v>9.39016393442623</v>
      </c>
      <c r="AH61" s="31">
        <v>9.2939890710382524</v>
      </c>
      <c r="AI61" s="31">
        <f t="shared" si="6"/>
        <v>10.395628415300548</v>
      </c>
      <c r="AJ61" s="36">
        <f t="shared" si="7"/>
        <v>28.263943449800692</v>
      </c>
      <c r="AK61" s="35">
        <f>RANK(R61,(D61:R61,V61:AH61),1)</f>
        <v>26</v>
      </c>
    </row>
    <row r="62" spans="1:37" ht="12.75" customHeight="1" x14ac:dyDescent="0.25">
      <c r="A62">
        <v>2020</v>
      </c>
      <c r="B62" s="30" t="s">
        <v>159</v>
      </c>
      <c r="C62" s="38">
        <v>2015</v>
      </c>
      <c r="D62" s="31">
        <v>12.510357503352063</v>
      </c>
      <c r="E62" s="119">
        <v>16.252617623574427</v>
      </c>
      <c r="F62" s="31">
        <v>8.2076622926616132</v>
      </c>
      <c r="G62" s="31">
        <v>10.892327161516787</v>
      </c>
      <c r="H62" s="31">
        <v>11.67874414330265</v>
      </c>
      <c r="I62" s="31">
        <v>13.115988972083702</v>
      </c>
      <c r="J62" s="31">
        <v>11.552194284164694</v>
      </c>
      <c r="K62" s="31">
        <v>19.696581647257329</v>
      </c>
      <c r="L62" s="31">
        <v>12.031275893758378</v>
      </c>
      <c r="M62" s="119">
        <v>13.242538831221657</v>
      </c>
      <c r="N62" s="119">
        <v>12.293414887686998</v>
      </c>
      <c r="O62" s="31">
        <v>10.28669569278515</v>
      </c>
      <c r="P62" s="31">
        <v>11.389487322415896</v>
      </c>
      <c r="Q62" s="31">
        <v>11.488919354595716</v>
      </c>
      <c r="R62" s="31">
        <v>12.146917750992504</v>
      </c>
      <c r="S62" s="31">
        <f t="shared" si="3"/>
        <v>12.031275893758378</v>
      </c>
      <c r="T62" s="33">
        <f t="shared" si="4"/>
        <v>0.96117700446150189</v>
      </c>
      <c r="U62" s="34">
        <f t="shared" si="5"/>
        <v>9</v>
      </c>
      <c r="V62" s="119">
        <v>7.3941274839176199</v>
      </c>
      <c r="W62" s="119">
        <v>9.1929433388071153</v>
      </c>
      <c r="X62" s="119">
        <v>10.702502372809858</v>
      </c>
      <c r="Y62" s="31">
        <v>11.597390662428248</v>
      </c>
      <c r="Z62" s="119">
        <v>8.6144296970336107</v>
      </c>
      <c r="AA62" s="31">
        <v>7.1771848682525565</v>
      </c>
      <c r="AB62" s="119">
        <v>9.0844720309745828</v>
      </c>
      <c r="AC62" s="31">
        <v>8.7861759344351178</v>
      </c>
      <c r="AD62" s="119">
        <v>11.064073398918298</v>
      </c>
      <c r="AE62" s="119">
        <v>8.6144296970336107</v>
      </c>
      <c r="AF62" s="31">
        <v>9.4008466788194696</v>
      </c>
      <c r="AG62" s="31">
        <v>9.997438871898396</v>
      </c>
      <c r="AH62" s="31">
        <v>10.666345270199013</v>
      </c>
      <c r="AI62" s="31">
        <f t="shared" si="6"/>
        <v>10.978200280217543</v>
      </c>
      <c r="AJ62" s="36">
        <f t="shared" si="7"/>
        <v>10.645802052645756</v>
      </c>
      <c r="AK62" s="35">
        <f>RANK(R62,(D62:R62,V62:AH62),1)</f>
        <v>22</v>
      </c>
    </row>
    <row r="63" spans="1:37" ht="12.75" customHeight="1" x14ac:dyDescent="0.25">
      <c r="A63">
        <v>2021</v>
      </c>
      <c r="B63" s="30" t="s">
        <v>160</v>
      </c>
      <c r="C63" s="38">
        <v>2015</v>
      </c>
      <c r="D63" s="119">
        <v>12.098769003775441</v>
      </c>
      <c r="E63" s="119">
        <v>15.3361010255891</v>
      </c>
      <c r="F63" s="31">
        <v>9.0263412940648902</v>
      </c>
      <c r="G63" s="31">
        <v>10.415009185459489</v>
      </c>
      <c r="H63" s="31">
        <v>11.187455700047733</v>
      </c>
      <c r="I63" s="31">
        <v>13.55687028973977</v>
      </c>
      <c r="J63" s="31">
        <v>11.326322489187197</v>
      </c>
      <c r="K63" s="119">
        <v>17.957211670596404</v>
      </c>
      <c r="L63" s="119">
        <v>12.428577627981657</v>
      </c>
      <c r="M63" s="119">
        <v>12.732348729224228</v>
      </c>
      <c r="N63" s="119">
        <v>11.812356251175304</v>
      </c>
      <c r="O63" s="31">
        <v>9.8161461572955702</v>
      </c>
      <c r="P63" s="31">
        <v>11.786318728211656</v>
      </c>
      <c r="Q63" s="119">
        <v>11.630093590429764</v>
      </c>
      <c r="R63" s="31">
        <v>12.734402862033377</v>
      </c>
      <c r="S63" s="31">
        <f t="shared" ref="S63" si="8">MEDIAN(D63:R63)</f>
        <v>11.812356251175304</v>
      </c>
      <c r="T63" s="33">
        <f t="shared" ref="T63" si="9">(R63-S63)/S63*100</f>
        <v>7.805780584769713</v>
      </c>
      <c r="U63" s="34">
        <f t="shared" ref="U63" si="10">RANK(R63,D63:R63,1)</f>
        <v>12</v>
      </c>
      <c r="V63" s="119">
        <v>7.4033356959974537</v>
      </c>
      <c r="W63" s="31">
        <v>8.7052118441798907</v>
      </c>
      <c r="X63" s="119">
        <v>11.074626433871924</v>
      </c>
      <c r="Y63" s="119">
        <v>11.144059828441653</v>
      </c>
      <c r="Z63" s="31">
        <v>8.5055908347919171</v>
      </c>
      <c r="AA63" s="31">
        <v>6.8999435853669118</v>
      </c>
      <c r="AB63" s="31">
        <v>8.8874745049254322</v>
      </c>
      <c r="AC63" s="31">
        <v>8.7052118441798907</v>
      </c>
      <c r="AD63" s="119">
        <v>10.493121754350437</v>
      </c>
      <c r="AE63" s="119">
        <v>7.9935195498401583</v>
      </c>
      <c r="AF63" s="31">
        <v>9.6772793681561087</v>
      </c>
      <c r="AG63" s="119">
        <v>9.1738872575255677</v>
      </c>
      <c r="AH63" s="31">
        <v>10.007087992362326</v>
      </c>
      <c r="AI63" s="31">
        <f t="shared" ref="AI63" si="11">MEDIAN(D63:R63,V63:AH63)</f>
        <v>10.78387409411118</v>
      </c>
      <c r="AJ63" s="36">
        <f t="shared" ref="AJ63" si="12">(R63-AI63)/AI63*100</f>
        <v>18.087458652612934</v>
      </c>
      <c r="AK63" s="35">
        <f>RANK(R63,(D63:R63,V63:AH63),1)</f>
        <v>25</v>
      </c>
    </row>
    <row r="64" spans="1:37" ht="12.75" customHeight="1" x14ac:dyDescent="0.25">
      <c r="A64">
        <v>2021</v>
      </c>
      <c r="B64" s="30" t="s">
        <v>159</v>
      </c>
      <c r="C64" s="38">
        <v>2015</v>
      </c>
      <c r="D64" s="31">
        <v>12.334251398392915</v>
      </c>
      <c r="E64" s="31">
        <v>17.164030778840971</v>
      </c>
      <c r="F64" s="31">
        <v>12.64942218688776</v>
      </c>
      <c r="G64" s="31">
        <v>10.724324938243564</v>
      </c>
      <c r="H64" s="31">
        <v>11.550583491865186</v>
      </c>
      <c r="I64" s="31">
        <v>13.594934552372298</v>
      </c>
      <c r="J64" s="31">
        <v>13.526789517022062</v>
      </c>
      <c r="K64" s="31">
        <v>20.613873193446718</v>
      </c>
      <c r="L64" s="31">
        <v>14.991907777052161</v>
      </c>
      <c r="M64" s="31">
        <v>12.504613986768506</v>
      </c>
      <c r="N64" s="31">
        <v>12.674976575144099</v>
      </c>
      <c r="O64" s="119">
        <v>9.9151026434594982</v>
      </c>
      <c r="P64" s="31">
        <v>15.997047048468158</v>
      </c>
      <c r="Q64" s="31">
        <v>14.761918282745109</v>
      </c>
      <c r="R64" s="31">
        <v>14.014100093153873</v>
      </c>
      <c r="S64" s="31">
        <f t="shared" ref="S64:S69" si="13">MEDIAN(D64:R64)</f>
        <v>13.526789517022062</v>
      </c>
      <c r="T64" s="33">
        <f t="shared" ref="T64:T69" si="14">(R64-S64)/S64*100</f>
        <v>3.6025590219954386</v>
      </c>
      <c r="U64" s="34">
        <f t="shared" ref="U64:U69" si="15">RANK(R64,D64:R64,1)</f>
        <v>10</v>
      </c>
      <c r="V64" s="31">
        <v>7.7429796416706882</v>
      </c>
      <c r="W64" s="119">
        <v>8.705528265992788</v>
      </c>
      <c r="X64" s="31">
        <v>12.359805786649252</v>
      </c>
      <c r="Y64" s="31">
        <v>12.760157869331895</v>
      </c>
      <c r="Z64" s="31">
        <v>12.717567222237996</v>
      </c>
      <c r="AA64" s="31">
        <v>6.7293222408359128</v>
      </c>
      <c r="AB64" s="31">
        <v>11.942417445129049</v>
      </c>
      <c r="AC64" s="31">
        <v>9.5573412078707509</v>
      </c>
      <c r="AD64" s="31">
        <v>10.56248047928675</v>
      </c>
      <c r="AE64" s="31">
        <v>7.5129901473636389</v>
      </c>
      <c r="AF64" s="31">
        <v>9.9406570317158351</v>
      </c>
      <c r="AG64" s="31">
        <v>8.6884920071552276</v>
      </c>
      <c r="AH64" s="31">
        <v>10.093983361253869</v>
      </c>
      <c r="AI64" s="31">
        <f t="shared" ref="AI64:AI69" si="16">MEDIAN(D64:R64,V64:AH64)</f>
        <v>12.347028592521085</v>
      </c>
      <c r="AJ64" s="36">
        <f t="shared" ref="AJ64:AJ69" si="17">(R64-AI64)/AI64*100</f>
        <v>13.501803192086046</v>
      </c>
      <c r="AK64" s="35">
        <f>RANK(R64,(D64:R64,V64:AH64),1)</f>
        <v>23</v>
      </c>
    </row>
    <row r="65" spans="1:37" x14ac:dyDescent="0.25">
      <c r="A65">
        <v>2022</v>
      </c>
      <c r="B65" s="30" t="s">
        <v>160</v>
      </c>
      <c r="C65" s="38">
        <v>2015</v>
      </c>
      <c r="D65" s="31">
        <v>13.294043359292781</v>
      </c>
      <c r="E65" s="31">
        <v>22.075352557356343</v>
      </c>
      <c r="F65" s="31">
        <v>19.96211323931804</v>
      </c>
      <c r="G65" s="31">
        <v>11.239739002315302</v>
      </c>
      <c r="H65" s="31">
        <v>13.184592717322669</v>
      </c>
      <c r="I65" s="31">
        <v>15.988213007787836</v>
      </c>
      <c r="J65" s="31">
        <v>24.836876447063773</v>
      </c>
      <c r="K65" s="31">
        <v>22.673121448116181</v>
      </c>
      <c r="L65" s="31">
        <v>22.48789728478215</v>
      </c>
      <c r="M65" s="31">
        <v>14.085455693538201</v>
      </c>
      <c r="N65" s="31">
        <v>17.756261839612712</v>
      </c>
      <c r="O65" s="31">
        <v>14.211744895811407</v>
      </c>
      <c r="P65" s="31">
        <v>21.713323510839825</v>
      </c>
      <c r="Q65" s="31">
        <v>15.28099347505788</v>
      </c>
      <c r="R65" s="31">
        <v>20.843404959847621</v>
      </c>
      <c r="S65" s="31">
        <f t="shared" si="13"/>
        <v>17.756261839612712</v>
      </c>
      <c r="T65" s="33">
        <f t="shared" si="14"/>
        <v>17.386222100801394</v>
      </c>
      <c r="U65" s="34">
        <f t="shared" si="15"/>
        <v>10</v>
      </c>
      <c r="V65" s="31">
        <v>7.6699642180593557</v>
      </c>
      <c r="W65" s="31">
        <v>8.9244369606398646</v>
      </c>
      <c r="X65" s="31">
        <v>14.253841296569142</v>
      </c>
      <c r="Y65" s="31">
        <v>15.819827404756893</v>
      </c>
      <c r="Z65" s="31">
        <v>13.386655440959796</v>
      </c>
      <c r="AA65" s="31">
        <v>6.2807829930540935</v>
      </c>
      <c r="AB65" s="31">
        <v>14.977899389602189</v>
      </c>
      <c r="AC65" s="31">
        <v>10.145232582614186</v>
      </c>
      <c r="AD65" s="31">
        <v>10.279941065038939</v>
      </c>
      <c r="AE65" s="31">
        <v>7.6783834982109029</v>
      </c>
      <c r="AF65" s="31">
        <v>14.977899389602189</v>
      </c>
      <c r="AG65" s="31">
        <v>10.456745948221426</v>
      </c>
      <c r="AH65" s="31">
        <v>8.6129235950326244</v>
      </c>
      <c r="AI65" s="31">
        <f t="shared" si="16"/>
        <v>14.232793096190274</v>
      </c>
      <c r="AJ65" s="36">
        <f t="shared" si="17"/>
        <v>46.446342745099166</v>
      </c>
      <c r="AK65" s="35">
        <f>RANK(R65,(D65:R65,V65:AH65),1)</f>
        <v>23</v>
      </c>
    </row>
    <row r="66" spans="1:37" x14ac:dyDescent="0.25">
      <c r="A66">
        <v>2022</v>
      </c>
      <c r="B66" s="30" t="s">
        <v>159</v>
      </c>
      <c r="C66" s="38">
        <v>2015</v>
      </c>
      <c r="D66" s="31">
        <v>18.041348353403251</v>
      </c>
      <c r="E66" s="31">
        <v>32.724761534809446</v>
      </c>
      <c r="F66" s="119">
        <v>31.386766800466138</v>
      </c>
      <c r="G66" s="31">
        <v>15.589796711122622</v>
      </c>
      <c r="H66" s="31">
        <v>14.873322111442015</v>
      </c>
      <c r="I66" s="31">
        <v>20.138978807889853</v>
      </c>
      <c r="J66" s="119">
        <v>39.328412965600592</v>
      </c>
      <c r="K66" s="31">
        <v>33.000992705770635</v>
      </c>
      <c r="L66" s="31">
        <v>27.554059303379514</v>
      </c>
      <c r="M66" s="31">
        <v>14.640252060943501</v>
      </c>
      <c r="N66" s="31">
        <v>28.106521645301914</v>
      </c>
      <c r="O66" s="31">
        <v>17.022745910483835</v>
      </c>
      <c r="P66" s="31">
        <v>25.603176658466055</v>
      </c>
      <c r="Q66" s="119">
        <v>21.485605766325694</v>
      </c>
      <c r="R66" s="31">
        <v>33.551545216107023</v>
      </c>
      <c r="S66" s="31">
        <f t="shared" si="13"/>
        <v>25.603176658466055</v>
      </c>
      <c r="T66" s="33">
        <f t="shared" si="14"/>
        <v>31.044462426160418</v>
      </c>
      <c r="U66" s="34">
        <f t="shared" si="15"/>
        <v>14</v>
      </c>
      <c r="V66" s="31">
        <v>8.2524062324657947</v>
      </c>
      <c r="W66" s="31">
        <v>10.099702188268807</v>
      </c>
      <c r="X66" s="31">
        <v>22.020803660063017</v>
      </c>
      <c r="Y66" s="31">
        <v>17.929129440200267</v>
      </c>
      <c r="Z66" s="31">
        <v>17.998187232940566</v>
      </c>
      <c r="AA66" s="31">
        <v>7.3632871509344389</v>
      </c>
      <c r="AB66" s="31">
        <v>21.131684578531658</v>
      </c>
      <c r="AC66" s="31">
        <v>17.324873753722649</v>
      </c>
      <c r="AD66" s="31">
        <v>10.427726703785231</v>
      </c>
      <c r="AE66" s="31">
        <v>8.658120764815056</v>
      </c>
      <c r="AF66" s="31">
        <v>23.160257240277957</v>
      </c>
      <c r="AG66" s="31">
        <v>11.351374681686737</v>
      </c>
      <c r="AH66" s="31">
        <v>13.233199533859899</v>
      </c>
      <c r="AI66" s="31">
        <f t="shared" si="16"/>
        <v>18.019767793171908</v>
      </c>
      <c r="AJ66" s="36">
        <f t="shared" si="17"/>
        <v>86.19299427831946</v>
      </c>
      <c r="AK66" s="35">
        <f>RANK(R66,(D66:R66,V66:AH66),1)</f>
        <v>27</v>
      </c>
    </row>
    <row r="67" spans="1:37" x14ac:dyDescent="0.25">
      <c r="A67">
        <v>2023</v>
      </c>
      <c r="B67" s="30" t="s">
        <v>160</v>
      </c>
      <c r="C67" s="38">
        <v>2015</v>
      </c>
      <c r="D67" s="31">
        <v>23.604572965702761</v>
      </c>
      <c r="E67" s="31">
        <v>31.507850647641888</v>
      </c>
      <c r="F67" s="31">
        <v>26.104499868424902</v>
      </c>
      <c r="G67" s="31">
        <v>16.964416245139034</v>
      </c>
      <c r="H67" s="31">
        <v>16.604777638080758</v>
      </c>
      <c r="I67" s="31">
        <v>26.078184848396248</v>
      </c>
      <c r="J67" s="31">
        <v>16.455659191251719</v>
      </c>
      <c r="K67" s="31">
        <v>39.595333469781593</v>
      </c>
      <c r="L67" s="31">
        <v>28.332504897517619</v>
      </c>
      <c r="M67" s="31">
        <v>26.42028010876875</v>
      </c>
      <c r="N67" s="31">
        <v>37.876085494576188</v>
      </c>
      <c r="O67" s="31">
        <v>26.165901581825096</v>
      </c>
      <c r="P67" s="31">
        <v>18.9906727873454</v>
      </c>
      <c r="Q67" s="31">
        <v>15.648665243706326</v>
      </c>
      <c r="R67" s="119">
        <v>42.241041906951551</v>
      </c>
      <c r="S67" s="31">
        <f t="shared" si="13"/>
        <v>26.104499868424902</v>
      </c>
      <c r="T67" s="33">
        <f t="shared" si="14"/>
        <v>61.815174088222435</v>
      </c>
      <c r="U67" s="34">
        <f t="shared" si="15"/>
        <v>15</v>
      </c>
      <c r="V67" s="31">
        <v>8.3155463290547065</v>
      </c>
      <c r="W67" s="31">
        <v>10.262857811175113</v>
      </c>
      <c r="X67" s="31">
        <v>20.280108768749454</v>
      </c>
      <c r="Y67" s="31">
        <v>23.016870851729486</v>
      </c>
      <c r="Z67" s="31">
        <v>14.613607789245931</v>
      </c>
      <c r="AA67" s="31">
        <v>7.9909944153679717</v>
      </c>
      <c r="AB67" s="31">
        <v>22.113388497412355</v>
      </c>
      <c r="AC67" s="31">
        <v>21.113417736323502</v>
      </c>
      <c r="AD67" s="31">
        <v>10.403204584661268</v>
      </c>
      <c r="AE67" s="31">
        <v>8.0523961287681658</v>
      </c>
      <c r="AF67" s="31">
        <v>12.58735124703956</v>
      </c>
      <c r="AG67" s="31">
        <v>11.59615215929359</v>
      </c>
      <c r="AH67" s="31">
        <v>14.157480775415923</v>
      </c>
      <c r="AI67" s="31">
        <f t="shared" si="16"/>
        <v>19.635390778047427</v>
      </c>
      <c r="AJ67" s="36">
        <f t="shared" si="17"/>
        <v>115.12707531228502</v>
      </c>
      <c r="AK67" s="35">
        <f>RANK(R67,(D67:R67,V67:AH67),1)</f>
        <v>28</v>
      </c>
    </row>
    <row r="68" spans="1:37" x14ac:dyDescent="0.25">
      <c r="A68">
        <v>2023</v>
      </c>
      <c r="B68" s="30" t="s">
        <v>159</v>
      </c>
      <c r="C68" s="74">
        <v>2015</v>
      </c>
      <c r="D68" s="31">
        <v>25.81777886511145</v>
      </c>
      <c r="E68" s="31">
        <v>24.116741260955283</v>
      </c>
      <c r="F68" s="31">
        <v>15.939672168894898</v>
      </c>
      <c r="G68" s="31">
        <v>14.782621209722679</v>
      </c>
      <c r="H68" s="31">
        <v>18.659605393814665</v>
      </c>
      <c r="I68" s="31">
        <v>24.885230330853251</v>
      </c>
      <c r="J68" s="31">
        <v>16.449119979276698</v>
      </c>
      <c r="K68" s="31">
        <v>39.633312705973772</v>
      </c>
      <c r="L68" s="31">
        <v>22.148027688632403</v>
      </c>
      <c r="M68" s="31">
        <v>24.824787370299472</v>
      </c>
      <c r="N68" s="31">
        <v>22.778361420121744</v>
      </c>
      <c r="O68" s="31">
        <v>17.373033804884365</v>
      </c>
      <c r="P68" s="31">
        <v>17.856577489314546</v>
      </c>
      <c r="Q68" s="31">
        <v>12.149035071308299</v>
      </c>
      <c r="R68" s="31">
        <v>23.650160100199439</v>
      </c>
      <c r="S68" s="31">
        <f t="shared" si="13"/>
        <v>22.148027688632403</v>
      </c>
      <c r="T68" s="33">
        <f t="shared" si="14"/>
        <v>6.7822400833371432</v>
      </c>
      <c r="U68" s="34">
        <f t="shared" si="15"/>
        <v>10</v>
      </c>
      <c r="V68" s="31">
        <v>8.5742656899851752</v>
      </c>
      <c r="W68" s="31">
        <v>10.111243829781108</v>
      </c>
      <c r="X68" s="31">
        <v>18.124253457481252</v>
      </c>
      <c r="Y68" s="31">
        <v>22.294817735691563</v>
      </c>
      <c r="Z68" s="31">
        <v>15.766977995884121</v>
      </c>
      <c r="AA68" s="31">
        <v>7.6935254076302027</v>
      </c>
      <c r="AB68" s="31">
        <v>21.560867500395752</v>
      </c>
      <c r="AC68" s="31">
        <v>16.570005900384242</v>
      </c>
      <c r="AD68" s="31">
        <v>10.387554506598356</v>
      </c>
      <c r="AE68" s="31">
        <v>10.050800869227336</v>
      </c>
      <c r="AF68" s="31">
        <v>12.442615165426625</v>
      </c>
      <c r="AG68" s="31">
        <v>10.620691640162907</v>
      </c>
      <c r="AH68" s="31">
        <v>13.936419761969862</v>
      </c>
      <c r="AI68" s="31">
        <f t="shared" si="16"/>
        <v>16.971519852634302</v>
      </c>
      <c r="AJ68" s="36">
        <f t="shared" si="17"/>
        <v>39.352045695120736</v>
      </c>
      <c r="AK68" s="35">
        <f>RANK(R68,(D68:R68,V68:AH68),1)</f>
        <v>23</v>
      </c>
    </row>
    <row r="69" spans="1:37" x14ac:dyDescent="0.25">
      <c r="A69">
        <v>2024</v>
      </c>
      <c r="B69" s="30" t="s">
        <v>160</v>
      </c>
      <c r="C69" s="38">
        <v>2015</v>
      </c>
      <c r="D69" s="31">
        <v>25.180563271934698</v>
      </c>
      <c r="E69" s="31">
        <v>20.55643403564255</v>
      </c>
      <c r="F69" s="31">
        <v>16.094704901918885</v>
      </c>
      <c r="G69" s="31">
        <v>15.23142014616009</v>
      </c>
      <c r="H69" s="31">
        <v>18.966622505235264</v>
      </c>
      <c r="I69" s="31">
        <v>23.98393093721954</v>
      </c>
      <c r="J69" s="31">
        <v>16.137441771015855</v>
      </c>
      <c r="K69" s="31">
        <v>32.95867344758323</v>
      </c>
      <c r="L69" s="31">
        <v>20.949613231334673</v>
      </c>
      <c r="M69" s="31">
        <v>25.847258429847429</v>
      </c>
      <c r="N69" s="31">
        <v>24.787384076242571</v>
      </c>
      <c r="O69" s="31">
        <v>15.581862472755246</v>
      </c>
      <c r="P69" s="31">
        <v>15.735715201504338</v>
      </c>
      <c r="Q69" s="31">
        <v>13.427924270267958</v>
      </c>
      <c r="R69" s="31">
        <v>23.351762584688345</v>
      </c>
      <c r="S69" s="31">
        <f t="shared" si="13"/>
        <v>20.55643403564255</v>
      </c>
      <c r="T69" s="36">
        <f t="shared" si="14"/>
        <v>13.598314494620073</v>
      </c>
      <c r="U69" s="78">
        <f t="shared" si="15"/>
        <v>10</v>
      </c>
      <c r="V69" s="31">
        <v>8.453352707380656</v>
      </c>
      <c r="W69" s="31">
        <v>9.9747852472327878</v>
      </c>
      <c r="X69" s="31">
        <v>18.000769263643747</v>
      </c>
      <c r="Y69" s="31">
        <v>22.000940211120135</v>
      </c>
      <c r="Z69" s="31">
        <v>15.120304286507972</v>
      </c>
      <c r="AA69" s="31">
        <v>7.3592888584982248</v>
      </c>
      <c r="AB69" s="31">
        <v>19.325612205649815</v>
      </c>
      <c r="AC69" s="31">
        <v>16.359673490320098</v>
      </c>
      <c r="AD69" s="31">
        <v>10.222659087995213</v>
      </c>
      <c r="AE69" s="31">
        <v>8.8465319030727798</v>
      </c>
      <c r="AF69" s="31">
        <v>11.897944356596435</v>
      </c>
      <c r="AG69" s="31">
        <v>10.684217274242489</v>
      </c>
      <c r="AH69" s="31">
        <v>14.393777511859479</v>
      </c>
      <c r="AI69" s="31">
        <f t="shared" si="16"/>
        <v>16.11607333646737</v>
      </c>
      <c r="AJ69" s="36">
        <f t="shared" si="17"/>
        <v>44.897346252750623</v>
      </c>
      <c r="AK69" s="79">
        <f>RANK(R69,(D69:R69,V69:AH69),1)</f>
        <v>23</v>
      </c>
    </row>
    <row r="70" spans="1:37" x14ac:dyDescent="0.25">
      <c r="A70">
        <v>2024</v>
      </c>
      <c r="B70" s="30" t="s">
        <v>159</v>
      </c>
      <c r="C70" s="74">
        <v>2015</v>
      </c>
      <c r="D70" s="31">
        <v>22.463930209148863</v>
      </c>
      <c r="E70" s="31">
        <v>20.677217313499611</v>
      </c>
      <c r="F70" s="31">
        <v>16.172687618834583</v>
      </c>
      <c r="G70" s="31">
        <v>13.664578906162623</v>
      </c>
      <c r="H70" s="31">
        <v>18.647243037691535</v>
      </c>
      <c r="I70" s="31">
        <v>23.462140700145397</v>
      </c>
      <c r="J70" s="31">
        <v>16.189464265742089</v>
      </c>
      <c r="K70" s="31">
        <v>31.280058159042618</v>
      </c>
      <c r="L70" s="31">
        <v>18.722737948775308</v>
      </c>
      <c r="M70" s="31">
        <v>25.324348506878426</v>
      </c>
      <c r="N70" s="31">
        <v>21.33989486634605</v>
      </c>
      <c r="O70" s="31">
        <v>14.201431607202775</v>
      </c>
      <c r="P70" s="31">
        <v>15.786824739961974</v>
      </c>
      <c r="Q70" s="31">
        <v>12.641203444804832</v>
      </c>
      <c r="R70" s="31">
        <v>20.068075364864317</v>
      </c>
      <c r="S70" s="31">
        <f>MEDIAN(D70:R70)</f>
        <v>18.722737948775308</v>
      </c>
      <c r="T70" s="36">
        <f>(R70-S70)/S70*100</f>
        <v>7.1855805479401607</v>
      </c>
      <c r="U70" s="78">
        <f>RANK(R70,D70:R70,1)</f>
        <v>9</v>
      </c>
      <c r="V70" s="31">
        <v>8.5057599821049106</v>
      </c>
      <c r="W70" s="119">
        <v>9.8982216754278038</v>
      </c>
      <c r="X70" s="31">
        <v>17.481266077619953</v>
      </c>
      <c r="Y70" s="31">
        <v>21.063080192372219</v>
      </c>
      <c r="Z70" s="31">
        <v>14.226596577564033</v>
      </c>
      <c r="AA70" s="31">
        <v>6.8113186444469305</v>
      </c>
      <c r="AB70" s="119">
        <v>18.110390336651385</v>
      </c>
      <c r="AC70" s="31">
        <v>14.855720836595459</v>
      </c>
      <c r="AD70" s="31">
        <v>10.284084554300414</v>
      </c>
      <c r="AE70" s="31">
        <v>11.735264511799576</v>
      </c>
      <c r="AF70" s="31">
        <v>11.668157924169558</v>
      </c>
      <c r="AG70" s="31">
        <v>10.233754613577901</v>
      </c>
      <c r="AH70" s="31">
        <v>13.589083995078852</v>
      </c>
      <c r="AI70" s="31">
        <f>MEDIAN(D70:R70,V70:AH70)</f>
        <v>15.979756179398279</v>
      </c>
      <c r="AJ70" s="36">
        <f>(R70-AI70)/AI70*100</f>
        <v>25.584365240421231</v>
      </c>
      <c r="AK70" s="79">
        <f>RANK(R70,(D70:R70,V70:AH70),1)</f>
        <v>21</v>
      </c>
    </row>
    <row r="71" spans="1:37" x14ac:dyDescent="0.25">
      <c r="A71">
        <v>2025</v>
      </c>
      <c r="B71" s="30" t="s">
        <v>160</v>
      </c>
      <c r="C71" s="74">
        <v>2015</v>
      </c>
      <c r="D71" s="31">
        <v>21.721363272528119</v>
      </c>
      <c r="E71" s="31">
        <v>23.237982895900913</v>
      </c>
      <c r="F71" s="31">
        <v>15.35998651893668</v>
      </c>
      <c r="G71" s="119">
        <v>13.379955343977755</v>
      </c>
      <c r="H71" s="119">
        <v>16.025614020305852</v>
      </c>
      <c r="I71" s="31">
        <v>21.889876564013985</v>
      </c>
      <c r="J71" s="119">
        <v>16.337363609554703</v>
      </c>
      <c r="K71" s="119">
        <v>29.220204743649159</v>
      </c>
      <c r="L71" s="31">
        <v>20.710283523612922</v>
      </c>
      <c r="M71" s="31">
        <v>23.878333403547206</v>
      </c>
      <c r="N71" s="119">
        <v>21.291654379239162</v>
      </c>
      <c r="O71" s="31">
        <v>13.396806673126344</v>
      </c>
      <c r="P71" s="119">
        <v>15.191473227450814</v>
      </c>
      <c r="Q71" s="31">
        <v>14.551122719804525</v>
      </c>
      <c r="R71" s="119">
        <v>20.794481587891443</v>
      </c>
      <c r="S71" s="31">
        <f>MEDIAN(D71:R71)</f>
        <v>20.710283523612922</v>
      </c>
      <c r="T71" s="36">
        <f>(R71-S71)/S71*100</f>
        <v>0.40655196333996174</v>
      </c>
      <c r="U71" s="78">
        <f>RANK(R71,D71:R71,1)</f>
        <v>9</v>
      </c>
      <c r="V71" s="31">
        <v>9.1249947339596407</v>
      </c>
      <c r="W71" s="119">
        <v>10.944938282006992</v>
      </c>
      <c r="X71" s="31">
        <v>16.32051228040612</v>
      </c>
      <c r="Y71" s="31">
        <v>20.255297636601089</v>
      </c>
      <c r="Z71" s="31">
        <v>15.031385600539243</v>
      </c>
      <c r="AA71" s="31">
        <v>6.9006192863462115</v>
      </c>
      <c r="AB71" s="31">
        <v>16.94401145890382</v>
      </c>
      <c r="AC71" s="31">
        <v>14.947128954796311</v>
      </c>
      <c r="AD71" s="119">
        <v>9.9928381851118502</v>
      </c>
      <c r="AE71" s="119">
        <v>12.461557905379788</v>
      </c>
      <c r="AF71" s="31">
        <v>12.191936639002401</v>
      </c>
      <c r="AG71" s="31">
        <v>10.700594009352487</v>
      </c>
      <c r="AH71" s="31">
        <v>12.293044613893922</v>
      </c>
      <c r="AI71" s="31">
        <f>MEDIAN(D71:R71,V71:AH71)</f>
        <v>15.275729873193747</v>
      </c>
      <c r="AJ71" s="36">
        <f>(R71-AI71)/AI71*100</f>
        <v>36.127581205675462</v>
      </c>
      <c r="AK71" s="79">
        <f>RANK(R71,(D71:R71,V71:AH71),1)</f>
        <v>22</v>
      </c>
    </row>
    <row r="72" spans="1:37" x14ac:dyDescent="0.25">
      <c r="A72">
        <v>2025</v>
      </c>
      <c r="B72" s="30" t="s">
        <v>159</v>
      </c>
      <c r="C72" s="74">
        <v>2015</v>
      </c>
      <c r="D72" s="31">
        <v>22.118330308529945</v>
      </c>
      <c r="E72" s="31">
        <v>23.642831215970958</v>
      </c>
      <c r="F72" s="31">
        <v>14.678765880217787</v>
      </c>
      <c r="G72" s="31">
        <v>13.676950998185117</v>
      </c>
      <c r="H72" s="31">
        <v>15.549909255898363</v>
      </c>
      <c r="I72" s="31">
        <v>22.867513611615244</v>
      </c>
      <c r="J72" s="31">
        <v>16.996007259528128</v>
      </c>
      <c r="K72" s="31">
        <v>31.430852994555352</v>
      </c>
      <c r="L72" s="31">
        <v>19.078039927404721</v>
      </c>
      <c r="M72" s="31">
        <v>24.688203266787657</v>
      </c>
      <c r="N72" s="31">
        <v>23.451179673321231</v>
      </c>
      <c r="O72" s="31">
        <v>14.156079854809436</v>
      </c>
      <c r="P72" s="31">
        <v>16.029038112522688</v>
      </c>
      <c r="Q72" s="31">
        <v>15.427949183303086</v>
      </c>
      <c r="R72" s="31">
        <v>20.496292751762521</v>
      </c>
      <c r="S72" s="31">
        <f>MEDIAN(D72:R72)</f>
        <v>19.078039927404721</v>
      </c>
      <c r="T72" s="36">
        <f>(R72-S72)/S72*100</f>
        <v>7.4339545873396879</v>
      </c>
      <c r="U72" s="78">
        <f>RANK(R72,D72:R72,1)</f>
        <v>9</v>
      </c>
      <c r="V72" s="31">
        <v>9.8352087114337579</v>
      </c>
      <c r="W72" s="31">
        <v>11.629764065335753</v>
      </c>
      <c r="X72" s="31">
        <v>16.421052631578949</v>
      </c>
      <c r="Y72" s="31">
        <v>21.081669691470054</v>
      </c>
      <c r="Z72" s="31">
        <v>15.271143375680582</v>
      </c>
      <c r="AA72" s="31">
        <v>7.4221415607985479</v>
      </c>
      <c r="AB72" s="31">
        <v>17.605807622504539</v>
      </c>
      <c r="AC72" s="31">
        <v>14.095099818511796</v>
      </c>
      <c r="AD72" s="31">
        <v>10.505989110707803</v>
      </c>
      <c r="AE72" s="31">
        <v>13.406896551724138</v>
      </c>
      <c r="AF72" s="31">
        <v>19.348094373865699</v>
      </c>
      <c r="AG72" s="31">
        <v>10.810889292196007</v>
      </c>
      <c r="AH72" s="31">
        <v>14.121234119782214</v>
      </c>
      <c r="AI72" s="31">
        <f>MEDIAN(D72:R72,V72:AH72)</f>
        <v>15.789473684210526</v>
      </c>
      <c r="AJ72" s="36">
        <f>(R72-AI72)/AI72*100</f>
        <v>29.809854094495975</v>
      </c>
      <c r="AK72" s="79">
        <f>RANK(R72,(D72:R72,V72:AH72),1)</f>
        <v>21</v>
      </c>
    </row>
    <row r="74" spans="1:37" x14ac:dyDescent="0.25">
      <c r="B74" s="30"/>
      <c r="R74" s="1"/>
      <c r="T74" s="121"/>
      <c r="U74" s="122"/>
      <c r="AJ74" s="121"/>
      <c r="AK74" s="122"/>
    </row>
    <row r="75" spans="1:37" x14ac:dyDescent="0.25">
      <c r="B75" s="30"/>
    </row>
    <row r="76" spans="1:37" x14ac:dyDescent="0.25">
      <c r="B76" s="30"/>
    </row>
    <row r="77" spans="1:37" x14ac:dyDescent="0.25">
      <c r="B77" s="30"/>
    </row>
    <row r="78" spans="1:37" x14ac:dyDescent="0.25">
      <c r="B78" s="30"/>
    </row>
    <row r="79" spans="1:37" x14ac:dyDescent="0.25">
      <c r="B79" s="30"/>
    </row>
    <row r="80" spans="1:37" x14ac:dyDescent="0.25">
      <c r="B80" s="30"/>
    </row>
    <row r="81" spans="2:2" x14ac:dyDescent="0.25">
      <c r="B81" s="30"/>
    </row>
    <row r="82" spans="2:2" x14ac:dyDescent="0.25">
      <c r="B82" s="30"/>
    </row>
    <row r="83" spans="2:2" x14ac:dyDescent="0.25">
      <c r="B83" s="30"/>
    </row>
    <row r="84" spans="2:2" x14ac:dyDescent="0.25">
      <c r="B84" s="30"/>
    </row>
    <row r="85" spans="2:2" x14ac:dyDescent="0.25">
      <c r="B85" s="30"/>
    </row>
  </sheetData>
  <phoneticPr fontId="20" type="noConversion"/>
  <pageMargins left="0.7" right="0.7" top="0.75" bottom="0.75" header="0.3" footer="0.3"/>
  <pageSetup paperSize="9"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277C-435F-4A1E-BFDC-32D118485EE0}">
  <sheetPr>
    <tabColor theme="4"/>
  </sheetPr>
  <dimension ref="A1:AK74"/>
  <sheetViews>
    <sheetView showGridLines="0" workbookViewId="0">
      <pane ySplit="14" topLeftCell="A59"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43" t="s">
        <v>91</v>
      </c>
    </row>
    <row r="2" spans="1:37" ht="18" customHeight="1" x14ac:dyDescent="0.35">
      <c r="A2" s="39" t="s">
        <v>143</v>
      </c>
    </row>
    <row r="3" spans="1:37" ht="18" customHeight="1" x14ac:dyDescent="0.35">
      <c r="A3" s="39" t="s">
        <v>94</v>
      </c>
    </row>
    <row r="4" spans="1:37" ht="18" customHeight="1" x14ac:dyDescent="0.35">
      <c r="A4" s="39" t="s">
        <v>96</v>
      </c>
    </row>
    <row r="5" spans="1:37" ht="18" customHeight="1" x14ac:dyDescent="0.35">
      <c r="A5" s="39" t="s">
        <v>149</v>
      </c>
    </row>
    <row r="6" spans="1:37" ht="18" customHeight="1" x14ac:dyDescent="0.35">
      <c r="A6" s="39" t="s">
        <v>158</v>
      </c>
    </row>
    <row r="7" spans="1:37" ht="18" customHeight="1" x14ac:dyDescent="0.35">
      <c r="A7" s="39" t="s">
        <v>119</v>
      </c>
    </row>
    <row r="8" spans="1:37" ht="18" customHeight="1" x14ac:dyDescent="0.35">
      <c r="A8" s="39" t="s">
        <v>177</v>
      </c>
    </row>
    <row r="9" spans="1:37" ht="18" customHeight="1" x14ac:dyDescent="0.35">
      <c r="A9" s="39" t="s">
        <v>95</v>
      </c>
    </row>
    <row r="10" spans="1:37" ht="18" customHeight="1" x14ac:dyDescent="0.25">
      <c r="A10" s="40" t="s">
        <v>139</v>
      </c>
    </row>
    <row r="11" spans="1:37" ht="18" customHeight="1" x14ac:dyDescent="0.35">
      <c r="A11" s="41" t="s">
        <v>140</v>
      </c>
    </row>
    <row r="12" spans="1:37" ht="18" customHeight="1" x14ac:dyDescent="0.35">
      <c r="A12" s="41" t="s">
        <v>141</v>
      </c>
    </row>
    <row r="13" spans="1:37" ht="18" customHeight="1" x14ac:dyDescent="0.35">
      <c r="A13" s="39" t="s">
        <v>142</v>
      </c>
    </row>
    <row r="14" spans="1:37" s="102" customFormat="1" ht="52" x14ac:dyDescent="0.3">
      <c r="A14" s="98" t="s">
        <v>84</v>
      </c>
      <c r="B14" s="98" t="s">
        <v>85</v>
      </c>
      <c r="C14" s="99" t="s">
        <v>60</v>
      </c>
      <c r="D14" s="99" t="s">
        <v>0</v>
      </c>
      <c r="E14" s="99" t="s">
        <v>1</v>
      </c>
      <c r="F14" s="99" t="s">
        <v>2</v>
      </c>
      <c r="G14" s="99" t="s">
        <v>3</v>
      </c>
      <c r="H14" s="99" t="s">
        <v>4</v>
      </c>
      <c r="I14" s="99" t="s">
        <v>5</v>
      </c>
      <c r="J14" s="99" t="s">
        <v>6</v>
      </c>
      <c r="K14" s="99" t="s">
        <v>7</v>
      </c>
      <c r="L14" s="99" t="s">
        <v>8</v>
      </c>
      <c r="M14" s="99" t="s">
        <v>9</v>
      </c>
      <c r="N14" s="99" t="s">
        <v>10</v>
      </c>
      <c r="O14" s="99" t="s">
        <v>11</v>
      </c>
      <c r="P14" s="99" t="s">
        <v>12</v>
      </c>
      <c r="Q14" s="99" t="s">
        <v>13</v>
      </c>
      <c r="R14" s="99" t="s">
        <v>115</v>
      </c>
      <c r="S14" s="99" t="s">
        <v>154</v>
      </c>
      <c r="T14" s="99" t="s">
        <v>155</v>
      </c>
      <c r="U14" s="99" t="s">
        <v>152</v>
      </c>
      <c r="V14" s="99" t="s">
        <v>27</v>
      </c>
      <c r="W14" s="99" t="s">
        <v>45</v>
      </c>
      <c r="X14" s="100" t="s">
        <v>17</v>
      </c>
      <c r="Y14" s="100" t="s">
        <v>180</v>
      </c>
      <c r="Z14" s="100" t="s">
        <v>18</v>
      </c>
      <c r="AA14" s="101" t="s">
        <v>19</v>
      </c>
      <c r="AB14" s="101" t="s">
        <v>20</v>
      </c>
      <c r="AC14" s="101" t="s">
        <v>21</v>
      </c>
      <c r="AD14" s="101" t="s">
        <v>22</v>
      </c>
      <c r="AE14" s="101" t="s">
        <v>23</v>
      </c>
      <c r="AF14" s="101" t="s">
        <v>28</v>
      </c>
      <c r="AG14" s="101" t="s">
        <v>24</v>
      </c>
      <c r="AH14" s="101" t="s">
        <v>25</v>
      </c>
      <c r="AI14" s="99" t="s">
        <v>156</v>
      </c>
      <c r="AJ14" s="99" t="s">
        <v>157</v>
      </c>
      <c r="AK14" s="99" t="s">
        <v>153</v>
      </c>
    </row>
    <row r="15" spans="1:37" ht="12.75" customHeight="1" x14ac:dyDescent="0.25">
      <c r="A15">
        <v>1998</v>
      </c>
      <c r="B15" s="30" t="s">
        <v>160</v>
      </c>
      <c r="C15" s="38" t="s">
        <v>86</v>
      </c>
      <c r="D15" s="31">
        <v>8.3253588516746415</v>
      </c>
      <c r="E15" s="31">
        <v>9.6589982052537113</v>
      </c>
      <c r="F15" s="31">
        <v>8.8980381760339338</v>
      </c>
      <c r="G15" s="31">
        <v>6.1824483429715293</v>
      </c>
      <c r="H15" s="31">
        <v>8.5293289912756816</v>
      </c>
      <c r="I15" s="31">
        <v>9.4378996970716926</v>
      </c>
      <c r="J15" s="31">
        <v>4.9218716736918298</v>
      </c>
      <c r="K15" s="31">
        <v>5.9528238079134255</v>
      </c>
      <c r="L15" s="31">
        <v>14.858755129958961</v>
      </c>
      <c r="M15" s="31">
        <v>7.4726709087942575</v>
      </c>
      <c r="N15" s="31">
        <v>7.8972520908004782</v>
      </c>
      <c r="O15" s="31">
        <v>8.745722558568044</v>
      </c>
      <c r="P15" s="31">
        <v>7.6721467715034546</v>
      </c>
      <c r="Q15" s="31">
        <v>6.6025608848207469</v>
      </c>
      <c r="R15" s="31">
        <v>7.59</v>
      </c>
      <c r="S15" s="32">
        <f t="shared" ref="S15:S33" si="0">MEDIAN(D15:R15)</f>
        <v>7.8972520908004782</v>
      </c>
      <c r="T15" s="33">
        <f t="shared" ref="T15:T33" si="1">(R15-S15)/S15*100</f>
        <v>-3.8906202723146799</v>
      </c>
      <c r="U15" s="34">
        <f t="shared" ref="U15:U33" si="2">RANK(R15,D15:R15,1)</f>
        <v>6</v>
      </c>
      <c r="V15" s="32"/>
      <c r="W15" s="32"/>
      <c r="X15" s="37"/>
      <c r="Y15" s="37"/>
      <c r="Z15" s="37"/>
      <c r="AA15" s="37"/>
      <c r="AB15" s="37"/>
      <c r="AC15" s="37"/>
      <c r="AD15" s="37"/>
      <c r="AE15" s="37"/>
      <c r="AF15" s="37"/>
      <c r="AG15" s="37"/>
      <c r="AH15" s="37"/>
      <c r="AI15" s="31"/>
      <c r="AJ15" s="36"/>
      <c r="AK15" s="35"/>
    </row>
    <row r="16" spans="1:37" ht="12.75" customHeight="1" x14ac:dyDescent="0.25">
      <c r="A16">
        <v>1998</v>
      </c>
      <c r="B16" s="30" t="s">
        <v>159</v>
      </c>
      <c r="C16" s="38" t="s">
        <v>86</v>
      </c>
      <c r="D16" s="31">
        <v>8.3630039525691693</v>
      </c>
      <c r="E16" s="31">
        <v>9.7588346371729155</v>
      </c>
      <c r="F16" s="31">
        <v>8.9100929032258076</v>
      </c>
      <c r="G16" s="31">
        <v>6.203923514811442</v>
      </c>
      <c r="H16" s="31">
        <v>8.379352467870735</v>
      </c>
      <c r="I16" s="31">
        <v>9.5734597156398102</v>
      </c>
      <c r="J16" s="31">
        <v>4.6934757929883144</v>
      </c>
      <c r="K16" s="31">
        <v>5.9789497206703919</v>
      </c>
      <c r="L16" s="31">
        <v>14.914864400961209</v>
      </c>
      <c r="M16" s="31">
        <v>7.5118424602104117</v>
      </c>
      <c r="N16" s="31">
        <v>7.9306956092747907</v>
      </c>
      <c r="O16" s="31">
        <v>8.7877324632952689</v>
      </c>
      <c r="P16" s="31">
        <v>7.7048853439680958</v>
      </c>
      <c r="Q16" s="31">
        <v>6.4744130242803504</v>
      </c>
      <c r="R16" s="31">
        <v>7.31</v>
      </c>
      <c r="S16" s="32">
        <f t="shared" si="0"/>
        <v>7.9306956092747907</v>
      </c>
      <c r="T16" s="33">
        <f t="shared" si="1"/>
        <v>-7.8264964368182266</v>
      </c>
      <c r="U16" s="34">
        <f t="shared" si="2"/>
        <v>5</v>
      </c>
      <c r="V16" s="32"/>
      <c r="W16" s="32"/>
      <c r="X16" s="37"/>
      <c r="Y16" s="37"/>
      <c r="Z16" s="37"/>
      <c r="AA16" s="37"/>
      <c r="AB16" s="37"/>
      <c r="AC16" s="37"/>
      <c r="AD16" s="37"/>
      <c r="AE16" s="37"/>
      <c r="AF16" s="37"/>
      <c r="AG16" s="37"/>
      <c r="AH16" s="37"/>
      <c r="AI16" s="31"/>
      <c r="AJ16" s="36"/>
      <c r="AK16" s="35"/>
    </row>
    <row r="17" spans="1:37" ht="12.75" customHeight="1" x14ac:dyDescent="0.25">
      <c r="A17">
        <v>1999</v>
      </c>
      <c r="B17" s="30" t="s">
        <v>160</v>
      </c>
      <c r="C17" s="38" t="s">
        <v>86</v>
      </c>
      <c r="D17" s="31">
        <v>8.8515512016453126</v>
      </c>
      <c r="E17" s="31">
        <v>10.133887292730025</v>
      </c>
      <c r="F17" s="31">
        <v>9.6424103830645151</v>
      </c>
      <c r="G17" s="31">
        <v>6.1950000000000003</v>
      </c>
      <c r="H17" s="31">
        <v>8.5862335488454278</v>
      </c>
      <c r="I17" s="31">
        <v>10.121534080160341</v>
      </c>
      <c r="J17" s="31">
        <v>4.7362534948741857</v>
      </c>
      <c r="K17" s="31">
        <v>6.2581580671539072</v>
      </c>
      <c r="L17" s="31">
        <v>14.67698203246448</v>
      </c>
      <c r="M17" s="31">
        <v>7.9821714976983067</v>
      </c>
      <c r="N17" s="31">
        <v>8.925856850493032</v>
      </c>
      <c r="O17" s="31">
        <v>8.8791013657086424</v>
      </c>
      <c r="P17" s="31">
        <v>7.9261476326133211</v>
      </c>
      <c r="Q17" s="31">
        <v>6.4479886522127829</v>
      </c>
      <c r="R17" s="31">
        <v>7.13</v>
      </c>
      <c r="S17" s="32">
        <f t="shared" si="0"/>
        <v>8.5862335488454278</v>
      </c>
      <c r="T17" s="33">
        <f t="shared" si="1"/>
        <v>-16.960097120130683</v>
      </c>
      <c r="U17" s="34">
        <f t="shared" si="2"/>
        <v>5</v>
      </c>
      <c r="V17" s="32"/>
      <c r="W17" s="32"/>
      <c r="X17" s="37"/>
      <c r="Y17" s="37"/>
      <c r="Z17" s="37"/>
      <c r="AA17" s="37"/>
      <c r="AB17" s="37"/>
      <c r="AC17" s="37"/>
      <c r="AD17" s="37"/>
      <c r="AE17" s="37"/>
      <c r="AF17" s="37"/>
      <c r="AG17" s="37"/>
      <c r="AH17" s="37"/>
      <c r="AI17" s="31"/>
      <c r="AJ17" s="36"/>
      <c r="AK17" s="35"/>
    </row>
    <row r="18" spans="1:37" ht="12.75" customHeight="1" x14ac:dyDescent="0.25">
      <c r="A18">
        <v>1999</v>
      </c>
      <c r="B18" s="30" t="s">
        <v>159</v>
      </c>
      <c r="C18" s="38" t="s">
        <v>86</v>
      </c>
      <c r="D18" s="31">
        <v>8.8515512016453126</v>
      </c>
      <c r="E18" s="31">
        <v>10.081829652527645</v>
      </c>
      <c r="F18" s="31">
        <v>9.9717420362903209</v>
      </c>
      <c r="G18" s="31">
        <v>6.1180000000000012</v>
      </c>
      <c r="H18" s="31">
        <v>8.3973492164882764</v>
      </c>
      <c r="I18" s="31">
        <v>11.782210110285659</v>
      </c>
      <c r="J18" s="31">
        <v>4.6638115631691655</v>
      </c>
      <c r="K18" s="31">
        <v>6.2572692504990064</v>
      </c>
      <c r="L18" s="31">
        <v>14.732656086186324</v>
      </c>
      <c r="M18" s="31">
        <v>7.9474664042300542</v>
      </c>
      <c r="N18" s="31">
        <v>7.4805668622459391</v>
      </c>
      <c r="O18" s="31">
        <v>8.8441855129138762</v>
      </c>
      <c r="P18" s="31">
        <v>7.8041421754234133</v>
      </c>
      <c r="Q18" s="31">
        <v>6.4921696242313836</v>
      </c>
      <c r="R18" s="31">
        <v>6.94</v>
      </c>
      <c r="S18" s="32">
        <f t="shared" si="0"/>
        <v>7.9474664042300542</v>
      </c>
      <c r="T18" s="33">
        <f t="shared" si="1"/>
        <v>-12.676573300062369</v>
      </c>
      <c r="U18" s="34">
        <f t="shared" si="2"/>
        <v>5</v>
      </c>
      <c r="V18" s="32"/>
      <c r="W18" s="32"/>
      <c r="X18" s="37"/>
      <c r="Y18" s="37"/>
      <c r="Z18" s="37"/>
      <c r="AA18" s="37"/>
      <c r="AB18" s="37"/>
      <c r="AC18" s="37"/>
      <c r="AD18" s="37"/>
      <c r="AE18" s="37"/>
      <c r="AF18" s="37"/>
      <c r="AG18" s="37"/>
      <c r="AH18" s="37"/>
      <c r="AI18" s="31"/>
      <c r="AJ18" s="36"/>
      <c r="AK18" s="35"/>
    </row>
    <row r="19" spans="1:37" ht="12.75" customHeight="1" x14ac:dyDescent="0.25">
      <c r="A19">
        <v>2000</v>
      </c>
      <c r="B19" s="30" t="s">
        <v>160</v>
      </c>
      <c r="C19" s="38" t="s">
        <v>86</v>
      </c>
      <c r="D19" s="31">
        <v>7.8399453500287057</v>
      </c>
      <c r="E19" s="31">
        <v>8.8835123537738081</v>
      </c>
      <c r="F19" s="31">
        <v>9.0816056249999999</v>
      </c>
      <c r="G19" s="31">
        <v>5.4125999999999994</v>
      </c>
      <c r="H19" s="31">
        <v>7.4376521631753292</v>
      </c>
      <c r="I19" s="31">
        <v>9.2152180915519253</v>
      </c>
      <c r="J19" s="31">
        <v>3.7735222158455914</v>
      </c>
      <c r="K19" s="31">
        <v>5.5421527647276925</v>
      </c>
      <c r="L19" s="31">
        <v>12.401793138353639</v>
      </c>
      <c r="M19" s="31">
        <v>6.885490544101498</v>
      </c>
      <c r="N19" s="31">
        <v>8.6365999999999996</v>
      </c>
      <c r="O19" s="31">
        <v>7.7871999999999995</v>
      </c>
      <c r="P19" s="31">
        <v>6.766915485677881</v>
      </c>
      <c r="Q19" s="31">
        <v>5.9831131716279069</v>
      </c>
      <c r="R19" s="31">
        <v>6.93</v>
      </c>
      <c r="S19" s="32">
        <f t="shared" si="0"/>
        <v>7.4376521631753292</v>
      </c>
      <c r="T19" s="33">
        <f t="shared" si="1"/>
        <v>-6.8254356621942289</v>
      </c>
      <c r="U19" s="34">
        <f t="shared" si="2"/>
        <v>7</v>
      </c>
      <c r="V19" s="32"/>
      <c r="W19" s="32"/>
      <c r="X19" s="37"/>
      <c r="Y19" s="37"/>
      <c r="Z19" s="37"/>
      <c r="AA19" s="37"/>
      <c r="AB19" s="37"/>
      <c r="AC19" s="37"/>
      <c r="AD19" s="37"/>
      <c r="AE19" s="37"/>
      <c r="AF19" s="37"/>
      <c r="AG19" s="37"/>
      <c r="AH19" s="37"/>
      <c r="AI19" s="31"/>
      <c r="AJ19" s="36"/>
      <c r="AK19" s="35"/>
    </row>
    <row r="20" spans="1:37" ht="12.75" customHeight="1" x14ac:dyDescent="0.25">
      <c r="A20">
        <v>2000</v>
      </c>
      <c r="B20" s="30" t="s">
        <v>159</v>
      </c>
      <c r="C20" s="38" t="s">
        <v>86</v>
      </c>
      <c r="D20" s="31">
        <v>8.2004026075012888</v>
      </c>
      <c r="E20" s="31">
        <v>8.8681429552378663</v>
      </c>
      <c r="F20" s="31">
        <v>9.0510685455764062</v>
      </c>
      <c r="G20" s="31">
        <v>5.4001999999999999</v>
      </c>
      <c r="H20" s="31">
        <v>7.2798064507277145</v>
      </c>
      <c r="I20" s="31">
        <v>9.2152180915519253</v>
      </c>
      <c r="J20" s="31">
        <v>3.7086623523125328</v>
      </c>
      <c r="K20" s="31">
        <v>5.5429400023363185</v>
      </c>
      <c r="L20" s="31">
        <v>12.990006559002618</v>
      </c>
      <c r="M20" s="31">
        <v>6.5012555807029777</v>
      </c>
      <c r="N20" s="31">
        <v>7.8491999999999988</v>
      </c>
      <c r="O20" s="31">
        <v>7.7870332498678181</v>
      </c>
      <c r="P20" s="31">
        <v>6.766915485677881</v>
      </c>
      <c r="Q20" s="31">
        <v>6.1175868575505348</v>
      </c>
      <c r="R20" s="31">
        <v>6.68</v>
      </c>
      <c r="S20" s="32">
        <f t="shared" si="0"/>
        <v>7.2798064507277145</v>
      </c>
      <c r="T20" s="33">
        <f t="shared" si="1"/>
        <v>-8.2393186520468014</v>
      </c>
      <c r="U20" s="34">
        <f t="shared" si="2"/>
        <v>6</v>
      </c>
      <c r="V20" s="32"/>
      <c r="W20" s="32"/>
      <c r="X20" s="37"/>
      <c r="Y20" s="37"/>
      <c r="Z20" s="37"/>
      <c r="AA20" s="37"/>
      <c r="AB20" s="37"/>
      <c r="AC20" s="37"/>
      <c r="AD20" s="37"/>
      <c r="AE20" s="37"/>
      <c r="AF20" s="37"/>
      <c r="AG20" s="37"/>
      <c r="AH20" s="37"/>
      <c r="AI20" s="31"/>
      <c r="AJ20" s="36"/>
      <c r="AK20" s="35"/>
    </row>
    <row r="21" spans="1:37" ht="12.75" customHeight="1" x14ac:dyDescent="0.25">
      <c r="A21">
        <v>2001</v>
      </c>
      <c r="B21" s="30" t="s">
        <v>160</v>
      </c>
      <c r="C21" s="38" t="s">
        <v>86</v>
      </c>
      <c r="D21" s="31">
        <v>8.3326671656867948</v>
      </c>
      <c r="E21" s="31">
        <v>9.0580293952141666</v>
      </c>
      <c r="F21" s="31">
        <v>9.6989511293565673</v>
      </c>
      <c r="G21" s="31">
        <v>5.4306000000000001</v>
      </c>
      <c r="H21" s="31">
        <v>7.3972226838039683</v>
      </c>
      <c r="I21" s="31">
        <v>9.6956279431238919</v>
      </c>
      <c r="J21" s="31">
        <v>3.8825624888677788</v>
      </c>
      <c r="K21" s="31">
        <v>5.6315423254491064</v>
      </c>
      <c r="L21" s="31">
        <v>12.734897509128377</v>
      </c>
      <c r="M21" s="31">
        <v>7.824263322417754</v>
      </c>
      <c r="N21" s="31">
        <v>10.7037</v>
      </c>
      <c r="O21" s="31">
        <v>7.9534821081194309</v>
      </c>
      <c r="P21" s="31">
        <v>6.5996538170278747</v>
      </c>
      <c r="Q21" s="31">
        <v>6.1332801269662927</v>
      </c>
      <c r="R21" s="31">
        <v>6.63</v>
      </c>
      <c r="S21" s="32">
        <f t="shared" si="0"/>
        <v>7.824263322417754</v>
      </c>
      <c r="T21" s="33">
        <f t="shared" si="1"/>
        <v>-15.263588061971284</v>
      </c>
      <c r="U21" s="34">
        <f t="shared" si="2"/>
        <v>6</v>
      </c>
      <c r="V21" s="32"/>
      <c r="W21" s="32"/>
      <c r="X21" s="37"/>
      <c r="Y21" s="37"/>
      <c r="Z21" s="37"/>
      <c r="AA21" s="37"/>
      <c r="AB21" s="37"/>
      <c r="AC21" s="37"/>
      <c r="AD21" s="37"/>
      <c r="AE21" s="37"/>
      <c r="AF21" s="37"/>
      <c r="AG21" s="37"/>
      <c r="AH21" s="37"/>
      <c r="AI21" s="31"/>
      <c r="AJ21" s="36"/>
      <c r="AK21" s="35"/>
    </row>
    <row r="22" spans="1:37" ht="12.75" customHeight="1" x14ac:dyDescent="0.25">
      <c r="A22">
        <v>2001</v>
      </c>
      <c r="B22" s="30" t="s">
        <v>159</v>
      </c>
      <c r="C22" s="38" t="s">
        <v>86</v>
      </c>
      <c r="D22" s="31">
        <v>8.3326671656867948</v>
      </c>
      <c r="E22" s="31">
        <v>9.1361158555177369</v>
      </c>
      <c r="F22" s="31">
        <v>9.8863765516085778</v>
      </c>
      <c r="G22" s="31">
        <v>5.6636999999999995</v>
      </c>
      <c r="H22" s="31">
        <v>7.3943413973781809</v>
      </c>
      <c r="I22" s="31">
        <v>9.5184653062894018</v>
      </c>
      <c r="J22" s="31">
        <v>4.0172178353024997</v>
      </c>
      <c r="K22" s="31">
        <v>5.6315423254491064</v>
      </c>
      <c r="L22" s="31">
        <v>12.34836050757384</v>
      </c>
      <c r="M22" s="31">
        <v>7.9335843668427524</v>
      </c>
      <c r="N22" s="31">
        <v>10.016999999999999</v>
      </c>
      <c r="O22" s="31">
        <v>7.9534821081194309</v>
      </c>
      <c r="P22" s="31">
        <v>6.5996538170278747</v>
      </c>
      <c r="Q22" s="31">
        <v>6.746943108539325</v>
      </c>
      <c r="R22" s="31">
        <v>6.7</v>
      </c>
      <c r="S22" s="32">
        <f t="shared" si="0"/>
        <v>7.9335843668427524</v>
      </c>
      <c r="T22" s="33">
        <f t="shared" si="1"/>
        <v>-15.548890763654526</v>
      </c>
      <c r="U22" s="34">
        <f t="shared" si="2"/>
        <v>5</v>
      </c>
      <c r="V22" s="32"/>
      <c r="W22" s="32"/>
      <c r="X22" s="37"/>
      <c r="Y22" s="37"/>
      <c r="Z22" s="37"/>
      <c r="AA22" s="37"/>
      <c r="AB22" s="37"/>
      <c r="AC22" s="37"/>
      <c r="AD22" s="37"/>
      <c r="AE22" s="37"/>
      <c r="AF22" s="37"/>
      <c r="AG22" s="37"/>
      <c r="AH22" s="37"/>
      <c r="AI22" s="31"/>
      <c r="AJ22" s="36"/>
      <c r="AK22" s="35"/>
    </row>
    <row r="23" spans="1:37" ht="12.75" customHeight="1" x14ac:dyDescent="0.25">
      <c r="A23">
        <v>2002</v>
      </c>
      <c r="B23" s="30" t="s">
        <v>160</v>
      </c>
      <c r="C23" s="38" t="s">
        <v>86</v>
      </c>
      <c r="D23" s="31">
        <v>8.3018000000000001</v>
      </c>
      <c r="E23" s="31">
        <v>8.6427999999999994</v>
      </c>
      <c r="F23" s="31">
        <v>13.656689098250336</v>
      </c>
      <c r="G23" s="31">
        <v>5.8031999999999995</v>
      </c>
      <c r="H23" s="31">
        <v>7.3531999999999993</v>
      </c>
      <c r="I23" s="31">
        <v>9.548</v>
      </c>
      <c r="J23" s="31">
        <v>3.9059999999999997</v>
      </c>
      <c r="K23" s="31">
        <v>6.1627999999999989</v>
      </c>
      <c r="L23" s="31">
        <v>11.786200000000001</v>
      </c>
      <c r="M23" s="31">
        <v>8.0041999999999991</v>
      </c>
      <c r="N23" s="31">
        <v>10.180400000000001</v>
      </c>
      <c r="O23" s="31">
        <v>7.9731999999999994</v>
      </c>
      <c r="P23" s="31">
        <v>6.4913999999999996</v>
      </c>
      <c r="Q23" s="31">
        <v>7.0201733477789814</v>
      </c>
      <c r="R23" s="31">
        <v>6.68</v>
      </c>
      <c r="S23" s="32">
        <f t="shared" si="0"/>
        <v>7.9731999999999994</v>
      </c>
      <c r="T23" s="33">
        <f t="shared" si="1"/>
        <v>-16.219334771484469</v>
      </c>
      <c r="U23" s="34">
        <f t="shared" si="2"/>
        <v>5</v>
      </c>
      <c r="V23" s="32"/>
      <c r="W23" s="32"/>
      <c r="X23" s="37"/>
      <c r="Y23" s="37"/>
      <c r="Z23" s="37"/>
      <c r="AA23" s="37"/>
      <c r="AB23" s="37"/>
      <c r="AC23" s="37"/>
      <c r="AD23" s="37"/>
      <c r="AE23" s="37"/>
      <c r="AF23" s="37"/>
      <c r="AG23" s="37"/>
      <c r="AH23" s="37"/>
      <c r="AI23" s="31"/>
      <c r="AJ23" s="36"/>
      <c r="AK23" s="35"/>
    </row>
    <row r="24" spans="1:37" ht="12.75" customHeight="1" x14ac:dyDescent="0.25">
      <c r="A24">
        <v>2002</v>
      </c>
      <c r="B24" s="30" t="s">
        <v>159</v>
      </c>
      <c r="C24" s="38" t="s">
        <v>86</v>
      </c>
      <c r="D24" s="31">
        <v>7.4454929999999999</v>
      </c>
      <c r="E24" s="31">
        <v>8.7280929999999994</v>
      </c>
      <c r="F24" s="31">
        <v>13.949261263444116</v>
      </c>
      <c r="G24" s="31">
        <v>6.0474589999999999</v>
      </c>
      <c r="H24" s="31">
        <v>7.6058179999999993</v>
      </c>
      <c r="I24" s="31">
        <v>9.8760200000000005</v>
      </c>
      <c r="J24" s="31">
        <v>4.0401899999999999</v>
      </c>
      <c r="K24" s="31">
        <v>6.3725980999999994</v>
      </c>
      <c r="L24" s="31">
        <v>12.531001999999999</v>
      </c>
      <c r="M24" s="31">
        <v>8.3048349999999989</v>
      </c>
      <c r="N24" s="31">
        <v>11.100902999999999</v>
      </c>
      <c r="O24" s="31">
        <v>8.2471180000000004</v>
      </c>
      <c r="P24" s="31">
        <v>6.7144110000000001</v>
      </c>
      <c r="Q24" s="31">
        <v>7.1778404761904762</v>
      </c>
      <c r="R24" s="31">
        <v>6.54</v>
      </c>
      <c r="S24" s="32">
        <f t="shared" si="0"/>
        <v>7.6058179999999993</v>
      </c>
      <c r="T24" s="33">
        <f t="shared" si="1"/>
        <v>-14.013193584174633</v>
      </c>
      <c r="U24" s="34">
        <f t="shared" si="2"/>
        <v>4</v>
      </c>
      <c r="V24" s="32"/>
      <c r="W24" s="32"/>
      <c r="X24" s="37"/>
      <c r="Y24" s="37"/>
      <c r="Z24" s="37"/>
      <c r="AA24" s="37"/>
      <c r="AB24" s="37"/>
      <c r="AC24" s="37"/>
      <c r="AD24" s="37"/>
      <c r="AE24" s="37"/>
      <c r="AF24" s="37"/>
      <c r="AG24" s="37"/>
      <c r="AH24" s="37"/>
      <c r="AI24" s="31"/>
      <c r="AJ24" s="36"/>
      <c r="AK24" s="35"/>
    </row>
    <row r="25" spans="1:37" ht="12.75" customHeight="1" x14ac:dyDescent="0.25">
      <c r="A25">
        <v>2003</v>
      </c>
      <c r="B25" s="30" t="s">
        <v>160</v>
      </c>
      <c r="C25" s="38" t="s">
        <v>86</v>
      </c>
      <c r="D25" s="31">
        <v>8.8841136800000005</v>
      </c>
      <c r="E25" s="31">
        <v>9.0418198400000005</v>
      </c>
      <c r="F25" s="31">
        <v>15.13508902337459</v>
      </c>
      <c r="G25" s="31">
        <v>6.5119501900000003</v>
      </c>
      <c r="H25" s="31">
        <v>7.5501824100000006</v>
      </c>
      <c r="I25" s="31">
        <v>10.63202362</v>
      </c>
      <c r="J25" s="31">
        <v>4.2974928600000002</v>
      </c>
      <c r="K25" s="31">
        <v>7.7479722190000011</v>
      </c>
      <c r="L25" s="31">
        <v>13.037042560000002</v>
      </c>
      <c r="M25" s="31">
        <v>8.7724051500000009</v>
      </c>
      <c r="N25" s="31">
        <v>11.55197622</v>
      </c>
      <c r="O25" s="31">
        <v>8.6869809800000013</v>
      </c>
      <c r="P25" s="31">
        <v>6.9850686700000013</v>
      </c>
      <c r="Q25" s="31">
        <v>8.8659411152959411</v>
      </c>
      <c r="R25" s="31">
        <v>6.61</v>
      </c>
      <c r="S25" s="32">
        <f t="shared" si="0"/>
        <v>8.7724051500000009</v>
      </c>
      <c r="T25" s="33">
        <f t="shared" si="1"/>
        <v>-24.650082993487825</v>
      </c>
      <c r="U25" s="34">
        <f t="shared" si="2"/>
        <v>3</v>
      </c>
      <c r="V25" s="32"/>
      <c r="W25" s="32"/>
      <c r="X25" s="37"/>
      <c r="Y25" s="37"/>
      <c r="Z25" s="37"/>
      <c r="AA25" s="37"/>
      <c r="AB25" s="37"/>
      <c r="AC25" s="37"/>
      <c r="AD25" s="37"/>
      <c r="AE25" s="37"/>
      <c r="AF25" s="37"/>
      <c r="AG25" s="37"/>
      <c r="AH25" s="37"/>
      <c r="AI25" s="31"/>
      <c r="AJ25" s="36"/>
      <c r="AK25" s="35"/>
    </row>
    <row r="26" spans="1:37" ht="12.75" customHeight="1" x14ac:dyDescent="0.25">
      <c r="A26">
        <v>2003</v>
      </c>
      <c r="B26" s="30" t="s">
        <v>159</v>
      </c>
      <c r="C26" s="38" t="s">
        <v>86</v>
      </c>
      <c r="D26" s="31">
        <v>9.3858912500000002</v>
      </c>
      <c r="E26" s="31">
        <v>9.6374862500000003</v>
      </c>
      <c r="F26" s="31">
        <v>15.420412736007751</v>
      </c>
      <c r="G26" s="31">
        <v>7.4080750000000002</v>
      </c>
      <c r="H26" s="31">
        <v>8.0300737500000139</v>
      </c>
      <c r="I26" s="31">
        <v>11.349729999999999</v>
      </c>
      <c r="J26" s="31">
        <v>4.5706425000000079</v>
      </c>
      <c r="K26" s="31">
        <v>8.23973625</v>
      </c>
      <c r="L26" s="31">
        <v>13.823747500000001</v>
      </c>
      <c r="M26" s="31">
        <v>9.3299812499999994</v>
      </c>
      <c r="N26" s="31">
        <v>12.446963749999998</v>
      </c>
      <c r="O26" s="31">
        <v>9.2391275000000004</v>
      </c>
      <c r="P26" s="31">
        <v>7.4290412500000009</v>
      </c>
      <c r="Q26" s="31">
        <v>9.6063011836631347</v>
      </c>
      <c r="R26" s="31">
        <v>6.6</v>
      </c>
      <c r="S26" s="32">
        <f t="shared" si="0"/>
        <v>9.3299812499999994</v>
      </c>
      <c r="T26" s="33">
        <f t="shared" si="1"/>
        <v>-29.260307999011253</v>
      </c>
      <c r="U26" s="34">
        <f t="shared" si="2"/>
        <v>2</v>
      </c>
      <c r="V26" s="32"/>
      <c r="W26" s="32"/>
      <c r="X26" s="37"/>
      <c r="Y26" s="37"/>
      <c r="Z26" s="37"/>
      <c r="AA26" s="37"/>
      <c r="AB26" s="37"/>
      <c r="AC26" s="37"/>
      <c r="AD26" s="37"/>
      <c r="AE26" s="37"/>
      <c r="AF26" s="37"/>
      <c r="AG26" s="37"/>
      <c r="AH26" s="37"/>
      <c r="AI26" s="31"/>
      <c r="AJ26" s="36"/>
      <c r="AK26" s="35"/>
    </row>
    <row r="27" spans="1:37" ht="12.75" customHeight="1" x14ac:dyDescent="0.25">
      <c r="A27">
        <v>2004</v>
      </c>
      <c r="B27" s="30" t="s">
        <v>160</v>
      </c>
      <c r="C27" s="38" t="s">
        <v>86</v>
      </c>
      <c r="D27" s="31">
        <v>9.7703999999999986</v>
      </c>
      <c r="E27" s="31">
        <v>9.8117999999999981</v>
      </c>
      <c r="F27" s="31">
        <v>15.6</v>
      </c>
      <c r="G27" s="31">
        <v>7.4450999999999983</v>
      </c>
      <c r="H27" s="31">
        <v>8.07</v>
      </c>
      <c r="I27" s="31">
        <v>11.72</v>
      </c>
      <c r="J27" s="31">
        <v>4.6298999999999992</v>
      </c>
      <c r="K27" s="31">
        <v>8.67</v>
      </c>
      <c r="L27" s="31">
        <v>13.455</v>
      </c>
      <c r="M27" s="31">
        <v>9.4184999999999981</v>
      </c>
      <c r="N27" s="31">
        <v>12.61</v>
      </c>
      <c r="O27" s="31">
        <v>9.3149999999999995</v>
      </c>
      <c r="P27" s="31">
        <v>7.4450999999999983</v>
      </c>
      <c r="Q27" s="31">
        <v>9.94</v>
      </c>
      <c r="R27" s="31">
        <v>6.08</v>
      </c>
      <c r="S27" s="32">
        <f t="shared" si="0"/>
        <v>9.4184999999999981</v>
      </c>
      <c r="T27" s="33">
        <f t="shared" si="1"/>
        <v>-35.446196315761519</v>
      </c>
      <c r="U27" s="34">
        <f t="shared" si="2"/>
        <v>2</v>
      </c>
      <c r="V27" s="32"/>
      <c r="W27" s="32"/>
      <c r="X27" s="37"/>
      <c r="Y27" s="37"/>
      <c r="Z27" s="37"/>
      <c r="AA27" s="37"/>
      <c r="AB27" s="37"/>
      <c r="AC27" s="37"/>
      <c r="AD27" s="37"/>
      <c r="AE27" s="37"/>
      <c r="AF27" s="37"/>
      <c r="AG27" s="37"/>
      <c r="AH27" s="37"/>
      <c r="AI27" s="31"/>
      <c r="AJ27" s="36"/>
      <c r="AK27" s="35"/>
    </row>
    <row r="28" spans="1:37" ht="12.75" customHeight="1" x14ac:dyDescent="0.25">
      <c r="A28">
        <v>2004</v>
      </c>
      <c r="B28" s="30" t="s">
        <v>159</v>
      </c>
      <c r="C28" s="38" t="s">
        <v>86</v>
      </c>
      <c r="D28" s="31">
        <v>9.8817599999999999</v>
      </c>
      <c r="E28" s="31">
        <v>10.234679999999999</v>
      </c>
      <c r="F28" s="31">
        <v>15.568606711409396</v>
      </c>
      <c r="G28" s="31">
        <v>7.3351999999999995</v>
      </c>
      <c r="H28" s="31">
        <v>8.08948</v>
      </c>
      <c r="I28" s="31">
        <v>11.902399999999998</v>
      </c>
      <c r="J28" s="31">
        <v>4.6433200000000001</v>
      </c>
      <c r="K28" s="31">
        <v>8.6915200000000006</v>
      </c>
      <c r="L28" s="31">
        <v>13.33484</v>
      </c>
      <c r="M28" s="31">
        <v>9.4596400000000003</v>
      </c>
      <c r="N28" s="31">
        <v>12.23</v>
      </c>
      <c r="O28" s="31">
        <v>9.3420000000000005</v>
      </c>
      <c r="P28" s="31">
        <v>7.4666799999999993</v>
      </c>
      <c r="Q28" s="31">
        <v>9.5070503282275691</v>
      </c>
      <c r="R28" s="31">
        <v>5.88</v>
      </c>
      <c r="S28" s="32">
        <f t="shared" si="0"/>
        <v>9.4596400000000003</v>
      </c>
      <c r="T28" s="33">
        <f t="shared" si="1"/>
        <v>-37.841186345357755</v>
      </c>
      <c r="U28" s="34">
        <f t="shared" si="2"/>
        <v>2</v>
      </c>
      <c r="V28" s="32"/>
      <c r="W28" s="32"/>
      <c r="X28" s="37"/>
      <c r="Y28" s="37"/>
      <c r="Z28" s="37"/>
      <c r="AA28" s="37"/>
      <c r="AB28" s="37"/>
      <c r="AC28" s="37"/>
      <c r="AD28" s="37"/>
      <c r="AE28" s="37"/>
      <c r="AF28" s="37"/>
      <c r="AG28" s="37"/>
      <c r="AH28" s="37"/>
      <c r="AI28" s="31"/>
      <c r="AJ28" s="36"/>
      <c r="AK28" s="35"/>
    </row>
    <row r="29" spans="1:37" ht="12.75" customHeight="1" x14ac:dyDescent="0.25">
      <c r="A29">
        <v>2005</v>
      </c>
      <c r="B29" s="30" t="s">
        <v>160</v>
      </c>
      <c r="C29" s="38" t="s">
        <v>86</v>
      </c>
      <c r="D29" s="31">
        <v>9.8722071000000007</v>
      </c>
      <c r="E29" s="31">
        <v>10.3473027</v>
      </c>
      <c r="F29" s="31">
        <v>15.912454566225389</v>
      </c>
      <c r="G29" s="31">
        <v>7.3849419000000003</v>
      </c>
      <c r="H29" s="31">
        <v>8.4818537999999997</v>
      </c>
      <c r="I29" s="31">
        <v>12.4712595</v>
      </c>
      <c r="J29" s="31">
        <v>4.8068495999999996</v>
      </c>
      <c r="K29" s="31">
        <v>10.0329012</v>
      </c>
      <c r="L29" s="31">
        <v>13.763798999999999</v>
      </c>
      <c r="M29" s="31">
        <v>10.326342599999998</v>
      </c>
      <c r="N29" s="31">
        <v>13.658998500000001</v>
      </c>
      <c r="O29" s="31">
        <v>9.6486327000000003</v>
      </c>
      <c r="P29" s="31">
        <v>7.6644098999999999</v>
      </c>
      <c r="Q29" s="31">
        <v>9.763124817631196</v>
      </c>
      <c r="R29" s="31">
        <v>6.13</v>
      </c>
      <c r="S29" s="32">
        <f t="shared" si="0"/>
        <v>9.8722071000000007</v>
      </c>
      <c r="T29" s="33">
        <f t="shared" si="1"/>
        <v>-37.90648901601751</v>
      </c>
      <c r="U29" s="34">
        <f t="shared" si="2"/>
        <v>2</v>
      </c>
      <c r="V29" s="32"/>
      <c r="W29" s="32"/>
      <c r="X29" s="37">
        <v>7.621228448275863</v>
      </c>
      <c r="Y29" s="37">
        <v>6.1265027502387932</v>
      </c>
      <c r="Z29" s="37">
        <v>4.7958805746935447</v>
      </c>
      <c r="AA29" s="37">
        <v>7.5540221109210854</v>
      </c>
      <c r="AB29" s="37">
        <v>5.8598973291211953</v>
      </c>
      <c r="AC29" s="37">
        <v>5.0798772011121418</v>
      </c>
      <c r="AD29" s="37">
        <v>5.2194269741439561</v>
      </c>
      <c r="AE29" s="37">
        <v>7.5297303428655527</v>
      </c>
      <c r="AF29" s="37"/>
      <c r="AG29" s="37">
        <v>9.4409778812572771</v>
      </c>
      <c r="AH29" s="37">
        <v>7.3061066394194683</v>
      </c>
      <c r="AI29" s="31">
        <f>MEDIAN(D29:R29,V29:AH29)</f>
        <v>7.6644098999999999</v>
      </c>
      <c r="AJ29" s="36">
        <f>(R29-AI29)/AI29*100</f>
        <v>-20.019935259464656</v>
      </c>
      <c r="AK29" s="35">
        <f>RANK(R29,(D29:R29,X29:AH29),1)</f>
        <v>7</v>
      </c>
    </row>
    <row r="30" spans="1:37" ht="12.75" customHeight="1" x14ac:dyDescent="0.25">
      <c r="A30">
        <v>2005</v>
      </c>
      <c r="B30" s="30" t="s">
        <v>159</v>
      </c>
      <c r="C30" s="38" t="s">
        <v>86</v>
      </c>
      <c r="D30" s="31">
        <v>9.4796649999999989</v>
      </c>
      <c r="E30" s="31">
        <v>9.7386350000000004</v>
      </c>
      <c r="F30" s="31">
        <v>15.939109377931441</v>
      </c>
      <c r="G30" s="31">
        <v>7.0739700000000001</v>
      </c>
      <c r="H30" s="31">
        <v>8.1371099999999998</v>
      </c>
      <c r="I30" s="31">
        <v>12.273815000000001</v>
      </c>
      <c r="J30" s="31">
        <v>4.7296100000000001</v>
      </c>
      <c r="K30" s="31">
        <v>9.7863400000000009</v>
      </c>
      <c r="L30" s="31">
        <v>13.69815</v>
      </c>
      <c r="M30" s="31">
        <v>10.236130000000001</v>
      </c>
      <c r="N30" s="31">
        <v>13.3574</v>
      </c>
      <c r="O30" s="31">
        <v>9.4047000000000001</v>
      </c>
      <c r="P30" s="31">
        <v>7.4760549999999997</v>
      </c>
      <c r="Q30" s="31">
        <v>9.1597435299109016</v>
      </c>
      <c r="R30" s="31">
        <v>6.37</v>
      </c>
      <c r="S30" s="32">
        <f t="shared" si="0"/>
        <v>9.4796649999999989</v>
      </c>
      <c r="T30" s="33">
        <f t="shared" si="1"/>
        <v>-32.803532614285416</v>
      </c>
      <c r="U30" s="34">
        <f t="shared" si="2"/>
        <v>2</v>
      </c>
      <c r="V30" s="32"/>
      <c r="W30" s="32"/>
      <c r="X30" s="37">
        <v>8.1693112467306026</v>
      </c>
      <c r="Y30" s="37">
        <v>5.9545515171723915</v>
      </c>
      <c r="Z30" s="37">
        <v>4.8429946442038538</v>
      </c>
      <c r="AA30" s="37">
        <v>7.6258108984755113</v>
      </c>
      <c r="AB30" s="37">
        <v>5.6274490089054874</v>
      </c>
      <c r="AC30" s="37">
        <v>4.8769694161260428</v>
      </c>
      <c r="AD30" s="37">
        <v>5.2194269741439561</v>
      </c>
      <c r="AE30" s="37">
        <v>7.3261725449258073</v>
      </c>
      <c r="AF30" s="37"/>
      <c r="AG30" s="37">
        <v>9.1620253164556971</v>
      </c>
      <c r="AH30" s="37">
        <v>7.1231906452286502</v>
      </c>
      <c r="AI30" s="31">
        <f>MEDIAN(D30:R30,V30:AH30)</f>
        <v>8.1371099999999998</v>
      </c>
      <c r="AJ30" s="36">
        <f>(R30-AI30)/AI30*100</f>
        <v>-21.71667828012648</v>
      </c>
      <c r="AK30" s="35">
        <f>RANK(R30,(D30:R30,X30:AH30),1)</f>
        <v>7</v>
      </c>
    </row>
    <row r="31" spans="1:37" ht="12.75" customHeight="1" x14ac:dyDescent="0.25">
      <c r="A31">
        <v>2006</v>
      </c>
      <c r="B31" s="30" t="s">
        <v>160</v>
      </c>
      <c r="C31" s="38" t="s">
        <v>86</v>
      </c>
      <c r="D31" s="31">
        <v>9.1897199999999994</v>
      </c>
      <c r="E31" s="31">
        <v>9.8892360000000004</v>
      </c>
      <c r="F31" s="31">
        <v>16.199674323853433</v>
      </c>
      <c r="G31" s="31">
        <v>7.3929240000000007</v>
      </c>
      <c r="H31" s="31">
        <v>8.26389</v>
      </c>
      <c r="I31" s="31">
        <v>12.563856000000001</v>
      </c>
      <c r="J31" s="31">
        <v>4.8074579999999996</v>
      </c>
      <c r="K31" s="31">
        <v>10.218419999999998</v>
      </c>
      <c r="L31" s="31">
        <v>14.456664</v>
      </c>
      <c r="M31" s="31">
        <v>10.993373999999999</v>
      </c>
      <c r="N31" s="31">
        <v>14.312645999999999</v>
      </c>
      <c r="O31" s="31">
        <v>9.6697799999999994</v>
      </c>
      <c r="P31" s="31">
        <v>7.8661259999999995</v>
      </c>
      <c r="Q31" s="31">
        <v>9.8457858593674441</v>
      </c>
      <c r="R31" s="31">
        <v>7</v>
      </c>
      <c r="S31" s="32">
        <f t="shared" si="0"/>
        <v>9.8457858593674441</v>
      </c>
      <c r="T31" s="33">
        <f t="shared" si="1"/>
        <v>-28.903592867195222</v>
      </c>
      <c r="U31" s="34">
        <f t="shared" si="2"/>
        <v>2</v>
      </c>
      <c r="V31" s="32"/>
      <c r="W31" s="32"/>
      <c r="X31" s="37">
        <v>9.8176425457715784</v>
      </c>
      <c r="Y31" s="37">
        <v>6.6855459869100926</v>
      </c>
      <c r="Z31" s="37">
        <v>5.0142216200324663</v>
      </c>
      <c r="AA31" s="37">
        <v>7.314222960940282</v>
      </c>
      <c r="AB31" s="37">
        <v>5.6838063774777359</v>
      </c>
      <c r="AC31" s="37">
        <v>4.9258109360519002</v>
      </c>
      <c r="AD31" s="37">
        <v>6.5017610062893088</v>
      </c>
      <c r="AE31" s="37">
        <v>8.0614535109271959</v>
      </c>
      <c r="AF31" s="37"/>
      <c r="AG31" s="37">
        <v>9.8346599762313467</v>
      </c>
      <c r="AH31" s="37">
        <v>7.1930254697286005</v>
      </c>
      <c r="AI31" s="31">
        <f>MEDIAN(D31:R31,V31:AH31)</f>
        <v>8.26389</v>
      </c>
      <c r="AJ31" s="36">
        <f>(R31-AI31)/AI31*100</f>
        <v>-15.29412903608349</v>
      </c>
      <c r="AK31" s="35">
        <f>RANK(R31,(D31:R31,X31:AH31),1)</f>
        <v>7</v>
      </c>
    </row>
    <row r="32" spans="1:37" ht="12.75" customHeight="1" x14ac:dyDescent="0.25">
      <c r="A32">
        <v>2006</v>
      </c>
      <c r="B32" s="30" t="s">
        <v>159</v>
      </c>
      <c r="C32" s="38" t="s">
        <v>86</v>
      </c>
      <c r="D32" s="31">
        <v>9.9593190000000007</v>
      </c>
      <c r="E32" s="31">
        <v>10.160028000000002</v>
      </c>
      <c r="F32" s="31">
        <v>16.998166023166025</v>
      </c>
      <c r="G32" s="31">
        <v>7.606179</v>
      </c>
      <c r="H32" s="31">
        <v>8.2429109999999994</v>
      </c>
      <c r="I32" s="31">
        <v>12.963032999999999</v>
      </c>
      <c r="J32" s="31">
        <v>4.8499999999999996</v>
      </c>
      <c r="K32" s="31">
        <v>10.31</v>
      </c>
      <c r="L32" s="31">
        <v>14.589468</v>
      </c>
      <c r="M32" s="31">
        <v>11.09</v>
      </c>
      <c r="N32" s="31">
        <v>14.74173</v>
      </c>
      <c r="O32" s="31">
        <v>9.76</v>
      </c>
      <c r="P32" s="31">
        <v>8.0075970000000005</v>
      </c>
      <c r="Q32" s="31">
        <v>10.777237213833416</v>
      </c>
      <c r="R32" s="31">
        <v>7.97</v>
      </c>
      <c r="S32" s="32">
        <f t="shared" si="0"/>
        <v>10.160028000000002</v>
      </c>
      <c r="T32" s="33">
        <f t="shared" si="1"/>
        <v>-21.555334296322826</v>
      </c>
      <c r="U32" s="34">
        <f t="shared" si="2"/>
        <v>3</v>
      </c>
      <c r="V32" s="32"/>
      <c r="W32" s="32"/>
      <c r="X32" s="37">
        <v>9.8699478260869586</v>
      </c>
      <c r="Y32" s="37">
        <v>6.8741199592882483</v>
      </c>
      <c r="Z32" s="37">
        <v>5.1885604540283516</v>
      </c>
      <c r="AA32" s="37">
        <v>6.5827051349920591</v>
      </c>
      <c r="AB32" s="37">
        <v>4.7724177560695304</v>
      </c>
      <c r="AC32" s="37">
        <v>4.9710611677479157</v>
      </c>
      <c r="AD32" s="37">
        <v>7.1579874213836474</v>
      </c>
      <c r="AE32" s="37">
        <v>7.7580883441029949</v>
      </c>
      <c r="AF32" s="37"/>
      <c r="AG32" s="37">
        <v>9.8355801825293359</v>
      </c>
      <c r="AH32" s="37">
        <v>7.2551650461127579</v>
      </c>
      <c r="AI32" s="31">
        <f>MEDIAN(D32:R32,V32:AH32)</f>
        <v>8.2429109999999994</v>
      </c>
      <c r="AJ32" s="36">
        <f>(R32-AI32)/AI32*100</f>
        <v>-3.3108570503794073</v>
      </c>
      <c r="AK32" s="35">
        <f>RANK(R32,(D32:R32,X32:AH32),1)</f>
        <v>11</v>
      </c>
    </row>
    <row r="33" spans="1:37" ht="12.75" customHeight="1" x14ac:dyDescent="0.25">
      <c r="A33">
        <v>2007</v>
      </c>
      <c r="B33" s="30" t="s">
        <v>160</v>
      </c>
      <c r="C33" s="38" t="s">
        <v>86</v>
      </c>
      <c r="D33" s="31">
        <v>10.24644</v>
      </c>
      <c r="E33" s="31">
        <v>10.485191999999998</v>
      </c>
      <c r="F33" s="31">
        <v>17.34616571413239</v>
      </c>
      <c r="G33" s="31">
        <v>7.6931200000000004</v>
      </c>
      <c r="H33" s="31">
        <v>8.031352</v>
      </c>
      <c r="I33" s="31">
        <v>12.925767999999998</v>
      </c>
      <c r="J33" s="31">
        <v>4.7750399999999997</v>
      </c>
      <c r="K33" s="31">
        <v>11.022383999999999</v>
      </c>
      <c r="L33" s="31">
        <v>15.445928</v>
      </c>
      <c r="M33" s="31">
        <v>11.168288</v>
      </c>
      <c r="N33" s="31">
        <v>14.45776</v>
      </c>
      <c r="O33" s="31">
        <v>9.9480000000000004</v>
      </c>
      <c r="P33" s="31">
        <v>8.1242000000000001</v>
      </c>
      <c r="Q33" s="31">
        <v>11.522435720971206</v>
      </c>
      <c r="R33" s="31">
        <v>8.73</v>
      </c>
      <c r="S33" s="32">
        <f t="shared" si="0"/>
        <v>10.485191999999998</v>
      </c>
      <c r="T33" s="33">
        <f t="shared" si="1"/>
        <v>-16.739722076620033</v>
      </c>
      <c r="U33" s="34">
        <f t="shared" si="2"/>
        <v>5</v>
      </c>
      <c r="V33" s="32"/>
      <c r="W33" s="32"/>
      <c r="X33" s="37">
        <v>9.1296006362158977</v>
      </c>
      <c r="Y33" s="37">
        <v>7.0773265086206907</v>
      </c>
      <c r="Z33" s="37">
        <v>4.9734762184755805</v>
      </c>
      <c r="AA33" s="37">
        <v>8.1084025129982678</v>
      </c>
      <c r="AB33" s="37">
        <v>4.5654021505376345</v>
      </c>
      <c r="AC33" s="37">
        <v>5.1511880502780363</v>
      </c>
      <c r="AD33" s="37">
        <v>6.5521975308641984</v>
      </c>
      <c r="AE33" s="37">
        <v>7.8525034669416165</v>
      </c>
      <c r="AF33" s="37"/>
      <c r="AG33" s="37">
        <v>10.194266064285921</v>
      </c>
      <c r="AH33" s="37">
        <v>7.0564479999999996</v>
      </c>
      <c r="AI33" s="31">
        <f>MEDIAN(D33:R33,V33:AH33)</f>
        <v>8.73</v>
      </c>
      <c r="AJ33" s="36">
        <f>(R33-AI33)/AI33*100</f>
        <v>0</v>
      </c>
      <c r="AK33" s="35">
        <f>RANK(R33,(D33:R33,X33:AH33),1)</f>
        <v>13</v>
      </c>
    </row>
    <row r="34" spans="1:37" ht="12.75" customHeight="1" x14ac:dyDescent="0.25">
      <c r="A34">
        <v>2007</v>
      </c>
      <c r="B34" s="30" t="s">
        <v>159</v>
      </c>
      <c r="C34" s="38" t="s">
        <v>86</v>
      </c>
      <c r="D34" s="31">
        <v>10.525320000000001</v>
      </c>
      <c r="E34" s="31">
        <v>10.619778</v>
      </c>
      <c r="F34" s="31">
        <v>16.511829214207957</v>
      </c>
      <c r="G34" s="31">
        <v>7.6241100000000008</v>
      </c>
      <c r="H34" s="31">
        <v>8.1301349999999992</v>
      </c>
      <c r="I34" s="31" t="s">
        <v>100</v>
      </c>
      <c r="J34" s="31">
        <v>4.9253099999999996</v>
      </c>
      <c r="K34" s="31">
        <v>11.213514</v>
      </c>
      <c r="L34" s="31">
        <v>15.781233</v>
      </c>
      <c r="M34" s="31" t="s">
        <v>100</v>
      </c>
      <c r="N34" s="31" t="s">
        <v>100</v>
      </c>
      <c r="O34" s="31">
        <v>10.119999999999999</v>
      </c>
      <c r="P34" s="31">
        <v>8.2650749999999995</v>
      </c>
      <c r="Q34" s="31"/>
      <c r="R34" s="31">
        <v>8.59</v>
      </c>
      <c r="S34" s="32" t="s">
        <v>100</v>
      </c>
      <c r="T34" s="33" t="s">
        <v>100</v>
      </c>
      <c r="U34" s="34" t="s">
        <v>100</v>
      </c>
      <c r="V34" s="32"/>
      <c r="W34" s="32"/>
      <c r="X34" s="37">
        <v>9.0299999999999994</v>
      </c>
      <c r="Y34" s="37">
        <v>7.0629006664550937</v>
      </c>
      <c r="Z34" s="37">
        <v>5.0429358454871984</v>
      </c>
      <c r="AA34" s="37">
        <v>8.9346391251518842</v>
      </c>
      <c r="AB34" s="37">
        <v>4.935342229875161</v>
      </c>
      <c r="AC34" s="37">
        <v>5.2365222428174238</v>
      </c>
      <c r="AD34" s="37">
        <v>6.2994269741439552</v>
      </c>
      <c r="AE34" s="37">
        <v>8.4474497107372208</v>
      </c>
      <c r="AF34" s="37"/>
      <c r="AG34" s="37">
        <v>10.806265378383245</v>
      </c>
      <c r="AH34" s="37">
        <v>7.6106160000000003</v>
      </c>
      <c r="AI34" s="31" t="s">
        <v>100</v>
      </c>
      <c r="AJ34" s="36"/>
      <c r="AK34" s="35"/>
    </row>
    <row r="35" spans="1:37" ht="12.75" customHeight="1" x14ac:dyDescent="0.25">
      <c r="A35">
        <v>2007</v>
      </c>
      <c r="B35" s="30" t="s">
        <v>160</v>
      </c>
      <c r="C35" s="38" t="s">
        <v>87</v>
      </c>
      <c r="D35" s="31"/>
      <c r="E35" s="31"/>
      <c r="F35" s="31"/>
      <c r="G35" s="31"/>
      <c r="H35" s="31"/>
      <c r="I35" s="31">
        <v>13.661804250000001</v>
      </c>
      <c r="J35" s="31"/>
      <c r="K35" s="31"/>
      <c r="L35" s="31"/>
      <c r="M35" s="31">
        <v>11.361223879999999</v>
      </c>
      <c r="N35" s="31">
        <v>11.99540146</v>
      </c>
      <c r="O35" s="31"/>
      <c r="P35" s="31"/>
      <c r="Q35" s="31">
        <v>10.511076613230671</v>
      </c>
      <c r="R35" s="31"/>
      <c r="S35" s="32"/>
      <c r="T35" s="33"/>
      <c r="U35" s="34"/>
      <c r="V35" s="32"/>
      <c r="W35" s="32"/>
      <c r="X35" s="37"/>
      <c r="Y35" s="37"/>
      <c r="Z35" s="37"/>
      <c r="AA35" s="37"/>
      <c r="AB35" s="37"/>
      <c r="AC35" s="37"/>
      <c r="AD35" s="37"/>
      <c r="AE35" s="37"/>
      <c r="AF35" s="37"/>
      <c r="AG35" s="37"/>
      <c r="AH35" s="37"/>
      <c r="AI35" s="31"/>
      <c r="AJ35" s="36"/>
      <c r="AK35" s="35"/>
    </row>
    <row r="36" spans="1:37" ht="12.75" customHeight="1" x14ac:dyDescent="0.25">
      <c r="A36">
        <v>2007</v>
      </c>
      <c r="B36" s="30" t="s">
        <v>159</v>
      </c>
      <c r="C36" s="38" t="s">
        <v>87</v>
      </c>
      <c r="D36" s="31">
        <v>12.083342999999999</v>
      </c>
      <c r="E36" s="31">
        <v>11.687509349999999</v>
      </c>
      <c r="F36" s="31">
        <v>16.673624450000002</v>
      </c>
      <c r="G36" s="31">
        <v>7.9791730500000009</v>
      </c>
      <c r="H36" s="31">
        <v>8.4861179</v>
      </c>
      <c r="I36" s="31">
        <v>14.618067249999999</v>
      </c>
      <c r="J36" s="31">
        <v>6.8333387999999999</v>
      </c>
      <c r="K36" s="31">
        <v>13.319455099999999</v>
      </c>
      <c r="L36" s="31"/>
      <c r="M36" s="31">
        <v>11.423620250000001</v>
      </c>
      <c r="N36" s="31">
        <v>12.09028745</v>
      </c>
      <c r="O36" s="31">
        <v>10.8472309</v>
      </c>
      <c r="P36" s="31">
        <v>9.7222300000000015</v>
      </c>
      <c r="Q36" s="31">
        <v>11.201397849999999</v>
      </c>
      <c r="R36" s="31">
        <v>10.28473045</v>
      </c>
      <c r="S36" s="32">
        <f t="shared" ref="S36:S62" si="3">MEDIAN(D36:R36)</f>
        <v>11.312509049999999</v>
      </c>
      <c r="T36" s="33">
        <f t="shared" ref="T36:T62" si="4">(R36-S36)/S36*100</f>
        <v>-9.0853284223449933</v>
      </c>
      <c r="U36" s="34">
        <f t="shared" ref="U36:U62" si="5">RANK(R36,D36:R36,1)</f>
        <v>5</v>
      </c>
      <c r="V36" s="32">
        <v>5.0069484499999994</v>
      </c>
      <c r="W36" s="32">
        <v>6.8333387999999999</v>
      </c>
      <c r="X36" s="37">
        <v>10.92361985</v>
      </c>
      <c r="Y36" s="37">
        <v>8.1666732</v>
      </c>
      <c r="Z36" s="37">
        <v>5.4583377000000004</v>
      </c>
      <c r="AA36" s="37">
        <v>9.0000072000000007</v>
      </c>
      <c r="AB36" s="37">
        <v>5.0625040500000003</v>
      </c>
      <c r="AC36" s="37">
        <v>6.0416714999999996</v>
      </c>
      <c r="AD36" s="37">
        <v>6.3750051000000001</v>
      </c>
      <c r="AE36" s="37">
        <v>9.5833410000000008</v>
      </c>
      <c r="AF36" s="37">
        <v>7.9236174499999992</v>
      </c>
      <c r="AG36" s="37">
        <v>9.5138965000000013</v>
      </c>
      <c r="AH36" s="37">
        <v>7.7500062000000005</v>
      </c>
      <c r="AI36" s="31">
        <f t="shared" ref="AI36:AI62" si="6">MEDIAN(D36:R36,V36:AH36)</f>
        <v>9.5138965000000013</v>
      </c>
      <c r="AJ36" s="36">
        <f t="shared" ref="AJ36:AJ62" si="7">(R36-AI36)/AI36*100</f>
        <v>8.1021897810218793</v>
      </c>
      <c r="AK36" s="35">
        <f>RANK(R36,(D36:R36,V36:AH36),1)</f>
        <v>17</v>
      </c>
    </row>
    <row r="37" spans="1:37" ht="12.75" customHeight="1" x14ac:dyDescent="0.25">
      <c r="A37">
        <v>2008</v>
      </c>
      <c r="B37" s="30" t="s">
        <v>160</v>
      </c>
      <c r="C37" s="38" t="s">
        <v>87</v>
      </c>
      <c r="D37" s="31">
        <v>13.792023649999999</v>
      </c>
      <c r="E37" s="31">
        <v>15.288291533333332</v>
      </c>
      <c r="F37" s="31">
        <v>20.428320583333335</v>
      </c>
      <c r="G37" s="31">
        <v>9.4815317166666659</v>
      </c>
      <c r="H37" s="31">
        <v>9.4040048833333341</v>
      </c>
      <c r="I37" s="31">
        <v>16.652763799999999</v>
      </c>
      <c r="J37" s="31">
        <v>8.1170594499999993</v>
      </c>
      <c r="K37" s="31">
        <v>13.714496816666665</v>
      </c>
      <c r="L37" s="31">
        <v>15.745699849999999</v>
      </c>
      <c r="M37" s="31">
        <v>12.753164083333335</v>
      </c>
      <c r="N37" s="31">
        <v>13.714496816666665</v>
      </c>
      <c r="O37" s="31">
        <v>11.489476699999999</v>
      </c>
      <c r="P37" s="31">
        <v>10.590165433333333</v>
      </c>
      <c r="Q37" s="31">
        <v>13.164056299999999</v>
      </c>
      <c r="R37" s="31">
        <v>11.303412300000002</v>
      </c>
      <c r="S37" s="32">
        <f t="shared" si="3"/>
        <v>13.164056299999999</v>
      </c>
      <c r="T37" s="33">
        <f t="shared" si="4"/>
        <v>-14.134275618374536</v>
      </c>
      <c r="U37" s="34">
        <f t="shared" si="5"/>
        <v>5</v>
      </c>
      <c r="V37" s="32">
        <v>5.5121578499999995</v>
      </c>
      <c r="W37" s="32">
        <v>7.6751565000000008</v>
      </c>
      <c r="X37" s="37">
        <v>13.799776333333332</v>
      </c>
      <c r="Y37" s="37">
        <v>10.86150935</v>
      </c>
      <c r="Z37" s="37">
        <v>6.3106842333333333</v>
      </c>
      <c r="AA37" s="37">
        <v>12.001153799999999</v>
      </c>
      <c r="AB37" s="37">
        <v>6.5277593666666665</v>
      </c>
      <c r="AC37" s="37">
        <v>6.667307666666666</v>
      </c>
      <c r="AD37" s="37">
        <v>7.6984145500000007</v>
      </c>
      <c r="AE37" s="37">
        <v>9.7606283166666667</v>
      </c>
      <c r="AF37" s="37">
        <v>8.2255970166666668</v>
      </c>
      <c r="AG37" s="37">
        <v>11.016563016666666</v>
      </c>
      <c r="AH37" s="37">
        <v>8.8923277833333323</v>
      </c>
      <c r="AI37" s="31">
        <f t="shared" si="6"/>
        <v>10.939036183333332</v>
      </c>
      <c r="AJ37" s="36">
        <f t="shared" si="7"/>
        <v>3.3309709425939289</v>
      </c>
      <c r="AK37" s="35">
        <f>RANK(R37,(D37:R37,V37:AH37),1)</f>
        <v>16</v>
      </c>
    </row>
    <row r="38" spans="1:37" ht="12.75" customHeight="1" x14ac:dyDescent="0.25">
      <c r="A38">
        <v>2008</v>
      </c>
      <c r="B38" s="30" t="s">
        <v>159</v>
      </c>
      <c r="C38" s="38" t="s">
        <v>87</v>
      </c>
      <c r="D38" s="31">
        <v>14.491711333333335</v>
      </c>
      <c r="E38" s="31">
        <v>17.599414666666668</v>
      </c>
      <c r="F38" s="31">
        <v>22.77619416666667</v>
      </c>
      <c r="G38" s="31">
        <v>10.410806166666667</v>
      </c>
      <c r="H38" s="31">
        <v>9.838334500000002</v>
      </c>
      <c r="I38" s="31">
        <v>17.951075833333334</v>
      </c>
      <c r="J38" s="31">
        <v>8.9878051666666678</v>
      </c>
      <c r="K38" s="31">
        <v>16.626212833333337</v>
      </c>
      <c r="L38" s="31">
        <v>18.212777166666669</v>
      </c>
      <c r="M38" s="31">
        <v>13.158670166666667</v>
      </c>
      <c r="N38" s="31">
        <v>14.704343666666666</v>
      </c>
      <c r="O38" s="31">
        <v>12.471704166666669</v>
      </c>
      <c r="P38" s="31">
        <v>12.733405500000003</v>
      </c>
      <c r="Q38" s="31">
        <v>14.279079000000003</v>
      </c>
      <c r="R38" s="31">
        <v>13.109601166666668</v>
      </c>
      <c r="S38" s="32">
        <f t="shared" si="3"/>
        <v>14.279079000000003</v>
      </c>
      <c r="T38" s="33">
        <f t="shared" si="4"/>
        <v>-8.1901489117984081</v>
      </c>
      <c r="U38" s="34">
        <f t="shared" si="5"/>
        <v>6</v>
      </c>
      <c r="V38" s="32">
        <v>6.7306311666666669</v>
      </c>
      <c r="W38" s="32">
        <v>9.682949333333335</v>
      </c>
      <c r="X38" s="37">
        <v>16.68346</v>
      </c>
      <c r="Y38" s="37">
        <v>11.678422000000003</v>
      </c>
      <c r="Z38" s="37">
        <v>6.9514416666666676</v>
      </c>
      <c r="AA38" s="37">
        <v>12.700692833333335</v>
      </c>
      <c r="AB38" s="37">
        <v>8.2027011666666674</v>
      </c>
      <c r="AC38" s="37">
        <v>7.0741141666666678</v>
      </c>
      <c r="AD38" s="37">
        <v>12.561664</v>
      </c>
      <c r="AE38" s="37">
        <v>10.590725833333336</v>
      </c>
      <c r="AF38" s="37">
        <v>9.0205178333333347</v>
      </c>
      <c r="AG38" s="37">
        <v>12.479882333333334</v>
      </c>
      <c r="AH38" s="37">
        <v>9.4539606666666671</v>
      </c>
      <c r="AI38" s="31">
        <f t="shared" si="6"/>
        <v>12.520773166666668</v>
      </c>
      <c r="AJ38" s="36">
        <f t="shared" si="7"/>
        <v>4.7028086218158016</v>
      </c>
      <c r="AK38" s="35">
        <f>RANK(R38,(D38:R38,V38:AH38),1)</f>
        <v>18</v>
      </c>
    </row>
    <row r="39" spans="1:37" ht="12.75" customHeight="1" x14ac:dyDescent="0.25">
      <c r="A39">
        <v>2009</v>
      </c>
      <c r="B39" s="30" t="s">
        <v>160</v>
      </c>
      <c r="C39" s="38" t="s">
        <v>87</v>
      </c>
      <c r="D39" s="31">
        <v>17.064741899999998</v>
      </c>
      <c r="E39" s="31">
        <v>17.127315599999999</v>
      </c>
      <c r="F39" s="31">
        <v>24.126630899999995</v>
      </c>
      <c r="G39" s="31">
        <v>11.585073599999998</v>
      </c>
      <c r="H39" s="31">
        <v>10.780554599999999</v>
      </c>
      <c r="I39" s="31">
        <v>20.399026199999998</v>
      </c>
      <c r="J39" s="31">
        <v>10.315721399999999</v>
      </c>
      <c r="K39" s="31">
        <v>18.146373000000001</v>
      </c>
      <c r="L39" s="31">
        <v>18.754231799999996</v>
      </c>
      <c r="M39" s="31">
        <v>16.823386199999998</v>
      </c>
      <c r="N39" s="31">
        <v>17.690478899999999</v>
      </c>
      <c r="O39" s="31">
        <v>13.480162799999999</v>
      </c>
      <c r="P39" s="31">
        <v>14.0969607</v>
      </c>
      <c r="Q39" s="31">
        <v>14.3204382</v>
      </c>
      <c r="R39" s="31">
        <v>13.1047206</v>
      </c>
      <c r="S39" s="32">
        <f t="shared" si="3"/>
        <v>16.823386199999998</v>
      </c>
      <c r="T39" s="33">
        <f t="shared" si="4"/>
        <v>-22.104144527098821</v>
      </c>
      <c r="U39" s="34">
        <f t="shared" si="5"/>
        <v>4</v>
      </c>
      <c r="V39" s="32">
        <v>7.3568792999999992</v>
      </c>
      <c r="W39" s="32">
        <v>10.288904099999998</v>
      </c>
      <c r="X39" s="37">
        <v>13.9271178</v>
      </c>
      <c r="Y39" s="37">
        <v>13.006390499999998</v>
      </c>
      <c r="Z39" s="37">
        <v>8.2418501999999982</v>
      </c>
      <c r="AA39" s="37">
        <v>13.256685299999999</v>
      </c>
      <c r="AB39" s="37">
        <v>9.4039331999999991</v>
      </c>
      <c r="AC39" s="37">
        <v>8.5010840999999981</v>
      </c>
      <c r="AD39" s="37">
        <v>15.267982799999999</v>
      </c>
      <c r="AE39" s="37">
        <v>10.1101221</v>
      </c>
      <c r="AF39" s="37">
        <v>8.7245615999999995</v>
      </c>
      <c r="AG39" s="37">
        <v>13.766213999999998</v>
      </c>
      <c r="AH39" s="37">
        <v>12.032028599999999</v>
      </c>
      <c r="AI39" s="31">
        <f t="shared" si="6"/>
        <v>13.368424049999998</v>
      </c>
      <c r="AJ39" s="36">
        <f t="shared" si="7"/>
        <v>-1.9725844199264291</v>
      </c>
      <c r="AK39" s="35">
        <f>RANK(R39,(D39:R39,V39:AH39),1)</f>
        <v>13</v>
      </c>
    </row>
    <row r="40" spans="1:37" ht="12.75" customHeight="1" x14ac:dyDescent="0.25">
      <c r="A40">
        <v>2009</v>
      </c>
      <c r="B40" s="30" t="s">
        <v>159</v>
      </c>
      <c r="C40" s="38" t="s">
        <v>87</v>
      </c>
      <c r="D40" s="31">
        <v>16.944037633692808</v>
      </c>
      <c r="E40" s="31">
        <v>16.544623441175169</v>
      </c>
      <c r="F40" s="31">
        <v>22.677850264057163</v>
      </c>
      <c r="G40" s="31">
        <v>11.4409976478942</v>
      </c>
      <c r="H40" s="31">
        <v>10.713176230417611</v>
      </c>
      <c r="I40" s="31">
        <v>20.361247947454846</v>
      </c>
      <c r="J40" s="31">
        <v>9.1598988150712302</v>
      </c>
      <c r="K40" s="31">
        <v>16.464740602671636</v>
      </c>
      <c r="L40" s="31">
        <v>17.725114276838415</v>
      </c>
      <c r="M40" s="31">
        <v>16.704389118182224</v>
      </c>
      <c r="N40" s="31">
        <v>16.917410020858298</v>
      </c>
      <c r="O40" s="31">
        <v>14.148138286069321</v>
      </c>
      <c r="P40" s="31">
        <v>14.946966671104603</v>
      </c>
      <c r="Q40" s="31">
        <v>14.609683575200815</v>
      </c>
      <c r="R40" s="31">
        <v>12.488350419384902</v>
      </c>
      <c r="S40" s="32">
        <f t="shared" si="3"/>
        <v>16.464740602671636</v>
      </c>
      <c r="T40" s="33">
        <f t="shared" si="4"/>
        <v>-24.15094339622641</v>
      </c>
      <c r="U40" s="34">
        <f t="shared" si="5"/>
        <v>4</v>
      </c>
      <c r="V40" s="32">
        <v>7.2604624328762259</v>
      </c>
      <c r="W40" s="32">
        <v>10.331513779789644</v>
      </c>
      <c r="X40" s="37">
        <v>14.574180091421473</v>
      </c>
      <c r="Y40" s="37">
        <v>13.606710158434296</v>
      </c>
      <c r="Z40" s="37">
        <v>8.1658012692495454</v>
      </c>
      <c r="AA40" s="37">
        <v>14.751697510318198</v>
      </c>
      <c r="AB40" s="37">
        <v>9.3551679758576309</v>
      </c>
      <c r="AC40" s="37">
        <v>8.2190564949185649</v>
      </c>
      <c r="AD40" s="37">
        <v>13.429192739537568</v>
      </c>
      <c r="AE40" s="37">
        <v>11.458749389783874</v>
      </c>
      <c r="AF40" s="37">
        <v>8.6894776549948975</v>
      </c>
      <c r="AG40" s="37">
        <v>13.846358673944881</v>
      </c>
      <c r="AH40" s="37">
        <v>11.902542937025697</v>
      </c>
      <c r="AI40" s="31">
        <f t="shared" si="6"/>
        <v>13.726534416189589</v>
      </c>
      <c r="AJ40" s="36">
        <f t="shared" si="7"/>
        <v>-9.0203685741998036</v>
      </c>
      <c r="AK40" s="35">
        <f>RANK(R40,(D40:R40,V40:AH40),1)</f>
        <v>12</v>
      </c>
    </row>
    <row r="41" spans="1:37" ht="12.75" customHeight="1" x14ac:dyDescent="0.25">
      <c r="A41">
        <v>2010</v>
      </c>
      <c r="B41" s="30" t="s">
        <v>160</v>
      </c>
      <c r="C41" s="38" t="s">
        <v>87</v>
      </c>
      <c r="D41" s="31">
        <v>17.113276492082825</v>
      </c>
      <c r="E41" s="31">
        <v>17.043674960849138</v>
      </c>
      <c r="F41" s="31">
        <v>23.229511049243083</v>
      </c>
      <c r="G41" s="31">
        <v>11.527753610579433</v>
      </c>
      <c r="H41" s="31">
        <v>11.162345571602575</v>
      </c>
      <c r="I41" s="31">
        <v>20.662954585000868</v>
      </c>
      <c r="J41" s="31">
        <v>10.274926048373064</v>
      </c>
      <c r="K41" s="31">
        <v>15.69514529319645</v>
      </c>
      <c r="L41" s="31">
        <v>17.095876109274403</v>
      </c>
      <c r="M41" s="31">
        <v>15.016530363668002</v>
      </c>
      <c r="N41" s="31">
        <v>15.373238211240647</v>
      </c>
      <c r="O41" s="31">
        <v>13.781103184270055</v>
      </c>
      <c r="P41" s="31">
        <v>15.033930746476424</v>
      </c>
      <c r="Q41" s="31">
        <v>15.999651992343832</v>
      </c>
      <c r="R41" s="31">
        <v>12.058465286236297</v>
      </c>
      <c r="S41" s="32">
        <f t="shared" si="3"/>
        <v>15.373238211240647</v>
      </c>
      <c r="T41" s="33">
        <f t="shared" si="4"/>
        <v>-21.561969439728355</v>
      </c>
      <c r="U41" s="34">
        <f t="shared" si="5"/>
        <v>4</v>
      </c>
      <c r="V41" s="32">
        <v>7.0732556116234555</v>
      </c>
      <c r="W41" s="32">
        <v>10.013920306246737</v>
      </c>
      <c r="X41" s="37">
        <v>16.16495562902384</v>
      </c>
      <c r="Y41" s="37">
        <v>13.015486340699498</v>
      </c>
      <c r="Z41" s="37">
        <v>8.4391856620845669</v>
      </c>
      <c r="AA41" s="37">
        <v>14.79902557856273</v>
      </c>
      <c r="AB41" s="37">
        <v>9.1265007830172262</v>
      </c>
      <c r="AC41" s="37">
        <v>10.057421263267791</v>
      </c>
      <c r="AD41" s="37">
        <v>14.329215242735341</v>
      </c>
      <c r="AE41" s="37">
        <v>11.666956673046807</v>
      </c>
      <c r="AF41" s="37">
        <v>8.9698973377414291</v>
      </c>
      <c r="AG41" s="37">
        <v>13.224290934400557</v>
      </c>
      <c r="AH41" s="37">
        <v>12.188968157299461</v>
      </c>
      <c r="AI41" s="31">
        <f t="shared" si="6"/>
        <v>13.502697059335306</v>
      </c>
      <c r="AJ41" s="36">
        <f t="shared" si="7"/>
        <v>-10.6958762886598</v>
      </c>
      <c r="AK41" s="35">
        <f>RANK(R41,(D41:R41,V41:AH41),1)</f>
        <v>11</v>
      </c>
    </row>
    <row r="42" spans="1:37" ht="12.75" customHeight="1" x14ac:dyDescent="0.25">
      <c r="A42">
        <v>2010</v>
      </c>
      <c r="B42" s="30" t="s">
        <v>159</v>
      </c>
      <c r="C42" s="38" t="s">
        <v>87</v>
      </c>
      <c r="D42" s="31">
        <v>16.331753004043417</v>
      </c>
      <c r="E42" s="31">
        <v>16.704083124342851</v>
      </c>
      <c r="F42" s="31">
        <v>22.915226494792524</v>
      </c>
      <c r="G42" s="31">
        <v>11.59300601841424</v>
      </c>
      <c r="H42" s="31">
        <v>11.423765054641768</v>
      </c>
      <c r="I42" s="31">
        <v>20.630473483864169</v>
      </c>
      <c r="J42" s="31">
        <v>10.247540356423096</v>
      </c>
      <c r="K42" s="31">
        <v>15.866340353669123</v>
      </c>
      <c r="L42" s="31">
        <v>16.24713252215718</v>
      </c>
      <c r="M42" s="31">
        <v>14.783198185525309</v>
      </c>
      <c r="N42" s="31">
        <v>15.138604209447498</v>
      </c>
      <c r="O42" s="31">
        <v>14.097772282246805</v>
      </c>
      <c r="P42" s="31">
        <v>15.663251197142156</v>
      </c>
      <c r="Q42" s="31">
        <v>16.568690353324875</v>
      </c>
      <c r="R42" s="31">
        <v>12.261507825315498</v>
      </c>
      <c r="S42" s="32">
        <f t="shared" si="3"/>
        <v>15.663251197142156</v>
      </c>
      <c r="T42" s="33">
        <f t="shared" si="4"/>
        <v>-21.717990275526734</v>
      </c>
      <c r="U42" s="34">
        <f t="shared" si="5"/>
        <v>4</v>
      </c>
      <c r="V42" s="32">
        <v>7.0234999965575318</v>
      </c>
      <c r="W42" s="32">
        <v>9.7567415614829311</v>
      </c>
      <c r="X42" s="37">
        <v>17.101799389208157</v>
      </c>
      <c r="Y42" s="37">
        <v>13.107712644177852</v>
      </c>
      <c r="Z42" s="37">
        <v>8.4958963813780262</v>
      </c>
      <c r="AA42" s="37">
        <v>13.31926384889344</v>
      </c>
      <c r="AB42" s="37">
        <v>8.8682265016774622</v>
      </c>
      <c r="AC42" s="37">
        <v>10.289850597366215</v>
      </c>
      <c r="AD42" s="37">
        <v>13.987765655794698</v>
      </c>
      <c r="AE42" s="37">
        <v>11.694550596677718</v>
      </c>
      <c r="AF42" s="37">
        <v>8.9020746944319544</v>
      </c>
      <c r="AG42" s="37">
        <v>13.852372884776724</v>
      </c>
      <c r="AH42" s="37">
        <v>12.066880716977156</v>
      </c>
      <c r="AI42" s="31">
        <f t="shared" si="6"/>
        <v>13.585818366835081</v>
      </c>
      <c r="AJ42" s="36">
        <f t="shared" si="7"/>
        <v>-9.7477421364061101</v>
      </c>
      <c r="AK42" s="35">
        <f>RANK(R42,(D42:R42,V42:AH42),1)</f>
        <v>12</v>
      </c>
    </row>
    <row r="43" spans="1:37" ht="12.75" customHeight="1" x14ac:dyDescent="0.25">
      <c r="A43">
        <v>2011</v>
      </c>
      <c r="B43" s="30" t="s">
        <v>160</v>
      </c>
      <c r="C43" s="38" t="s">
        <v>87</v>
      </c>
      <c r="D43" s="31">
        <v>17.240873292356333</v>
      </c>
      <c r="E43" s="31">
        <v>18.543054054618899</v>
      </c>
      <c r="F43" s="31">
        <v>25.244944377730221</v>
      </c>
      <c r="G43" s="31">
        <v>13.369055825895645</v>
      </c>
      <c r="H43" s="31">
        <v>12.006106628060831</v>
      </c>
      <c r="I43" s="31">
        <v>21.946086446665063</v>
      </c>
      <c r="J43" s="31">
        <v>10.851506352188025</v>
      </c>
      <c r="K43" s="31">
        <v>16.502970860407547</v>
      </c>
      <c r="L43" s="31">
        <v>17.249554497438083</v>
      </c>
      <c r="M43" s="31">
        <v>14.567062127177206</v>
      </c>
      <c r="N43" s="31">
        <v>15.643531557314255</v>
      </c>
      <c r="O43" s="31">
        <v>14.358713205215192</v>
      </c>
      <c r="P43" s="31">
        <v>17.19746726694758</v>
      </c>
      <c r="Q43" s="31">
        <v>18.16108103102188</v>
      </c>
      <c r="R43" s="31">
        <v>12.440166882148352</v>
      </c>
      <c r="S43" s="32">
        <f t="shared" si="3"/>
        <v>16.502970860407547</v>
      </c>
      <c r="T43" s="33">
        <f t="shared" si="4"/>
        <v>-24.618621778011565</v>
      </c>
      <c r="U43" s="34">
        <f t="shared" si="5"/>
        <v>3</v>
      </c>
      <c r="V43" s="32">
        <v>7.170675397525847</v>
      </c>
      <c r="W43" s="32">
        <v>9.8705301779502257</v>
      </c>
      <c r="X43" s="37">
        <v>17.79647041758836</v>
      </c>
      <c r="Y43" s="37">
        <v>14.402119230623947</v>
      </c>
      <c r="Z43" s="37">
        <v>8.4468125445431586</v>
      </c>
      <c r="AA43" s="37">
        <v>14.601786947504205</v>
      </c>
      <c r="AB43" s="37">
        <v>10.139647535484491</v>
      </c>
      <c r="AC43" s="37">
        <v>10.538982969245009</v>
      </c>
      <c r="AD43" s="37">
        <v>14.332669589969942</v>
      </c>
      <c r="AE43" s="37">
        <v>12.770052675254867</v>
      </c>
      <c r="AF43" s="37">
        <v>9.3930638984539545</v>
      </c>
      <c r="AG43" s="37">
        <v>14.601786947504205</v>
      </c>
      <c r="AH43" s="37">
        <v>12.509616522802355</v>
      </c>
      <c r="AI43" s="31">
        <f t="shared" si="6"/>
        <v>14.380416217919571</v>
      </c>
      <c r="AJ43" s="36">
        <f t="shared" si="7"/>
        <v>-13.492303048596435</v>
      </c>
      <c r="AK43" s="35">
        <f>RANK(R43,(D43:R43,V43:AH43),1)</f>
        <v>9</v>
      </c>
    </row>
    <row r="44" spans="1:37" ht="12.75" customHeight="1" x14ac:dyDescent="0.25">
      <c r="A44">
        <v>2011</v>
      </c>
      <c r="B44" s="30" t="s">
        <v>159</v>
      </c>
      <c r="C44" s="38" t="s">
        <v>87</v>
      </c>
      <c r="D44" s="31">
        <v>17.046758346374343</v>
      </c>
      <c r="E44" s="31">
        <v>18.382738389805205</v>
      </c>
      <c r="F44" s="31">
        <v>25.817380579547095</v>
      </c>
      <c r="G44" s="31">
        <v>13.646081872186686</v>
      </c>
      <c r="H44" s="31">
        <v>12.336127414017461</v>
      </c>
      <c r="I44" s="31">
        <v>21.956918765737129</v>
      </c>
      <c r="J44" s="31">
        <v>10.739891517970197</v>
      </c>
      <c r="K44" s="31">
        <v>18.096456951927166</v>
      </c>
      <c r="L44" s="31">
        <v>17.91427785509568</v>
      </c>
      <c r="M44" s="31">
        <v>14.41817423494868</v>
      </c>
      <c r="N44" s="31">
        <v>15.624026352071343</v>
      </c>
      <c r="O44" s="31">
        <v>16.318041959048415</v>
      </c>
      <c r="P44" s="31">
        <v>18.113807342101591</v>
      </c>
      <c r="Q44" s="31">
        <v>17.7320987582642</v>
      </c>
      <c r="R44" s="31">
        <v>13.741509018146036</v>
      </c>
      <c r="S44" s="32">
        <f t="shared" si="3"/>
        <v>17.046758346374343</v>
      </c>
      <c r="T44" s="33">
        <f t="shared" si="4"/>
        <v>-19.38931297709923</v>
      </c>
      <c r="U44" s="34">
        <f t="shared" si="5"/>
        <v>4</v>
      </c>
      <c r="V44" s="32">
        <v>7.5821205062245172</v>
      </c>
      <c r="W44" s="32">
        <v>9.9417735699465624</v>
      </c>
      <c r="X44" s="37">
        <v>20.933245745445948</v>
      </c>
      <c r="Y44" s="37">
        <v>14.114542406896211</v>
      </c>
      <c r="Z44" s="37">
        <v>9.039553280876369</v>
      </c>
      <c r="AA44" s="37">
        <v>13.472577970442417</v>
      </c>
      <c r="AB44" s="37">
        <v>11.642111807040392</v>
      </c>
      <c r="AC44" s="37">
        <v>10.592413201487568</v>
      </c>
      <c r="AD44" s="37">
        <v>14.452875015297534</v>
      </c>
      <c r="AE44" s="37">
        <v>11.72018856282531</v>
      </c>
      <c r="AF44" s="37">
        <v>9.4125866696265454</v>
      </c>
      <c r="AG44" s="37">
        <v>14.834583599134923</v>
      </c>
      <c r="AH44" s="37">
        <v>12.9433910701224</v>
      </c>
      <c r="AI44" s="31">
        <f t="shared" si="6"/>
        <v>14.266358320922446</v>
      </c>
      <c r="AJ44" s="36">
        <f t="shared" si="7"/>
        <v>-3.678929765886279</v>
      </c>
      <c r="AK44" s="35">
        <f>RANK(R44,(D44:R44,V44:AH44),1)</f>
        <v>13</v>
      </c>
    </row>
    <row r="45" spans="1:37" ht="12.75" customHeight="1" x14ac:dyDescent="0.25">
      <c r="A45">
        <v>2012</v>
      </c>
      <c r="B45" s="30" t="s">
        <v>160</v>
      </c>
      <c r="C45" s="38" t="s">
        <v>87</v>
      </c>
      <c r="D45" s="31">
        <v>16.238019324478412</v>
      </c>
      <c r="E45" s="31">
        <v>19.132086566106967</v>
      </c>
      <c r="F45" s="31">
        <v>24.640680463524962</v>
      </c>
      <c r="G45" s="31">
        <v>12.735540219552943</v>
      </c>
      <c r="H45" s="31">
        <v>11.444720455531114</v>
      </c>
      <c r="I45" s="31">
        <v>21.335524125074169</v>
      </c>
      <c r="J45" s="31">
        <v>11.43649867359467</v>
      </c>
      <c r="K45" s="31">
        <v>17.71794007303847</v>
      </c>
      <c r="L45" s="31">
        <v>17.528839088500238</v>
      </c>
      <c r="M45" s="31">
        <v>13.944142164210321</v>
      </c>
      <c r="N45" s="31">
        <v>15.210296582422817</v>
      </c>
      <c r="O45" s="31">
        <v>16.386011399334418</v>
      </c>
      <c r="P45" s="31">
        <v>18.005702440814037</v>
      </c>
      <c r="Q45" s="31">
        <v>16.665551985173536</v>
      </c>
      <c r="R45" s="31">
        <v>13.829037217100096</v>
      </c>
      <c r="S45" s="32">
        <f t="shared" si="3"/>
        <v>16.386011399334418</v>
      </c>
      <c r="T45" s="33">
        <f t="shared" si="4"/>
        <v>-15.604616156547918</v>
      </c>
      <c r="U45" s="34">
        <f t="shared" si="5"/>
        <v>4</v>
      </c>
      <c r="V45" s="32">
        <v>6.9556275182322711</v>
      </c>
      <c r="W45" s="32">
        <v>9.9319125792252763</v>
      </c>
      <c r="X45" s="37">
        <v>22.864775565252891</v>
      </c>
      <c r="Y45" s="37">
        <v>13.68104514224409</v>
      </c>
      <c r="Z45" s="37">
        <v>9.0110730023434638</v>
      </c>
      <c r="AA45" s="37">
        <v>12.735540219552943</v>
      </c>
      <c r="AB45" s="37">
        <v>11.362502636166665</v>
      </c>
      <c r="AC45" s="37">
        <v>10.359445239920404</v>
      </c>
      <c r="AD45" s="37">
        <v>13.755041179672093</v>
      </c>
      <c r="AE45" s="37">
        <v>11.658486785878679</v>
      </c>
      <c r="AF45" s="37">
        <v>8.6328710332670031</v>
      </c>
      <c r="AG45" s="37">
        <v>14.108577802939218</v>
      </c>
      <c r="AH45" s="37">
        <v>12.677987745997829</v>
      </c>
      <c r="AI45" s="31">
        <f t="shared" si="6"/>
        <v>13.792039198386094</v>
      </c>
      <c r="AJ45" s="36">
        <f t="shared" si="7"/>
        <v>0.26825633383010505</v>
      </c>
      <c r="AK45" s="35">
        <f>RANK(R45,(D45:R45,V45:AH45),1)</f>
        <v>15</v>
      </c>
    </row>
    <row r="46" spans="1:37" ht="12.75" customHeight="1" x14ac:dyDescent="0.25">
      <c r="A46">
        <v>2012</v>
      </c>
      <c r="B46" s="30" t="s">
        <v>159</v>
      </c>
      <c r="C46" s="38" t="s">
        <v>87</v>
      </c>
      <c r="D46" s="31">
        <v>16.18035014789352</v>
      </c>
      <c r="E46" s="31">
        <v>17.771204732592537</v>
      </c>
      <c r="F46" s="31">
        <v>23.758893596610445</v>
      </c>
      <c r="G46" s="31">
        <v>12.463026620833002</v>
      </c>
      <c r="H46" s="31">
        <v>11.999360460468464</v>
      </c>
      <c r="I46" s="31">
        <v>21.392597329922459</v>
      </c>
      <c r="J46" s="31">
        <v>11.335838196498523</v>
      </c>
      <c r="K46" s="31">
        <v>18.298824846110801</v>
      </c>
      <c r="L46" s="31">
        <v>18.362778799264532</v>
      </c>
      <c r="M46" s="31">
        <v>13.638180510032777</v>
      </c>
      <c r="N46" s="31">
        <v>14.901271084818932</v>
      </c>
      <c r="O46" s="31">
        <v>16.49212566951795</v>
      </c>
      <c r="P46" s="31">
        <v>18.186905428091777</v>
      </c>
      <c r="Q46" s="31">
        <v>16.65201055240227</v>
      </c>
      <c r="R46" s="31">
        <v>14.269725797425853</v>
      </c>
      <c r="S46" s="32">
        <f t="shared" si="3"/>
        <v>16.49212566951795</v>
      </c>
      <c r="T46" s="33">
        <f t="shared" si="4"/>
        <v>-13.475521085797403</v>
      </c>
      <c r="U46" s="34">
        <f t="shared" si="5"/>
        <v>5</v>
      </c>
      <c r="V46" s="32">
        <v>7.6345031577264386</v>
      </c>
      <c r="W46" s="32">
        <v>11.064033895595173</v>
      </c>
      <c r="X46" s="37">
        <v>23.255256215524824</v>
      </c>
      <c r="Y46" s="37">
        <v>13.334399232552563</v>
      </c>
      <c r="Z46" s="37">
        <v>8.9775361739547535</v>
      </c>
      <c r="AA46" s="37">
        <v>12.934687025341754</v>
      </c>
      <c r="AB46" s="37">
        <v>10.94412023343193</v>
      </c>
      <c r="AC46" s="37">
        <v>10.136701574866096</v>
      </c>
      <c r="AD46" s="37">
        <v>13.414341673994725</v>
      </c>
      <c r="AE46" s="37">
        <v>12.223199296506516</v>
      </c>
      <c r="AF46" s="37">
        <v>8.5938124550323778</v>
      </c>
      <c r="AG46" s="37">
        <v>13.766088416340235</v>
      </c>
      <c r="AH46" s="37">
        <v>12.327124470381328</v>
      </c>
      <c r="AI46" s="31">
        <f t="shared" si="6"/>
        <v>13.526261092013751</v>
      </c>
      <c r="AJ46" s="36">
        <f t="shared" si="7"/>
        <v>5.4964539007092066</v>
      </c>
      <c r="AK46" s="35">
        <f>RANK(R46,(D46:R46,V46:AH46),1)</f>
        <v>17</v>
      </c>
    </row>
    <row r="47" spans="1:37" ht="12.75" customHeight="1" x14ac:dyDescent="0.25">
      <c r="A47">
        <v>2013</v>
      </c>
      <c r="B47" s="30" t="s">
        <v>160</v>
      </c>
      <c r="C47" s="38" t="s">
        <v>87</v>
      </c>
      <c r="D47" s="31">
        <v>17.714626052922657</v>
      </c>
      <c r="E47" s="31">
        <v>18.488896451969708</v>
      </c>
      <c r="F47" s="31">
        <v>25.525397770781925</v>
      </c>
      <c r="G47" s="31">
        <v>13.426359227431295</v>
      </c>
      <c r="H47" s="31">
        <v>12.966902067557221</v>
      </c>
      <c r="I47" s="31">
        <v>24.836212030970813</v>
      </c>
      <c r="J47" s="31">
        <v>13.298732238577385</v>
      </c>
      <c r="K47" s="31">
        <v>19.526929294648177</v>
      </c>
      <c r="L47" s="31">
        <v>19.501403896877392</v>
      </c>
      <c r="M47" s="31">
        <v>14.16659576278397</v>
      </c>
      <c r="N47" s="31">
        <v>16.149068322981368</v>
      </c>
      <c r="O47" s="31">
        <v>17.706117586999063</v>
      </c>
      <c r="P47" s="31">
        <v>18.956862077767379</v>
      </c>
      <c r="Q47" s="31">
        <v>17.876286905470945</v>
      </c>
      <c r="R47" s="31">
        <v>14.813239172977113</v>
      </c>
      <c r="S47" s="32">
        <f t="shared" si="3"/>
        <v>17.714626052922657</v>
      </c>
      <c r="T47" s="33">
        <f t="shared" si="4"/>
        <v>-16.378482228626314</v>
      </c>
      <c r="U47" s="34">
        <f t="shared" si="5"/>
        <v>5</v>
      </c>
      <c r="V47" s="32">
        <v>7.861822513400833</v>
      </c>
      <c r="W47" s="32">
        <v>11.673615247170934</v>
      </c>
      <c r="X47" s="37">
        <v>23.483365949119374</v>
      </c>
      <c r="Y47" s="37">
        <v>14.302731217561474</v>
      </c>
      <c r="Z47" s="37">
        <v>11.494937462775463</v>
      </c>
      <c r="AA47" s="37">
        <v>11.886326895260783</v>
      </c>
      <c r="AB47" s="37">
        <v>11.724666042712499</v>
      </c>
      <c r="AC47" s="37">
        <v>11.656598315323748</v>
      </c>
      <c r="AD47" s="37">
        <v>14.158087296860375</v>
      </c>
      <c r="AE47" s="37">
        <v>12.592529566919083</v>
      </c>
      <c r="AF47" s="37">
        <v>11.25670041691483</v>
      </c>
      <c r="AG47" s="37">
        <v>14.447375138262572</v>
      </c>
      <c r="AH47" s="37">
        <v>13.698630136986301</v>
      </c>
      <c r="AI47" s="31">
        <f t="shared" si="6"/>
        <v>14.234663490172721</v>
      </c>
      <c r="AJ47" s="36">
        <f t="shared" si="7"/>
        <v>4.0645546921697635</v>
      </c>
      <c r="AK47" s="35">
        <f>RANK(R47,(D47:R47,V47:AH47),1)</f>
        <v>17</v>
      </c>
    </row>
    <row r="48" spans="1:37" ht="12.75" customHeight="1" x14ac:dyDescent="0.25">
      <c r="A48">
        <v>2013</v>
      </c>
      <c r="B48" s="30" t="s">
        <v>159</v>
      </c>
      <c r="C48" s="38" t="s">
        <v>87</v>
      </c>
      <c r="D48" s="31">
        <v>17.106043909468511</v>
      </c>
      <c r="E48" s="31">
        <v>18.775959989827921</v>
      </c>
      <c r="F48" s="31">
        <v>24.887683309315932</v>
      </c>
      <c r="G48" s="31">
        <v>13.215224209544802</v>
      </c>
      <c r="H48" s="31">
        <v>13.528863270322963</v>
      </c>
      <c r="I48" s="31">
        <v>24.760532338730187</v>
      </c>
      <c r="J48" s="31">
        <v>14.385013138933628</v>
      </c>
      <c r="K48" s="31">
        <v>20.386538950580658</v>
      </c>
      <c r="L48" s="31">
        <v>19.691446978045267</v>
      </c>
      <c r="M48" s="31">
        <v>13.952699838942104</v>
      </c>
      <c r="N48" s="31">
        <v>16.14817326438925</v>
      </c>
      <c r="O48" s="31">
        <v>18.063914554547768</v>
      </c>
      <c r="P48" s="31">
        <v>19.267610409426126</v>
      </c>
      <c r="Q48" s="31">
        <v>17.343392387895229</v>
      </c>
      <c r="R48" s="31">
        <v>15.232686276171908</v>
      </c>
      <c r="S48" s="32">
        <f t="shared" si="3"/>
        <v>17.343392387895229</v>
      </c>
      <c r="T48" s="33">
        <f t="shared" si="4"/>
        <v>-12.170087976539596</v>
      </c>
      <c r="U48" s="34">
        <f t="shared" si="5"/>
        <v>5</v>
      </c>
      <c r="V48" s="32">
        <v>7.4764770704416383</v>
      </c>
      <c r="W48" s="32">
        <v>11.443587352716794</v>
      </c>
      <c r="X48" s="37">
        <v>21.03077053488175</v>
      </c>
      <c r="Y48" s="37">
        <v>13.944223107569723</v>
      </c>
      <c r="Z48" s="37">
        <v>11.5876917860473</v>
      </c>
      <c r="AA48" s="37">
        <v>11.240145799779604</v>
      </c>
      <c r="AB48" s="37">
        <v>11.511401203695854</v>
      </c>
      <c r="AC48" s="37">
        <v>11.791133338984489</v>
      </c>
      <c r="AD48" s="37">
        <v>14.317199287954566</v>
      </c>
      <c r="AE48" s="37">
        <v>12.181062982114096</v>
      </c>
      <c r="AF48" s="37">
        <v>10.841739425277614</v>
      </c>
      <c r="AG48" s="37">
        <v>14.223955242858356</v>
      </c>
      <c r="AH48" s="37">
        <v>14.045943884038314</v>
      </c>
      <c r="AI48" s="31">
        <f t="shared" si="6"/>
        <v>14.270577265406461</v>
      </c>
      <c r="AJ48" s="36">
        <f t="shared" si="7"/>
        <v>6.7419067419067291</v>
      </c>
      <c r="AK48" s="35">
        <f>RANK(R48,(D48:R48,V48:AH48),1)</f>
        <v>17</v>
      </c>
    </row>
    <row r="49" spans="1:37" ht="12.75" customHeight="1" x14ac:dyDescent="0.25">
      <c r="A49">
        <v>2014</v>
      </c>
      <c r="B49" s="30" t="s">
        <v>160</v>
      </c>
      <c r="C49" s="38" t="s">
        <v>87</v>
      </c>
      <c r="D49" s="31">
        <v>16.596862938326353</v>
      </c>
      <c r="E49" s="31">
        <v>17.220990391722101</v>
      </c>
      <c r="F49" s="31">
        <v>24.981522542498155</v>
      </c>
      <c r="G49" s="31">
        <v>12.835673811283566</v>
      </c>
      <c r="H49" s="31">
        <v>13.016342284634968</v>
      </c>
      <c r="I49" s="31">
        <v>24.480578139114723</v>
      </c>
      <c r="J49" s="31">
        <v>14.510963291451095</v>
      </c>
      <c r="K49" s="31">
        <v>19.76677342531001</v>
      </c>
      <c r="L49" s="31">
        <v>20.087049355342039</v>
      </c>
      <c r="M49" s="31">
        <v>14.272809394760616</v>
      </c>
      <c r="N49" s="31">
        <v>15.118666338178535</v>
      </c>
      <c r="O49" s="31">
        <v>17.861542251786151</v>
      </c>
      <c r="P49" s="31">
        <v>17.779420218444606</v>
      </c>
      <c r="Q49" s="31">
        <v>16.153403958282009</v>
      </c>
      <c r="R49" s="31">
        <v>15.751005994908434</v>
      </c>
      <c r="S49" s="32">
        <f t="shared" si="3"/>
        <v>16.596862938326353</v>
      </c>
      <c r="T49" s="33">
        <f t="shared" si="4"/>
        <v>-5.0964868876793679</v>
      </c>
      <c r="U49" s="34">
        <f t="shared" si="5"/>
        <v>6</v>
      </c>
      <c r="V49" s="32">
        <v>6.8325531740165886</v>
      </c>
      <c r="W49" s="32">
        <v>10.774410774410775</v>
      </c>
      <c r="X49" s="37">
        <v>18.814157838548081</v>
      </c>
      <c r="Y49" s="37">
        <v>11.398538227806521</v>
      </c>
      <c r="Z49" s="37">
        <v>10.733349757740003</v>
      </c>
      <c r="AA49" s="37">
        <v>9.8710684076537749</v>
      </c>
      <c r="AB49" s="37">
        <v>11.209657551120966</v>
      </c>
      <c r="AC49" s="37">
        <v>10.922230434425558</v>
      </c>
      <c r="AD49" s="37">
        <v>12.104787714543813</v>
      </c>
      <c r="AE49" s="37">
        <v>11.66954093783362</v>
      </c>
      <c r="AF49" s="37">
        <v>10.593742301059375</v>
      </c>
      <c r="AG49" s="37">
        <v>12.375790424570912</v>
      </c>
      <c r="AH49" s="37">
        <v>13.385891434671922</v>
      </c>
      <c r="AI49" s="31">
        <f t="shared" si="6"/>
        <v>13.82935041471627</v>
      </c>
      <c r="AJ49" s="36">
        <f t="shared" si="7"/>
        <v>13.895486935866971</v>
      </c>
      <c r="AK49" s="35">
        <f>RANK(R49,(D49:R49,V49:AH49),1)</f>
        <v>18</v>
      </c>
    </row>
    <row r="50" spans="1:37" ht="12.75" customHeight="1" x14ac:dyDescent="0.25">
      <c r="A50">
        <v>2014</v>
      </c>
      <c r="B50" s="30" t="s">
        <v>159</v>
      </c>
      <c r="C50" s="38" t="s">
        <v>87</v>
      </c>
      <c r="D50" s="31">
        <v>15.724912947135167</v>
      </c>
      <c r="E50" s="31">
        <v>16.168091168091166</v>
      </c>
      <c r="F50" s="31">
        <v>24.018676796454571</v>
      </c>
      <c r="G50" s="31">
        <v>12.171573282684392</v>
      </c>
      <c r="H50" s="31">
        <v>13.469452358341247</v>
      </c>
      <c r="I50" s="31">
        <v>23.535929091484643</v>
      </c>
      <c r="J50" s="31">
        <v>14.126305792972458</v>
      </c>
      <c r="K50" s="31">
        <v>20.069642291864511</v>
      </c>
      <c r="L50" s="31">
        <v>18.502690724912945</v>
      </c>
      <c r="M50" s="31">
        <v>13.754352643241532</v>
      </c>
      <c r="N50" s="31">
        <v>14.252928141817032</v>
      </c>
      <c r="O50" s="31">
        <v>17.655903767014877</v>
      </c>
      <c r="P50" s="31">
        <v>18.732193732193732</v>
      </c>
      <c r="Q50" s="31">
        <v>14.775245330800887</v>
      </c>
      <c r="R50" s="31">
        <v>15.930674264007596</v>
      </c>
      <c r="S50" s="32">
        <f t="shared" si="3"/>
        <v>15.930674264007596</v>
      </c>
      <c r="T50" s="33">
        <f t="shared" si="4"/>
        <v>0</v>
      </c>
      <c r="U50" s="34">
        <f t="shared" si="5"/>
        <v>8</v>
      </c>
      <c r="V50" s="32">
        <v>7.0829376384931937</v>
      </c>
      <c r="W50" s="32">
        <v>10.477999366888255</v>
      </c>
      <c r="X50" s="37">
        <v>18.645140867363089</v>
      </c>
      <c r="Y50" s="37">
        <v>10.913263691041468</v>
      </c>
      <c r="Z50" s="37">
        <v>10.485913263691042</v>
      </c>
      <c r="AA50" s="37">
        <v>9.0693257359924022</v>
      </c>
      <c r="AB50" s="37">
        <v>10.295979740424183</v>
      </c>
      <c r="AC50" s="37">
        <v>10.438429882874326</v>
      </c>
      <c r="AD50" s="37">
        <v>9.8765432098765427</v>
      </c>
      <c r="AE50" s="37">
        <v>11.142766698322253</v>
      </c>
      <c r="AF50" s="37">
        <v>9.8765432098765427</v>
      </c>
      <c r="AG50" s="37">
        <v>12.052864830642607</v>
      </c>
      <c r="AH50" s="37">
        <v>12.915479582146251</v>
      </c>
      <c r="AI50" s="31">
        <f t="shared" si="6"/>
        <v>13.611902500791389</v>
      </c>
      <c r="AJ50" s="36">
        <f t="shared" si="7"/>
        <v>17.034883720930225</v>
      </c>
      <c r="AK50" s="35">
        <f>RANK(R50,(D50:R50,V50:AH50),1)</f>
        <v>20</v>
      </c>
    </row>
    <row r="51" spans="1:37" ht="12.75" customHeight="1" x14ac:dyDescent="0.25">
      <c r="A51">
        <v>2015</v>
      </c>
      <c r="B51" s="30" t="s">
        <v>160</v>
      </c>
      <c r="C51" s="38">
        <v>2015</v>
      </c>
      <c r="D51" s="31">
        <v>14.710957202078321</v>
      </c>
      <c r="E51" s="31">
        <v>15.567692887814092</v>
      </c>
      <c r="F51" s="31">
        <v>22.465513537071324</v>
      </c>
      <c r="G51" s="31">
        <v>11.364562258648856</v>
      </c>
      <c r="H51" s="31">
        <v>12.272555634984203</v>
      </c>
      <c r="I51" s="31">
        <v>21.60877785133555</v>
      </c>
      <c r="J51" s="31">
        <v>12.938905612778692</v>
      </c>
      <c r="K51" s="31">
        <v>17.764451056367349</v>
      </c>
      <c r="L51" s="31">
        <v>17.940191709851611</v>
      </c>
      <c r="M51" s="31">
        <v>12.938905612778692</v>
      </c>
      <c r="N51" s="31">
        <v>14.542539075822573</v>
      </c>
      <c r="O51" s="31">
        <v>16.688039553776253</v>
      </c>
      <c r="P51" s="31">
        <v>16.907715370631578</v>
      </c>
      <c r="Q51" s="31">
        <v>13.553997899973602</v>
      </c>
      <c r="R51" s="31">
        <v>15.56037036058558</v>
      </c>
      <c r="S51" s="32">
        <f t="shared" si="3"/>
        <v>15.56037036058558</v>
      </c>
      <c r="T51" s="33">
        <f t="shared" si="4"/>
        <v>0</v>
      </c>
      <c r="U51" s="34">
        <f t="shared" si="5"/>
        <v>8</v>
      </c>
      <c r="V51" s="32">
        <v>6.8978206492572314</v>
      </c>
      <c r="W51" s="32">
        <v>9.6437683599488047</v>
      </c>
      <c r="X51" s="37">
        <v>14.330185786195756</v>
      </c>
      <c r="Y51" s="37">
        <v>10.141700211487544</v>
      </c>
      <c r="Z51" s="37">
        <v>9.533930451521142</v>
      </c>
      <c r="AA51" s="37">
        <v>8.2524881865317408</v>
      </c>
      <c r="AB51" s="37">
        <v>11.972332018615258</v>
      </c>
      <c r="AC51" s="37">
        <v>9.1970941990096406</v>
      </c>
      <c r="AD51" s="37">
        <v>9.2044167262381524</v>
      </c>
      <c r="AE51" s="37">
        <v>10.573729317969685</v>
      </c>
      <c r="AF51" s="37">
        <v>9.5412529787496521</v>
      </c>
      <c r="AG51" s="37">
        <v>11.027726006137357</v>
      </c>
      <c r="AH51" s="37">
        <v>11.635495766103759</v>
      </c>
      <c r="AI51" s="31">
        <f t="shared" si="6"/>
        <v>12.605730623881447</v>
      </c>
      <c r="AJ51" s="36">
        <f t="shared" si="7"/>
        <v>23.438861458030789</v>
      </c>
      <c r="AK51" s="35">
        <f>RANK(R51,(D51:R51,V51:AH51),1)</f>
        <v>21</v>
      </c>
    </row>
    <row r="52" spans="1:37" ht="12.75" customHeight="1" x14ac:dyDescent="0.25">
      <c r="A52">
        <v>2015</v>
      </c>
      <c r="B52" s="30" t="s">
        <v>159</v>
      </c>
      <c r="C52" s="38">
        <v>2015</v>
      </c>
      <c r="D52" s="31">
        <v>14.269987094392958</v>
      </c>
      <c r="E52" s="31">
        <v>16.925370472018276</v>
      </c>
      <c r="F52" s="31">
        <v>21.890721503350168</v>
      </c>
      <c r="G52" s="31">
        <v>11.010126199909847</v>
      </c>
      <c r="H52" s="31">
        <v>12.103942658985858</v>
      </c>
      <c r="I52" s="31">
        <v>21.199890055512682</v>
      </c>
      <c r="J52" s="31">
        <v>12.744400980418522</v>
      </c>
      <c r="K52" s="31">
        <v>17.659378885345596</v>
      </c>
      <c r="L52" s="31">
        <v>17.472278701556281</v>
      </c>
      <c r="M52" s="31">
        <v>12.715616336758625</v>
      </c>
      <c r="N52" s="31">
        <v>13.284113049041551</v>
      </c>
      <c r="O52" s="31">
        <v>16.443227690715034</v>
      </c>
      <c r="P52" s="31">
        <v>17.054901368487801</v>
      </c>
      <c r="Q52" s="31">
        <v>13.48560555466082</v>
      </c>
      <c r="R52" s="31">
        <v>15.70921927738771</v>
      </c>
      <c r="S52" s="32">
        <f t="shared" si="3"/>
        <v>15.70921927738771</v>
      </c>
      <c r="T52" s="33">
        <f t="shared" si="4"/>
        <v>0</v>
      </c>
      <c r="U52" s="34">
        <f t="shared" si="5"/>
        <v>8</v>
      </c>
      <c r="V52" s="32">
        <v>6.8867259956298845</v>
      </c>
      <c r="W52" s="32">
        <v>9.441363120445569</v>
      </c>
      <c r="X52" s="37">
        <v>13.226543761721762</v>
      </c>
      <c r="Y52" s="37">
        <v>10.132194568283049</v>
      </c>
      <c r="Z52" s="37">
        <v>9.2902437412311194</v>
      </c>
      <c r="AA52" s="37">
        <v>8.2396042476449516</v>
      </c>
      <c r="AB52" s="37">
        <v>11.873665509706697</v>
      </c>
      <c r="AC52" s="37">
        <v>8.9448280173123784</v>
      </c>
      <c r="AD52" s="37">
        <v>9.1319282011016973</v>
      </c>
      <c r="AE52" s="37">
        <v>10.204156177432786</v>
      </c>
      <c r="AF52" s="37">
        <v>9.4917362468503832</v>
      </c>
      <c r="AG52" s="37">
        <v>10.916576108015189</v>
      </c>
      <c r="AH52" s="37">
        <v>11.736938452322196</v>
      </c>
      <c r="AI52" s="31">
        <f t="shared" si="6"/>
        <v>12.409779497872242</v>
      </c>
      <c r="AJ52" s="36">
        <f t="shared" si="7"/>
        <v>26.587416642505087</v>
      </c>
      <c r="AK52" s="35">
        <f>RANK(R52,(D52:R52,V52:AH52),1)</f>
        <v>21</v>
      </c>
    </row>
    <row r="53" spans="1:37" ht="12.75" customHeight="1" x14ac:dyDescent="0.25">
      <c r="A53">
        <v>2016</v>
      </c>
      <c r="B53" s="30" t="s">
        <v>160</v>
      </c>
      <c r="C53" s="38">
        <v>2015</v>
      </c>
      <c r="D53" s="31">
        <v>15.835903422911491</v>
      </c>
      <c r="E53" s="31">
        <v>19.806557673494019</v>
      </c>
      <c r="F53" s="31">
        <v>24.041922207448714</v>
      </c>
      <c r="G53" s="31">
        <v>11.997604314015046</v>
      </c>
      <c r="H53" s="31">
        <v>13.118730220061881</v>
      </c>
      <c r="I53" s="31">
        <v>23.115436215646124</v>
      </c>
      <c r="J53" s="31">
        <v>13.360083713724737</v>
      </c>
      <c r="K53" s="31">
        <v>18.062584041865616</v>
      </c>
      <c r="L53" s="31">
        <v>18.233867166400547</v>
      </c>
      <c r="M53" s="31">
        <v>13.219942975468884</v>
      </c>
      <c r="N53" s="31">
        <v>12.612666443026852</v>
      </c>
      <c r="O53" s="31">
        <v>18.296151938958701</v>
      </c>
      <c r="P53" s="31">
        <v>17.01152850494671</v>
      </c>
      <c r="Q53" s="31">
        <v>14.74591990314374</v>
      </c>
      <c r="R53" s="31">
        <v>15.189698907620608</v>
      </c>
      <c r="S53" s="32">
        <f t="shared" si="3"/>
        <v>15.835903422911491</v>
      </c>
      <c r="T53" s="33">
        <f t="shared" si="4"/>
        <v>-4.080629301868246</v>
      </c>
      <c r="U53" s="34">
        <f t="shared" si="5"/>
        <v>7</v>
      </c>
      <c r="V53" s="32">
        <v>7.4430303206997968</v>
      </c>
      <c r="W53" s="32">
        <v>10.206917102968026</v>
      </c>
      <c r="X53" s="37">
        <v>11.888605962038273</v>
      </c>
      <c r="Y53" s="37">
        <v>11.055547129072918</v>
      </c>
      <c r="Z53" s="37">
        <v>9.4050006562817501</v>
      </c>
      <c r="AA53" s="37">
        <v>8.6731545787234019</v>
      </c>
      <c r="AB53" s="37">
        <v>12.674951215585009</v>
      </c>
      <c r="AC53" s="37">
        <v>9.584069377386454</v>
      </c>
      <c r="AD53" s="37">
        <v>9.7864948882004636</v>
      </c>
      <c r="AE53" s="37">
        <v>10.37041463093319</v>
      </c>
      <c r="AF53" s="37">
        <v>9.8098516779097729</v>
      </c>
      <c r="AG53" s="37">
        <v>11.078903918782229</v>
      </c>
      <c r="AH53" s="37">
        <v>12.59709524988731</v>
      </c>
      <c r="AI53" s="31">
        <f t="shared" si="6"/>
        <v>12.643808829305931</v>
      </c>
      <c r="AJ53" s="36">
        <f t="shared" si="7"/>
        <v>20.135467980295552</v>
      </c>
      <c r="AK53" s="35">
        <f>RANK(R53,(D53:R53,V53:AH53),1)</f>
        <v>20</v>
      </c>
    </row>
    <row r="54" spans="1:37" ht="12.75" customHeight="1" x14ac:dyDescent="0.25">
      <c r="A54">
        <v>2016</v>
      </c>
      <c r="B54" s="30" t="s">
        <v>159</v>
      </c>
      <c r="C54" s="38">
        <v>2015</v>
      </c>
      <c r="D54" s="31">
        <v>17.272350202487015</v>
      </c>
      <c r="E54" s="31">
        <v>23.588358858620325</v>
      </c>
      <c r="F54" s="31">
        <v>26.501456728592011</v>
      </c>
      <c r="G54" s="31">
        <v>13.276507991463896</v>
      </c>
      <c r="H54" s="31">
        <v>14.702980694753871</v>
      </c>
      <c r="I54" s="31">
        <v>25.5819833596039</v>
      </c>
      <c r="J54" s="31">
        <v>14.806099203425434</v>
      </c>
      <c r="K54" s="31">
        <v>20.090922772843101</v>
      </c>
      <c r="L54" s="31">
        <v>19.429245675533895</v>
      </c>
      <c r="M54" s="31">
        <v>14.591268977026342</v>
      </c>
      <c r="N54" s="31">
        <v>13.68038881709419</v>
      </c>
      <c r="O54" s="31">
        <v>19.747194410604553</v>
      </c>
      <c r="P54" s="31">
        <v>19.62688948382106</v>
      </c>
      <c r="Q54" s="31">
        <v>16.859876167800756</v>
      </c>
      <c r="R54" s="31">
        <v>15.734165781469514</v>
      </c>
      <c r="S54" s="32">
        <f t="shared" si="3"/>
        <v>17.272350202487015</v>
      </c>
      <c r="T54" s="33">
        <f t="shared" si="4"/>
        <v>-8.905472636815924</v>
      </c>
      <c r="U54" s="34">
        <f t="shared" si="5"/>
        <v>6</v>
      </c>
      <c r="V54" s="32">
        <v>8.0604300944939382</v>
      </c>
      <c r="W54" s="32">
        <v>11.437561253487667</v>
      </c>
      <c r="X54" s="37">
        <v>13.929591879717137</v>
      </c>
      <c r="Y54" s="37">
        <v>12.210950068524399</v>
      </c>
      <c r="Z54" s="37">
        <v>10.638392811283044</v>
      </c>
      <c r="AA54" s="37">
        <v>9.6673601879591473</v>
      </c>
      <c r="AB54" s="37">
        <v>13.955371506885028</v>
      </c>
      <c r="AC54" s="37">
        <v>10.062647804533478</v>
      </c>
      <c r="AD54" s="37">
        <v>10.947748337297739</v>
      </c>
      <c r="AE54" s="37">
        <v>11.618018643662904</v>
      </c>
      <c r="AF54" s="37">
        <v>10.595426766003227</v>
      </c>
      <c r="AG54" s="37">
        <v>13.207762319016188</v>
      </c>
      <c r="AH54" s="37">
        <v>13.998337552164847</v>
      </c>
      <c r="AI54" s="31">
        <f t="shared" si="6"/>
        <v>13.976854529524937</v>
      </c>
      <c r="AJ54" s="36">
        <f t="shared" si="7"/>
        <v>12.573009529664944</v>
      </c>
      <c r="AK54" s="35">
        <f>RANK(R54,(D54:R54,V54:AH54),1)</f>
        <v>19</v>
      </c>
    </row>
    <row r="55" spans="1:37" ht="12.75" customHeight="1" x14ac:dyDescent="0.25">
      <c r="A55">
        <v>2017</v>
      </c>
      <c r="B55" s="30" t="s">
        <v>160</v>
      </c>
      <c r="C55" s="38">
        <v>2015</v>
      </c>
      <c r="D55" s="31">
        <v>16.784431844254037</v>
      </c>
      <c r="E55" s="31">
        <v>24.591344502068608</v>
      </c>
      <c r="F55" s="31">
        <v>26.243965483656702</v>
      </c>
      <c r="G55" s="31">
        <v>13.608300895264428</v>
      </c>
      <c r="H55" s="31">
        <v>14.6670112115943</v>
      </c>
      <c r="I55" s="31">
        <v>26.235358082710931</v>
      </c>
      <c r="J55" s="31">
        <v>14.727263018214698</v>
      </c>
      <c r="K55" s="31">
        <v>19.840059180002854</v>
      </c>
      <c r="L55" s="31">
        <v>18.350978816384416</v>
      </c>
      <c r="M55" s="31">
        <v>13.900952527420655</v>
      </c>
      <c r="N55" s="31">
        <v>13.444760277294773</v>
      </c>
      <c r="O55" s="31">
        <v>19.659303760141654</v>
      </c>
      <c r="P55" s="31">
        <v>19.762592571490909</v>
      </c>
      <c r="Q55" s="31">
        <v>16.663928231013241</v>
      </c>
      <c r="R55" s="31">
        <v>15.200670070232119</v>
      </c>
      <c r="S55" s="32">
        <f t="shared" si="3"/>
        <v>16.784431844254037</v>
      </c>
      <c r="T55" s="33">
        <f t="shared" si="4"/>
        <v>-9.4358974358974255</v>
      </c>
      <c r="U55" s="34">
        <f t="shared" si="5"/>
        <v>6</v>
      </c>
      <c r="V55" s="32">
        <v>8.2200679032115929</v>
      </c>
      <c r="W55" s="32">
        <v>10.294451531142478</v>
      </c>
      <c r="X55" s="37">
        <v>16.035587961971935</v>
      </c>
      <c r="Y55" s="37">
        <v>12.377442560019134</v>
      </c>
      <c r="Z55" s="37">
        <v>10.389132941545961</v>
      </c>
      <c r="AA55" s="37">
        <v>9.6833260639927161</v>
      </c>
      <c r="AB55" s="37">
        <v>13.651337899993285</v>
      </c>
      <c r="AC55" s="37">
        <v>9.6058594554807737</v>
      </c>
      <c r="AD55" s="37">
        <v>11.430628455984289</v>
      </c>
      <c r="AE55" s="37">
        <v>12.446301767585304</v>
      </c>
      <c r="AF55" s="37">
        <v>10.311666333034019</v>
      </c>
      <c r="AG55" s="37">
        <v>12.351620357181819</v>
      </c>
      <c r="AH55" s="37">
        <v>13.849308121746024</v>
      </c>
      <c r="AI55" s="31">
        <f t="shared" si="6"/>
        <v>13.875130324583338</v>
      </c>
      <c r="AJ55" s="36">
        <f t="shared" si="7"/>
        <v>9.5533498759305253</v>
      </c>
      <c r="AK55" s="35">
        <f>RANK(R55,(D55:R55,V55:AH55),1)</f>
        <v>18</v>
      </c>
    </row>
    <row r="56" spans="1:37" ht="12.75" customHeight="1" x14ac:dyDescent="0.25">
      <c r="A56">
        <v>2017</v>
      </c>
      <c r="B56" s="30" t="s">
        <v>159</v>
      </c>
      <c r="C56" s="38">
        <v>2015</v>
      </c>
      <c r="D56" s="31">
        <v>17.655872801346682</v>
      </c>
      <c r="E56" s="31">
        <v>25.680458063434987</v>
      </c>
      <c r="F56" s="31">
        <v>26.867632523788426</v>
      </c>
      <c r="G56" s="31">
        <v>14.272871895527473</v>
      </c>
      <c r="H56" s="31">
        <v>15.674273326170256</v>
      </c>
      <c r="I56" s="31">
        <v>27.206825226746549</v>
      </c>
      <c r="J56" s="31">
        <v>14.460320494530649</v>
      </c>
      <c r="K56" s="31">
        <v>21.021021459641773</v>
      </c>
      <c r="L56" s="31">
        <v>18.566337425076387</v>
      </c>
      <c r="M56" s="31">
        <v>14.442468247006534</v>
      </c>
      <c r="N56" s="31">
        <v>13.889048573759066</v>
      </c>
      <c r="O56" s="31">
        <v>19.905255989384781</v>
      </c>
      <c r="P56" s="31">
        <v>19.432171429995815</v>
      </c>
      <c r="Q56" s="31">
        <v>17.789764657777518</v>
      </c>
      <c r="R56" s="31">
        <v>16.566885702375853</v>
      </c>
      <c r="S56" s="32">
        <f t="shared" si="3"/>
        <v>17.789764657777518</v>
      </c>
      <c r="T56" s="33">
        <f t="shared" si="4"/>
        <v>-6.8740592072252849</v>
      </c>
      <c r="U56" s="34">
        <f t="shared" si="5"/>
        <v>6</v>
      </c>
      <c r="V56" s="32">
        <v>8.7743796581010045</v>
      </c>
      <c r="W56" s="32">
        <v>11.032688969901161</v>
      </c>
      <c r="X56" s="37">
        <v>16.299101989514174</v>
      </c>
      <c r="Y56" s="37">
        <v>13.282072157939259</v>
      </c>
      <c r="Z56" s="37">
        <v>11.773557242151805</v>
      </c>
      <c r="AA56" s="37">
        <v>10.122224346171453</v>
      </c>
      <c r="AB56" s="37">
        <v>14.121127791572521</v>
      </c>
      <c r="AC56" s="37">
        <v>9.8812190045959429</v>
      </c>
      <c r="AD56" s="37">
        <v>11.586108643148629</v>
      </c>
      <c r="AE56" s="37">
        <v>12.951805578743192</v>
      </c>
      <c r="AF56" s="37">
        <v>11.505773529290126</v>
      </c>
      <c r="AG56" s="37">
        <v>12.871470464884688</v>
      </c>
      <c r="AH56" s="37">
        <v>14.397837628196255</v>
      </c>
      <c r="AI56" s="31">
        <f t="shared" si="6"/>
        <v>14.420152937601394</v>
      </c>
      <c r="AJ56" s="36">
        <f t="shared" si="7"/>
        <v>14.887031878675346</v>
      </c>
      <c r="AK56" s="35">
        <f>RANK(R56,(D56:R56,V56:AH56),1)</f>
        <v>19</v>
      </c>
    </row>
    <row r="57" spans="1:37" ht="12.75" customHeight="1" x14ac:dyDescent="0.25">
      <c r="A57">
        <v>2018</v>
      </c>
      <c r="B57" s="30" t="s">
        <v>160</v>
      </c>
      <c r="C57" s="38">
        <v>2015</v>
      </c>
      <c r="D57" s="31">
        <v>17.296349242000783</v>
      </c>
      <c r="E57" s="31">
        <v>24.844806846088613</v>
      </c>
      <c r="F57" s="31">
        <v>27.501723158949364</v>
      </c>
      <c r="G57" s="31">
        <v>14.181950650104408</v>
      </c>
      <c r="H57" s="31">
        <v>15.378442764505277</v>
      </c>
      <c r="I57" s="31">
        <v>26.2788378361426</v>
      </c>
      <c r="J57" s="31">
        <v>14.709814818222435</v>
      </c>
      <c r="K57" s="31">
        <v>20.841836904526886</v>
      </c>
      <c r="L57" s="31">
        <v>18.184920591666135</v>
      </c>
      <c r="M57" s="31">
        <v>14.701017082087137</v>
      </c>
      <c r="N57" s="31">
        <v>15.008937846822654</v>
      </c>
      <c r="O57" s="31">
        <v>19.759715359884925</v>
      </c>
      <c r="P57" s="31">
        <v>20.965005210421094</v>
      </c>
      <c r="Q57" s="31">
        <v>16.636519031853243</v>
      </c>
      <c r="R57" s="31">
        <v>16.601328087312044</v>
      </c>
      <c r="S57" s="32">
        <f t="shared" si="3"/>
        <v>17.296349242000783</v>
      </c>
      <c r="T57" s="33">
        <f t="shared" si="4"/>
        <v>-4.0183112919633741</v>
      </c>
      <c r="U57" s="34">
        <f t="shared" si="5"/>
        <v>6</v>
      </c>
      <c r="V57" s="32">
        <v>8.6129836764591907</v>
      </c>
      <c r="W57" s="32">
        <v>11.533832073378957</v>
      </c>
      <c r="X57" s="37">
        <v>16.65411450412385</v>
      </c>
      <c r="Y57" s="37">
        <v>13.838838940827685</v>
      </c>
      <c r="Z57" s="37">
        <v>11.859348310385075</v>
      </c>
      <c r="AA57" s="37">
        <v>9.8798576799424627</v>
      </c>
      <c r="AB57" s="37">
        <v>13.469334023145068</v>
      </c>
      <c r="AC57" s="37">
        <v>9.6511165404246491</v>
      </c>
      <c r="AD57" s="37">
        <v>11.305090933861143</v>
      </c>
      <c r="AE57" s="37">
        <v>12.404807950773705</v>
      </c>
      <c r="AF57" s="37">
        <v>11.727382268355568</v>
      </c>
      <c r="AG57" s="37">
        <v>13.777254787880583</v>
      </c>
      <c r="AH57" s="37">
        <v>14.190748386239708</v>
      </c>
      <c r="AI57" s="31">
        <f t="shared" si="6"/>
        <v>14.705415950154787</v>
      </c>
      <c r="AJ57" s="36">
        <f t="shared" si="7"/>
        <v>12.892611426862095</v>
      </c>
      <c r="AK57" s="35">
        <f>RANK(R57,(D57:R57,V57:AH57),1)</f>
        <v>18</v>
      </c>
    </row>
    <row r="58" spans="1:37" ht="12.75" customHeight="1" x14ac:dyDescent="0.25">
      <c r="A58">
        <v>2018</v>
      </c>
      <c r="B58" s="30" t="s">
        <v>159</v>
      </c>
      <c r="C58" s="38">
        <v>2015</v>
      </c>
      <c r="D58" s="31">
        <v>17.89544118427925</v>
      </c>
      <c r="E58" s="31">
        <v>26.113824710260381</v>
      </c>
      <c r="F58" s="31">
        <v>27.777068995280374</v>
      </c>
      <c r="G58" s="31">
        <v>15.102613882160126</v>
      </c>
      <c r="H58" s="31">
        <v>16.000943683160227</v>
      </c>
      <c r="I58" s="31">
        <v>26.683063396042623</v>
      </c>
      <c r="J58" s="31">
        <v>14.640107449962054</v>
      </c>
      <c r="K58" s="31">
        <v>22.582765987517408</v>
      </c>
      <c r="L58" s="31">
        <v>19.220699999616034</v>
      </c>
      <c r="M58" s="31">
        <v>15.040353400902692</v>
      </c>
      <c r="N58" s="31">
        <v>15.280500971467076</v>
      </c>
      <c r="O58" s="31">
        <v>20.394754789041912</v>
      </c>
      <c r="P58" s="31">
        <v>22.031316010665861</v>
      </c>
      <c r="Q58" s="31">
        <v>18.224532299497113</v>
      </c>
      <c r="R58" s="31">
        <v>18.000336412236301</v>
      </c>
      <c r="S58" s="32">
        <f t="shared" si="3"/>
        <v>18.224532299497113</v>
      </c>
      <c r="T58" s="33">
        <f t="shared" si="4"/>
        <v>-1.2301873297840338</v>
      </c>
      <c r="U58" s="34">
        <f t="shared" si="5"/>
        <v>7</v>
      </c>
      <c r="V58" s="32">
        <v>8.9388262376742809</v>
      </c>
      <c r="W58" s="32">
        <v>11.749442248724101</v>
      </c>
      <c r="X58" s="37">
        <v>19.416375797853682</v>
      </c>
      <c r="Y58" s="37">
        <v>14.1064461820412</v>
      </c>
      <c r="Z58" s="37">
        <v>12.612194631862813</v>
      </c>
      <c r="AA58" s="37">
        <v>9.9438882922585492</v>
      </c>
      <c r="AB58" s="37">
        <v>13.439369597140136</v>
      </c>
      <c r="AC58" s="37">
        <v>9.757106848486254</v>
      </c>
      <c r="AD58" s="37">
        <v>11.624921286209238</v>
      </c>
      <c r="AE58" s="37">
        <v>12.416518833625167</v>
      </c>
      <c r="AF58" s="37">
        <v>11.713864830862713</v>
      </c>
      <c r="AG58" s="37">
        <v>13.003546228338106</v>
      </c>
      <c r="AH58" s="37">
        <v>14.568952614239272</v>
      </c>
      <c r="AI58" s="31">
        <f t="shared" si="6"/>
        <v>15.071483641531408</v>
      </c>
      <c r="AJ58" s="36">
        <f t="shared" si="7"/>
        <v>19.433075338608756</v>
      </c>
      <c r="AK58" s="35">
        <f>RANK(R58,(D58:R58,V58:AH58),1)</f>
        <v>19</v>
      </c>
    </row>
    <row r="59" spans="1:37" ht="12.75" customHeight="1" x14ac:dyDescent="0.25">
      <c r="A59">
        <v>2019</v>
      </c>
      <c r="B59" s="30" t="s">
        <v>160</v>
      </c>
      <c r="C59" s="38">
        <v>2015</v>
      </c>
      <c r="D59" s="31">
        <v>17.767676781437565</v>
      </c>
      <c r="E59" s="31">
        <v>24.799623590216935</v>
      </c>
      <c r="F59" s="31">
        <v>26.066247549562288</v>
      </c>
      <c r="G59" s="31">
        <v>15.147075486240286</v>
      </c>
      <c r="H59" s="31">
        <v>15.531430342869221</v>
      </c>
      <c r="I59" s="31">
        <v>26.974722665230683</v>
      </c>
      <c r="J59" s="31">
        <v>13.932863552798876</v>
      </c>
      <c r="K59" s="31">
        <v>21.165723127543373</v>
      </c>
      <c r="L59" s="31">
        <v>20.100011934163145</v>
      </c>
      <c r="M59" s="31">
        <v>15.706137095882369</v>
      </c>
      <c r="N59" s="31">
        <v>18.055942923909267</v>
      </c>
      <c r="O59" s="31">
        <v>18.780975948913849</v>
      </c>
      <c r="P59" s="31">
        <v>20.991016374530222</v>
      </c>
      <c r="Q59" s="31">
        <v>17.758941443786906</v>
      </c>
      <c r="R59" s="31">
        <v>18.53657161612778</v>
      </c>
      <c r="S59" s="31">
        <f t="shared" si="3"/>
        <v>18.53657161612778</v>
      </c>
      <c r="T59" s="33">
        <f t="shared" si="4"/>
        <v>0</v>
      </c>
      <c r="U59" s="34">
        <f t="shared" si="5"/>
        <v>8</v>
      </c>
      <c r="V59" s="31">
        <v>8.7091316377056298</v>
      </c>
      <c r="W59" s="31">
        <v>11.539381036518694</v>
      </c>
      <c r="X59" s="31">
        <v>19.243948844398702</v>
      </c>
      <c r="Y59" s="31">
        <v>15.269370213349493</v>
      </c>
      <c r="Z59" s="31">
        <v>11.853853191942367</v>
      </c>
      <c r="AA59" s="31">
        <v>9.7835781687365166</v>
      </c>
      <c r="AB59" s="31">
        <v>14.229865032921236</v>
      </c>
      <c r="AC59" s="31">
        <v>10.962848751575292</v>
      </c>
      <c r="AD59" s="31">
        <v>11.268585569348309</v>
      </c>
      <c r="AE59" s="31">
        <v>11.731558464833162</v>
      </c>
      <c r="AF59" s="31">
        <v>11.862588529593026</v>
      </c>
      <c r="AG59" s="31">
        <v>13.77562747508704</v>
      </c>
      <c r="AH59" s="31">
        <v>14.273541721174524</v>
      </c>
      <c r="AI59" s="31">
        <f t="shared" si="6"/>
        <v>15.400400278109357</v>
      </c>
      <c r="AJ59" s="36">
        <f t="shared" si="7"/>
        <v>20.364219639643274</v>
      </c>
      <c r="AK59" s="35">
        <f>RANK(R59,(D59:R59,V59:AH59),1)</f>
        <v>20</v>
      </c>
    </row>
    <row r="60" spans="1:37" ht="12.75" customHeight="1" x14ac:dyDescent="0.25">
      <c r="A60" s="118">
        <v>2019</v>
      </c>
      <c r="B60" s="30" t="s">
        <v>159</v>
      </c>
      <c r="C60" s="38">
        <v>2015</v>
      </c>
      <c r="D60" s="31">
        <v>18.258917435769519</v>
      </c>
      <c r="E60" s="31">
        <v>25.178642172758348</v>
      </c>
      <c r="F60" s="31">
        <v>25.742080319281612</v>
      </c>
      <c r="G60" s="31">
        <v>15.697034613296552</v>
      </c>
      <c r="H60" s="31">
        <v>16.841518348421932</v>
      </c>
      <c r="I60" s="31">
        <v>25.337109151468017</v>
      </c>
      <c r="J60" s="31">
        <v>13.65457133214972</v>
      </c>
      <c r="K60" s="31">
        <v>22.414273766378589</v>
      </c>
      <c r="L60" s="31">
        <v>20.609510953296258</v>
      </c>
      <c r="M60" s="31">
        <v>15.83789414992737</v>
      </c>
      <c r="N60" s="31">
        <v>18.091646736020422</v>
      </c>
      <c r="O60" s="31">
        <v>19.200915586988099</v>
      </c>
      <c r="P60" s="31">
        <v>21.076108168385836</v>
      </c>
      <c r="Q60" s="31">
        <v>18.065235572902147</v>
      </c>
      <c r="R60" s="31">
        <v>19.482704377728073</v>
      </c>
      <c r="S60" s="31">
        <f t="shared" si="3"/>
        <v>19.200915586988099</v>
      </c>
      <c r="T60" s="33">
        <f t="shared" si="4"/>
        <v>1.4675799675455772</v>
      </c>
      <c r="U60" s="34">
        <f t="shared" si="5"/>
        <v>9</v>
      </c>
      <c r="V60" s="31">
        <v>8.4339647557701056</v>
      </c>
      <c r="W60" s="31">
        <v>11.656126656200019</v>
      </c>
      <c r="X60" s="31">
        <v>19.685120244156529</v>
      </c>
      <c r="Y60" s="31">
        <v>15.582586239784014</v>
      </c>
      <c r="Z60" s="31">
        <v>12.422050386630081</v>
      </c>
      <c r="AA60" s="31">
        <v>9.6576819802503202</v>
      </c>
      <c r="AB60" s="31">
        <v>14.438102504658637</v>
      </c>
      <c r="AC60" s="31">
        <v>11.039866183440202</v>
      </c>
      <c r="AD60" s="31">
        <v>11.480052235411499</v>
      </c>
      <c r="AE60" s="31">
        <v>12.113920150250172</v>
      </c>
      <c r="AF60" s="31">
        <v>12.510087597024341</v>
      </c>
      <c r="AG60" s="31">
        <v>13.953897847490207</v>
      </c>
      <c r="AH60" s="31">
        <v>14.666999251683709</v>
      </c>
      <c r="AI60" s="31">
        <f t="shared" si="6"/>
        <v>15.767464381611962</v>
      </c>
      <c r="AJ60" s="36">
        <f t="shared" si="7"/>
        <v>23.562697883426512</v>
      </c>
      <c r="AK60" s="35">
        <f>RANK(R60,(D60:R60,V60:AH60),1)</f>
        <v>21</v>
      </c>
    </row>
    <row r="61" spans="1:37" ht="12.75" customHeight="1" x14ac:dyDescent="0.25">
      <c r="A61" s="118">
        <v>2020</v>
      </c>
      <c r="B61" s="30" t="s">
        <v>160</v>
      </c>
      <c r="C61" s="38">
        <v>2015</v>
      </c>
      <c r="D61" s="31">
        <v>18.4568306010929</v>
      </c>
      <c r="E61" s="31">
        <v>24.410928961748638</v>
      </c>
      <c r="F61" s="31">
        <v>24.769398907103827</v>
      </c>
      <c r="G61" s="31">
        <v>15.213114754098362</v>
      </c>
      <c r="H61" s="31">
        <v>16.550819672131151</v>
      </c>
      <c r="I61" s="31">
        <v>26.605464480874325</v>
      </c>
      <c r="J61" s="31">
        <v>14.636065573770493</v>
      </c>
      <c r="K61" s="31">
        <v>21.062295081967218</v>
      </c>
      <c r="L61" s="31">
        <v>19.462295081967216</v>
      </c>
      <c r="M61" s="31">
        <v>17.363934426229509</v>
      </c>
      <c r="N61" s="31">
        <v>12.563934426229508</v>
      </c>
      <c r="O61" s="31">
        <v>18.535519125683063</v>
      </c>
      <c r="P61" s="31">
        <v>19.575956284153008</v>
      </c>
      <c r="Q61" s="31">
        <v>16.734426229508198</v>
      </c>
      <c r="R61" s="31">
        <v>19.274131848169883</v>
      </c>
      <c r="S61" s="31">
        <f t="shared" si="3"/>
        <v>18.535519125683063</v>
      </c>
      <c r="T61" s="33">
        <f t="shared" si="4"/>
        <v>3.9848504780391543</v>
      </c>
      <c r="U61" s="34">
        <f t="shared" si="5"/>
        <v>9</v>
      </c>
      <c r="V61" s="31">
        <v>8.7169398907103837</v>
      </c>
      <c r="W61" s="31">
        <v>11.374863387978143</v>
      </c>
      <c r="X61" s="31">
        <v>18.649180327868855</v>
      </c>
      <c r="Y61" s="31">
        <v>16.096174863387983</v>
      </c>
      <c r="Z61" s="31">
        <v>10.806557377049183</v>
      </c>
      <c r="AA61" s="31">
        <v>9.0142076502732245</v>
      </c>
      <c r="AB61" s="31">
        <v>12.415300546448089</v>
      </c>
      <c r="AC61" s="31">
        <v>12.467759562841533</v>
      </c>
      <c r="AD61" s="31">
        <v>11.226229508196722</v>
      </c>
      <c r="AE61" s="31">
        <v>12.89617486338798</v>
      </c>
      <c r="AF61" s="31">
        <v>12.756284153005467</v>
      </c>
      <c r="AG61" s="31">
        <v>14.740983606557378</v>
      </c>
      <c r="AH61" s="31">
        <v>12.660109289617488</v>
      </c>
      <c r="AI61" s="31">
        <f t="shared" si="6"/>
        <v>15.654644808743171</v>
      </c>
      <c r="AJ61" s="36">
        <f t="shared" si="7"/>
        <v>23.12085060789892</v>
      </c>
      <c r="AK61" s="35">
        <f>RANK(R61,(D61:R61,V61:AH61),1)</f>
        <v>22</v>
      </c>
    </row>
    <row r="62" spans="1:37" ht="12.75" customHeight="1" x14ac:dyDescent="0.25">
      <c r="A62">
        <v>2020</v>
      </c>
      <c r="B62" s="30" t="s">
        <v>159</v>
      </c>
      <c r="C62" s="38">
        <v>2015</v>
      </c>
      <c r="D62" s="31">
        <v>19.588110339424798</v>
      </c>
      <c r="E62" s="119">
        <v>24.4241228136252</v>
      </c>
      <c r="F62" s="119">
        <v>25.481718064992386</v>
      </c>
      <c r="G62" s="31">
        <v>16.026635732256654</v>
      </c>
      <c r="H62" s="31">
        <v>17.698901728008192</v>
      </c>
      <c r="I62" s="119">
        <v>27.172062612049348</v>
      </c>
      <c r="J62" s="119">
        <v>14.833451346098798</v>
      </c>
      <c r="K62" s="31">
        <v>23.646745107492048</v>
      </c>
      <c r="L62" s="119">
        <v>19.461560480286842</v>
      </c>
      <c r="M62" s="119">
        <v>17.94296217063139</v>
      </c>
      <c r="N62" s="31">
        <v>12.257257785076153</v>
      </c>
      <c r="O62" s="119">
        <v>19.280774967232624</v>
      </c>
      <c r="P62" s="119">
        <v>20.772255449929943</v>
      </c>
      <c r="Q62" s="119">
        <v>18.232218991518142</v>
      </c>
      <c r="R62" s="31">
        <v>18.859483754501916</v>
      </c>
      <c r="S62" s="31">
        <f t="shared" si="3"/>
        <v>19.280774967232624</v>
      </c>
      <c r="T62" s="33">
        <f t="shared" si="4"/>
        <v>-2.1850325697316921</v>
      </c>
      <c r="U62" s="34">
        <f t="shared" si="5"/>
        <v>7</v>
      </c>
      <c r="V62" s="31">
        <v>8.8765686909622286</v>
      </c>
      <c r="W62" s="119">
        <v>11.814333278093315</v>
      </c>
      <c r="X62" s="31">
        <v>15.348690058303326</v>
      </c>
      <c r="Y62" s="31">
        <v>16.225499796616294</v>
      </c>
      <c r="Z62" s="31">
        <v>11.669704867649937</v>
      </c>
      <c r="AA62" s="31">
        <v>9.1206291335854264</v>
      </c>
      <c r="AB62" s="119">
        <v>12.94424273468219</v>
      </c>
      <c r="AC62" s="31">
        <v>11.940883137231268</v>
      </c>
      <c r="AD62" s="31">
        <v>11.760097624177048</v>
      </c>
      <c r="AE62" s="31">
        <v>13.649306235593652</v>
      </c>
      <c r="AF62" s="31">
        <v>13.09791042077828</v>
      </c>
      <c r="AG62" s="119">
        <v>15.583711225273811</v>
      </c>
      <c r="AH62" s="119">
        <v>15.312532955692483</v>
      </c>
      <c r="AI62" s="31">
        <f t="shared" si="6"/>
        <v>15.805173478765234</v>
      </c>
      <c r="AJ62" s="36">
        <f t="shared" si="7"/>
        <v>19.324750087939545</v>
      </c>
      <c r="AK62" s="35">
        <f>RANK(R62,(D62:R62,V62:AH62),1)</f>
        <v>20</v>
      </c>
    </row>
    <row r="63" spans="1:37" ht="12.75" customHeight="1" x14ac:dyDescent="0.25">
      <c r="A63">
        <v>2021</v>
      </c>
      <c r="B63" s="30" t="s">
        <v>160</v>
      </c>
      <c r="C63" s="38">
        <v>2015</v>
      </c>
      <c r="D63" s="119">
        <v>19.23305029581519</v>
      </c>
      <c r="E63" s="119">
        <v>23.451129015926284</v>
      </c>
      <c r="F63" s="119">
        <v>25.1696055315271</v>
      </c>
      <c r="G63" s="119">
        <v>15.3361010255891</v>
      </c>
      <c r="H63" s="119">
        <v>16.889673229086803</v>
      </c>
      <c r="I63" s="119">
        <v>27.712603607643455</v>
      </c>
      <c r="J63" s="119">
        <v>14.581012859643286</v>
      </c>
      <c r="K63" s="119">
        <v>22.175290390707499</v>
      </c>
      <c r="L63" s="119">
        <v>19.606254791627489</v>
      </c>
      <c r="M63" s="119">
        <v>17.25419855057789</v>
      </c>
      <c r="N63" s="31">
        <v>11.187455700047733</v>
      </c>
      <c r="O63" s="119">
        <v>18.130795157020728</v>
      </c>
      <c r="P63" s="119">
        <v>20.161721948185331</v>
      </c>
      <c r="Q63" s="119">
        <v>18.347774515051135</v>
      </c>
      <c r="R63" s="31">
        <v>19.26366019173307</v>
      </c>
      <c r="S63" s="31">
        <f t="shared" ref="S63" si="8">MEDIAN(D63:R63)</f>
        <v>19.23305029581519</v>
      </c>
      <c r="T63" s="33">
        <f t="shared" ref="T63" si="9">(R63-S63)/S63*100</f>
        <v>0.15915258082874495</v>
      </c>
      <c r="U63" s="34">
        <f t="shared" ref="U63" si="10">RANK(R63,D63:R63,1)</f>
        <v>9</v>
      </c>
      <c r="V63" s="31">
        <v>8.8874745049254322</v>
      </c>
      <c r="W63" s="119">
        <v>11.204814048690167</v>
      </c>
      <c r="X63" s="119">
        <v>17.150048458723294</v>
      </c>
      <c r="Y63" s="119">
        <v>15.639872126831666</v>
      </c>
      <c r="Z63" s="119">
        <v>11.491226801290303</v>
      </c>
      <c r="AA63" s="31">
        <v>8.7659660644284045</v>
      </c>
      <c r="AB63" s="31">
        <v>12.176881572666387</v>
      </c>
      <c r="AC63" s="119">
        <v>11.699526984999494</v>
      </c>
      <c r="AD63" s="119">
        <v>11.152739002762871</v>
      </c>
      <c r="AE63" s="31">
        <v>13.43536184924274</v>
      </c>
      <c r="AF63" s="119">
        <v>13.331211757388145</v>
      </c>
      <c r="AG63" s="119">
        <v>14.476862767788692</v>
      </c>
      <c r="AH63" s="119">
        <v>14.424787721861392</v>
      </c>
      <c r="AI63" s="31">
        <f t="shared" ref="AI63" si="11">MEDIAN(D63:R63,V63:AH63)</f>
        <v>15.487986576210382</v>
      </c>
      <c r="AJ63" s="36">
        <f t="shared" ref="AJ63" si="12">(R63-AI63)/AI63*100</f>
        <v>24.378079080479964</v>
      </c>
      <c r="AK63" s="35">
        <f>RANK(R63,(D63:R63,V63:AH63),1)</f>
        <v>22</v>
      </c>
    </row>
    <row r="64" spans="1:37" ht="12.75" customHeight="1" x14ac:dyDescent="0.25">
      <c r="A64">
        <v>2021</v>
      </c>
      <c r="B64" s="30" t="s">
        <v>159</v>
      </c>
      <c r="C64" s="38">
        <v>2015</v>
      </c>
      <c r="D64" s="31">
        <v>19.463925721911473</v>
      </c>
      <c r="E64" s="31">
        <v>25.503279479826229</v>
      </c>
      <c r="F64" s="31">
        <v>29.370510235952185</v>
      </c>
      <c r="G64" s="31">
        <v>15.673358130554533</v>
      </c>
      <c r="H64" s="31">
        <v>17.223657684772427</v>
      </c>
      <c r="I64" s="119">
        <v>27.547630540333344</v>
      </c>
      <c r="J64" s="31">
        <v>16.814787472671004</v>
      </c>
      <c r="K64" s="31">
        <v>25.33291689145064</v>
      </c>
      <c r="L64" s="31">
        <v>20.10278542831994</v>
      </c>
      <c r="M64" s="31">
        <v>16.942559413952697</v>
      </c>
      <c r="N64" s="31">
        <v>12.274624492461458</v>
      </c>
      <c r="O64" s="31">
        <v>18.484340838751812</v>
      </c>
      <c r="P64" s="119">
        <v>23.987052443283456</v>
      </c>
      <c r="Q64" s="31">
        <v>22.181209006502176</v>
      </c>
      <c r="R64" s="31">
        <v>20.131434455873578</v>
      </c>
      <c r="S64" s="31">
        <f t="shared" ref="S64:S69" si="13">MEDIAN(D64:R64)</f>
        <v>20.10278542831994</v>
      </c>
      <c r="T64" s="33">
        <f t="shared" ref="T64:T69" si="14">(R64-S64)/S64*100</f>
        <v>0.14251272618807231</v>
      </c>
      <c r="U64" s="34">
        <f t="shared" ref="U64:U69" si="15">RANK(R64,D64:R64,1)</f>
        <v>9</v>
      </c>
      <c r="V64" s="31">
        <v>9.2932791958885836</v>
      </c>
      <c r="W64" s="31">
        <v>11.184303926857663</v>
      </c>
      <c r="X64" s="119">
        <v>19.625770180868283</v>
      </c>
      <c r="Y64" s="31">
        <v>16.039637695562057</v>
      </c>
      <c r="Z64" s="119">
        <v>16.516652943013714</v>
      </c>
      <c r="AA64" s="31">
        <v>8.5436838070359755</v>
      </c>
      <c r="AB64" s="119">
        <v>16.065192083818395</v>
      </c>
      <c r="AC64" s="31">
        <v>12.581277151537524</v>
      </c>
      <c r="AD64" s="31">
        <v>11.226894573951562</v>
      </c>
      <c r="AE64" s="31">
        <v>13.407535705159148</v>
      </c>
      <c r="AF64" s="119">
        <v>13.64604332888498</v>
      </c>
      <c r="AG64" s="31">
        <v>13.83344217609813</v>
      </c>
      <c r="AH64" s="31">
        <v>14.574519435531958</v>
      </c>
      <c r="AI64" s="31">
        <f t="shared" ref="AI64:AI69" si="16">MEDIAN(D64:R64,V64:AH64)</f>
        <v>16.665720207842359</v>
      </c>
      <c r="AJ64" s="36">
        <f t="shared" ref="AJ64:AJ69" si="17">(R64-AI64)/AI64*100</f>
        <v>20.795466411348752</v>
      </c>
      <c r="AK64" s="35">
        <f>RANK(R64,(D64:R64,V64:AH64),1)</f>
        <v>22</v>
      </c>
    </row>
    <row r="65" spans="1:37" x14ac:dyDescent="0.25">
      <c r="A65">
        <v>2022</v>
      </c>
      <c r="B65" s="30" t="s">
        <v>160</v>
      </c>
      <c r="C65" s="38">
        <v>2015</v>
      </c>
      <c r="D65" s="119">
        <v>18.934961060829298</v>
      </c>
      <c r="E65" s="31">
        <v>28.937065880867184</v>
      </c>
      <c r="F65" s="31">
        <v>38.383498210902964</v>
      </c>
      <c r="G65" s="31">
        <v>16.282887813091978</v>
      </c>
      <c r="H65" s="31">
        <v>17.613134077036413</v>
      </c>
      <c r="I65" s="31">
        <v>27.606819616922749</v>
      </c>
      <c r="J65" s="31">
        <v>17.688907598400334</v>
      </c>
      <c r="K65" s="31">
        <v>19.566407072195325</v>
      </c>
      <c r="L65" s="31">
        <v>26.226057672069036</v>
      </c>
      <c r="M65" s="31">
        <v>16.981688065670383</v>
      </c>
      <c r="N65" s="31">
        <v>2.8457166912229002</v>
      </c>
      <c r="O65" s="31">
        <v>18.513997053251945</v>
      </c>
      <c r="P65" s="31">
        <v>25.855609345400964</v>
      </c>
      <c r="Q65" s="31">
        <v>19.179120185224164</v>
      </c>
      <c r="R65" s="31">
        <v>27.30521864902914</v>
      </c>
      <c r="S65" s="31">
        <f t="shared" si="13"/>
        <v>19.179120185224164</v>
      </c>
      <c r="T65" s="33">
        <f t="shared" si="14"/>
        <v>42.36950592793837</v>
      </c>
      <c r="U65" s="34">
        <f t="shared" si="15"/>
        <v>12</v>
      </c>
      <c r="V65" s="31">
        <v>9.2022732056409158</v>
      </c>
      <c r="W65" s="31">
        <v>11.399705325194695</v>
      </c>
      <c r="X65" s="31">
        <v>21.949063355083137</v>
      </c>
      <c r="Y65" s="31">
        <v>20.585139970532516</v>
      </c>
      <c r="Z65" s="31">
        <v>17.310039991580719</v>
      </c>
      <c r="AA65" s="31">
        <v>7.981477583666595</v>
      </c>
      <c r="AB65" s="31">
        <v>14.809513786571246</v>
      </c>
      <c r="AC65" s="31">
        <v>12.603662386865921</v>
      </c>
      <c r="AD65" s="31">
        <v>10.928225636708062</v>
      </c>
      <c r="AE65" s="31">
        <v>12.325826141864869</v>
      </c>
      <c r="AF65" s="31">
        <v>19.886339717954112</v>
      </c>
      <c r="AG65" s="31">
        <v>15.121027152178486</v>
      </c>
      <c r="AH65" s="31">
        <v>11.702799410650391</v>
      </c>
      <c r="AI65" s="31">
        <f t="shared" si="16"/>
        <v>17.651020837718374</v>
      </c>
      <c r="AJ65" s="36">
        <f t="shared" si="17"/>
        <v>54.694841165677857</v>
      </c>
      <c r="AK65" s="35">
        <f>RANK(R65,(D65:R65,V65:AH65),1)</f>
        <v>25</v>
      </c>
    </row>
    <row r="66" spans="1:37" x14ac:dyDescent="0.25">
      <c r="A66">
        <v>2022</v>
      </c>
      <c r="B66" s="30" t="s">
        <v>159</v>
      </c>
      <c r="C66" s="38">
        <v>2015</v>
      </c>
      <c r="D66" s="31">
        <v>20.458371099313737</v>
      </c>
      <c r="E66" s="31">
        <v>38.750053951400581</v>
      </c>
      <c r="F66" s="31">
        <v>50.67978764728732</v>
      </c>
      <c r="G66" s="119">
        <v>21.356122404937633</v>
      </c>
      <c r="H66" s="119">
        <v>19.025421899952523</v>
      </c>
      <c r="I66" s="31">
        <v>28.978376278648195</v>
      </c>
      <c r="J66" s="119">
        <v>21.045362337606281</v>
      </c>
      <c r="K66" s="31">
        <v>27.838922698433255</v>
      </c>
      <c r="L66" s="31">
        <v>31.429927920928826</v>
      </c>
      <c r="M66" s="31">
        <v>17.627001596961456</v>
      </c>
      <c r="N66" s="31">
        <v>12.249125987310631</v>
      </c>
      <c r="O66" s="31">
        <v>19.180801933618199</v>
      </c>
      <c r="P66" s="31">
        <v>28.917950710000433</v>
      </c>
      <c r="Q66" s="31">
        <v>23.652294013552595</v>
      </c>
      <c r="R66" s="31">
        <v>40.534374110466132</v>
      </c>
      <c r="S66" s="31">
        <f t="shared" si="13"/>
        <v>23.652294013552595</v>
      </c>
      <c r="T66" s="33">
        <f t="shared" si="14"/>
        <v>71.376079154268197</v>
      </c>
      <c r="U66" s="34">
        <f t="shared" si="15"/>
        <v>14</v>
      </c>
      <c r="V66" s="31">
        <v>9.9011610341404452</v>
      </c>
      <c r="W66" s="31">
        <v>12.767059432862879</v>
      </c>
      <c r="X66" s="31">
        <v>28.149682765764599</v>
      </c>
      <c r="Y66" s="119">
        <v>14.856057663256939</v>
      </c>
      <c r="Z66" s="119">
        <v>22.875393845224224</v>
      </c>
      <c r="AA66" s="31">
        <v>9.3573309163105876</v>
      </c>
      <c r="AB66" s="31">
        <v>25.827614484872029</v>
      </c>
      <c r="AC66" s="31">
        <v>20.967672320773449</v>
      </c>
      <c r="AD66" s="31">
        <v>11.083775734818074</v>
      </c>
      <c r="AE66" s="119">
        <v>13.846087444430054</v>
      </c>
      <c r="AF66" s="31">
        <v>29.444516379645219</v>
      </c>
      <c r="AG66" s="31">
        <v>16.263110190340544</v>
      </c>
      <c r="AH66" s="31">
        <v>16.884630325003236</v>
      </c>
      <c r="AI66" s="31">
        <f t="shared" si="16"/>
        <v>21.006517329189865</v>
      </c>
      <c r="AJ66" s="36">
        <f t="shared" si="17"/>
        <v>92.960943859747246</v>
      </c>
      <c r="AK66" s="35">
        <f>RANK(R66,(D66:R66,V66:AH66),1)</f>
        <v>27</v>
      </c>
    </row>
    <row r="67" spans="1:37" x14ac:dyDescent="0.25">
      <c r="A67">
        <v>2023</v>
      </c>
      <c r="B67" s="30" t="s">
        <v>160</v>
      </c>
      <c r="C67" s="38">
        <v>2015</v>
      </c>
      <c r="D67" s="31">
        <v>23.27124937867314</v>
      </c>
      <c r="E67" s="31">
        <v>38.156779041548496</v>
      </c>
      <c r="F67" s="31">
        <v>33.428847109733631</v>
      </c>
      <c r="G67" s="31">
        <v>22.429168737756207</v>
      </c>
      <c r="H67" s="31">
        <v>20.174848688634839</v>
      </c>
      <c r="I67" s="31">
        <v>36.18315253939943</v>
      </c>
      <c r="J67" s="31">
        <v>20.411683868892723</v>
      </c>
      <c r="K67" s="31">
        <v>23.990526592789688</v>
      </c>
      <c r="L67" s="31">
        <v>33.174468582789977</v>
      </c>
      <c r="M67" s="31">
        <v>17.6135200725125</v>
      </c>
      <c r="N67" s="31">
        <v>31.34996052746996</v>
      </c>
      <c r="O67" s="31">
        <v>18.16613549311424</v>
      </c>
      <c r="P67" s="31">
        <v>21.525686383439083</v>
      </c>
      <c r="Q67" s="31">
        <v>23.350194438759104</v>
      </c>
      <c r="R67" s="119">
        <v>50.031553123499336</v>
      </c>
      <c r="S67" s="31">
        <f t="shared" si="13"/>
        <v>23.350194438759104</v>
      </c>
      <c r="T67" s="33">
        <f t="shared" si="14"/>
        <v>114.26610923826703</v>
      </c>
      <c r="U67" s="34">
        <f t="shared" si="15"/>
        <v>15</v>
      </c>
      <c r="V67" s="31">
        <v>9.982164264202801</v>
      </c>
      <c r="W67" s="31">
        <v>12.982076547469374</v>
      </c>
      <c r="X67" s="31">
        <v>32.797286629045942</v>
      </c>
      <c r="Y67" s="31">
        <v>27.981637963802232</v>
      </c>
      <c r="Z67" s="31">
        <v>18.946814420630979</v>
      </c>
      <c r="AA67" s="31">
        <v>10.148826057717612</v>
      </c>
      <c r="AB67" s="31">
        <v>26.788690389169911</v>
      </c>
      <c r="AC67" s="31">
        <v>24.736118826934884</v>
      </c>
      <c r="AD67" s="31">
        <v>11.061080085377622</v>
      </c>
      <c r="AE67" s="31">
        <v>15.517090143563056</v>
      </c>
      <c r="AF67" s="31">
        <v>16.596005964737877</v>
      </c>
      <c r="AG67" s="31">
        <v>16.596005964737877</v>
      </c>
      <c r="AH67" s="31">
        <v>16.815297798309995</v>
      </c>
      <c r="AI67" s="31">
        <f t="shared" si="16"/>
        <v>21.977427560597647</v>
      </c>
      <c r="AJ67" s="36">
        <f t="shared" si="17"/>
        <v>127.64972372471237</v>
      </c>
      <c r="AK67" s="35">
        <f>RANK(R67,(D67:R67,V67:AH67),1)</f>
        <v>28</v>
      </c>
    </row>
    <row r="68" spans="1:37" x14ac:dyDescent="0.25">
      <c r="A68">
        <v>2023</v>
      </c>
      <c r="B68" s="30" t="s">
        <v>159</v>
      </c>
      <c r="C68" s="74">
        <v>2015</v>
      </c>
      <c r="D68" s="31">
        <v>23.728179371681026</v>
      </c>
      <c r="E68" s="31">
        <v>32.621929281736143</v>
      </c>
      <c r="F68" s="31">
        <v>30.687754544015423</v>
      </c>
      <c r="G68" s="31">
        <v>20.749204887245092</v>
      </c>
      <c r="H68" s="31">
        <v>22.372530113546414</v>
      </c>
      <c r="I68" s="31">
        <v>34.71152877516657</v>
      </c>
      <c r="J68" s="31">
        <v>19.937542274094429</v>
      </c>
      <c r="K68" s="31">
        <v>32.760084620144767</v>
      </c>
      <c r="L68" s="31">
        <v>28.900369853353858</v>
      </c>
      <c r="M68" s="31">
        <v>17.398937930835981</v>
      </c>
      <c r="N68" s="31">
        <v>21.4831551225409</v>
      </c>
      <c r="O68" s="31">
        <v>19.851195187589042</v>
      </c>
      <c r="P68" s="31">
        <v>20.265661202814911</v>
      </c>
      <c r="Q68" s="31">
        <v>18.832299566825444</v>
      </c>
      <c r="R68" s="31">
        <v>32.385432204191396</v>
      </c>
      <c r="S68" s="31">
        <f t="shared" si="13"/>
        <v>22.372530113546414</v>
      </c>
      <c r="T68" s="33">
        <f t="shared" si="14"/>
        <v>44.755340767570303</v>
      </c>
      <c r="U68" s="34">
        <f t="shared" si="15"/>
        <v>12</v>
      </c>
      <c r="V68" s="31">
        <v>10.292572711442425</v>
      </c>
      <c r="W68" s="31">
        <v>12.779368802797642</v>
      </c>
      <c r="X68" s="31">
        <v>29.807014261660449</v>
      </c>
      <c r="Y68" s="31">
        <v>27.207966957848225</v>
      </c>
      <c r="Z68" s="31">
        <v>20.1965835336106</v>
      </c>
      <c r="AA68" s="31">
        <v>9.774490192410088</v>
      </c>
      <c r="AB68" s="31">
        <v>23.952681796595041</v>
      </c>
      <c r="AC68" s="31">
        <v>19.194957330148082</v>
      </c>
      <c r="AD68" s="31">
        <v>11.043792364039316</v>
      </c>
      <c r="AE68" s="31">
        <v>18.668240102465205</v>
      </c>
      <c r="AF68" s="31">
        <v>16.492293522529391</v>
      </c>
      <c r="AG68" s="31">
        <v>16.777238907997173</v>
      </c>
      <c r="AH68" s="31">
        <v>18.245139378588796</v>
      </c>
      <c r="AI68" s="31">
        <f t="shared" si="16"/>
        <v>20.231122368212755</v>
      </c>
      <c r="AJ68" s="36">
        <f t="shared" si="17"/>
        <v>60.077288915396778</v>
      </c>
      <c r="AK68" s="35">
        <f>RANK(R68,(D68:R68,V68:AH68),1)</f>
        <v>25</v>
      </c>
    </row>
    <row r="69" spans="1:37" x14ac:dyDescent="0.25">
      <c r="A69">
        <v>2024</v>
      </c>
      <c r="B69" s="30" t="s">
        <v>160</v>
      </c>
      <c r="C69" s="38">
        <v>2015</v>
      </c>
      <c r="D69" s="31">
        <v>23.342877900764989</v>
      </c>
      <c r="E69" s="31">
        <v>28.667891790247442</v>
      </c>
      <c r="F69" s="31">
        <v>31.693662122312922</v>
      </c>
      <c r="G69" s="31">
        <v>21.274413436471644</v>
      </c>
      <c r="H69" s="31">
        <v>24.334373263814694</v>
      </c>
      <c r="I69" s="31">
        <v>33.770673960425654</v>
      </c>
      <c r="J69" s="31">
        <v>18.958075131415871</v>
      </c>
      <c r="K69" s="31">
        <v>22.137698192230438</v>
      </c>
      <c r="L69" s="31">
        <v>27.984101884695928</v>
      </c>
      <c r="M69" s="31">
        <v>17.342621479550406</v>
      </c>
      <c r="N69" s="31">
        <v>21.582118893969827</v>
      </c>
      <c r="O69" s="31">
        <v>20.735928885849823</v>
      </c>
      <c r="P69" s="31">
        <v>20.821402624043763</v>
      </c>
      <c r="Q69" s="31">
        <v>20.804307876404973</v>
      </c>
      <c r="R69" s="119">
        <v>31.255485519586941</v>
      </c>
      <c r="S69" s="31">
        <f t="shared" si="13"/>
        <v>22.137698192230438</v>
      </c>
      <c r="T69" s="36">
        <f t="shared" si="14"/>
        <v>41.186699936836831</v>
      </c>
      <c r="U69" s="78">
        <f t="shared" si="15"/>
        <v>13</v>
      </c>
      <c r="V69" s="31">
        <v>10.145732723620666</v>
      </c>
      <c r="W69" s="31">
        <v>12.581734262147954</v>
      </c>
      <c r="X69" s="31">
        <v>27.702038548655921</v>
      </c>
      <c r="Y69" s="31">
        <v>28.898670883371086</v>
      </c>
      <c r="Z69" s="31">
        <v>19.658959784606182</v>
      </c>
      <c r="AA69" s="31">
        <v>9.3508269584170254</v>
      </c>
      <c r="AB69" s="31">
        <v>21.761613744177101</v>
      </c>
      <c r="AC69" s="31">
        <v>19.787170391897092</v>
      </c>
      <c r="AD69" s="31">
        <v>10.872259498269157</v>
      </c>
      <c r="AE69" s="31">
        <v>17.86401128253344</v>
      </c>
      <c r="AF69" s="31">
        <v>16.094704901918885</v>
      </c>
      <c r="AG69" s="31">
        <v>15.436557117825547</v>
      </c>
      <c r="AH69" s="31">
        <v>17.812727039617076</v>
      </c>
      <c r="AI69" s="31">
        <f t="shared" si="16"/>
        <v>20.812855250224366</v>
      </c>
      <c r="AJ69" s="36">
        <f t="shared" si="17"/>
        <v>50.173943669982521</v>
      </c>
      <c r="AK69" s="79">
        <f>RANK(R69,(D69:R69,V69:AH69),1)</f>
        <v>26</v>
      </c>
    </row>
    <row r="70" spans="1:37" x14ac:dyDescent="0.25">
      <c r="A70">
        <v>2024</v>
      </c>
      <c r="B70" s="30" t="s">
        <v>159</v>
      </c>
      <c r="C70" s="74">
        <v>2015</v>
      </c>
      <c r="D70" s="31">
        <v>20.442344256794541</v>
      </c>
      <c r="E70" s="31">
        <v>27.790515602281623</v>
      </c>
      <c r="F70" s="31">
        <v>31.565261156470196</v>
      </c>
      <c r="G70" s="31">
        <v>19.452522089251762</v>
      </c>
      <c r="H70" s="31">
        <v>24.544234425679456</v>
      </c>
      <c r="I70" s="31">
        <v>33.075159378145628</v>
      </c>
      <c r="J70" s="31">
        <v>19.385415501621743</v>
      </c>
      <c r="K70" s="31">
        <v>25.550833240129737</v>
      </c>
      <c r="L70" s="31">
        <v>26.096074264623642</v>
      </c>
      <c r="M70" s="31">
        <v>16.97796667039481</v>
      </c>
      <c r="N70" s="31">
        <v>17.984565484845096</v>
      </c>
      <c r="O70" s="31">
        <v>22.027737389553742</v>
      </c>
      <c r="P70" s="31">
        <v>20.199082876635725</v>
      </c>
      <c r="Q70" s="31">
        <v>19.720948439771838</v>
      </c>
      <c r="R70" s="31">
        <v>28.712591136325145</v>
      </c>
      <c r="S70" s="31">
        <f>MEDIAN(D70:R70)</f>
        <v>22.027737389553742</v>
      </c>
      <c r="T70" s="36">
        <f>(R70-S70)/S70*100</f>
        <v>30.347437090572786</v>
      </c>
      <c r="U70" s="78">
        <f>RANK(R70,D70:R70,1)</f>
        <v>13</v>
      </c>
      <c r="V70" s="31">
        <v>10.208589643216644</v>
      </c>
      <c r="W70" s="119">
        <v>12.439883681914775</v>
      </c>
      <c r="X70" s="31">
        <v>27.270439548148978</v>
      </c>
      <c r="Y70" s="31">
        <v>27.698244044290348</v>
      </c>
      <c r="Z70" s="31">
        <v>18.571748126607766</v>
      </c>
      <c r="AA70" s="31">
        <v>8.6567498042724544</v>
      </c>
      <c r="AB70" s="119">
        <v>20.199082876635725</v>
      </c>
      <c r="AC70" s="31">
        <v>17.984565484845096</v>
      </c>
      <c r="AD70" s="31">
        <v>10.929985460239347</v>
      </c>
      <c r="AE70" s="31">
        <v>20.777877194944637</v>
      </c>
      <c r="AF70" s="31">
        <v>15.627446594340677</v>
      </c>
      <c r="AG70" s="31">
        <v>14.847332513141707</v>
      </c>
      <c r="AH70" s="31">
        <v>16.826976848227268</v>
      </c>
      <c r="AI70" s="31">
        <f>MEDIAN(D70:R70,V70:AH70)</f>
        <v>19.96001565820378</v>
      </c>
      <c r="AJ70" s="36">
        <f>(R70-AI70)/AI70*100</f>
        <v>43.850544147864753</v>
      </c>
      <c r="AK70" s="79">
        <f>RANK(R70,(D70:R70,V70:AH70),1)</f>
        <v>26</v>
      </c>
    </row>
    <row r="71" spans="1:37" x14ac:dyDescent="0.25">
      <c r="A71">
        <v>2025</v>
      </c>
      <c r="B71" s="30" t="s">
        <v>160</v>
      </c>
      <c r="C71" s="74">
        <v>2015</v>
      </c>
      <c r="D71" s="31">
        <v>24.476555588322029</v>
      </c>
      <c r="E71" s="31">
        <v>30.088048194801363</v>
      </c>
      <c r="F71" s="31">
        <v>29.363441041412141</v>
      </c>
      <c r="G71" s="119">
        <v>19.176812571091546</v>
      </c>
      <c r="H71" s="119">
        <v>22.504950077937398</v>
      </c>
      <c r="I71" s="31">
        <v>32.312423642414792</v>
      </c>
      <c r="J71" s="119">
        <v>19.328474533428825</v>
      </c>
      <c r="K71" s="119">
        <v>27.223322239541641</v>
      </c>
      <c r="L71" s="31">
        <v>27.728862113999242</v>
      </c>
      <c r="M71" s="31">
        <v>22.454396090491642</v>
      </c>
      <c r="N71" s="119">
        <v>20.162615326283863</v>
      </c>
      <c r="O71" s="31">
        <v>20.137338332560979</v>
      </c>
      <c r="P71" s="119">
        <v>22.007835868054094</v>
      </c>
      <c r="Q71" s="31">
        <v>22.361713780174412</v>
      </c>
      <c r="R71" s="119">
        <v>29.622048837595884</v>
      </c>
      <c r="S71" s="31">
        <f>MEDIAN(D71:R71)</f>
        <v>22.504950077937398</v>
      </c>
      <c r="T71" s="36">
        <f>(R71-S71)/S71*100</f>
        <v>31.624592523027605</v>
      </c>
      <c r="U71" s="78">
        <f>RANK(R71,D71:R71,1)</f>
        <v>13</v>
      </c>
      <c r="V71" s="31">
        <v>10.953363946581288</v>
      </c>
      <c r="W71" s="119">
        <v>13.632725281206556</v>
      </c>
      <c r="X71" s="31">
        <v>24.704048531827951</v>
      </c>
      <c r="Y71" s="31">
        <v>26.785187681678398</v>
      </c>
      <c r="Z71" s="31">
        <v>19.362177191725998</v>
      </c>
      <c r="AA71" s="31">
        <v>8.7626911572650297</v>
      </c>
      <c r="AB71" s="31">
        <v>20.558621561275643</v>
      </c>
      <c r="AC71" s="31">
        <v>17.769726587184564</v>
      </c>
      <c r="AD71" s="119">
        <v>10.624763028183848</v>
      </c>
      <c r="AE71" s="31">
        <v>21.561275645616551</v>
      </c>
      <c r="AF71" s="31">
        <v>16.160424653494545</v>
      </c>
      <c r="AG71" s="31">
        <v>15.899229051691451</v>
      </c>
      <c r="AH71" s="31">
        <v>15.250452879470869</v>
      </c>
      <c r="AI71" s="31">
        <f>MEDIAN(D71:R71,V71:AH71)</f>
        <v>21.059948603446095</v>
      </c>
      <c r="AJ71" s="36">
        <f>(R71-AI71)/AI71*100</f>
        <v>40.655845820766864</v>
      </c>
      <c r="AK71" s="79">
        <f>RANK(R71,(D71:R71,V71:AH71),1)</f>
        <v>26</v>
      </c>
    </row>
    <row r="72" spans="1:37" x14ac:dyDescent="0.25">
      <c r="A72">
        <v>2025</v>
      </c>
      <c r="B72" s="30" t="s">
        <v>159</v>
      </c>
      <c r="C72" s="74">
        <v>2015</v>
      </c>
      <c r="D72" s="31">
        <v>28.503811252268601</v>
      </c>
      <c r="E72" s="31">
        <v>30.481306715063518</v>
      </c>
      <c r="F72" s="31">
        <v>28.852268602540832</v>
      </c>
      <c r="G72" s="31">
        <v>19.63557168784029</v>
      </c>
      <c r="H72" s="31">
        <v>22.309981851179671</v>
      </c>
      <c r="I72" s="31">
        <v>33.704537205081671</v>
      </c>
      <c r="J72" s="31">
        <v>20.715789473684211</v>
      </c>
      <c r="K72" s="31">
        <v>35.211615245009078</v>
      </c>
      <c r="L72" s="31">
        <v>25.838112522686025</v>
      </c>
      <c r="M72" s="31">
        <v>23.215970961887479</v>
      </c>
      <c r="N72" s="31">
        <v>22.283847549909257</v>
      </c>
      <c r="O72" s="31">
        <v>21.203629764065333</v>
      </c>
      <c r="P72" s="31">
        <v>23.250816696914704</v>
      </c>
      <c r="Q72" s="31">
        <v>23.616696914700544</v>
      </c>
      <c r="R72" s="31">
        <v>29.777265345213376</v>
      </c>
      <c r="S72" s="31">
        <f>MEDIAN(D72:R72)</f>
        <v>23.616696914700544</v>
      </c>
      <c r="T72" s="36">
        <f>(R72-S72)/S72*100</f>
        <v>26.085648017433378</v>
      </c>
      <c r="U72" s="78">
        <f>RANK(R72,D72:R72,1)</f>
        <v>12</v>
      </c>
      <c r="V72" s="31">
        <v>11.80399274047187</v>
      </c>
      <c r="W72" s="31">
        <v>14.443557168784031</v>
      </c>
      <c r="X72" s="31">
        <v>24.165517241379309</v>
      </c>
      <c r="Y72" s="31">
        <v>28.02468239564428</v>
      </c>
      <c r="Z72" s="31">
        <v>20.062431941923776</v>
      </c>
      <c r="AA72" s="31">
        <v>9.4257713248638844</v>
      </c>
      <c r="AB72" s="31">
        <v>21.360435571687837</v>
      </c>
      <c r="AC72" s="31">
        <v>17.030852994555353</v>
      </c>
      <c r="AD72" s="31">
        <v>11.168058076225046</v>
      </c>
      <c r="AE72" s="31">
        <v>23.599274047186931</v>
      </c>
      <c r="AF72" s="31">
        <v>25.2021778584392</v>
      </c>
      <c r="AG72" s="31">
        <v>16.142286751361159</v>
      </c>
      <c r="AH72" s="31">
        <v>18.476950998185117</v>
      </c>
      <c r="AI72" s="31">
        <f>MEDIAN(D72:R72,V72:AH72)</f>
        <v>22.762976406533575</v>
      </c>
      <c r="AJ72" s="36">
        <f>(R72-AI72)/AI72*100</f>
        <v>30.814462983261343</v>
      </c>
      <c r="AK72" s="79">
        <f>RANK(R72,(D72:R72,V72:AH72),1)</f>
        <v>25</v>
      </c>
    </row>
    <row r="74" spans="1:37" x14ac:dyDescent="0.25">
      <c r="B74" s="30"/>
      <c r="R74" s="1"/>
      <c r="T74" s="121"/>
      <c r="U74" s="122"/>
      <c r="AJ74" s="121"/>
      <c r="AK74" s="122"/>
    </row>
  </sheetData>
  <phoneticPr fontId="20" type="noConversion"/>
  <pageMargins left="0.7" right="0.7" top="0.75" bottom="0.75" header="0.3" footer="0.3"/>
  <pageSetup paperSize="9"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6526-FA32-4D2C-A359-5588290267E3}">
  <sheetPr>
    <tabColor theme="4"/>
  </sheetPr>
  <dimension ref="A1:AK84"/>
  <sheetViews>
    <sheetView showGridLines="0" workbookViewId="0">
      <pane ySplit="14" topLeftCell="A62"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43" t="s">
        <v>92</v>
      </c>
    </row>
    <row r="2" spans="1:37" ht="18" customHeight="1" x14ac:dyDescent="0.35">
      <c r="A2" s="39" t="s">
        <v>143</v>
      </c>
    </row>
    <row r="3" spans="1:37" ht="18" customHeight="1" x14ac:dyDescent="0.35">
      <c r="A3" s="39" t="s">
        <v>94</v>
      </c>
    </row>
    <row r="4" spans="1:37" ht="18" customHeight="1" x14ac:dyDescent="0.35">
      <c r="A4" s="39" t="s">
        <v>97</v>
      </c>
    </row>
    <row r="5" spans="1:37" ht="18" customHeight="1" x14ac:dyDescent="0.35">
      <c r="A5" s="39" t="s">
        <v>137</v>
      </c>
    </row>
    <row r="6" spans="1:37" ht="18" customHeight="1" x14ac:dyDescent="0.35">
      <c r="A6" s="39" t="s">
        <v>158</v>
      </c>
    </row>
    <row r="7" spans="1:37" ht="18" customHeight="1" x14ac:dyDescent="0.35">
      <c r="A7" s="39" t="s">
        <v>119</v>
      </c>
    </row>
    <row r="8" spans="1:37" ht="18" customHeight="1" x14ac:dyDescent="0.35">
      <c r="A8" s="39" t="s">
        <v>177</v>
      </c>
    </row>
    <row r="9" spans="1:37" ht="18" customHeight="1" x14ac:dyDescent="0.35">
      <c r="A9" s="39" t="s">
        <v>95</v>
      </c>
    </row>
    <row r="10" spans="1:37" ht="18" customHeight="1" x14ac:dyDescent="0.25">
      <c r="A10" s="40" t="s">
        <v>139</v>
      </c>
    </row>
    <row r="11" spans="1:37" ht="18" customHeight="1" x14ac:dyDescent="0.35">
      <c r="A11" s="41" t="s">
        <v>140</v>
      </c>
    </row>
    <row r="12" spans="1:37" ht="18" customHeight="1" x14ac:dyDescent="0.35">
      <c r="A12" s="41" t="s">
        <v>141</v>
      </c>
    </row>
    <row r="13" spans="1:37" ht="18" customHeight="1" x14ac:dyDescent="0.35">
      <c r="A13" s="39" t="s">
        <v>142</v>
      </c>
    </row>
    <row r="14" spans="1:37" s="102" customFormat="1" ht="52" x14ac:dyDescent="0.3">
      <c r="A14" s="98" t="s">
        <v>84</v>
      </c>
      <c r="B14" s="98" t="s">
        <v>85</v>
      </c>
      <c r="C14" s="99" t="s">
        <v>60</v>
      </c>
      <c r="D14" s="99" t="s">
        <v>0</v>
      </c>
      <c r="E14" s="99" t="s">
        <v>1</v>
      </c>
      <c r="F14" s="99" t="s">
        <v>2</v>
      </c>
      <c r="G14" s="99" t="s">
        <v>3</v>
      </c>
      <c r="H14" s="99" t="s">
        <v>4</v>
      </c>
      <c r="I14" s="99" t="s">
        <v>5</v>
      </c>
      <c r="J14" s="99" t="s">
        <v>6</v>
      </c>
      <c r="K14" s="99" t="s">
        <v>7</v>
      </c>
      <c r="L14" s="99" t="s">
        <v>8</v>
      </c>
      <c r="M14" s="99" t="s">
        <v>9</v>
      </c>
      <c r="N14" s="99" t="s">
        <v>10</v>
      </c>
      <c r="O14" s="99" t="s">
        <v>11</v>
      </c>
      <c r="P14" s="99" t="s">
        <v>12</v>
      </c>
      <c r="Q14" s="99" t="s">
        <v>13</v>
      </c>
      <c r="R14" s="99" t="s">
        <v>115</v>
      </c>
      <c r="S14" s="99" t="s">
        <v>154</v>
      </c>
      <c r="T14" s="99" t="s">
        <v>155</v>
      </c>
      <c r="U14" s="99" t="s">
        <v>152</v>
      </c>
      <c r="V14" s="99" t="s">
        <v>27</v>
      </c>
      <c r="W14" s="99" t="s">
        <v>45</v>
      </c>
      <c r="X14" s="100" t="s">
        <v>17</v>
      </c>
      <c r="Y14" s="100" t="s">
        <v>180</v>
      </c>
      <c r="Z14" s="100" t="s">
        <v>18</v>
      </c>
      <c r="AA14" s="101" t="s">
        <v>19</v>
      </c>
      <c r="AB14" s="101" t="s">
        <v>20</v>
      </c>
      <c r="AC14" s="101" t="s">
        <v>21</v>
      </c>
      <c r="AD14" s="101" t="s">
        <v>22</v>
      </c>
      <c r="AE14" s="101" t="s">
        <v>23</v>
      </c>
      <c r="AF14" s="101" t="s">
        <v>28</v>
      </c>
      <c r="AG14" s="101" t="s">
        <v>24</v>
      </c>
      <c r="AH14" s="101" t="s">
        <v>25</v>
      </c>
      <c r="AI14" s="99" t="s">
        <v>156</v>
      </c>
      <c r="AJ14" s="99" t="s">
        <v>157</v>
      </c>
      <c r="AK14" s="99" t="s">
        <v>153</v>
      </c>
    </row>
    <row r="15" spans="1:37" ht="12.75" customHeight="1" x14ac:dyDescent="0.25">
      <c r="A15">
        <v>1998</v>
      </c>
      <c r="B15" s="30" t="s">
        <v>160</v>
      </c>
      <c r="C15" s="38" t="s">
        <v>86</v>
      </c>
      <c r="D15" s="31">
        <v>8.4405285167464115</v>
      </c>
      <c r="E15" s="31">
        <v>7.1873341164953501</v>
      </c>
      <c r="F15" s="31">
        <v>2.9004182131495222</v>
      </c>
      <c r="G15" s="31">
        <v>4.0136322397686834</v>
      </c>
      <c r="H15" s="31">
        <v>6.1842928677682627</v>
      </c>
      <c r="I15" s="31">
        <v>7.5244486368226191</v>
      </c>
      <c r="J15" s="31">
        <v>4.6933463192404306</v>
      </c>
      <c r="K15" s="31">
        <v>4.2347878254988167</v>
      </c>
      <c r="L15" s="31">
        <v>10.224353214774283</v>
      </c>
      <c r="M15" s="31">
        <v>6.8450801109479524</v>
      </c>
      <c r="N15" s="31">
        <v>5.6409183691756271</v>
      </c>
      <c r="O15" s="31">
        <v>7.3815266517504599</v>
      </c>
      <c r="P15" s="31">
        <v>5.7748139147009772</v>
      </c>
      <c r="Q15" s="31">
        <v>4.3025653699466053</v>
      </c>
      <c r="R15" s="31">
        <v>6.7889999999999997</v>
      </c>
      <c r="S15" s="32">
        <f t="shared" ref="S15:S33" si="0">MEDIAN(D15:R15)</f>
        <v>6.1842928677682627</v>
      </c>
      <c r="T15" s="33">
        <f t="shared" ref="T15:T33" si="1">(R15-S15)/S15*100</f>
        <v>9.7781127957796539</v>
      </c>
      <c r="U15" s="34">
        <f t="shared" ref="U15:U33" si="2">RANK(R15,D15:R15,1)</f>
        <v>9</v>
      </c>
      <c r="V15" s="32"/>
      <c r="W15" s="32"/>
      <c r="X15" s="37"/>
      <c r="Y15" s="37"/>
      <c r="Z15" s="37"/>
      <c r="AA15" s="37"/>
      <c r="AB15" s="37"/>
      <c r="AC15" s="37"/>
      <c r="AD15" s="37"/>
      <c r="AE15" s="37"/>
      <c r="AF15" s="37"/>
      <c r="AG15" s="37"/>
      <c r="AH15" s="37"/>
      <c r="AI15" s="31"/>
      <c r="AJ15" s="36"/>
      <c r="AK15" s="35"/>
    </row>
    <row r="16" spans="1:37" ht="12.75" customHeight="1" x14ac:dyDescent="0.25">
      <c r="A16">
        <v>1998</v>
      </c>
      <c r="B16" s="30" t="s">
        <v>159</v>
      </c>
      <c r="C16" s="38" t="s">
        <v>86</v>
      </c>
      <c r="D16" s="31">
        <v>8.4191715693280642</v>
      </c>
      <c r="E16" s="31">
        <v>7.2779404154302672</v>
      </c>
      <c r="F16" s="31">
        <v>2.8684669683257922</v>
      </c>
      <c r="G16" s="31">
        <v>4.0042308885407181</v>
      </c>
      <c r="H16" s="31">
        <v>6.0858780955649996</v>
      </c>
      <c r="I16" s="31">
        <v>7.5677511509817199</v>
      </c>
      <c r="J16" s="31">
        <v>4.4755549916527544</v>
      </c>
      <c r="K16" s="31">
        <v>5.1027107521787718</v>
      </c>
      <c r="L16" s="31">
        <v>9.5583805698592528</v>
      </c>
      <c r="M16" s="31">
        <v>6.8875781567844614</v>
      </c>
      <c r="N16" s="31">
        <v>5.6714167411938821</v>
      </c>
      <c r="O16" s="31">
        <v>7.4169836685154973</v>
      </c>
      <c r="P16" s="31">
        <v>5.7994561914257234</v>
      </c>
      <c r="Q16" s="31">
        <v>4.2728245242553191</v>
      </c>
      <c r="R16" s="31">
        <v>6.4130000000000003</v>
      </c>
      <c r="S16" s="32">
        <f t="shared" si="0"/>
        <v>6.0858780955649996</v>
      </c>
      <c r="T16" s="33">
        <f t="shared" si="1"/>
        <v>5.3750978790289325</v>
      </c>
      <c r="U16" s="34">
        <f t="shared" si="2"/>
        <v>9</v>
      </c>
      <c r="V16" s="32"/>
      <c r="W16" s="32"/>
      <c r="X16" s="37"/>
      <c r="Y16" s="37"/>
      <c r="Z16" s="37"/>
      <c r="AA16" s="37"/>
      <c r="AB16" s="37"/>
      <c r="AC16" s="37"/>
      <c r="AD16" s="37"/>
      <c r="AE16" s="37"/>
      <c r="AF16" s="37"/>
      <c r="AG16" s="37"/>
      <c r="AH16" s="37"/>
      <c r="AI16" s="31"/>
      <c r="AJ16" s="36"/>
      <c r="AK16" s="35"/>
    </row>
    <row r="17" spans="1:37" ht="12.75" customHeight="1" x14ac:dyDescent="0.25">
      <c r="A17">
        <v>1999</v>
      </c>
      <c r="B17" s="30" t="s">
        <v>160</v>
      </c>
      <c r="C17" s="38" t="s">
        <v>86</v>
      </c>
      <c r="D17" s="31">
        <v>8.9109999999999996</v>
      </c>
      <c r="E17" s="31">
        <v>7.5389999999999997</v>
      </c>
      <c r="F17" s="31">
        <v>3.0445660282258058</v>
      </c>
      <c r="G17" s="31">
        <v>3.8359999999999999</v>
      </c>
      <c r="H17" s="31">
        <v>6.4329999999999989</v>
      </c>
      <c r="I17" s="31">
        <v>8.0009999999999994</v>
      </c>
      <c r="J17" s="31">
        <v>4.9349999999999996</v>
      </c>
      <c r="K17" s="31">
        <v>5.3410000000000002</v>
      </c>
      <c r="L17" s="31">
        <v>9.9749999999999996</v>
      </c>
      <c r="M17" s="31">
        <v>7.3150000000000004</v>
      </c>
      <c r="N17" s="31">
        <v>5.9709999999999992</v>
      </c>
      <c r="O17" s="31">
        <v>7.4619999999999989</v>
      </c>
      <c r="P17" s="31">
        <v>5.9639999999999995</v>
      </c>
      <c r="Q17" s="31">
        <v>4.225361262852033</v>
      </c>
      <c r="R17" s="31">
        <v>6.4130000000000003</v>
      </c>
      <c r="S17" s="32">
        <f t="shared" si="0"/>
        <v>6.4130000000000003</v>
      </c>
      <c r="T17" s="33">
        <f t="shared" si="1"/>
        <v>0</v>
      </c>
      <c r="U17" s="34">
        <f t="shared" si="2"/>
        <v>8</v>
      </c>
      <c r="V17" s="32"/>
      <c r="W17" s="32"/>
      <c r="X17" s="37"/>
      <c r="Y17" s="37"/>
      <c r="Z17" s="37"/>
      <c r="AA17" s="37"/>
      <c r="AB17" s="37"/>
      <c r="AC17" s="37"/>
      <c r="AD17" s="37"/>
      <c r="AE17" s="37"/>
      <c r="AF17" s="37"/>
      <c r="AG17" s="37"/>
      <c r="AH17" s="37"/>
      <c r="AI17" s="31"/>
      <c r="AJ17" s="36"/>
      <c r="AK17" s="35"/>
    </row>
    <row r="18" spans="1:37" ht="12.75" customHeight="1" x14ac:dyDescent="0.25">
      <c r="A18">
        <v>1999</v>
      </c>
      <c r="B18" s="30" t="s">
        <v>159</v>
      </c>
      <c r="C18" s="38" t="s">
        <v>86</v>
      </c>
      <c r="D18" s="31">
        <v>8.9109999999999996</v>
      </c>
      <c r="E18" s="31">
        <v>7.5039999999999978</v>
      </c>
      <c r="F18" s="31">
        <v>3.0270483870967739</v>
      </c>
      <c r="G18" s="31">
        <v>3.8220000000000001</v>
      </c>
      <c r="H18" s="31">
        <v>6.2930000000000001</v>
      </c>
      <c r="I18" s="31">
        <v>8.7149999999999999</v>
      </c>
      <c r="J18" s="31">
        <v>4.8595182012847964</v>
      </c>
      <c r="K18" s="31">
        <v>5.3410000000000002</v>
      </c>
      <c r="L18" s="31">
        <v>10.023999999999997</v>
      </c>
      <c r="M18" s="31">
        <v>7.286999999999999</v>
      </c>
      <c r="N18" s="31">
        <v>4.5359999999999987</v>
      </c>
      <c r="O18" s="31">
        <v>7.4619999999999989</v>
      </c>
      <c r="P18" s="31">
        <v>5.8729999999999993</v>
      </c>
      <c r="Q18" s="31">
        <v>3.9672693532225001</v>
      </c>
      <c r="R18" s="31">
        <v>6.41</v>
      </c>
      <c r="S18" s="32">
        <f t="shared" si="0"/>
        <v>6.2930000000000001</v>
      </c>
      <c r="T18" s="33">
        <f t="shared" si="1"/>
        <v>1.8592086445256635</v>
      </c>
      <c r="U18" s="34">
        <f t="shared" si="2"/>
        <v>9</v>
      </c>
      <c r="V18" s="32"/>
      <c r="W18" s="32"/>
      <c r="X18" s="37"/>
      <c r="Y18" s="37"/>
      <c r="Z18" s="37"/>
      <c r="AA18" s="37"/>
      <c r="AB18" s="37"/>
      <c r="AC18" s="37"/>
      <c r="AD18" s="37"/>
      <c r="AE18" s="37"/>
      <c r="AF18" s="37"/>
      <c r="AG18" s="37"/>
      <c r="AH18" s="37"/>
      <c r="AI18" s="31"/>
      <c r="AJ18" s="36"/>
      <c r="AK18" s="35"/>
    </row>
    <row r="19" spans="1:37" ht="12.75" customHeight="1" x14ac:dyDescent="0.25">
      <c r="A19">
        <v>2000</v>
      </c>
      <c r="B19" s="30" t="s">
        <v>160</v>
      </c>
      <c r="C19" s="38" t="s">
        <v>86</v>
      </c>
      <c r="D19" s="31">
        <v>7.657</v>
      </c>
      <c r="E19" s="31">
        <v>6.6774000000000004</v>
      </c>
      <c r="F19" s="31">
        <v>2.8523925000000001</v>
      </c>
      <c r="G19" s="31">
        <v>3.3666</v>
      </c>
      <c r="H19" s="31">
        <v>5.5737999999999994</v>
      </c>
      <c r="I19" s="31">
        <v>5.9954000000000001</v>
      </c>
      <c r="J19" s="31">
        <v>3.9372490711934027</v>
      </c>
      <c r="K19" s="31">
        <v>4.7306000000000008</v>
      </c>
      <c r="L19" s="31">
        <v>8.4443999999999999</v>
      </c>
      <c r="M19" s="31">
        <v>6.3488000000000007</v>
      </c>
      <c r="N19" s="31">
        <v>5.4373999999999993</v>
      </c>
      <c r="O19" s="31">
        <v>6.5720000000000001</v>
      </c>
      <c r="P19" s="31">
        <v>5.0902000000000003</v>
      </c>
      <c r="Q19" s="31">
        <v>3.4190192841860467</v>
      </c>
      <c r="R19" s="31">
        <v>6.41</v>
      </c>
      <c r="S19" s="32">
        <f t="shared" si="0"/>
        <v>5.5737999999999994</v>
      </c>
      <c r="T19" s="33">
        <f t="shared" si="1"/>
        <v>15.002332340593505</v>
      </c>
      <c r="U19" s="34">
        <f t="shared" si="2"/>
        <v>11</v>
      </c>
      <c r="V19" s="32"/>
      <c r="W19" s="32"/>
      <c r="X19" s="37"/>
      <c r="Y19" s="37"/>
      <c r="Z19" s="37"/>
      <c r="AA19" s="37"/>
      <c r="AB19" s="37"/>
      <c r="AC19" s="37"/>
      <c r="AD19" s="37"/>
      <c r="AE19" s="37"/>
      <c r="AF19" s="37"/>
      <c r="AG19" s="37"/>
      <c r="AH19" s="37"/>
      <c r="AI19" s="31"/>
      <c r="AJ19" s="36"/>
      <c r="AK19" s="35"/>
    </row>
    <row r="20" spans="1:37" ht="12.75" customHeight="1" x14ac:dyDescent="0.25">
      <c r="A20">
        <v>2000</v>
      </c>
      <c r="B20" s="30" t="s">
        <v>159</v>
      </c>
      <c r="C20" s="38" t="s">
        <v>86</v>
      </c>
      <c r="D20" s="31">
        <v>8.2460000000000004</v>
      </c>
      <c r="E20" s="31">
        <v>6.7766000000000011</v>
      </c>
      <c r="F20" s="31">
        <v>2.8354609182305626</v>
      </c>
      <c r="G20" s="31">
        <v>3.3604000000000003</v>
      </c>
      <c r="H20" s="31">
        <v>5.493199999999999</v>
      </c>
      <c r="I20" s="31">
        <v>5.9954000000000001</v>
      </c>
      <c r="J20" s="31">
        <v>3.8695750460131801</v>
      </c>
      <c r="K20" s="31">
        <v>4.7306000000000008</v>
      </c>
      <c r="L20" s="31">
        <v>9.0706000000000007</v>
      </c>
      <c r="M20" s="31">
        <v>6.2992000000000008</v>
      </c>
      <c r="N20" s="31">
        <v>6.2806000000000006</v>
      </c>
      <c r="O20" s="31">
        <v>6.5720000000000001</v>
      </c>
      <c r="P20" s="31">
        <v>5.0902000000000003</v>
      </c>
      <c r="Q20" s="31">
        <v>3.5534751215219975</v>
      </c>
      <c r="R20" s="31">
        <v>5.79</v>
      </c>
      <c r="S20" s="32">
        <f t="shared" si="0"/>
        <v>5.79</v>
      </c>
      <c r="T20" s="33">
        <f t="shared" si="1"/>
        <v>0</v>
      </c>
      <c r="U20" s="34">
        <f t="shared" si="2"/>
        <v>8</v>
      </c>
      <c r="V20" s="32"/>
      <c r="W20" s="32"/>
      <c r="X20" s="37"/>
      <c r="Y20" s="37"/>
      <c r="Z20" s="37"/>
      <c r="AA20" s="37"/>
      <c r="AB20" s="37"/>
      <c r="AC20" s="37"/>
      <c r="AD20" s="37"/>
      <c r="AE20" s="37"/>
      <c r="AF20" s="37"/>
      <c r="AG20" s="37"/>
      <c r="AH20" s="37"/>
      <c r="AI20" s="31"/>
      <c r="AJ20" s="36"/>
      <c r="AK20" s="35"/>
    </row>
    <row r="21" spans="1:37" ht="12.75" customHeight="1" x14ac:dyDescent="0.25">
      <c r="A21">
        <v>2001</v>
      </c>
      <c r="B21" s="30" t="s">
        <v>160</v>
      </c>
      <c r="C21" s="38" t="s">
        <v>86</v>
      </c>
      <c r="D21" s="31">
        <v>8.3789999999999996</v>
      </c>
      <c r="E21" s="31">
        <v>6.9803999999999995</v>
      </c>
      <c r="F21" s="31">
        <v>3.2025847319034848</v>
      </c>
      <c r="G21" s="31">
        <v>3.3641999999999999</v>
      </c>
      <c r="H21" s="31">
        <v>5.5817999999999994</v>
      </c>
      <c r="I21" s="31">
        <v>6.9803999999999995</v>
      </c>
      <c r="J21" s="31">
        <v>4.040324318708068</v>
      </c>
      <c r="K21" s="31">
        <v>4.8069000000000006</v>
      </c>
      <c r="L21" s="31">
        <v>9.5948999999999991</v>
      </c>
      <c r="M21" s="31">
        <v>6.4196999999999989</v>
      </c>
      <c r="N21" s="31">
        <v>5.6951999999999998</v>
      </c>
      <c r="O21" s="31">
        <v>6.7095000000000002</v>
      </c>
      <c r="P21" s="31">
        <v>4.9643999999999995</v>
      </c>
      <c r="Q21" s="31">
        <v>3.4662579330337073</v>
      </c>
      <c r="R21" s="31">
        <v>5.77</v>
      </c>
      <c r="S21" s="32">
        <f t="shared" si="0"/>
        <v>5.6951999999999998</v>
      </c>
      <c r="T21" s="33">
        <f t="shared" si="1"/>
        <v>1.3133867116167959</v>
      </c>
      <c r="U21" s="34">
        <f t="shared" si="2"/>
        <v>9</v>
      </c>
      <c r="V21" s="32"/>
      <c r="W21" s="32"/>
      <c r="X21" s="37"/>
      <c r="Y21" s="37"/>
      <c r="Z21" s="37"/>
      <c r="AA21" s="37"/>
      <c r="AB21" s="37"/>
      <c r="AC21" s="37"/>
      <c r="AD21" s="37"/>
      <c r="AE21" s="37"/>
      <c r="AF21" s="37"/>
      <c r="AG21" s="37"/>
      <c r="AH21" s="37"/>
      <c r="AI21" s="31"/>
      <c r="AJ21" s="36"/>
      <c r="AK21" s="35"/>
    </row>
    <row r="22" spans="1:37" ht="12.75" customHeight="1" x14ac:dyDescent="0.25">
      <c r="A22">
        <v>2001</v>
      </c>
      <c r="B22" s="30" t="s">
        <v>159</v>
      </c>
      <c r="C22" s="38" t="s">
        <v>86</v>
      </c>
      <c r="D22" s="31">
        <v>8.3852999999999991</v>
      </c>
      <c r="E22" s="31">
        <v>7.0434000000000001</v>
      </c>
      <c r="F22" s="31">
        <v>3.359820824396782</v>
      </c>
      <c r="G22" s="31">
        <v>3.4775999999999998</v>
      </c>
      <c r="H22" s="31">
        <v>5.5754999999999999</v>
      </c>
      <c r="I22" s="31">
        <v>6.1362000000000014</v>
      </c>
      <c r="J22" s="31">
        <v>4.2123886035741842</v>
      </c>
      <c r="K22" s="31">
        <v>4.8069000000000006</v>
      </c>
      <c r="L22" s="31">
        <v>8.9333999999999989</v>
      </c>
      <c r="M22" s="31">
        <v>6.5267999999999979</v>
      </c>
      <c r="N22" s="31">
        <v>5.1155999999999997</v>
      </c>
      <c r="O22" s="31">
        <v>6.7095000000000002</v>
      </c>
      <c r="P22" s="31">
        <v>4.9643999999999995</v>
      </c>
      <c r="Q22" s="31">
        <v>3.9050671611235952</v>
      </c>
      <c r="R22" s="31">
        <v>5.79</v>
      </c>
      <c r="S22" s="32">
        <f t="shared" si="0"/>
        <v>5.5754999999999999</v>
      </c>
      <c r="T22" s="33">
        <f t="shared" si="1"/>
        <v>3.8471885929513077</v>
      </c>
      <c r="U22" s="34">
        <f t="shared" si="2"/>
        <v>9</v>
      </c>
      <c r="V22" s="32"/>
      <c r="W22" s="32"/>
      <c r="X22" s="37"/>
      <c r="Y22" s="37"/>
      <c r="Z22" s="37"/>
      <c r="AA22" s="37"/>
      <c r="AB22" s="37"/>
      <c r="AC22" s="37"/>
      <c r="AD22" s="37"/>
      <c r="AE22" s="37"/>
      <c r="AF22" s="37"/>
      <c r="AG22" s="37"/>
      <c r="AH22" s="37"/>
      <c r="AI22" s="31"/>
      <c r="AJ22" s="36"/>
      <c r="AK22" s="35"/>
    </row>
    <row r="23" spans="1:37" ht="12.75" customHeight="1" x14ac:dyDescent="0.25">
      <c r="A23">
        <v>2002</v>
      </c>
      <c r="B23" s="30" t="s">
        <v>160</v>
      </c>
      <c r="C23" s="38" t="s">
        <v>86</v>
      </c>
      <c r="D23" s="31">
        <v>5.7411999999999992</v>
      </c>
      <c r="E23" s="31">
        <v>6.7889999999999988</v>
      </c>
      <c r="F23" s="31">
        <v>4.7346971736204573</v>
      </c>
      <c r="G23" s="31">
        <v>3.5773999999999995</v>
      </c>
      <c r="H23" s="31">
        <v>5.5427999999999988</v>
      </c>
      <c r="I23" s="31">
        <v>6.0139999999999993</v>
      </c>
      <c r="J23" s="31">
        <v>4.0919999999999996</v>
      </c>
      <c r="K23" s="31">
        <v>5.1583999999999994</v>
      </c>
      <c r="L23" s="31">
        <v>8.3327999999999989</v>
      </c>
      <c r="M23" s="31">
        <v>6.4727999999999994</v>
      </c>
      <c r="N23" s="31">
        <v>4.9103999999999992</v>
      </c>
      <c r="O23" s="31">
        <v>6.7455999999999996</v>
      </c>
      <c r="P23" s="31">
        <v>4.8855999999999993</v>
      </c>
      <c r="Q23" s="31">
        <v>3.9403250270855898</v>
      </c>
      <c r="R23" s="31">
        <v>5.77</v>
      </c>
      <c r="S23" s="32">
        <f t="shared" si="0"/>
        <v>5.5427999999999988</v>
      </c>
      <c r="T23" s="33">
        <f t="shared" si="1"/>
        <v>4.0990113300137256</v>
      </c>
      <c r="U23" s="34">
        <f t="shared" si="2"/>
        <v>10</v>
      </c>
      <c r="V23" s="32"/>
      <c r="W23" s="32"/>
      <c r="X23" s="37"/>
      <c r="Y23" s="37"/>
      <c r="Z23" s="37"/>
      <c r="AA23" s="37"/>
      <c r="AB23" s="37"/>
      <c r="AC23" s="37"/>
      <c r="AD23" s="37"/>
      <c r="AE23" s="37"/>
      <c r="AF23" s="37"/>
      <c r="AG23" s="37"/>
      <c r="AH23" s="37"/>
      <c r="AI23" s="31"/>
      <c r="AJ23" s="36"/>
      <c r="AK23" s="35"/>
    </row>
    <row r="24" spans="1:37" ht="12.75" customHeight="1" x14ac:dyDescent="0.25">
      <c r="A24">
        <v>2002</v>
      </c>
      <c r="B24" s="30" t="s">
        <v>159</v>
      </c>
      <c r="C24" s="38" t="s">
        <v>86</v>
      </c>
      <c r="D24" s="31">
        <v>5.5793099999999995</v>
      </c>
      <c r="E24" s="31">
        <v>6.8554969999999997</v>
      </c>
      <c r="F24" s="31">
        <v>4.7616885406991605</v>
      </c>
      <c r="G24" s="31">
        <v>3.7259529999999996</v>
      </c>
      <c r="H24" s="31">
        <v>5.7332219999999996</v>
      </c>
      <c r="I24" s="31">
        <v>6.2462619999999998</v>
      </c>
      <c r="J24" s="31">
        <v>4.2325799999999996</v>
      </c>
      <c r="K24" s="31">
        <v>5.3330508000000005</v>
      </c>
      <c r="L24" s="31">
        <v>8.7986360000000001</v>
      </c>
      <c r="M24" s="31">
        <v>6.7144110000000001</v>
      </c>
      <c r="N24" s="31">
        <v>5.6883309999999998</v>
      </c>
      <c r="O24" s="31">
        <v>6.9773440000000004</v>
      </c>
      <c r="P24" s="31">
        <v>5.0534439999999998</v>
      </c>
      <c r="Q24" s="31">
        <v>4.0233940476190471</v>
      </c>
      <c r="R24" s="31">
        <v>5.79</v>
      </c>
      <c r="S24" s="32">
        <f t="shared" si="0"/>
        <v>5.6883309999999998</v>
      </c>
      <c r="T24" s="33">
        <f t="shared" si="1"/>
        <v>1.7873256672299875</v>
      </c>
      <c r="U24" s="34">
        <f t="shared" si="2"/>
        <v>10</v>
      </c>
      <c r="V24" s="32"/>
      <c r="W24" s="32"/>
      <c r="X24" s="37"/>
      <c r="Y24" s="37"/>
      <c r="Z24" s="37"/>
      <c r="AA24" s="37"/>
      <c r="AB24" s="37"/>
      <c r="AC24" s="37"/>
      <c r="AD24" s="37"/>
      <c r="AE24" s="37"/>
      <c r="AF24" s="37"/>
      <c r="AG24" s="37"/>
      <c r="AH24" s="37"/>
      <c r="AI24" s="31"/>
      <c r="AJ24" s="36"/>
      <c r="AK24" s="35"/>
    </row>
    <row r="25" spans="1:37" ht="12.75" customHeight="1" x14ac:dyDescent="0.25">
      <c r="A25">
        <v>2003</v>
      </c>
      <c r="B25" s="30" t="s">
        <v>160</v>
      </c>
      <c r="C25" s="38" t="s">
        <v>86</v>
      </c>
      <c r="D25" s="31">
        <v>5.7759881100000001</v>
      </c>
      <c r="E25" s="31">
        <v>7.0770639300000004</v>
      </c>
      <c r="F25" s="31">
        <v>5.5274593477503329</v>
      </c>
      <c r="G25" s="31">
        <v>4.0149359900000006</v>
      </c>
      <c r="H25" s="31">
        <v>5.6577084900000001</v>
      </c>
      <c r="I25" s="31">
        <v>6.6762274400000008</v>
      </c>
      <c r="J25" s="31">
        <v>4.5143388300000007</v>
      </c>
      <c r="K25" s="31">
        <v>6.2057373960000008</v>
      </c>
      <c r="L25" s="31">
        <v>9.2258103600000005</v>
      </c>
      <c r="M25" s="31">
        <v>7.13620374</v>
      </c>
      <c r="N25" s="31">
        <v>5.683992850000001</v>
      </c>
      <c r="O25" s="31">
        <v>7.3464786200000001</v>
      </c>
      <c r="P25" s="31">
        <v>5.2568720000000004</v>
      </c>
      <c r="Q25" s="31">
        <v>4.9254432502847934</v>
      </c>
      <c r="R25" s="31">
        <v>5.73</v>
      </c>
      <c r="S25" s="32">
        <f t="shared" si="0"/>
        <v>5.73</v>
      </c>
      <c r="T25" s="33">
        <f t="shared" si="1"/>
        <v>0</v>
      </c>
      <c r="U25" s="34">
        <f t="shared" si="2"/>
        <v>8</v>
      </c>
      <c r="V25" s="32"/>
      <c r="W25" s="32"/>
      <c r="X25" s="37"/>
      <c r="Y25" s="37"/>
      <c r="Z25" s="37"/>
      <c r="AA25" s="37"/>
      <c r="AB25" s="37"/>
      <c r="AC25" s="37"/>
      <c r="AD25" s="37"/>
      <c r="AE25" s="37"/>
      <c r="AF25" s="37"/>
      <c r="AG25" s="37"/>
      <c r="AH25" s="37"/>
      <c r="AI25" s="31"/>
      <c r="AJ25" s="36"/>
      <c r="AK25" s="35"/>
    </row>
    <row r="26" spans="1:37" ht="12.75" customHeight="1" x14ac:dyDescent="0.25">
      <c r="A26">
        <v>2003</v>
      </c>
      <c r="B26" s="30" t="s">
        <v>159</v>
      </c>
      <c r="C26" s="38" t="s">
        <v>86</v>
      </c>
      <c r="D26" s="31">
        <v>6.1501000000000001</v>
      </c>
      <c r="E26" s="31">
        <v>7.4989287500000001</v>
      </c>
      <c r="F26" s="31">
        <v>5.3965801585272306</v>
      </c>
      <c r="G26" s="31">
        <v>4.64053</v>
      </c>
      <c r="H26" s="31">
        <v>6.0173137500000102</v>
      </c>
      <c r="I26" s="31">
        <v>7.1285249999999998</v>
      </c>
      <c r="J26" s="31">
        <v>4.8012712500000081</v>
      </c>
      <c r="K26" s="31">
        <v>6.5973799999999994</v>
      </c>
      <c r="L26" s="31">
        <v>9.9659575</v>
      </c>
      <c r="M26" s="31">
        <v>7.5897824999999992</v>
      </c>
      <c r="N26" s="31">
        <v>6.5205037500000005</v>
      </c>
      <c r="O26" s="31">
        <v>7.8134224999999997</v>
      </c>
      <c r="P26" s="31">
        <v>5.5910000000000002</v>
      </c>
      <c r="Q26" s="31">
        <v>5.40378276190975</v>
      </c>
      <c r="R26" s="31">
        <v>5.7</v>
      </c>
      <c r="S26" s="32">
        <f t="shared" si="0"/>
        <v>6.1501000000000001</v>
      </c>
      <c r="T26" s="33">
        <f t="shared" si="1"/>
        <v>-7.3185801856880364</v>
      </c>
      <c r="U26" s="34">
        <f t="shared" si="2"/>
        <v>6</v>
      </c>
      <c r="V26" s="32"/>
      <c r="W26" s="32"/>
      <c r="X26" s="37"/>
      <c r="Y26" s="37"/>
      <c r="Z26" s="37"/>
      <c r="AA26" s="37"/>
      <c r="AB26" s="37"/>
      <c r="AC26" s="37"/>
      <c r="AD26" s="37"/>
      <c r="AE26" s="37"/>
      <c r="AF26" s="37"/>
      <c r="AG26" s="37"/>
      <c r="AH26" s="37"/>
      <c r="AI26" s="31"/>
      <c r="AJ26" s="36"/>
      <c r="AK26" s="35"/>
    </row>
    <row r="27" spans="1:37" ht="12.75" customHeight="1" x14ac:dyDescent="0.25">
      <c r="A27">
        <v>2004</v>
      </c>
      <c r="B27" s="30" t="s">
        <v>160</v>
      </c>
      <c r="C27" s="38" t="s">
        <v>86</v>
      </c>
      <c r="D27" s="31">
        <v>6.21</v>
      </c>
      <c r="E27" s="31">
        <v>7.6037999999999988</v>
      </c>
      <c r="F27" s="31">
        <v>5.6478120805369123</v>
      </c>
      <c r="G27" s="31">
        <v>4.6436999999999999</v>
      </c>
      <c r="H27" s="31">
        <v>6.0443999999999987</v>
      </c>
      <c r="I27" s="31">
        <v>7.9211999999999989</v>
      </c>
      <c r="J27" s="31">
        <v>4.8575999999999997</v>
      </c>
      <c r="K27" s="31">
        <v>6.7895999999999992</v>
      </c>
      <c r="L27" s="31">
        <v>9.5840999999999994</v>
      </c>
      <c r="M27" s="31">
        <v>7.652099999999999</v>
      </c>
      <c r="N27" s="31">
        <v>6.3825000000000003</v>
      </c>
      <c r="O27" s="31">
        <v>7.8728999999999987</v>
      </c>
      <c r="P27" s="31">
        <v>5.6027999999999984</v>
      </c>
      <c r="Q27" s="31">
        <v>5.6453172866520784</v>
      </c>
      <c r="R27" s="31">
        <v>5.52</v>
      </c>
      <c r="S27" s="32">
        <f t="shared" si="0"/>
        <v>6.21</v>
      </c>
      <c r="T27" s="33">
        <f t="shared" si="1"/>
        <v>-11.111111111111118</v>
      </c>
      <c r="U27" s="34">
        <f t="shared" si="2"/>
        <v>3</v>
      </c>
      <c r="V27" s="32"/>
      <c r="W27" s="32"/>
      <c r="X27" s="37"/>
      <c r="Y27" s="37"/>
      <c r="Z27" s="37"/>
      <c r="AA27" s="37"/>
      <c r="AB27" s="37"/>
      <c r="AC27" s="37"/>
      <c r="AD27" s="37"/>
      <c r="AE27" s="37"/>
      <c r="AF27" s="37"/>
      <c r="AG27" s="37"/>
      <c r="AH27" s="37"/>
      <c r="AI27" s="31"/>
      <c r="AJ27" s="36"/>
      <c r="AK27" s="35"/>
    </row>
    <row r="28" spans="1:37" ht="12.75" customHeight="1" x14ac:dyDescent="0.25">
      <c r="A28">
        <v>2004</v>
      </c>
      <c r="B28" s="30" t="s">
        <v>159</v>
      </c>
      <c r="C28" s="38" t="s">
        <v>86</v>
      </c>
      <c r="D28" s="31">
        <v>6.2279999999999998</v>
      </c>
      <c r="E28" s="31">
        <v>7.9095599999999999</v>
      </c>
      <c r="F28" s="31">
        <v>5.6075221476510055</v>
      </c>
      <c r="G28" s="31">
        <v>4.5464399999999996</v>
      </c>
      <c r="H28" s="31">
        <v>6.0619199999999998</v>
      </c>
      <c r="I28" s="31">
        <v>7.9787599999999994</v>
      </c>
      <c r="J28" s="31">
        <v>4.8716799999999996</v>
      </c>
      <c r="K28" s="31">
        <v>6.8092799999999993</v>
      </c>
      <c r="L28" s="31">
        <v>9.1828399999999988</v>
      </c>
      <c r="M28" s="31">
        <v>7.6811999999999996</v>
      </c>
      <c r="N28" s="31">
        <v>6.4286799999999991</v>
      </c>
      <c r="O28" s="31">
        <v>7.8957199999999998</v>
      </c>
      <c r="P28" s="31">
        <v>5.6190399999999991</v>
      </c>
      <c r="Q28" s="31">
        <v>5.3383938730853391</v>
      </c>
      <c r="R28" s="31">
        <v>5.57</v>
      </c>
      <c r="S28" s="32">
        <f t="shared" si="0"/>
        <v>6.2279999999999998</v>
      </c>
      <c r="T28" s="33">
        <f t="shared" si="1"/>
        <v>-10.565189466923563</v>
      </c>
      <c r="U28" s="34">
        <f t="shared" si="2"/>
        <v>4</v>
      </c>
      <c r="V28" s="32"/>
      <c r="W28" s="32"/>
      <c r="X28" s="37"/>
      <c r="Y28" s="37"/>
      <c r="Z28" s="37"/>
      <c r="AA28" s="37"/>
      <c r="AB28" s="37"/>
      <c r="AC28" s="37"/>
      <c r="AD28" s="37"/>
      <c r="AE28" s="37"/>
      <c r="AF28" s="37"/>
      <c r="AG28" s="37"/>
      <c r="AH28" s="37"/>
      <c r="AI28" s="31"/>
      <c r="AJ28" s="36"/>
      <c r="AK28" s="35"/>
    </row>
    <row r="29" spans="1:37" ht="12.75" customHeight="1" x14ac:dyDescent="0.25">
      <c r="A29">
        <v>2005</v>
      </c>
      <c r="B29" s="30" t="s">
        <v>160</v>
      </c>
      <c r="C29" s="38" t="s">
        <v>86</v>
      </c>
      <c r="D29" s="31">
        <v>6.3020033999999994</v>
      </c>
      <c r="E29" s="31">
        <v>7.4338487999999998</v>
      </c>
      <c r="F29" s="31">
        <v>5.793688461796922</v>
      </c>
      <c r="G29" s="31">
        <v>4.5762884999999995</v>
      </c>
      <c r="H29" s="31">
        <v>6.1203491999999997</v>
      </c>
      <c r="I29" s="31">
        <v>8.5377474000000007</v>
      </c>
      <c r="J29" s="31">
        <v>5.0443973999999994</v>
      </c>
      <c r="K29" s="31">
        <v>7.6923566999999995</v>
      </c>
      <c r="L29" s="31">
        <v>9.3761513999999995</v>
      </c>
      <c r="M29" s="31">
        <v>8.1744389999999996</v>
      </c>
      <c r="N29" s="31">
        <v>6.9238197000000001</v>
      </c>
      <c r="O29" s="31">
        <v>8.1604656000000002</v>
      </c>
      <c r="P29" s="31">
        <v>5.7710141999999998</v>
      </c>
      <c r="Q29" s="31">
        <v>5.3900665369821832</v>
      </c>
      <c r="R29" s="31">
        <v>5.86</v>
      </c>
      <c r="S29" s="32">
        <f t="shared" si="0"/>
        <v>6.3020033999999994</v>
      </c>
      <c r="T29" s="33">
        <f t="shared" si="1"/>
        <v>-7.0136966285990754</v>
      </c>
      <c r="U29" s="34">
        <f t="shared" si="2"/>
        <v>6</v>
      </c>
      <c r="V29" s="32"/>
      <c r="W29" s="32"/>
      <c r="X29" s="37">
        <v>6.414025862068967</v>
      </c>
      <c r="Y29" s="37">
        <v>4.2862224564408287</v>
      </c>
      <c r="Z29" s="37">
        <v>3.9415719709074182</v>
      </c>
      <c r="AA29" s="37">
        <v>6.1831816516002931</v>
      </c>
      <c r="AB29" s="37">
        <v>4.0013856978747846</v>
      </c>
      <c r="AC29" s="37">
        <v>4.3977807866079708</v>
      </c>
      <c r="AD29" s="37">
        <v>6.2158630328441653</v>
      </c>
      <c r="AE29" s="37">
        <v>5.7015027958993487</v>
      </c>
      <c r="AF29" s="37"/>
      <c r="AG29" s="37">
        <v>6.184206441598759</v>
      </c>
      <c r="AH29" s="37">
        <v>5.444922428893153</v>
      </c>
      <c r="AI29" s="31">
        <f>MEDIAN(D29:R29,V29:AH29)</f>
        <v>6.1203491999999997</v>
      </c>
      <c r="AJ29" s="36">
        <f>(R29-AI29)/AI29*100</f>
        <v>-4.2538291769364962</v>
      </c>
      <c r="AK29" s="35">
        <f>RANK(R29,(D29:R29,X29:AH29),1)</f>
        <v>12</v>
      </c>
    </row>
    <row r="30" spans="1:37" ht="12.75" customHeight="1" x14ac:dyDescent="0.25">
      <c r="A30">
        <v>2005</v>
      </c>
      <c r="B30" s="30" t="s">
        <v>159</v>
      </c>
      <c r="C30" s="38" t="s">
        <v>86</v>
      </c>
      <c r="D30" s="31">
        <v>6.004014999999999</v>
      </c>
      <c r="E30" s="31">
        <v>7.1421200000000002</v>
      </c>
      <c r="F30" s="31">
        <v>5.9185561898635788</v>
      </c>
      <c r="G30" s="31">
        <v>4.3684149999999997</v>
      </c>
      <c r="H30" s="31">
        <v>5.9699399999999994</v>
      </c>
      <c r="I30" s="31">
        <v>8.430155000000001</v>
      </c>
      <c r="J30" s="31">
        <v>4.9204299999999996</v>
      </c>
      <c r="K30" s="31">
        <v>7.5033149999999988</v>
      </c>
      <c r="L30" s="31">
        <v>9.6364099999999997</v>
      </c>
      <c r="M30" s="31">
        <v>8.0485149999999983</v>
      </c>
      <c r="N30" s="31">
        <v>6.7672949999999998</v>
      </c>
      <c r="O30" s="31">
        <v>7.9735500000000004</v>
      </c>
      <c r="P30" s="31">
        <v>5.6291900000000004</v>
      </c>
      <c r="Q30" s="31">
        <v>4.9863476877386503</v>
      </c>
      <c r="R30" s="31">
        <v>6.11</v>
      </c>
      <c r="S30" s="32">
        <f t="shared" si="0"/>
        <v>6.11</v>
      </c>
      <c r="T30" s="33">
        <f t="shared" si="1"/>
        <v>0</v>
      </c>
      <c r="U30" s="34">
        <f t="shared" si="2"/>
        <v>8</v>
      </c>
      <c r="V30" s="32"/>
      <c r="W30" s="32"/>
      <c r="X30" s="37">
        <v>6.8906364428945075</v>
      </c>
      <c r="Y30" s="37">
        <v>4.1659219739913311</v>
      </c>
      <c r="Z30" s="37">
        <v>3.9663952551992137</v>
      </c>
      <c r="AA30" s="37">
        <v>6.4750567628932858</v>
      </c>
      <c r="AB30" s="37">
        <v>3.8426601551278368</v>
      </c>
      <c r="AC30" s="37">
        <v>4.2221182808155708</v>
      </c>
      <c r="AD30" s="37">
        <v>6.2158630328441653</v>
      </c>
      <c r="AE30" s="37">
        <v>5.5473690751373255</v>
      </c>
      <c r="AF30" s="37"/>
      <c r="AG30" s="37">
        <v>6.0075949367088617</v>
      </c>
      <c r="AH30" s="37">
        <v>5.3168719983295061</v>
      </c>
      <c r="AI30" s="31">
        <f>MEDIAN(D30:R30,V30:AH30)</f>
        <v>6.004014999999999</v>
      </c>
      <c r="AJ30" s="36">
        <f>(R30-AI30)/AI30*100</f>
        <v>1.7652354299581421</v>
      </c>
      <c r="AK30" s="35">
        <f>RANK(R30,(D30:R30,X30:AH30),1)</f>
        <v>15</v>
      </c>
    </row>
    <row r="31" spans="1:37" ht="12.75" customHeight="1" x14ac:dyDescent="0.25">
      <c r="A31">
        <v>2006</v>
      </c>
      <c r="B31" s="30" t="s">
        <v>160</v>
      </c>
      <c r="C31" s="38" t="s">
        <v>86</v>
      </c>
      <c r="D31" s="31">
        <v>5.7744359999999997</v>
      </c>
      <c r="E31" s="31">
        <v>7.3380599999999987</v>
      </c>
      <c r="F31" s="31">
        <v>6.1177323290535286</v>
      </c>
      <c r="G31" s="31">
        <v>4.6085759999999993</v>
      </c>
      <c r="H31" s="31">
        <v>6.0076079999999994</v>
      </c>
      <c r="I31" s="31">
        <v>8.6205060000000007</v>
      </c>
      <c r="J31" s="31">
        <v>5.1023519999999998</v>
      </c>
      <c r="K31" s="31">
        <v>8.0444340000000008</v>
      </c>
      <c r="L31" s="31">
        <v>9.9440999999999988</v>
      </c>
      <c r="M31" s="31">
        <v>8.6136479999999995</v>
      </c>
      <c r="N31" s="31">
        <v>7.5026520000000003</v>
      </c>
      <c r="O31" s="31">
        <v>8.1610199999999988</v>
      </c>
      <c r="P31" s="31">
        <v>5.9184539999999997</v>
      </c>
      <c r="Q31" s="31">
        <v>5.4001102621143247</v>
      </c>
      <c r="R31" s="31">
        <v>6.73</v>
      </c>
      <c r="S31" s="32">
        <f t="shared" si="0"/>
        <v>6.73</v>
      </c>
      <c r="T31" s="33">
        <f t="shared" si="1"/>
        <v>0</v>
      </c>
      <c r="U31" s="34">
        <f t="shared" si="2"/>
        <v>8</v>
      </c>
      <c r="V31" s="32"/>
      <c r="W31" s="32"/>
      <c r="X31" s="37">
        <v>8.3228735832606784</v>
      </c>
      <c r="Y31" s="37">
        <v>4.4885291078194962</v>
      </c>
      <c r="Z31" s="37">
        <v>4.0850127184180591</v>
      </c>
      <c r="AA31" s="37">
        <v>6.3019019351774901</v>
      </c>
      <c r="AB31" s="37">
        <v>3.8811433496121803</v>
      </c>
      <c r="AC31" s="37">
        <v>4.2644016450417057</v>
      </c>
      <c r="AD31" s="37">
        <v>7.8436477987421389</v>
      </c>
      <c r="AE31" s="37">
        <v>6.1121603517392993</v>
      </c>
      <c r="AF31" s="37"/>
      <c r="AG31" s="37">
        <v>6.3028760068664997</v>
      </c>
      <c r="AH31" s="37">
        <v>5.3689979123173277</v>
      </c>
      <c r="AI31" s="31">
        <f>MEDIAN(D31:R31,V31:AH31)</f>
        <v>6.1177323290535286</v>
      </c>
      <c r="AJ31" s="36">
        <f>(R31-AI31)/AI31*100</f>
        <v>10.008082047636686</v>
      </c>
      <c r="AK31" s="35">
        <f>RANK(R31,(D31:R31,X31:AH31),1)</f>
        <v>16</v>
      </c>
    </row>
    <row r="32" spans="1:37" ht="12.75" customHeight="1" x14ac:dyDescent="0.25">
      <c r="A32">
        <v>2006</v>
      </c>
      <c r="B32" s="30" t="s">
        <v>159</v>
      </c>
      <c r="C32" s="38" t="s">
        <v>86</v>
      </c>
      <c r="D32" s="31">
        <v>6.180453</v>
      </c>
      <c r="E32" s="31">
        <v>7.4816010000000004</v>
      </c>
      <c r="F32" s="31">
        <v>6.6433880308880315</v>
      </c>
      <c r="G32" s="31">
        <v>4.7616480000000001</v>
      </c>
      <c r="H32" s="31">
        <v>6.0627959999999996</v>
      </c>
      <c r="I32" s="31">
        <v>8.921168999999999</v>
      </c>
      <c r="J32" s="31">
        <v>5.1492239999999994</v>
      </c>
      <c r="K32" s="31">
        <v>8.1183329999999998</v>
      </c>
      <c r="L32" s="31">
        <v>10.035449999999999</v>
      </c>
      <c r="M32" s="31">
        <v>8.6927759999999985</v>
      </c>
      <c r="N32" s="31">
        <v>7.8207300000000011</v>
      </c>
      <c r="O32" s="31">
        <v>8.2359899999999993</v>
      </c>
      <c r="P32" s="31">
        <v>6.0281910000000005</v>
      </c>
      <c r="Q32" s="31">
        <v>6.1003088163662937</v>
      </c>
      <c r="R32" s="31">
        <v>7.18</v>
      </c>
      <c r="S32" s="32">
        <f t="shared" si="0"/>
        <v>7.18</v>
      </c>
      <c r="T32" s="33">
        <f t="shared" si="1"/>
        <v>0</v>
      </c>
      <c r="U32" s="34">
        <f t="shared" si="2"/>
        <v>8</v>
      </c>
      <c r="V32" s="32"/>
      <c r="W32" s="32"/>
      <c r="X32" s="37">
        <v>8.3653826086956542</v>
      </c>
      <c r="Y32" s="37">
        <v>4.6151335415716144</v>
      </c>
      <c r="Z32" s="37">
        <v>4.255238837830583</v>
      </c>
      <c r="AA32" s="37">
        <v>5.6716294335627309</v>
      </c>
      <c r="AB32" s="37">
        <v>4.1957506105444624</v>
      </c>
      <c r="AC32" s="37">
        <v>4.3035759383688612</v>
      </c>
      <c r="AD32" s="37">
        <v>8.6734171907756821</v>
      </c>
      <c r="AE32" s="37">
        <v>5.8821501504464084</v>
      </c>
      <c r="AF32" s="37"/>
      <c r="AG32" s="37">
        <v>6.2983807040417217</v>
      </c>
      <c r="AH32" s="37">
        <v>5.4153799607728583</v>
      </c>
      <c r="AI32" s="31">
        <f>MEDIAN(D32:R32,V32:AH32)</f>
        <v>6.180453</v>
      </c>
      <c r="AJ32" s="36">
        <f>(R32-AI32)/AI32*100</f>
        <v>16.172714200722822</v>
      </c>
      <c r="AK32" s="35">
        <f>RANK(R32,(D32:R32,X32:AH32),1)</f>
        <v>16</v>
      </c>
    </row>
    <row r="33" spans="1:37" ht="12.75" customHeight="1" x14ac:dyDescent="0.25">
      <c r="A33">
        <v>2007</v>
      </c>
      <c r="B33" s="30" t="s">
        <v>160</v>
      </c>
      <c r="C33" s="38" t="s">
        <v>86</v>
      </c>
      <c r="D33" s="31">
        <v>6.459568</v>
      </c>
      <c r="E33" s="31">
        <v>7.6268000000000002</v>
      </c>
      <c r="F33" s="31">
        <v>7.0382523008398392</v>
      </c>
      <c r="G33" s="31">
        <v>4.90768</v>
      </c>
      <c r="H33" s="31">
        <v>5.8825839999999996</v>
      </c>
      <c r="I33" s="31">
        <v>8.7078159999999993</v>
      </c>
      <c r="J33" s="31">
        <v>5.1928559999999999</v>
      </c>
      <c r="K33" s="31">
        <v>8.8338240000000017</v>
      </c>
      <c r="L33" s="31">
        <v>10.200016</v>
      </c>
      <c r="M33" s="31">
        <v>9.1786879999999993</v>
      </c>
      <c r="N33" s="31">
        <v>8.6216000000000008</v>
      </c>
      <c r="O33" s="31">
        <v>8.4226399999999995</v>
      </c>
      <c r="P33" s="31">
        <v>6.1478640000000002</v>
      </c>
      <c r="Q33" s="31">
        <v>6.4795188019600287</v>
      </c>
      <c r="R33" s="31">
        <v>8.32</v>
      </c>
      <c r="S33" s="32">
        <f t="shared" si="0"/>
        <v>7.6268000000000002</v>
      </c>
      <c r="T33" s="33">
        <f t="shared" si="1"/>
        <v>9.0890019405255149</v>
      </c>
      <c r="U33" s="34">
        <f t="shared" si="2"/>
        <v>9</v>
      </c>
      <c r="V33" s="32"/>
      <c r="W33" s="32"/>
      <c r="X33" s="37">
        <v>7.7303402371978844</v>
      </c>
      <c r="Y33" s="37">
        <v>4.8373645833333336</v>
      </c>
      <c r="Z33" s="37">
        <v>4.0788440939245589</v>
      </c>
      <c r="AA33" s="37">
        <v>6.9560320623916834</v>
      </c>
      <c r="AB33" s="37">
        <v>3.8710805734767026</v>
      </c>
      <c r="AC33" s="37">
        <v>4.4518100382298424</v>
      </c>
      <c r="AD33" s="37">
        <v>7.9120875844397869</v>
      </c>
      <c r="AE33" s="37">
        <v>5.9611992782575074</v>
      </c>
      <c r="AF33" s="37"/>
      <c r="AG33" s="37">
        <v>6.7770869903024371</v>
      </c>
      <c r="AH33" s="37">
        <v>5.3520240000000001</v>
      </c>
      <c r="AI33" s="31">
        <f>MEDIAN(D33:R33,V33:AH33)</f>
        <v>6.7770869903024371</v>
      </c>
      <c r="AJ33" s="36">
        <f>(R33-AI33)/AI33*100</f>
        <v>22.766610667759902</v>
      </c>
      <c r="AK33" s="35">
        <f>RANK(R33,(D33:R33,X33:AH33),1)</f>
        <v>19</v>
      </c>
    </row>
    <row r="34" spans="1:37" ht="12.75" customHeight="1" x14ac:dyDescent="0.25">
      <c r="A34">
        <v>2007</v>
      </c>
      <c r="B34" s="30" t="s">
        <v>159</v>
      </c>
      <c r="C34" s="38" t="s">
        <v>86</v>
      </c>
      <c r="D34" s="31">
        <v>6.6660360000000001</v>
      </c>
      <c r="E34" s="31">
        <v>7.7455560000000006</v>
      </c>
      <c r="F34" s="31">
        <v>6.4152219489577877</v>
      </c>
      <c r="G34" s="31">
        <v>4.8983220000000003</v>
      </c>
      <c r="H34" s="31">
        <v>5.9845889999999997</v>
      </c>
      <c r="I34" s="31" t="s">
        <v>100</v>
      </c>
      <c r="J34" s="31">
        <v>5.3436240000000002</v>
      </c>
      <c r="K34" s="31">
        <v>8.9870040000000007</v>
      </c>
      <c r="L34" s="31">
        <v>11.901707999999999</v>
      </c>
      <c r="M34" s="31" t="s">
        <v>100</v>
      </c>
      <c r="N34" s="31" t="s">
        <v>100</v>
      </c>
      <c r="O34" s="31">
        <v>8.5686900000000001</v>
      </c>
      <c r="P34" s="31">
        <v>6.2544690000000003</v>
      </c>
      <c r="Q34" s="31" t="s">
        <v>100</v>
      </c>
      <c r="R34" s="31">
        <v>8.19</v>
      </c>
      <c r="S34" s="32" t="s">
        <v>100</v>
      </c>
      <c r="T34" s="33" t="s">
        <v>100</v>
      </c>
      <c r="U34" s="34" t="s">
        <v>100</v>
      </c>
      <c r="V34" s="32"/>
      <c r="W34" s="32"/>
      <c r="X34" s="37">
        <v>7.6431692118057937</v>
      </c>
      <c r="Y34" s="37">
        <v>4.8275044959272178</v>
      </c>
      <c r="Z34" s="37">
        <v>4.1377935142459066</v>
      </c>
      <c r="AA34" s="37">
        <v>7.653579586877278</v>
      </c>
      <c r="AB34" s="37">
        <v>4.7030908308222124</v>
      </c>
      <c r="AC34" s="37">
        <v>4.525558387395737</v>
      </c>
      <c r="AD34" s="37">
        <v>7.5875890985324945</v>
      </c>
      <c r="AE34" s="37">
        <v>6.4250729791412331</v>
      </c>
      <c r="AF34" s="37"/>
      <c r="AG34" s="37">
        <v>7.183940466902718</v>
      </c>
      <c r="AH34" s="37">
        <v>5.7416969999999994</v>
      </c>
      <c r="AI34" s="31" t="s">
        <v>100</v>
      </c>
      <c r="AJ34" s="36"/>
      <c r="AK34" s="35"/>
    </row>
    <row r="35" spans="1:37" ht="12.75" customHeight="1" x14ac:dyDescent="0.25">
      <c r="A35">
        <v>2007</v>
      </c>
      <c r="B35" s="30" t="s">
        <v>160</v>
      </c>
      <c r="C35" s="38" t="s">
        <v>87</v>
      </c>
      <c r="D35" s="31"/>
      <c r="E35" s="31"/>
      <c r="F35" s="31"/>
      <c r="G35" s="31"/>
      <c r="H35" s="31"/>
      <c r="I35" s="31">
        <v>7.5021858399999992</v>
      </c>
      <c r="J35" s="31"/>
      <c r="K35" s="31"/>
      <c r="L35" s="31"/>
      <c r="M35" s="31">
        <v>9.3372528799999994</v>
      </c>
      <c r="N35" s="31">
        <v>8.0958839999999999</v>
      </c>
      <c r="O35" s="31"/>
      <c r="P35" s="31"/>
      <c r="Q35" s="31">
        <v>5.6176108830627385</v>
      </c>
      <c r="R35" s="31"/>
      <c r="S35" s="32"/>
      <c r="T35" s="33"/>
      <c r="U35" s="34"/>
      <c r="V35" s="32"/>
      <c r="W35" s="32"/>
      <c r="X35" s="37"/>
      <c r="Y35" s="37"/>
      <c r="Z35" s="37"/>
      <c r="AA35" s="37"/>
      <c r="AB35" s="37"/>
      <c r="AC35" s="37"/>
      <c r="AD35" s="37"/>
      <c r="AE35" s="37"/>
      <c r="AF35" s="37"/>
      <c r="AG35" s="37"/>
      <c r="AH35" s="37"/>
      <c r="AI35" s="31"/>
      <c r="AJ35" s="36"/>
      <c r="AK35" s="35"/>
    </row>
    <row r="36" spans="1:37" ht="12.75" customHeight="1" x14ac:dyDescent="0.25">
      <c r="A36">
        <v>2007</v>
      </c>
      <c r="B36" s="30" t="s">
        <v>159</v>
      </c>
      <c r="C36" s="38" t="s">
        <v>87</v>
      </c>
      <c r="D36" s="31">
        <v>8.1597287499999993</v>
      </c>
      <c r="E36" s="31">
        <v>7.8402840500000002</v>
      </c>
      <c r="F36" s="31">
        <v>6.0416714999999996</v>
      </c>
      <c r="G36" s="31">
        <v>5.1319485499999997</v>
      </c>
      <c r="H36" s="31">
        <v>5.5902822500000005</v>
      </c>
      <c r="I36" s="31">
        <v>8.2430621500000001</v>
      </c>
      <c r="J36" s="31">
        <v>7.6388949999999998</v>
      </c>
      <c r="K36" s="31">
        <v>10.60417515</v>
      </c>
      <c r="L36" s="31"/>
      <c r="M36" s="31">
        <v>9.0902850499999985</v>
      </c>
      <c r="N36" s="31">
        <v>8.215284350000001</v>
      </c>
      <c r="O36" s="31">
        <v>8.250006599999999</v>
      </c>
      <c r="P36" s="31">
        <v>7.3472280999999997</v>
      </c>
      <c r="Q36" s="31">
        <v>6.2430605499999992</v>
      </c>
      <c r="R36" s="31">
        <v>8.8680626500000006</v>
      </c>
      <c r="S36" s="32">
        <f t="shared" ref="S36:S62" si="3">MEDIAN(D36:R36)</f>
        <v>8.0000064000000002</v>
      </c>
      <c r="T36" s="33">
        <f t="shared" ref="T36:T62" si="4">(R36-S36)/S36*100</f>
        <v>10.850694444444448</v>
      </c>
      <c r="U36" s="34">
        <f t="shared" ref="U36:U62" si="5">RANK(R36,D36:R36,1)</f>
        <v>12</v>
      </c>
      <c r="V36" s="32">
        <v>4.1180588499999997</v>
      </c>
      <c r="W36" s="32">
        <v>5.2222264000000003</v>
      </c>
      <c r="X36" s="37">
        <v>9.3888963999999984</v>
      </c>
      <c r="Y36" s="37">
        <v>4.8472261000000003</v>
      </c>
      <c r="Z36" s="37">
        <v>4.3472257000000001</v>
      </c>
      <c r="AA36" s="37">
        <v>6.8541721500000001</v>
      </c>
      <c r="AB36" s="37">
        <v>4.7638926999999995</v>
      </c>
      <c r="AC36" s="37">
        <v>4.8680594499999996</v>
      </c>
      <c r="AD36" s="37">
        <v>8.4791734500000011</v>
      </c>
      <c r="AE36" s="37">
        <v>5.5069488499999997</v>
      </c>
      <c r="AF36" s="37">
        <v>6.6736164499999999</v>
      </c>
      <c r="AG36" s="37">
        <v>6.4027829000000009</v>
      </c>
      <c r="AH36" s="37">
        <v>5.5416711000000003</v>
      </c>
      <c r="AI36" s="31">
        <f t="shared" ref="AI36:AI62" si="6">MEDIAN(D36:R36,V36:AH36)</f>
        <v>6.6736164499999999</v>
      </c>
      <c r="AJ36" s="36">
        <f t="shared" ref="AJ36:AJ62" si="7">(R36-AI36)/AI36*100</f>
        <v>32.88241415192509</v>
      </c>
      <c r="AK36" s="35">
        <f>RANK(R36,(D36:R36,V36:AH36),1)</f>
        <v>24</v>
      </c>
    </row>
    <row r="37" spans="1:37" ht="12.75" customHeight="1" x14ac:dyDescent="0.25">
      <c r="A37">
        <v>2008</v>
      </c>
      <c r="B37" s="30" t="s">
        <v>160</v>
      </c>
      <c r="C37" s="38" t="s">
        <v>87</v>
      </c>
      <c r="D37" s="31">
        <v>9.1481663333333323</v>
      </c>
      <c r="E37" s="31">
        <v>10.311068833333334</v>
      </c>
      <c r="F37" s="31">
        <v>7.4193179499999999</v>
      </c>
      <c r="G37" s="31">
        <v>6.0393403166666664</v>
      </c>
      <c r="H37" s="31">
        <v>6.1168671499999991</v>
      </c>
      <c r="I37" s="31">
        <v>9.1171556000000002</v>
      </c>
      <c r="J37" s="31">
        <v>8.8303063166666664</v>
      </c>
      <c r="K37" s="31">
        <v>10.737466416666667</v>
      </c>
      <c r="L37" s="31"/>
      <c r="M37" s="31">
        <v>10.148262483333333</v>
      </c>
      <c r="N37" s="31">
        <v>9.2722092666666658</v>
      </c>
      <c r="O37" s="31">
        <v>7.2332535499999988</v>
      </c>
      <c r="P37" s="31">
        <v>7.9154896833333339</v>
      </c>
      <c r="Q37" s="31">
        <v>7.0781998833333333</v>
      </c>
      <c r="R37" s="31">
        <v>10.000961499999999</v>
      </c>
      <c r="S37" s="32">
        <f t="shared" si="3"/>
        <v>8.9737309583333342</v>
      </c>
      <c r="T37" s="33">
        <f t="shared" si="4"/>
        <v>11.447084233261316</v>
      </c>
      <c r="U37" s="34">
        <f t="shared" si="5"/>
        <v>11</v>
      </c>
      <c r="V37" s="32">
        <v>4.5585778000000001</v>
      </c>
      <c r="W37" s="32">
        <v>5.7602437166666665</v>
      </c>
      <c r="X37" s="37">
        <v>11.884863549999999</v>
      </c>
      <c r="Y37" s="37">
        <v>6.6440496166666669</v>
      </c>
      <c r="Z37" s="37">
        <v>4.7058787833333326</v>
      </c>
      <c r="AA37" s="37">
        <v>9.8536605166666646</v>
      </c>
      <c r="AB37" s="37">
        <v>6.0625983666666672</v>
      </c>
      <c r="AC37" s="37">
        <v>5.3105880833333332</v>
      </c>
      <c r="AD37" s="37">
        <v>9.6598434333333323</v>
      </c>
      <c r="AE37" s="37">
        <v>6.6052862000000001</v>
      </c>
      <c r="AF37" s="37">
        <v>6.7448344999999996</v>
      </c>
      <c r="AG37" s="37">
        <v>7.7681886999999987</v>
      </c>
      <c r="AH37" s="37">
        <v>6.5820281499999993</v>
      </c>
      <c r="AI37" s="31">
        <f t="shared" si="6"/>
        <v>7.4193179499999999</v>
      </c>
      <c r="AJ37" s="36">
        <f t="shared" si="7"/>
        <v>34.796238244514093</v>
      </c>
      <c r="AK37" s="35">
        <f>RANK(R37,(D37:R37,V37:AH37),1)</f>
        <v>23</v>
      </c>
    </row>
    <row r="38" spans="1:37" ht="12.75" customHeight="1" x14ac:dyDescent="0.25">
      <c r="A38">
        <v>2008</v>
      </c>
      <c r="B38" s="30" t="s">
        <v>159</v>
      </c>
      <c r="C38" s="38" t="s">
        <v>87</v>
      </c>
      <c r="D38" s="31">
        <v>9.7810873333333337</v>
      </c>
      <c r="E38" s="31">
        <v>11.841985333333335</v>
      </c>
      <c r="F38" s="31">
        <v>8.955092500000001</v>
      </c>
      <c r="G38" s="31">
        <v>6.7306311666666669</v>
      </c>
      <c r="H38" s="31">
        <v>6.4525734999999997</v>
      </c>
      <c r="I38" s="31">
        <v>9.871047166666667</v>
      </c>
      <c r="J38" s="31">
        <v>10.083679500000002</v>
      </c>
      <c r="K38" s="31">
        <v>13.289520833333334</v>
      </c>
      <c r="L38" s="31"/>
      <c r="M38" s="31">
        <v>10.492587833333335</v>
      </c>
      <c r="N38" s="31">
        <v>10.042788666666668</v>
      </c>
      <c r="O38" s="31">
        <v>7.5320914999999999</v>
      </c>
      <c r="P38" s="31">
        <v>9.9691851666666675</v>
      </c>
      <c r="Q38" s="31">
        <v>7.8019710000000009</v>
      </c>
      <c r="R38" s="31">
        <v>10.909674333333335</v>
      </c>
      <c r="S38" s="32">
        <f t="shared" si="3"/>
        <v>9.9201161666666664</v>
      </c>
      <c r="T38" s="33">
        <f t="shared" si="4"/>
        <v>9.9752679307502259</v>
      </c>
      <c r="U38" s="34">
        <f t="shared" si="5"/>
        <v>12</v>
      </c>
      <c r="V38" s="32">
        <v>5.5611533333333343</v>
      </c>
      <c r="W38" s="32">
        <v>7.4012408333333335</v>
      </c>
      <c r="X38" s="37">
        <v>14.794303500000003</v>
      </c>
      <c r="Y38" s="37">
        <v>7.1477176666666686</v>
      </c>
      <c r="Z38" s="37">
        <v>5.3076301666666676</v>
      </c>
      <c r="AA38" s="37">
        <v>10.320846333333336</v>
      </c>
      <c r="AB38" s="37">
        <v>7.8019710000000009</v>
      </c>
      <c r="AC38" s="37">
        <v>5.700182166666667</v>
      </c>
      <c r="AD38" s="37">
        <v>14.058268500000001</v>
      </c>
      <c r="AE38" s="37">
        <v>7.7774365000000012</v>
      </c>
      <c r="AF38" s="37">
        <v>7.5320914999999999</v>
      </c>
      <c r="AG38" s="37">
        <v>8.955092500000001</v>
      </c>
      <c r="AH38" s="37">
        <v>7.1150050000000009</v>
      </c>
      <c r="AI38" s="31">
        <f t="shared" si="6"/>
        <v>8.955092500000001</v>
      </c>
      <c r="AJ38" s="36">
        <f t="shared" si="7"/>
        <v>21.826484018264846</v>
      </c>
      <c r="AK38" s="35">
        <f>RANK(R38,(D38:R38,V38:AH38),1)</f>
        <v>23</v>
      </c>
    </row>
    <row r="39" spans="1:37" ht="12.75" customHeight="1" x14ac:dyDescent="0.25">
      <c r="A39">
        <v>2009</v>
      </c>
      <c r="B39" s="30" t="s">
        <v>160</v>
      </c>
      <c r="C39" s="38" t="s">
        <v>87</v>
      </c>
      <c r="D39" s="31">
        <v>11.290083299999999</v>
      </c>
      <c r="E39" s="31">
        <v>11.2185705</v>
      </c>
      <c r="F39" s="31">
        <v>8.4385103999999984</v>
      </c>
      <c r="G39" s="31">
        <v>7.6161131999999991</v>
      </c>
      <c r="H39" s="31">
        <v>7.0350716999999996</v>
      </c>
      <c r="I39" s="31">
        <v>11.370535199999999</v>
      </c>
      <c r="J39" s="31">
        <v>11.200692299999998</v>
      </c>
      <c r="K39" s="31">
        <v>14.472402899999997</v>
      </c>
      <c r="L39" s="31"/>
      <c r="M39" s="31">
        <v>13.194111599999999</v>
      </c>
      <c r="N39" s="31">
        <v>10.494503399999999</v>
      </c>
      <c r="O39" s="31">
        <v>10.244208599999999</v>
      </c>
      <c r="P39" s="31">
        <v>10.753737299999999</v>
      </c>
      <c r="Q39" s="31">
        <v>7.5714176999999996</v>
      </c>
      <c r="R39" s="31">
        <v>11.200692299999998</v>
      </c>
      <c r="S39" s="32">
        <f t="shared" si="3"/>
        <v>10.977214799999999</v>
      </c>
      <c r="T39" s="33">
        <f t="shared" si="4"/>
        <v>2.0358306188925042</v>
      </c>
      <c r="U39" s="34">
        <f t="shared" si="5"/>
        <v>8</v>
      </c>
      <c r="V39" s="32">
        <v>6.0785879999999999</v>
      </c>
      <c r="W39" s="32">
        <v>7.8664079999999981</v>
      </c>
      <c r="X39" s="37">
        <v>12.327018899999999</v>
      </c>
      <c r="Y39" s="37">
        <v>8.0362508999999989</v>
      </c>
      <c r="Z39" s="37">
        <v>6.0964661999999992</v>
      </c>
      <c r="AA39" s="37">
        <v>9.9492182999999983</v>
      </c>
      <c r="AB39" s="37">
        <v>8.5279013999999993</v>
      </c>
      <c r="AC39" s="37">
        <v>6.7400813999999993</v>
      </c>
      <c r="AD39" s="37">
        <v>15.071322599999998</v>
      </c>
      <c r="AE39" s="37">
        <v>7.4552094000000002</v>
      </c>
      <c r="AF39" s="37">
        <v>6.9993152999999992</v>
      </c>
      <c r="AG39" s="37">
        <v>11.1470577</v>
      </c>
      <c r="AH39" s="37">
        <v>9.0553083000000001</v>
      </c>
      <c r="AI39" s="31">
        <f t="shared" si="6"/>
        <v>9.9492182999999983</v>
      </c>
      <c r="AJ39" s="36">
        <f t="shared" si="7"/>
        <v>12.57861635220126</v>
      </c>
      <c r="AK39" s="35">
        <f>RANK(R39,(D39:R39,V39:AH39),1)</f>
        <v>19</v>
      </c>
    </row>
    <row r="40" spans="1:37" ht="12.75" customHeight="1" x14ac:dyDescent="0.25">
      <c r="A40">
        <v>2009</v>
      </c>
      <c r="B40" s="30" t="s">
        <v>159</v>
      </c>
      <c r="C40" s="38" t="s">
        <v>87</v>
      </c>
      <c r="D40" s="31">
        <v>11.307859583721655</v>
      </c>
      <c r="E40" s="31">
        <v>10.739803843252121</v>
      </c>
      <c r="F40" s="31">
        <v>7.0296897883104794</v>
      </c>
      <c r="G40" s="31">
        <v>7.5356144321661569</v>
      </c>
      <c r="H40" s="31">
        <v>7.5444903031109938</v>
      </c>
      <c r="I40" s="31">
        <v>10.943948874983359</v>
      </c>
      <c r="J40" s="31">
        <v>9.7368304264856</v>
      </c>
      <c r="K40" s="31">
        <v>13.198420094971819</v>
      </c>
      <c r="L40" s="31"/>
      <c r="M40" s="31">
        <v>13.145164869302803</v>
      </c>
      <c r="N40" s="31">
        <v>9.9764789419961843</v>
      </c>
      <c r="O40" s="31">
        <v>10.943948874983359</v>
      </c>
      <c r="P40" s="31">
        <v>11.236852616162961</v>
      </c>
      <c r="Q40" s="31">
        <v>7.8640216571251056</v>
      </c>
      <c r="R40" s="31">
        <v>10.571162295300226</v>
      </c>
      <c r="S40" s="32">
        <f t="shared" si="3"/>
        <v>10.655483069276173</v>
      </c>
      <c r="T40" s="33">
        <f t="shared" si="4"/>
        <v>-0.79133694294044143</v>
      </c>
      <c r="U40" s="34">
        <f t="shared" si="5"/>
        <v>7</v>
      </c>
      <c r="V40" s="32">
        <v>6.0799715972129773</v>
      </c>
      <c r="W40" s="32">
        <v>8.0237873341321606</v>
      </c>
      <c r="X40" s="37">
        <v>12.603736741667776</v>
      </c>
      <c r="Y40" s="37">
        <v>8.4054497847601297</v>
      </c>
      <c r="Z40" s="37">
        <v>6.000088758709448</v>
      </c>
      <c r="AA40" s="37">
        <v>10.997204100652377</v>
      </c>
      <c r="AB40" s="37">
        <v>8.511960236098167</v>
      </c>
      <c r="AC40" s="37">
        <v>6.5060134025651282</v>
      </c>
      <c r="AD40" s="37">
        <v>13.40256512670306</v>
      </c>
      <c r="AE40" s="37">
        <v>8.1036701726356917</v>
      </c>
      <c r="AF40" s="37">
        <v>6.976434562641459</v>
      </c>
      <c r="AG40" s="37">
        <v>11.618515066790929</v>
      </c>
      <c r="AH40" s="37">
        <v>8.7249811387742433</v>
      </c>
      <c r="AI40" s="31">
        <f t="shared" si="6"/>
        <v>9.7368304264856</v>
      </c>
      <c r="AJ40" s="36">
        <f t="shared" si="7"/>
        <v>8.5688240656335317</v>
      </c>
      <c r="AK40" s="35">
        <f>RANK(R40,(D40:R40,V40:AH40),1)</f>
        <v>16</v>
      </c>
    </row>
    <row r="41" spans="1:37" ht="12.75" customHeight="1" x14ac:dyDescent="0.25">
      <c r="A41">
        <v>2010</v>
      </c>
      <c r="B41" s="30" t="s">
        <v>160</v>
      </c>
      <c r="C41" s="38" t="s">
        <v>87</v>
      </c>
      <c r="D41" s="31">
        <v>11.231947102836262</v>
      </c>
      <c r="E41" s="31">
        <v>10.970941360709935</v>
      </c>
      <c r="F41" s="31">
        <v>7.5169653732382118</v>
      </c>
      <c r="G41" s="31">
        <v>7.5604663302592661</v>
      </c>
      <c r="H41" s="31">
        <v>7.2559596311118844</v>
      </c>
      <c r="I41" s="31">
        <v>11.066643466156256</v>
      </c>
      <c r="J41" s="31">
        <v>9.6137115016530377</v>
      </c>
      <c r="K41" s="31">
        <v>12.354271793979468</v>
      </c>
      <c r="L41" s="31"/>
      <c r="M41" s="31">
        <v>11.510353227771011</v>
      </c>
      <c r="N41" s="31">
        <v>8.5957891073603623</v>
      </c>
      <c r="O41" s="31">
        <v>8.5870889159561514</v>
      </c>
      <c r="P41" s="31">
        <v>11.057943274752043</v>
      </c>
      <c r="Q41" s="31">
        <v>8.7088915956151034</v>
      </c>
      <c r="R41" s="31">
        <v>10.257525665564643</v>
      </c>
      <c r="S41" s="32">
        <f t="shared" si="3"/>
        <v>9.9356185836088393</v>
      </c>
      <c r="T41" s="33">
        <f t="shared" si="4"/>
        <v>3.2399299474605994</v>
      </c>
      <c r="U41" s="34">
        <f t="shared" si="5"/>
        <v>8</v>
      </c>
      <c r="V41" s="32">
        <v>5.872629197842353</v>
      </c>
      <c r="W41" s="32">
        <v>7.7866713067687483</v>
      </c>
      <c r="X41" s="37">
        <v>13.485296676526884</v>
      </c>
      <c r="Y41" s="37">
        <v>7.8823734122150686</v>
      </c>
      <c r="Z41" s="37">
        <v>5.7508265181834011</v>
      </c>
      <c r="AA41" s="37">
        <v>10.997041934922569</v>
      </c>
      <c r="AB41" s="37">
        <v>8.2999825996171914</v>
      </c>
      <c r="AC41" s="37">
        <v>7.9345745606403337</v>
      </c>
      <c r="AD41" s="37">
        <v>15.181834000348008</v>
      </c>
      <c r="AE41" s="37">
        <v>8.3782843222550891</v>
      </c>
      <c r="AF41" s="37">
        <v>7.3081607795371495</v>
      </c>
      <c r="AG41" s="37">
        <v>9.9356185836088393</v>
      </c>
      <c r="AH41" s="37">
        <v>8.6479902557856274</v>
      </c>
      <c r="AI41" s="31">
        <f t="shared" si="6"/>
        <v>8.6479902557856274</v>
      </c>
      <c r="AJ41" s="36">
        <f t="shared" si="7"/>
        <v>18.611670020120727</v>
      </c>
      <c r="AK41" s="35">
        <f>RANK(R41,(D41:R41,V41:AH41),1)</f>
        <v>18</v>
      </c>
    </row>
    <row r="42" spans="1:37" ht="12.75" customHeight="1" x14ac:dyDescent="0.25">
      <c r="A42">
        <v>2010</v>
      </c>
      <c r="B42" s="30" t="s">
        <v>159</v>
      </c>
      <c r="C42" s="38" t="s">
        <v>87</v>
      </c>
      <c r="D42" s="31">
        <v>10.789111440495002</v>
      </c>
      <c r="E42" s="31">
        <v>10.890656018758486</v>
      </c>
      <c r="F42" s="31">
        <v>7.768160237156402</v>
      </c>
      <c r="G42" s="31">
        <v>7.4973746951204481</v>
      </c>
      <c r="H42" s="31">
        <v>7.480450598743202</v>
      </c>
      <c r="I42" s="31">
        <v>10.586022283968036</v>
      </c>
      <c r="J42" s="31">
        <v>9.2067084292224024</v>
      </c>
      <c r="K42" s="31">
        <v>12.43921083727659</v>
      </c>
      <c r="L42" s="31">
        <v>14.69011565545045</v>
      </c>
      <c r="M42" s="31">
        <v>11.322220476378284</v>
      </c>
      <c r="N42" s="31">
        <v>8.3266554176055543</v>
      </c>
      <c r="O42" s="31">
        <v>8.0389457791923551</v>
      </c>
      <c r="P42" s="31">
        <v>11.533771681093874</v>
      </c>
      <c r="Q42" s="31">
        <v>9.1051638509589203</v>
      </c>
      <c r="R42" s="31">
        <v>10.54371204302492</v>
      </c>
      <c r="S42" s="32">
        <f t="shared" si="3"/>
        <v>10.54371204302492</v>
      </c>
      <c r="T42" s="33">
        <f t="shared" si="4"/>
        <v>0</v>
      </c>
      <c r="U42" s="34">
        <f t="shared" si="5"/>
        <v>8</v>
      </c>
      <c r="V42" s="32">
        <v>5.8726614429047306</v>
      </c>
      <c r="W42" s="32">
        <v>7.5904572251953075</v>
      </c>
      <c r="X42" s="37">
        <v>14.190854812321662</v>
      </c>
      <c r="Y42" s="37">
        <v>7.9289391527402495</v>
      </c>
      <c r="Z42" s="37">
        <v>5.8388132501502366</v>
      </c>
      <c r="AA42" s="37">
        <v>10.044451199896132</v>
      </c>
      <c r="AB42" s="37">
        <v>8.0643319237582247</v>
      </c>
      <c r="AC42" s="37">
        <v>8.258959032096568</v>
      </c>
      <c r="AD42" s="37">
        <v>14.707039751827701</v>
      </c>
      <c r="AE42" s="37">
        <v>8.8343783089229682</v>
      </c>
      <c r="AF42" s="37">
        <v>6.9981138519916612</v>
      </c>
      <c r="AG42" s="37">
        <v>10.366009031063825</v>
      </c>
      <c r="AH42" s="37">
        <v>8.4112758994917911</v>
      </c>
      <c r="AI42" s="31">
        <f t="shared" si="6"/>
        <v>8.9697710799409442</v>
      </c>
      <c r="AJ42" s="36">
        <f t="shared" si="7"/>
        <v>17.547169811320739</v>
      </c>
      <c r="AK42" s="35">
        <f>RANK(R42,(D42:R42,V42:AH42),1)</f>
        <v>19</v>
      </c>
    </row>
    <row r="43" spans="1:37" ht="12.75" customHeight="1" x14ac:dyDescent="0.25">
      <c r="A43">
        <v>2011</v>
      </c>
      <c r="B43" s="30" t="s">
        <v>160</v>
      </c>
      <c r="C43" s="38" t="s">
        <v>87</v>
      </c>
      <c r="D43" s="31">
        <v>11.415784682501801</v>
      </c>
      <c r="E43" s="31">
        <v>12.145005909368837</v>
      </c>
      <c r="F43" s="31">
        <v>8.6117554410964168</v>
      </c>
      <c r="G43" s="31">
        <v>8.0735207260278905</v>
      </c>
      <c r="H43" s="31">
        <v>7.6915477024308716</v>
      </c>
      <c r="I43" s="31">
        <v>11.276885401193795</v>
      </c>
      <c r="J43" s="31">
        <v>9.3930638984539545</v>
      </c>
      <c r="K43" s="31">
        <v>11.684902040036064</v>
      </c>
      <c r="L43" s="31">
        <v>14.957716355855974</v>
      </c>
      <c r="M43" s="31">
        <v>11.650177219709065</v>
      </c>
      <c r="N43" s="31">
        <v>8.5075809801154119</v>
      </c>
      <c r="O43" s="31">
        <v>7.9172590345563831</v>
      </c>
      <c r="P43" s="31">
        <v>12.379398446576099</v>
      </c>
      <c r="Q43" s="31">
        <v>9.9052549982772291</v>
      </c>
      <c r="R43" s="31">
        <v>10.478214533672757</v>
      </c>
      <c r="S43" s="32">
        <f t="shared" si="3"/>
        <v>10.478214533672757</v>
      </c>
      <c r="T43" s="33">
        <f t="shared" si="4"/>
        <v>0</v>
      </c>
      <c r="U43" s="34">
        <f t="shared" si="5"/>
        <v>8</v>
      </c>
      <c r="V43" s="32">
        <v>5.9553066860807879</v>
      </c>
      <c r="W43" s="32">
        <v>7.6394604719403691</v>
      </c>
      <c r="X43" s="37">
        <v>14.575743332258954</v>
      </c>
      <c r="Y43" s="37">
        <v>8.8461479783036783</v>
      </c>
      <c r="Z43" s="37">
        <v>5.851132225099783</v>
      </c>
      <c r="AA43" s="37">
        <v>10.973043223332532</v>
      </c>
      <c r="AB43" s="37">
        <v>8.3947253140526552</v>
      </c>
      <c r="AC43" s="37">
        <v>8.4554937496249103</v>
      </c>
      <c r="AD43" s="37">
        <v>15.166065277817983</v>
      </c>
      <c r="AE43" s="37">
        <v>9.4017451035357045</v>
      </c>
      <c r="AF43" s="37">
        <v>7.2574874483433502</v>
      </c>
      <c r="AG43" s="37">
        <v>10.608432609899014</v>
      </c>
      <c r="AH43" s="37">
        <v>8.8895540037124299</v>
      </c>
      <c r="AI43" s="31">
        <f t="shared" si="6"/>
        <v>9.3974045009948295</v>
      </c>
      <c r="AJ43" s="36">
        <f t="shared" si="7"/>
        <v>11.501154734411088</v>
      </c>
      <c r="AK43" s="35">
        <f>RANK(R43,(D43:R43,V43:AH43),1)</f>
        <v>17</v>
      </c>
    </row>
    <row r="44" spans="1:37" ht="12.75" customHeight="1" x14ac:dyDescent="0.25">
      <c r="A44">
        <v>2011</v>
      </c>
      <c r="B44" s="30" t="s">
        <v>159</v>
      </c>
      <c r="C44" s="38" t="s">
        <v>87</v>
      </c>
      <c r="D44" s="31">
        <v>11.390531149511201</v>
      </c>
      <c r="E44" s="31">
        <v>12.032495585964993</v>
      </c>
      <c r="F44" s="31">
        <v>8.8486989889576737</v>
      </c>
      <c r="G44" s="31">
        <v>8.319512088637655</v>
      </c>
      <c r="H44" s="31">
        <v>7.859726749015346</v>
      </c>
      <c r="I44" s="31">
        <v>11.459932710208909</v>
      </c>
      <c r="J44" s="31">
        <v>8.9528013300042346</v>
      </c>
      <c r="K44" s="31">
        <v>13.793560188669316</v>
      </c>
      <c r="L44" s="31">
        <v>15.051463476315257</v>
      </c>
      <c r="M44" s="31">
        <v>11.468607905296123</v>
      </c>
      <c r="N44" s="31">
        <v>8.5537423559924175</v>
      </c>
      <c r="O44" s="31">
        <v>8.2587857230271631</v>
      </c>
      <c r="P44" s="31">
        <v>13.559329921314554</v>
      </c>
      <c r="Q44" s="31">
        <v>9.6728425222429468</v>
      </c>
      <c r="R44" s="31">
        <v>11.676812587389243</v>
      </c>
      <c r="S44" s="32">
        <f t="shared" si="3"/>
        <v>11.390531149511201</v>
      </c>
      <c r="T44" s="33">
        <f t="shared" si="4"/>
        <v>2.5133282559025107</v>
      </c>
      <c r="U44" s="34">
        <f t="shared" si="5"/>
        <v>11</v>
      </c>
      <c r="V44" s="32">
        <v>6.2634908529680793</v>
      </c>
      <c r="W44" s="32">
        <v>7.6341716767477958</v>
      </c>
      <c r="X44" s="37">
        <v>17.463167710560587</v>
      </c>
      <c r="Y44" s="37">
        <v>8.6665198921261926</v>
      </c>
      <c r="Z44" s="37">
        <v>6.4630203399739861</v>
      </c>
      <c r="AA44" s="37">
        <v>9.6901929124173733</v>
      </c>
      <c r="AB44" s="37">
        <v>10.245405397999031</v>
      </c>
      <c r="AC44" s="37">
        <v>8.4669904051202831</v>
      </c>
      <c r="AD44" s="37">
        <v>15.155565817361818</v>
      </c>
      <c r="AE44" s="37">
        <v>8.6318191117773395</v>
      </c>
      <c r="AF44" s="37">
        <v>7.1136599715149931</v>
      </c>
      <c r="AG44" s="37">
        <v>10.878694639365612</v>
      </c>
      <c r="AH44" s="37">
        <v>9.2304075727950625</v>
      </c>
      <c r="AI44" s="31">
        <f t="shared" si="6"/>
        <v>9.4516250475190056</v>
      </c>
      <c r="AJ44" s="36">
        <f t="shared" si="7"/>
        <v>23.542909591555748</v>
      </c>
      <c r="AK44" s="35">
        <f>RANK(R44,(D44:R44,V44:AH44),1)</f>
        <v>22</v>
      </c>
    </row>
    <row r="45" spans="1:37" ht="12.75" customHeight="1" x14ac:dyDescent="0.25">
      <c r="A45">
        <v>2012</v>
      </c>
      <c r="B45" s="30" t="s">
        <v>160</v>
      </c>
      <c r="C45" s="38" t="s">
        <v>87</v>
      </c>
      <c r="D45" s="31">
        <v>10.688316517378196</v>
      </c>
      <c r="E45" s="31">
        <v>11.740704605243126</v>
      </c>
      <c r="F45" s="31">
        <v>7.7860274938131937</v>
      </c>
      <c r="G45" s="31">
        <v>7.7695839299403033</v>
      </c>
      <c r="H45" s="31">
        <v>7.2351681040713931</v>
      </c>
      <c r="I45" s="31">
        <v>10.926748193535092</v>
      </c>
      <c r="J45" s="31">
        <v>8.7561977623136755</v>
      </c>
      <c r="K45" s="31">
        <v>13.442613466087192</v>
      </c>
      <c r="L45" s="31">
        <v>14.355231261032561</v>
      </c>
      <c r="M45" s="31">
        <v>11.214510561310661</v>
      </c>
      <c r="N45" s="31">
        <v>8.2628908461269894</v>
      </c>
      <c r="O45" s="31">
        <v>8.2053383725718749</v>
      </c>
      <c r="P45" s="31">
        <v>12.793092693108054</v>
      </c>
      <c r="Q45" s="31">
        <v>8.6575363790763387</v>
      </c>
      <c r="R45" s="31">
        <v>11.666708567815123</v>
      </c>
      <c r="S45" s="32">
        <f t="shared" si="3"/>
        <v>10.688316517378196</v>
      </c>
      <c r="T45" s="33">
        <f t="shared" si="4"/>
        <v>9.1538461538461533</v>
      </c>
      <c r="U45" s="34">
        <f t="shared" si="5"/>
        <v>11</v>
      </c>
      <c r="V45" s="32">
        <v>5.6565859722739988</v>
      </c>
      <c r="W45" s="32">
        <v>7.4735997802282919</v>
      </c>
      <c r="X45" s="37">
        <v>18.737441033157619</v>
      </c>
      <c r="Y45" s="37">
        <v>8.5588749958390018</v>
      </c>
      <c r="Z45" s="37">
        <v>6.0676750690962376</v>
      </c>
      <c r="AA45" s="37">
        <v>9.0028512204070186</v>
      </c>
      <c r="AB45" s="37">
        <v>9.6277066475768205</v>
      </c>
      <c r="AC45" s="37">
        <v>8.3451086654914377</v>
      </c>
      <c r="AD45" s="37">
        <v>14.404561952651228</v>
      </c>
      <c r="AE45" s="37">
        <v>9.0275165662163523</v>
      </c>
      <c r="AF45" s="37">
        <v>6.5198730756006986</v>
      </c>
      <c r="AG45" s="37">
        <v>10.186787819255064</v>
      </c>
      <c r="AH45" s="37">
        <v>9.0439601300892409</v>
      </c>
      <c r="AI45" s="31">
        <f t="shared" si="6"/>
        <v>9.0151838933116863</v>
      </c>
      <c r="AJ45" s="36">
        <f t="shared" si="7"/>
        <v>29.411764705882344</v>
      </c>
      <c r="AK45" s="35">
        <f>RANK(R45,(D45:R45,V45:AH45),1)</f>
        <v>22</v>
      </c>
    </row>
    <row r="46" spans="1:37" ht="12.75" customHeight="1" x14ac:dyDescent="0.25">
      <c r="A46">
        <v>2012</v>
      </c>
      <c r="B46" s="30" t="s">
        <v>159</v>
      </c>
      <c r="C46" s="38" t="s">
        <v>87</v>
      </c>
      <c r="D46" s="31">
        <v>10.19266128387561</v>
      </c>
      <c r="E46" s="31">
        <v>11.647613718122953</v>
      </c>
      <c r="F46" s="31">
        <v>7.0669118234870902</v>
      </c>
      <c r="G46" s="31">
        <v>7.5305779838516269</v>
      </c>
      <c r="H46" s="31">
        <v>7.6025261811495728</v>
      </c>
      <c r="I46" s="31">
        <v>10.480454073067392</v>
      </c>
      <c r="J46" s="31">
        <v>8.8416340235030777</v>
      </c>
      <c r="K46" s="31">
        <v>13.933967543368778</v>
      </c>
      <c r="L46" s="31">
        <v>14.669438004636662</v>
      </c>
      <c r="M46" s="31">
        <v>10.936125989287714</v>
      </c>
      <c r="N46" s="31">
        <v>8.1701175153889203</v>
      </c>
      <c r="O46" s="31">
        <v>8.5698297225997297</v>
      </c>
      <c r="P46" s="31">
        <v>13.126548884802943</v>
      </c>
      <c r="Q46" s="31">
        <v>8.8256455352146457</v>
      </c>
      <c r="R46" s="31">
        <v>12.287153249660246</v>
      </c>
      <c r="S46" s="32">
        <f t="shared" si="3"/>
        <v>10.19266128387561</v>
      </c>
      <c r="T46" s="33">
        <f t="shared" si="4"/>
        <v>20.549019607843142</v>
      </c>
      <c r="U46" s="34">
        <f t="shared" si="5"/>
        <v>12</v>
      </c>
      <c r="V46" s="32">
        <v>6.4353665360940129</v>
      </c>
      <c r="W46" s="32">
        <v>8.3939563514269739</v>
      </c>
      <c r="X46" s="37">
        <v>19.242145655128308</v>
      </c>
      <c r="Y46" s="37">
        <v>8.3379966424174601</v>
      </c>
      <c r="Z46" s="37">
        <v>6.163562235190664</v>
      </c>
      <c r="AA46" s="37">
        <v>9.2253577424254551</v>
      </c>
      <c r="AB46" s="37">
        <v>8.2420657126868662</v>
      </c>
      <c r="AC46" s="37">
        <v>8.1941002478215683</v>
      </c>
      <c r="AD46" s="37">
        <v>13.965944519945639</v>
      </c>
      <c r="AE46" s="37">
        <v>8.8496282676472955</v>
      </c>
      <c r="AF46" s="37">
        <v>5.9876888640179073</v>
      </c>
      <c r="AG46" s="37">
        <v>9.9768166919817745</v>
      </c>
      <c r="AH46" s="37">
        <v>8.7936685586377816</v>
      </c>
      <c r="AI46" s="31">
        <f t="shared" si="6"/>
        <v>8.8336397793588617</v>
      </c>
      <c r="AJ46" s="36">
        <f t="shared" si="7"/>
        <v>39.095022624434407</v>
      </c>
      <c r="AK46" s="35">
        <f>RANK(R46,(D46:R46,V46:AH46),1)</f>
        <v>23</v>
      </c>
    </row>
    <row r="47" spans="1:37" ht="12.75" customHeight="1" x14ac:dyDescent="0.25">
      <c r="A47">
        <v>2013</v>
      </c>
      <c r="B47" s="30" t="s">
        <v>160</v>
      </c>
      <c r="C47" s="38" t="s">
        <v>87</v>
      </c>
      <c r="D47" s="31">
        <v>10.848294052582318</v>
      </c>
      <c r="E47" s="31">
        <v>12.056496213732663</v>
      </c>
      <c r="F47" s="31">
        <v>7.5385008083042635</v>
      </c>
      <c r="G47" s="31">
        <v>8.1170764911086533</v>
      </c>
      <c r="H47" s="31">
        <v>7.9298902407895859</v>
      </c>
      <c r="I47" s="31">
        <v>11.741682974559687</v>
      </c>
      <c r="J47" s="31">
        <v>9.9123628009869815</v>
      </c>
      <c r="K47" s="31">
        <v>14.634561388581638</v>
      </c>
      <c r="L47" s="31">
        <v>15.544967242406194</v>
      </c>
      <c r="M47" s="31">
        <v>11.12907342806092</v>
      </c>
      <c r="N47" s="31">
        <v>8.3553135369692839</v>
      </c>
      <c r="O47" s="31">
        <v>9.5464987662724408</v>
      </c>
      <c r="P47" s="31">
        <v>13.026461329022379</v>
      </c>
      <c r="Q47" s="31">
        <v>9.2657193907938389</v>
      </c>
      <c r="R47" s="31">
        <v>12.720156555772993</v>
      </c>
      <c r="S47" s="32">
        <f t="shared" si="3"/>
        <v>10.848294052582318</v>
      </c>
      <c r="T47" s="33">
        <f t="shared" si="4"/>
        <v>17.25490196078432</v>
      </c>
      <c r="U47" s="34">
        <f t="shared" si="5"/>
        <v>12</v>
      </c>
      <c r="V47" s="32">
        <v>6.5685356930145504</v>
      </c>
      <c r="W47" s="32">
        <v>8.831787628690547</v>
      </c>
      <c r="X47" s="37">
        <v>18.990895941461755</v>
      </c>
      <c r="Y47" s="37">
        <v>8.9764315493916449</v>
      </c>
      <c r="Z47" s="37">
        <v>8.1511103548030288</v>
      </c>
      <c r="AA47" s="37">
        <v>8.619075980600698</v>
      </c>
      <c r="AB47" s="37">
        <v>8.4489066621288167</v>
      </c>
      <c r="AC47" s="37">
        <v>7.0875521143537821</v>
      </c>
      <c r="AD47" s="37">
        <v>14.804730707053517</v>
      </c>
      <c r="AE47" s="37">
        <v>9.3082617204118083</v>
      </c>
      <c r="AF47" s="37">
        <v>7.4534161490683228</v>
      </c>
      <c r="AG47" s="37">
        <v>10.354803029013869</v>
      </c>
      <c r="AH47" s="37">
        <v>9.2487024589466511</v>
      </c>
      <c r="AI47" s="31">
        <f t="shared" si="6"/>
        <v>9.2869905556028236</v>
      </c>
      <c r="AJ47" s="36">
        <f t="shared" si="7"/>
        <v>36.967475950526804</v>
      </c>
      <c r="AK47" s="35">
        <f>RANK(R47,(D47:R47,V47:AH47),1)</f>
        <v>23</v>
      </c>
    </row>
    <row r="48" spans="1:37" ht="12.75" customHeight="1" x14ac:dyDescent="0.25">
      <c r="A48">
        <v>2013</v>
      </c>
      <c r="B48" s="30" t="s">
        <v>159</v>
      </c>
      <c r="C48" s="38" t="s">
        <v>87</v>
      </c>
      <c r="D48" s="31">
        <v>10.553530558616597</v>
      </c>
      <c r="E48" s="31">
        <v>12.392981266423666</v>
      </c>
      <c r="F48" s="31">
        <v>7.256082054759684</v>
      </c>
      <c r="G48" s="31">
        <v>7.9257438331779273</v>
      </c>
      <c r="H48" s="31">
        <v>8.341103670424685</v>
      </c>
      <c r="I48" s="31">
        <v>11.536831397813003</v>
      </c>
      <c r="J48" s="31">
        <v>10.112740527252692</v>
      </c>
      <c r="K48" s="31">
        <v>15.325930321268119</v>
      </c>
      <c r="L48" s="31">
        <v>15.597185725184371</v>
      </c>
      <c r="M48" s="31">
        <v>11.053657709587181</v>
      </c>
      <c r="N48" s="31">
        <v>8.5191150292447233</v>
      </c>
      <c r="O48" s="31">
        <v>9.8669153174535911</v>
      </c>
      <c r="P48" s="31">
        <v>13.867932525218277</v>
      </c>
      <c r="Q48" s="31">
        <v>9.2226837331524969</v>
      </c>
      <c r="R48" s="31">
        <v>13.359328642875306</v>
      </c>
      <c r="S48" s="32">
        <f t="shared" si="3"/>
        <v>10.553530558616597</v>
      </c>
      <c r="T48" s="33">
        <f t="shared" si="4"/>
        <v>26.586345381526105</v>
      </c>
      <c r="U48" s="34">
        <f t="shared" si="5"/>
        <v>12</v>
      </c>
      <c r="V48" s="32">
        <v>6.3066881410528106</v>
      </c>
      <c r="W48" s="32">
        <v>8.5784521488514027</v>
      </c>
      <c r="X48" s="37">
        <v>17.165381029075192</v>
      </c>
      <c r="Y48" s="37">
        <v>8.7479867762990597</v>
      </c>
      <c r="Z48" s="37">
        <v>8.2478596253284735</v>
      </c>
      <c r="AA48" s="37">
        <v>8.3580571331694493</v>
      </c>
      <c r="AB48" s="37">
        <v>7.8579299821988648</v>
      </c>
      <c r="AC48" s="37">
        <v>7.2052216665253885</v>
      </c>
      <c r="AD48" s="37">
        <v>14.99533779774519</v>
      </c>
      <c r="AE48" s="37">
        <v>9.1463931508010514</v>
      </c>
      <c r="AF48" s="37">
        <v>7.4340934135797232</v>
      </c>
      <c r="AG48" s="37">
        <v>10.409426125286091</v>
      </c>
      <c r="AH48" s="37">
        <v>9.1972535390353478</v>
      </c>
      <c r="AI48" s="31">
        <f t="shared" si="6"/>
        <v>9.2099686360939224</v>
      </c>
      <c r="AJ48" s="36">
        <f t="shared" si="7"/>
        <v>45.052922227335465</v>
      </c>
      <c r="AK48" s="35">
        <f>RANK(R48,(D48:R48,V48:AH48),1)</f>
        <v>23</v>
      </c>
    </row>
    <row r="49" spans="1:37" ht="12.75" customHeight="1" x14ac:dyDescent="0.25">
      <c r="A49">
        <v>2014</v>
      </c>
      <c r="B49" s="30" t="s">
        <v>160</v>
      </c>
      <c r="C49" s="38" t="s">
        <v>87</v>
      </c>
      <c r="D49" s="31">
        <v>9.8792806109879283</v>
      </c>
      <c r="E49" s="31">
        <v>12.137636527880428</v>
      </c>
      <c r="F49" s="31">
        <v>7.0542826640387624</v>
      </c>
      <c r="G49" s="31">
        <v>7.522378254085571</v>
      </c>
      <c r="H49" s="31">
        <v>7.7441077441077439</v>
      </c>
      <c r="I49" s="31">
        <v>10.790835181079082</v>
      </c>
      <c r="J49" s="31">
        <v>9.6903999343023717</v>
      </c>
      <c r="K49" s="31">
        <v>14.576660918124333</v>
      </c>
      <c r="L49" s="31">
        <v>15.217212778188388</v>
      </c>
      <c r="M49" s="31">
        <v>10.684076537735073</v>
      </c>
      <c r="N49" s="31">
        <v>7.9494128274616074</v>
      </c>
      <c r="O49" s="31">
        <v>9.9367660343270092</v>
      </c>
      <c r="P49" s="31">
        <v>12.096575511209656</v>
      </c>
      <c r="Q49" s="31">
        <v>8.1465057074813156</v>
      </c>
      <c r="R49" s="31">
        <v>13.509074484684241</v>
      </c>
      <c r="S49" s="32">
        <f t="shared" si="3"/>
        <v>9.9367660343270092</v>
      </c>
      <c r="T49" s="33">
        <f t="shared" si="4"/>
        <v>35.950413223140508</v>
      </c>
      <c r="U49" s="34">
        <f t="shared" si="5"/>
        <v>13</v>
      </c>
      <c r="V49" s="32">
        <v>5.7074813172374155</v>
      </c>
      <c r="W49" s="32">
        <v>7.8508663874517532</v>
      </c>
      <c r="X49" s="37">
        <v>14.896936848156361</v>
      </c>
      <c r="Y49" s="37">
        <v>7.3909830007390989</v>
      </c>
      <c r="Z49" s="37">
        <v>7.4074074074074066</v>
      </c>
      <c r="AA49" s="37">
        <v>7.5141660507514167</v>
      </c>
      <c r="AB49" s="37">
        <v>7.3252853740658628</v>
      </c>
      <c r="AC49" s="37">
        <v>7.0542826640387624</v>
      </c>
      <c r="AD49" s="37">
        <v>13.221647367988831</v>
      </c>
      <c r="AE49" s="37">
        <v>8.5735402808573546</v>
      </c>
      <c r="AF49" s="37">
        <v>7.2267389340560069</v>
      </c>
      <c r="AG49" s="37">
        <v>8.8856040075552265</v>
      </c>
      <c r="AH49" s="37">
        <v>8.7213599408721372</v>
      </c>
      <c r="AI49" s="31">
        <f t="shared" si="6"/>
        <v>8.6474501108647459</v>
      </c>
      <c r="AJ49" s="36">
        <f t="shared" si="7"/>
        <v>56.220322886989536</v>
      </c>
      <c r="AK49" s="35">
        <f>RANK(R49,(D49:R49,V49:AH49),1)</f>
        <v>25</v>
      </c>
    </row>
    <row r="50" spans="1:37" ht="12.75" customHeight="1" x14ac:dyDescent="0.25">
      <c r="A50">
        <v>2014</v>
      </c>
      <c r="B50" s="30" t="s">
        <v>159</v>
      </c>
      <c r="C50" s="38" t="s">
        <v>87</v>
      </c>
      <c r="D50" s="31">
        <v>9.3067426400759725</v>
      </c>
      <c r="E50" s="31">
        <v>11.783792339347894</v>
      </c>
      <c r="F50" s="31">
        <v>6.6318455207344096</v>
      </c>
      <c r="G50" s="31">
        <v>7.0671098448876233</v>
      </c>
      <c r="H50" s="31">
        <v>8.2304526748971174</v>
      </c>
      <c r="I50" s="31">
        <v>10.422602089268757</v>
      </c>
      <c r="J50" s="31">
        <v>9.504590060145615</v>
      </c>
      <c r="K50" s="31">
        <v>14.58531180753403</v>
      </c>
      <c r="L50" s="31">
        <v>14.07090851535296</v>
      </c>
      <c r="M50" s="31">
        <v>10.295979740424183</v>
      </c>
      <c r="N50" s="31">
        <v>7.6210826210826195</v>
      </c>
      <c r="O50" s="31">
        <v>9.9240265906932574</v>
      </c>
      <c r="P50" s="31">
        <v>13.12915479582146</v>
      </c>
      <c r="Q50" s="31">
        <v>7.8031022475466907</v>
      </c>
      <c r="R50" s="31">
        <v>13.698955365622032</v>
      </c>
      <c r="S50" s="32">
        <f t="shared" si="3"/>
        <v>9.9240265906932574</v>
      </c>
      <c r="T50" s="33">
        <f t="shared" si="4"/>
        <v>38.038277511961716</v>
      </c>
      <c r="U50" s="34">
        <f t="shared" si="5"/>
        <v>13</v>
      </c>
      <c r="V50" s="32">
        <v>5.8008863564419126</v>
      </c>
      <c r="W50" s="32">
        <v>7.6923076923076916</v>
      </c>
      <c r="X50" s="37">
        <v>15.155112377334598</v>
      </c>
      <c r="Y50" s="37">
        <v>7.0750237416904076</v>
      </c>
      <c r="Z50" s="37">
        <v>7.5261158594491926</v>
      </c>
      <c r="AA50" s="37">
        <v>6.9246597024374799</v>
      </c>
      <c r="AB50" s="37">
        <v>7.3599240265906936</v>
      </c>
      <c r="AC50" s="37">
        <v>6.7584678695789808</v>
      </c>
      <c r="AD50" s="37">
        <v>11.008230452674898</v>
      </c>
      <c r="AE50" s="37">
        <v>8.4045584045584043</v>
      </c>
      <c r="AF50" s="37">
        <v>7.0750237416904076</v>
      </c>
      <c r="AG50" s="37">
        <v>8.6894586894586894</v>
      </c>
      <c r="AH50" s="37">
        <v>8.4203861981639747</v>
      </c>
      <c r="AI50" s="31">
        <f t="shared" si="6"/>
        <v>8.4124723013611895</v>
      </c>
      <c r="AJ50" s="36">
        <f t="shared" si="7"/>
        <v>62.841015992474134</v>
      </c>
      <c r="AK50" s="35">
        <f>RANK(R50,(D50:R50,V50:AH50),1)</f>
        <v>25</v>
      </c>
    </row>
    <row r="51" spans="1:37" ht="12.75" customHeight="1" x14ac:dyDescent="0.25">
      <c r="A51">
        <v>2015</v>
      </c>
      <c r="B51" s="30" t="s">
        <v>160</v>
      </c>
      <c r="C51" s="38">
        <v>2015</v>
      </c>
      <c r="D51" s="31">
        <v>8.2891008226742944</v>
      </c>
      <c r="E51" s="31">
        <v>11.921074328015683</v>
      </c>
      <c r="F51" s="31">
        <v>6.1362778174921013</v>
      </c>
      <c r="G51" s="31">
        <v>6.3705986888044492</v>
      </c>
      <c r="H51" s="31">
        <v>7.2712695379112864</v>
      </c>
      <c r="I51" s="31">
        <v>9.5558980332066756</v>
      </c>
      <c r="J51" s="31">
        <v>8.6112920207287722</v>
      </c>
      <c r="K51" s="31">
        <v>12.550811669667617</v>
      </c>
      <c r="L51" s="31">
        <v>13.612578117801691</v>
      </c>
      <c r="M51" s="31">
        <v>8.8163227831270774</v>
      </c>
      <c r="N51" s="31">
        <v>6.9051431764857423</v>
      </c>
      <c r="O51" s="31">
        <v>8.0913925875045027</v>
      </c>
      <c r="P51" s="31">
        <v>11.459755112619497</v>
      </c>
      <c r="Q51" s="31">
        <v>6.7660151591440361</v>
      </c>
      <c r="R51" s="31">
        <v>11.613528184418225</v>
      </c>
      <c r="S51" s="32">
        <f t="shared" si="3"/>
        <v>8.6112920207287722</v>
      </c>
      <c r="T51" s="33">
        <f t="shared" si="4"/>
        <v>34.863945578231295</v>
      </c>
      <c r="U51" s="34">
        <f t="shared" si="5"/>
        <v>12</v>
      </c>
      <c r="V51" s="32">
        <v>5.7115712382384718</v>
      </c>
      <c r="W51" s="32">
        <v>7.0442711938274476</v>
      </c>
      <c r="X51" s="37">
        <v>11.21078918685013</v>
      </c>
      <c r="Y51" s="37">
        <v>6.5463393422887091</v>
      </c>
      <c r="Z51" s="37">
        <v>6.5097267061461555</v>
      </c>
      <c r="AA51" s="37">
        <v>6.3559536343474274</v>
      </c>
      <c r="AB51" s="37">
        <v>7.8790392978776866</v>
      </c>
      <c r="AC51" s="37">
        <v>6.1216327630350804</v>
      </c>
      <c r="AD51" s="37">
        <v>10.361376028342868</v>
      </c>
      <c r="AE51" s="37">
        <v>7.8643942434206648</v>
      </c>
      <c r="AF51" s="37">
        <v>6.6854673596304179</v>
      </c>
      <c r="AG51" s="37">
        <v>7.7765239166785349</v>
      </c>
      <c r="AH51" s="37">
        <v>7.5275579909091661</v>
      </c>
      <c r="AI51" s="31">
        <f t="shared" si="6"/>
        <v>7.8204590800496003</v>
      </c>
      <c r="AJ51" s="36">
        <f t="shared" si="7"/>
        <v>48.501872659176009</v>
      </c>
      <c r="AK51" s="35">
        <f>RANK(R51,(D51:R51,V51:AH51),1)</f>
        <v>25</v>
      </c>
    </row>
    <row r="52" spans="1:37" ht="12.75" customHeight="1" x14ac:dyDescent="0.25">
      <c r="A52">
        <v>2015</v>
      </c>
      <c r="B52" s="30" t="s">
        <v>159</v>
      </c>
      <c r="C52" s="38">
        <v>2015</v>
      </c>
      <c r="D52" s="31">
        <v>7.9877386156208692</v>
      </c>
      <c r="E52" s="31">
        <v>11.736938452322196</v>
      </c>
      <c r="F52" s="31">
        <v>5.6058093527645552</v>
      </c>
      <c r="G52" s="31">
        <v>6.1167367777276933</v>
      </c>
      <c r="H52" s="31">
        <v>7.2321417195486255</v>
      </c>
      <c r="I52" s="31">
        <v>9.3765976722108046</v>
      </c>
      <c r="J52" s="31">
        <v>8.6281969370535343</v>
      </c>
      <c r="K52" s="31">
        <v>12.722812497673603</v>
      </c>
      <c r="L52" s="31">
        <v>13.017855095187524</v>
      </c>
      <c r="M52" s="31">
        <v>8.6641777416284018</v>
      </c>
      <c r="N52" s="31">
        <v>6.3973870534116699</v>
      </c>
      <c r="O52" s="31">
        <v>7.9733462937909216</v>
      </c>
      <c r="P52" s="31">
        <v>11.816096222386909</v>
      </c>
      <c r="Q52" s="31">
        <v>6.7715874209903051</v>
      </c>
      <c r="R52" s="31">
        <v>11.99600024526125</v>
      </c>
      <c r="S52" s="32">
        <f t="shared" si="3"/>
        <v>8.6281969370535343</v>
      </c>
      <c r="T52" s="33">
        <f t="shared" si="4"/>
        <v>39.032527105921574</v>
      </c>
      <c r="U52" s="34">
        <f t="shared" si="5"/>
        <v>13</v>
      </c>
      <c r="V52" s="32">
        <v>5.764124892893979</v>
      </c>
      <c r="W52" s="32">
        <v>6.9155106392897805</v>
      </c>
      <c r="X52" s="37">
        <v>10.542375740436553</v>
      </c>
      <c r="Y52" s="37">
        <v>6.5413102717111444</v>
      </c>
      <c r="Z52" s="37">
        <v>6.4693486625614067</v>
      </c>
      <c r="AA52" s="37">
        <v>6.3254254442619322</v>
      </c>
      <c r="AB52" s="37">
        <v>7.8366192364064196</v>
      </c>
      <c r="AC52" s="37">
        <v>5.9728135594282179</v>
      </c>
      <c r="AD52" s="37">
        <v>10.139390729198022</v>
      </c>
      <c r="AE52" s="37">
        <v>7.6567152135320766</v>
      </c>
      <c r="AF52" s="37">
        <v>6.6636450072656981</v>
      </c>
      <c r="AG52" s="37">
        <v>7.692696018106945</v>
      </c>
      <c r="AH52" s="37">
        <v>7.4336342251678902</v>
      </c>
      <c r="AI52" s="31">
        <f t="shared" si="6"/>
        <v>7.6747056158195104</v>
      </c>
      <c r="AJ52" s="36">
        <f t="shared" si="7"/>
        <v>56.305672761368953</v>
      </c>
      <c r="AK52" s="35">
        <f>RANK(R52,(D52:R52,V52:AH52),1)</f>
        <v>26</v>
      </c>
    </row>
    <row r="53" spans="1:37" ht="12.75" customHeight="1" x14ac:dyDescent="0.25">
      <c r="A53">
        <v>2016</v>
      </c>
      <c r="B53" s="30" t="s">
        <v>160</v>
      </c>
      <c r="C53" s="38">
        <v>2015</v>
      </c>
      <c r="D53" s="31">
        <v>8.6186554027350155</v>
      </c>
      <c r="E53" s="31">
        <v>11.234615850177622</v>
      </c>
      <c r="F53" s="31">
        <v>6.1895492729668806</v>
      </c>
      <c r="G53" s="31">
        <v>6.609971487734442</v>
      </c>
      <c r="H53" s="31">
        <v>7.6298846383742678</v>
      </c>
      <c r="I53" s="31">
        <v>9.8098516779097729</v>
      </c>
      <c r="J53" s="31">
        <v>8.6809401752931734</v>
      </c>
      <c r="K53" s="31">
        <v>13.048659850933952</v>
      </c>
      <c r="L53" s="31">
        <v>11.826321189480115</v>
      </c>
      <c r="M53" s="31">
        <v>9.3505014802933637</v>
      </c>
      <c r="N53" s="31">
        <v>6.6644706637228293</v>
      </c>
      <c r="O53" s="31">
        <v>9.2648599180258966</v>
      </c>
      <c r="P53" s="31">
        <v>11.787393206631268</v>
      </c>
      <c r="Q53" s="31">
        <v>7.2250336167462441</v>
      </c>
      <c r="R53" s="31">
        <v>11.29690062273578</v>
      </c>
      <c r="S53" s="32">
        <f t="shared" si="3"/>
        <v>9.2648599180258966</v>
      </c>
      <c r="T53" s="33">
        <f t="shared" si="4"/>
        <v>21.932773109243719</v>
      </c>
      <c r="U53" s="34">
        <f t="shared" si="5"/>
        <v>12</v>
      </c>
      <c r="V53" s="32">
        <v>6.1428356935482622</v>
      </c>
      <c r="W53" s="32">
        <v>7.4508159172695656</v>
      </c>
      <c r="X53" s="37">
        <v>8.9378648620955712</v>
      </c>
      <c r="Y53" s="37">
        <v>7.2016768270369358</v>
      </c>
      <c r="Z53" s="37">
        <v>6.7578978225600661</v>
      </c>
      <c r="AA53" s="37">
        <v>6.6566850671530604</v>
      </c>
      <c r="AB53" s="37">
        <v>8.330588329653537</v>
      </c>
      <c r="AC53" s="37">
        <v>6.4075459769204315</v>
      </c>
      <c r="AD53" s="37">
        <v>11.125617498200846</v>
      </c>
      <c r="AE53" s="37">
        <v>7.7077406040719652</v>
      </c>
      <c r="AF53" s="37">
        <v>6.8046114019786845</v>
      </c>
      <c r="AG53" s="37">
        <v>7.8945949217464371</v>
      </c>
      <c r="AH53" s="37">
        <v>7.925737308025516</v>
      </c>
      <c r="AI53" s="31">
        <f t="shared" si="6"/>
        <v>7.9101661148859765</v>
      </c>
      <c r="AJ53" s="36">
        <f t="shared" si="7"/>
        <v>42.814960629921266</v>
      </c>
      <c r="AK53" s="35">
        <f>RANK(R53,(D53:R53,V53:AH53),1)</f>
        <v>25</v>
      </c>
    </row>
    <row r="54" spans="1:37" ht="12.75" customHeight="1" x14ac:dyDescent="0.25">
      <c r="A54">
        <v>2016</v>
      </c>
      <c r="B54" s="30" t="s">
        <v>159</v>
      </c>
      <c r="C54" s="38">
        <v>2015</v>
      </c>
      <c r="D54" s="31">
        <v>9.332225034776565</v>
      </c>
      <c r="E54" s="31">
        <v>14.316286287235503</v>
      </c>
      <c r="F54" s="31">
        <v>7.2440752341773882</v>
      </c>
      <c r="G54" s="31">
        <v>7.295634488513171</v>
      </c>
      <c r="H54" s="31">
        <v>8.5760226378517608</v>
      </c>
      <c r="I54" s="31">
        <v>10.7672909471225</v>
      </c>
      <c r="J54" s="31">
        <v>10.062647804533478</v>
      </c>
      <c r="K54" s="31">
        <v>14.230354196675865</v>
      </c>
      <c r="L54" s="31">
        <v>12.064865514573016</v>
      </c>
      <c r="M54" s="31">
        <v>10.320444076212389</v>
      </c>
      <c r="N54" s="31">
        <v>7.1925159798416054</v>
      </c>
      <c r="O54" s="31">
        <v>10.148579895093114</v>
      </c>
      <c r="P54" s="31">
        <v>13.482745008807026</v>
      </c>
      <c r="Q54" s="31">
        <v>8.6275818921875427</v>
      </c>
      <c r="R54" s="31">
        <v>11.841442079117961</v>
      </c>
      <c r="S54" s="32">
        <f t="shared" si="3"/>
        <v>10.148579895093114</v>
      </c>
      <c r="T54" s="33">
        <f t="shared" si="4"/>
        <v>16.680779000846748</v>
      </c>
      <c r="U54" s="34">
        <f t="shared" si="5"/>
        <v>11</v>
      </c>
      <c r="V54" s="32">
        <v>6.7027030636516756</v>
      </c>
      <c r="W54" s="32">
        <v>8.3697856205086314</v>
      </c>
      <c r="X54" s="37">
        <v>11.02508721880141</v>
      </c>
      <c r="Y54" s="37">
        <v>7.9487183767664105</v>
      </c>
      <c r="Z54" s="37">
        <v>7.8455998680948476</v>
      </c>
      <c r="AA54" s="37">
        <v>7.4245326243526266</v>
      </c>
      <c r="AB54" s="37">
        <v>8.9970898815939808</v>
      </c>
      <c r="AC54" s="37">
        <v>6.7284826908195665</v>
      </c>
      <c r="AD54" s="37">
        <v>12.253916113804218</v>
      </c>
      <c r="AE54" s="37">
        <v>8.5932090559636887</v>
      </c>
      <c r="AF54" s="37">
        <v>7.5190579239682256</v>
      </c>
      <c r="AG54" s="37">
        <v>9.2978521985527092</v>
      </c>
      <c r="AH54" s="37">
        <v>8.7908528642508514</v>
      </c>
      <c r="AI54" s="31">
        <f t="shared" si="6"/>
        <v>8.8939713729224152</v>
      </c>
      <c r="AJ54" s="36">
        <f t="shared" si="7"/>
        <v>33.140096618357504</v>
      </c>
      <c r="AK54" s="35">
        <f>RANK(R54,(D54:R54,V54:AH54),1)</f>
        <v>23</v>
      </c>
    </row>
    <row r="55" spans="1:37" ht="12.75" customHeight="1" x14ac:dyDescent="0.25">
      <c r="A55">
        <v>2017</v>
      </c>
      <c r="B55" s="30" t="s">
        <v>160</v>
      </c>
      <c r="C55" s="38">
        <v>2015</v>
      </c>
      <c r="D55" s="31">
        <v>9.4078892337280333</v>
      </c>
      <c r="E55" s="31">
        <v>15.088773857937094</v>
      </c>
      <c r="F55" s="31">
        <v>7.4540092190379479</v>
      </c>
      <c r="G55" s="31">
        <v>7.4712240209294905</v>
      </c>
      <c r="H55" s="31">
        <v>8.4352529268558776</v>
      </c>
      <c r="I55" s="31">
        <v>10.742036380322585</v>
      </c>
      <c r="J55" s="31">
        <v>9.6747186630469439</v>
      </c>
      <c r="K55" s="31">
        <v>13.74601931039677</v>
      </c>
      <c r="L55" s="31">
        <v>10.888362196400697</v>
      </c>
      <c r="M55" s="31">
        <v>8.4610751296931888</v>
      </c>
      <c r="N55" s="31">
        <v>6.9892095679662969</v>
      </c>
      <c r="O55" s="31">
        <v>9.1754894081922078</v>
      </c>
      <c r="P55" s="31">
        <v>13.066034635680834</v>
      </c>
      <c r="Q55" s="31">
        <v>8.0909568890250227</v>
      </c>
      <c r="R55" s="31">
        <v>10.449384748166359</v>
      </c>
      <c r="S55" s="32">
        <f t="shared" si="3"/>
        <v>9.4078892337280333</v>
      </c>
      <c r="T55" s="33">
        <f t="shared" si="4"/>
        <v>11.07044830741078</v>
      </c>
      <c r="U55" s="34">
        <f t="shared" si="5"/>
        <v>10</v>
      </c>
      <c r="V55" s="32">
        <v>6.7912393462135565</v>
      </c>
      <c r="W55" s="32">
        <v>8.3319641155066204</v>
      </c>
      <c r="X55" s="37">
        <v>12.136435333537534</v>
      </c>
      <c r="Y55" s="37">
        <v>8.0393124833503951</v>
      </c>
      <c r="Z55" s="37">
        <v>7.2646463982309797</v>
      </c>
      <c r="AA55" s="37">
        <v>7.393757412417548</v>
      </c>
      <c r="AB55" s="37">
        <v>8.6074009457713032</v>
      </c>
      <c r="AC55" s="37">
        <v>6.4383359074369348</v>
      </c>
      <c r="AD55" s="37">
        <v>12.678701593121128</v>
      </c>
      <c r="AE55" s="37">
        <v>7.6261572379533735</v>
      </c>
      <c r="AF55" s="37">
        <v>7.3593278086344638</v>
      </c>
      <c r="AG55" s="37">
        <v>5.6120254166428882</v>
      </c>
      <c r="AH55" s="37">
        <v>8.7106897571205568</v>
      </c>
      <c r="AI55" s="31">
        <f t="shared" si="6"/>
        <v>8.4481640282745332</v>
      </c>
      <c r="AJ55" s="36">
        <f t="shared" si="7"/>
        <v>23.688232297503799</v>
      </c>
      <c r="AK55" s="35">
        <f>RANK(R55,(D55:R55,V55:AH55),1)</f>
        <v>21</v>
      </c>
    </row>
    <row r="56" spans="1:37" ht="12.75" customHeight="1" x14ac:dyDescent="0.25">
      <c r="A56">
        <v>2017</v>
      </c>
      <c r="B56" s="30" t="s">
        <v>159</v>
      </c>
      <c r="C56" s="38">
        <v>2015</v>
      </c>
      <c r="D56" s="31">
        <v>9.7651793956892146</v>
      </c>
      <c r="E56" s="31">
        <v>14.531729484627096</v>
      </c>
      <c r="F56" s="31">
        <v>7.4265349700305547</v>
      </c>
      <c r="G56" s="31">
        <v>7.8371366630851282</v>
      </c>
      <c r="H56" s="31">
        <v>9.0421633709626832</v>
      </c>
      <c r="I56" s="31">
        <v>11.07731958871144</v>
      </c>
      <c r="J56" s="31">
        <v>9.5509524253998723</v>
      </c>
      <c r="K56" s="31">
        <v>14.799513197488775</v>
      </c>
      <c r="L56" s="31">
        <v>10.880944865946208</v>
      </c>
      <c r="M56" s="31">
        <v>8.7565274105768935</v>
      </c>
      <c r="N56" s="31">
        <v>7.2569386185514908</v>
      </c>
      <c r="O56" s="31">
        <v>9.3545777026346428</v>
      </c>
      <c r="P56" s="31">
        <v>13.228515415366926</v>
      </c>
      <c r="Q56" s="31">
        <v>9.015384999676515</v>
      </c>
      <c r="R56" s="31">
        <v>10.880944865946208</v>
      </c>
      <c r="S56" s="32">
        <f t="shared" si="3"/>
        <v>9.5509524253998723</v>
      </c>
      <c r="T56" s="33">
        <f t="shared" si="4"/>
        <v>13.9252336448598</v>
      </c>
      <c r="U56" s="34">
        <f t="shared" si="5"/>
        <v>10</v>
      </c>
      <c r="V56" s="32">
        <v>7.3551259799341073</v>
      </c>
      <c r="W56" s="32">
        <v>8.7118967917666126</v>
      </c>
      <c r="X56" s="37">
        <v>12.639391247071233</v>
      </c>
      <c r="Y56" s="37">
        <v>8.6226355541460542</v>
      </c>
      <c r="Z56" s="37">
        <v>7.8282105393230728</v>
      </c>
      <c r="AA56" s="37">
        <v>7.7657276729886799</v>
      </c>
      <c r="AB56" s="37">
        <v>8.9350498858180103</v>
      </c>
      <c r="AC56" s="37">
        <v>6.6410360789696297</v>
      </c>
      <c r="AD56" s="37">
        <v>12.719726360929734</v>
      </c>
      <c r="AE56" s="37">
        <v>7.9263979007056884</v>
      </c>
      <c r="AF56" s="37">
        <v>8.2388122323776454</v>
      </c>
      <c r="AG56" s="37">
        <v>5.9983551681016021</v>
      </c>
      <c r="AH56" s="37">
        <v>9.0243111234385704</v>
      </c>
      <c r="AI56" s="31">
        <f t="shared" si="6"/>
        <v>8.9752174427472617</v>
      </c>
      <c r="AJ56" s="36">
        <f t="shared" si="7"/>
        <v>21.233217304823476</v>
      </c>
      <c r="AK56" s="35">
        <f>RANK(R56,(D56:R56,V56:AH56),1)</f>
        <v>21</v>
      </c>
    </row>
    <row r="57" spans="1:37" ht="12.75" customHeight="1" x14ac:dyDescent="0.25">
      <c r="A57">
        <v>2018</v>
      </c>
      <c r="B57" s="30" t="s">
        <v>160</v>
      </c>
      <c r="C57" s="38">
        <v>2015</v>
      </c>
      <c r="D57" s="31">
        <v>9.6511165404246491</v>
      </c>
      <c r="E57" s="31">
        <v>14.841780860251944</v>
      </c>
      <c r="F57" s="31">
        <v>7.9267602579057517</v>
      </c>
      <c r="G57" s="31">
        <v>7.8211874242821455</v>
      </c>
      <c r="H57" s="31">
        <v>8.8065338714358017</v>
      </c>
      <c r="I57" s="31">
        <v>10.821215446419616</v>
      </c>
      <c r="J57" s="31">
        <v>9.6863074849658517</v>
      </c>
      <c r="K57" s="31">
        <v>14.129164233292604</v>
      </c>
      <c r="L57" s="31">
        <v>10.178980708542678</v>
      </c>
      <c r="M57" s="31">
        <v>9.4399708731774368</v>
      </c>
      <c r="N57" s="31">
        <v>7.3285142007053174</v>
      </c>
      <c r="O57" s="31">
        <v>8.5601972596473868</v>
      </c>
      <c r="P57" s="31">
        <v>13.310974772709658</v>
      </c>
      <c r="Q57" s="31">
        <v>8.2874674394530725</v>
      </c>
      <c r="R57" s="31">
        <v>10.706844876660709</v>
      </c>
      <c r="S57" s="32">
        <f t="shared" si="3"/>
        <v>9.6511165404246491</v>
      </c>
      <c r="T57" s="33">
        <f t="shared" si="4"/>
        <v>10.93892433910665</v>
      </c>
      <c r="U57" s="34">
        <f t="shared" si="5"/>
        <v>11</v>
      </c>
      <c r="V57" s="32">
        <v>7.1349640057287074</v>
      </c>
      <c r="W57" s="32">
        <v>8.6041859403238892</v>
      </c>
      <c r="X57" s="37">
        <v>12.017707560820485</v>
      </c>
      <c r="Y57" s="37">
        <v>8.7273542462180966</v>
      </c>
      <c r="Z57" s="37">
        <v>8.0763217722058602</v>
      </c>
      <c r="AA57" s="37">
        <v>7.5748508124937306</v>
      </c>
      <c r="AB57" s="37">
        <v>8.7361519823533982</v>
      </c>
      <c r="AC57" s="37">
        <v>6.4663360594458679</v>
      </c>
      <c r="AD57" s="37">
        <v>12.50158304826201</v>
      </c>
      <c r="AE57" s="37">
        <v>7.398896089787721</v>
      </c>
      <c r="AF57" s="37">
        <v>8.5162085789708843</v>
      </c>
      <c r="AG57" s="37">
        <v>6.6158975737459773</v>
      </c>
      <c r="AH57" s="37">
        <v>8.8417248159770025</v>
      </c>
      <c r="AI57" s="31">
        <f t="shared" si="6"/>
        <v>8.7317531142857483</v>
      </c>
      <c r="AJ57" s="36">
        <f t="shared" si="7"/>
        <v>22.619647355163703</v>
      </c>
      <c r="AK57" s="35">
        <f>RANK(R57,(D57:R57,V57:AH57),1)</f>
        <v>22</v>
      </c>
    </row>
    <row r="58" spans="1:37" ht="12.75" customHeight="1" x14ac:dyDescent="0.25">
      <c r="A58">
        <v>2018</v>
      </c>
      <c r="B58" s="30" t="s">
        <v>159</v>
      </c>
      <c r="C58" s="38">
        <v>2015</v>
      </c>
      <c r="D58" s="31">
        <v>10.077303609238763</v>
      </c>
      <c r="E58" s="31">
        <v>15.903105784041403</v>
      </c>
      <c r="F58" s="31">
        <v>9.3123891252188749</v>
      </c>
      <c r="G58" s="31">
        <v>8.3962706152880795</v>
      </c>
      <c r="H58" s="31">
        <v>9.1789738082386627</v>
      </c>
      <c r="I58" s="31">
        <v>10.904478574516085</v>
      </c>
      <c r="J58" s="31">
        <v>9.7748955574169472</v>
      </c>
      <c r="K58" s="31">
        <v>15.80526788492258</v>
      </c>
      <c r="L58" s="31">
        <v>11.349196297783463</v>
      </c>
      <c r="M58" s="31">
        <v>9.7037407216941673</v>
      </c>
      <c r="N58" s="31">
        <v>7.5868843589414521</v>
      </c>
      <c r="O58" s="31">
        <v>8.8143052751594126</v>
      </c>
      <c r="P58" s="31">
        <v>15.093719527694777</v>
      </c>
      <c r="Q58" s="31">
        <v>9.7037407216941673</v>
      </c>
      <c r="R58" s="31">
        <v>11.356931619775573</v>
      </c>
      <c r="S58" s="32">
        <f t="shared" si="3"/>
        <v>9.7748955574169472</v>
      </c>
      <c r="T58" s="33">
        <f t="shared" si="4"/>
        <v>16.184685074800782</v>
      </c>
      <c r="U58" s="34">
        <f t="shared" si="5"/>
        <v>12</v>
      </c>
      <c r="V58" s="32">
        <v>7.4979408142879773</v>
      </c>
      <c r="W58" s="32">
        <v>8.7787278572980227</v>
      </c>
      <c r="X58" s="37">
        <v>15.049247755368039</v>
      </c>
      <c r="Y58" s="37">
        <v>9.0010867189317114</v>
      </c>
      <c r="Z58" s="37">
        <v>8.85877704748615</v>
      </c>
      <c r="AA58" s="37">
        <v>7.720299675921666</v>
      </c>
      <c r="AB58" s="37">
        <v>8.9299318832089316</v>
      </c>
      <c r="AC58" s="37">
        <v>6.5640335954264852</v>
      </c>
      <c r="AD58" s="37">
        <v>12.665560758654898</v>
      </c>
      <c r="AE58" s="37">
        <v>7.4001029151691542</v>
      </c>
      <c r="AF58" s="37">
        <v>8.3517988429613403</v>
      </c>
      <c r="AG58" s="37">
        <v>6.1637876444858453</v>
      </c>
      <c r="AH58" s="37">
        <v>9.1433963903772728</v>
      </c>
      <c r="AI58" s="31">
        <f t="shared" si="6"/>
        <v>9.1611850993079678</v>
      </c>
      <c r="AJ58" s="36">
        <f t="shared" si="7"/>
        <v>23.967930968161212</v>
      </c>
      <c r="AK58" s="35">
        <f>RANK(R58,(D58:R58,V58:AH58),1)</f>
        <v>23</v>
      </c>
    </row>
    <row r="59" spans="1:37" ht="12.75" customHeight="1" x14ac:dyDescent="0.25">
      <c r="A59">
        <v>2019</v>
      </c>
      <c r="B59" s="30" t="s">
        <v>160</v>
      </c>
      <c r="C59" s="38">
        <v>2015</v>
      </c>
      <c r="D59" s="31">
        <v>10.255286401872027</v>
      </c>
      <c r="E59" s="31">
        <v>15.243164200397516</v>
      </c>
      <c r="F59" s="31">
        <v>8.7877496765615479</v>
      </c>
      <c r="G59" s="31">
        <v>8.4907481964391902</v>
      </c>
      <c r="H59" s="31">
        <v>8.8314263648148366</v>
      </c>
      <c r="I59" s="31">
        <v>11.33846827055357</v>
      </c>
      <c r="J59" s="31">
        <v>9.7224308051819133</v>
      </c>
      <c r="K59" s="31">
        <v>15.400400278109355</v>
      </c>
      <c r="L59" s="31">
        <v>11.277320906998964</v>
      </c>
      <c r="M59" s="31">
        <v>9.5914007404220492</v>
      </c>
      <c r="N59" s="31">
        <v>8.4033948199326129</v>
      </c>
      <c r="O59" s="31">
        <v>9.792313506387174</v>
      </c>
      <c r="P59" s="31">
        <v>9.9146082334963808</v>
      </c>
      <c r="Q59" s="31">
        <v>8.971191767225358</v>
      </c>
      <c r="R59" s="31">
        <v>11.382258631392318</v>
      </c>
      <c r="S59" s="31">
        <f t="shared" si="3"/>
        <v>9.792313506387174</v>
      </c>
      <c r="T59" s="33">
        <f t="shared" si="4"/>
        <v>16.236664849099043</v>
      </c>
      <c r="U59" s="34">
        <f t="shared" si="5"/>
        <v>13</v>
      </c>
      <c r="V59" s="31">
        <v>7.2153888994431812</v>
      </c>
      <c r="W59" s="31">
        <v>8.5693662352951101</v>
      </c>
      <c r="X59" s="31">
        <v>13.103006475986406</v>
      </c>
      <c r="Y59" s="31">
        <v>8.0277753009543371</v>
      </c>
      <c r="Z59" s="31">
        <v>8.1063933398102552</v>
      </c>
      <c r="AA59" s="31">
        <v>7.512390379565538</v>
      </c>
      <c r="AB59" s="31">
        <v>9.4516353380115277</v>
      </c>
      <c r="AC59" s="31">
        <v>7.8792745608931583</v>
      </c>
      <c r="AD59" s="31">
        <v>12.447856152187084</v>
      </c>
      <c r="AE59" s="31">
        <v>7.2241242370938377</v>
      </c>
      <c r="AF59" s="31">
        <v>8.5955722482470822</v>
      </c>
      <c r="AG59" s="31">
        <v>6.8397693804649036</v>
      </c>
      <c r="AH59" s="31">
        <v>8.918779741321412</v>
      </c>
      <c r="AI59" s="31">
        <f t="shared" si="6"/>
        <v>8.9449857542733859</v>
      </c>
      <c r="AJ59" s="36">
        <f t="shared" si="7"/>
        <v>27.247364546718781</v>
      </c>
      <c r="AK59" s="35">
        <f>RANK(R59,(D59:R59,V59:AH59),1)</f>
        <v>24</v>
      </c>
    </row>
    <row r="60" spans="1:37" ht="12.75" customHeight="1" x14ac:dyDescent="0.25">
      <c r="A60" s="118">
        <v>2019</v>
      </c>
      <c r="B60" s="30" t="s">
        <v>159</v>
      </c>
      <c r="C60" s="38">
        <v>2015</v>
      </c>
      <c r="D60" s="31">
        <v>10.661306178744882</v>
      </c>
      <c r="E60" s="31">
        <v>15.547371355626311</v>
      </c>
      <c r="F60" s="31">
        <v>8.4779833609672348</v>
      </c>
      <c r="G60" s="31">
        <v>8.8301322025442754</v>
      </c>
      <c r="H60" s="31">
        <v>9.8865787272753938</v>
      </c>
      <c r="I60" s="31">
        <v>10.027438263906211</v>
      </c>
      <c r="J60" s="31">
        <v>10.317961058207269</v>
      </c>
      <c r="K60" s="31">
        <v>16.595014159318005</v>
      </c>
      <c r="L60" s="31">
        <v>11.031062462400774</v>
      </c>
      <c r="M60" s="31">
        <v>9.6664857012897443</v>
      </c>
      <c r="N60" s="31">
        <v>8.4427684768095315</v>
      </c>
      <c r="O60" s="31">
        <v>10.027438263906211</v>
      </c>
      <c r="P60" s="31">
        <v>9.3495517438704088</v>
      </c>
      <c r="Q60" s="31">
        <v>9.3847666280281121</v>
      </c>
      <c r="R60" s="31">
        <v>12.213908039279691</v>
      </c>
      <c r="S60" s="31">
        <f t="shared" si="3"/>
        <v>10.027438263906211</v>
      </c>
      <c r="T60" s="33">
        <f t="shared" si="4"/>
        <v>21.804868978786768</v>
      </c>
      <c r="U60" s="34">
        <f t="shared" si="5"/>
        <v>13</v>
      </c>
      <c r="V60" s="31">
        <v>6.8933135738705547</v>
      </c>
      <c r="W60" s="31">
        <v>8.6892726659134585</v>
      </c>
      <c r="X60" s="31">
        <v>13.443282027203498</v>
      </c>
      <c r="Y60" s="31">
        <v>8.3371238243364196</v>
      </c>
      <c r="Z60" s="31">
        <v>8.4075535926518263</v>
      </c>
      <c r="AA60" s="31">
        <v>7.4831628835120982</v>
      </c>
      <c r="AB60" s="31">
        <v>9.6136633750531892</v>
      </c>
      <c r="AC60" s="31">
        <v>8.0025824248382307</v>
      </c>
      <c r="AD60" s="31">
        <v>12.510087597024341</v>
      </c>
      <c r="AE60" s="31">
        <v>7.1398177629744843</v>
      </c>
      <c r="AF60" s="31">
        <v>9.1382624389241851</v>
      </c>
      <c r="AG60" s="31">
        <v>7.0605842736196491</v>
      </c>
      <c r="AH60" s="31">
        <v>9.2439070913972969</v>
      </c>
      <c r="AI60" s="31">
        <f t="shared" si="6"/>
        <v>9.3671591859492604</v>
      </c>
      <c r="AJ60" s="36">
        <f t="shared" si="7"/>
        <v>30.390738502667418</v>
      </c>
      <c r="AK60" s="35">
        <f>RANK(R60,(D60:R60,V60:AH60),1)</f>
        <v>24</v>
      </c>
    </row>
    <row r="61" spans="1:37" ht="12.75" customHeight="1" x14ac:dyDescent="0.25">
      <c r="A61" s="118">
        <v>2020</v>
      </c>
      <c r="B61" s="30" t="s">
        <v>160</v>
      </c>
      <c r="C61" s="38">
        <v>2015</v>
      </c>
      <c r="D61" s="31">
        <v>10.614207650273224</v>
      </c>
      <c r="E61" s="31">
        <v>14.775956284153008</v>
      </c>
      <c r="F61" s="31">
        <v>7.6153005464480881</v>
      </c>
      <c r="G61" s="31">
        <v>8.559562841530056</v>
      </c>
      <c r="H61" s="31">
        <v>9.8098360655737711</v>
      </c>
      <c r="I61" s="31">
        <v>11.313661202185793</v>
      </c>
      <c r="J61" s="31">
        <v>10.762841530054647</v>
      </c>
      <c r="K61" s="31">
        <v>15.641530054644811</v>
      </c>
      <c r="L61" s="31">
        <v>10.587978142076505</v>
      </c>
      <c r="M61" s="31">
        <v>10.657923497267761</v>
      </c>
      <c r="N61" s="31">
        <v>8.5945355191256851</v>
      </c>
      <c r="O61" s="31">
        <v>9.4513661202185801</v>
      </c>
      <c r="P61" s="31">
        <v>8.3322404371584717</v>
      </c>
      <c r="Q61" s="31">
        <v>7.781420765027323</v>
      </c>
      <c r="R61" s="31">
        <v>12.20571872491562</v>
      </c>
      <c r="S61" s="31">
        <f t="shared" si="3"/>
        <v>10.587978142076505</v>
      </c>
      <c r="T61" s="33">
        <f t="shared" si="4"/>
        <v>15.279032135608897</v>
      </c>
      <c r="U61" s="34">
        <f t="shared" si="5"/>
        <v>13</v>
      </c>
      <c r="V61" s="31">
        <v>7.0120218579234974</v>
      </c>
      <c r="W61" s="31">
        <v>8.4546448087431703</v>
      </c>
      <c r="X61" s="31">
        <v>12.756284153005467</v>
      </c>
      <c r="Y61" s="31">
        <v>8.4633879781420767</v>
      </c>
      <c r="Z61" s="31">
        <v>7.1344262295081977</v>
      </c>
      <c r="AA61" s="31">
        <v>7.0382513661202202</v>
      </c>
      <c r="AB61" s="31">
        <v>8.9704918032786889</v>
      </c>
      <c r="AC61" s="31">
        <v>9.2939890710382524</v>
      </c>
      <c r="AD61" s="31">
        <v>12.135519125683063</v>
      </c>
      <c r="AE61" s="31">
        <v>7.5540983606557397</v>
      </c>
      <c r="AF61" s="31">
        <v>9.1453551912568329</v>
      </c>
      <c r="AG61" s="31">
        <v>7.9475409836065571</v>
      </c>
      <c r="AH61" s="31">
        <v>8.6644808743169399</v>
      </c>
      <c r="AI61" s="31">
        <f t="shared" si="6"/>
        <v>9.0579234972677618</v>
      </c>
      <c r="AJ61" s="36">
        <f t="shared" si="7"/>
        <v>34.751841617975259</v>
      </c>
      <c r="AK61" s="35">
        <f>RANK(R61,(D61:R61,V61:AH61),1)</f>
        <v>25</v>
      </c>
    </row>
    <row r="62" spans="1:37" ht="12.75" customHeight="1" x14ac:dyDescent="0.25">
      <c r="A62">
        <v>2020</v>
      </c>
      <c r="B62" s="30" t="s">
        <v>159</v>
      </c>
      <c r="C62" s="38">
        <v>2015</v>
      </c>
      <c r="D62" s="31">
        <v>11.235819636319807</v>
      </c>
      <c r="E62" s="31">
        <v>14.706901486960843</v>
      </c>
      <c r="F62" s="31">
        <v>7.4754809647920197</v>
      </c>
      <c r="G62" s="31">
        <v>9.0483149283637392</v>
      </c>
      <c r="H62" s="31">
        <v>10.54883468671377</v>
      </c>
      <c r="I62" s="31">
        <v>11.651626316344514</v>
      </c>
      <c r="J62" s="119">
        <v>10.973680642391187</v>
      </c>
      <c r="K62" s="31">
        <v>17.590430420175661</v>
      </c>
      <c r="L62" s="31">
        <v>10.530756135408348</v>
      </c>
      <c r="M62" s="31">
        <v>11.009837745002033</v>
      </c>
      <c r="N62" s="31">
        <v>8.6053904213808998</v>
      </c>
      <c r="O62" s="31">
        <v>9.6991427753589328</v>
      </c>
      <c r="P62" s="31">
        <v>9.129668409238139</v>
      </c>
      <c r="Q62" s="31">
        <v>8.8765686909622286</v>
      </c>
      <c r="R62" s="31">
        <v>11.019881083283467</v>
      </c>
      <c r="S62" s="31">
        <f t="shared" si="3"/>
        <v>10.54883468671377</v>
      </c>
      <c r="T62" s="33">
        <f t="shared" si="4"/>
        <v>4.46538798416264</v>
      </c>
      <c r="U62" s="34">
        <f t="shared" si="5"/>
        <v>11</v>
      </c>
      <c r="V62" s="31">
        <v>7.1862241439052674</v>
      </c>
      <c r="W62" s="119">
        <v>8.8132937613932523</v>
      </c>
      <c r="X62" s="31">
        <v>10.250538590174306</v>
      </c>
      <c r="Y62" s="31">
        <v>8.5059583892010782</v>
      </c>
      <c r="Z62" s="31">
        <v>8.3703692544104111</v>
      </c>
      <c r="AA62" s="31">
        <v>7.1229492143362894</v>
      </c>
      <c r="AB62" s="31">
        <v>9.4279645057776023</v>
      </c>
      <c r="AC62" s="119">
        <v>8.3342121517995675</v>
      </c>
      <c r="AD62" s="119">
        <v>12.772496497280683</v>
      </c>
      <c r="AE62" s="31">
        <v>8.063033882218237</v>
      </c>
      <c r="AF62" s="31">
        <v>9.3285324735977806</v>
      </c>
      <c r="AG62" s="119">
        <v>8.5240369405065</v>
      </c>
      <c r="AH62" s="31">
        <v>9.7262606023170655</v>
      </c>
      <c r="AI62" s="31">
        <f t="shared" si="6"/>
        <v>9.3782484896876923</v>
      </c>
      <c r="AJ62" s="36">
        <f t="shared" si="7"/>
        <v>17.504682195197869</v>
      </c>
      <c r="AK62" s="35">
        <f>RANK(R62,(D62:R62,V62:AH62),1)</f>
        <v>23</v>
      </c>
    </row>
    <row r="63" spans="1:37" ht="12.75" customHeight="1" x14ac:dyDescent="0.25">
      <c r="A63">
        <v>2021</v>
      </c>
      <c r="B63" s="30" t="s">
        <v>160</v>
      </c>
      <c r="C63" s="38">
        <v>2015</v>
      </c>
      <c r="D63" s="119">
        <v>10.831609552877868</v>
      </c>
      <c r="E63" s="119">
        <v>14.051583226049095</v>
      </c>
      <c r="F63" s="31">
        <v>8.4187990915797535</v>
      </c>
      <c r="G63" s="119">
        <v>8.7399285414647547</v>
      </c>
      <c r="H63" s="31">
        <v>10.137275607180571</v>
      </c>
      <c r="I63" s="31">
        <v>11.777639553890438</v>
      </c>
      <c r="J63" s="119">
        <v>10.840288727199084</v>
      </c>
      <c r="K63" s="119">
        <v>15.570438732261938</v>
      </c>
      <c r="L63" s="119">
        <v>10.814251204235436</v>
      </c>
      <c r="M63" s="119">
        <v>10.744817809665706</v>
      </c>
      <c r="N63" s="119">
        <v>8.1410655133008341</v>
      </c>
      <c r="O63" s="31">
        <v>9.2172831291316477</v>
      </c>
      <c r="P63" s="31">
        <v>9.4950167074105689</v>
      </c>
      <c r="Q63" s="119">
        <v>8.7138910185011067</v>
      </c>
      <c r="R63" s="31">
        <v>11.821954200516464</v>
      </c>
      <c r="S63" s="31">
        <f t="shared" ref="S63" si="8">MEDIAN(D63:R63)</f>
        <v>10.744817809665706</v>
      </c>
      <c r="T63" s="33">
        <f t="shared" ref="T63" si="9">(R63-S63)/S63*100</f>
        <v>10.024705955291292</v>
      </c>
      <c r="U63" s="34">
        <f t="shared" ref="U63" si="10">RANK(R63,D63:R63,1)</f>
        <v>13</v>
      </c>
      <c r="V63" s="119">
        <v>7.1516396406821841</v>
      </c>
      <c r="W63" s="31">
        <v>8.3493656970100236</v>
      </c>
      <c r="X63" s="119">
        <v>10.640667717811112</v>
      </c>
      <c r="Y63" s="119">
        <v>8.1931405592281319</v>
      </c>
      <c r="Z63" s="119">
        <v>8.4101199172585375</v>
      </c>
      <c r="AA63" s="31">
        <v>6.8565477137608317</v>
      </c>
      <c r="AB63" s="119">
        <v>9.069737165670972</v>
      </c>
      <c r="AC63" s="119">
        <v>8.2712531281190778</v>
      </c>
      <c r="AD63" s="119">
        <v>12.072731480811791</v>
      </c>
      <c r="AE63" s="31">
        <v>7.3772981730338056</v>
      </c>
      <c r="AF63" s="31">
        <v>9.4863375330893529</v>
      </c>
      <c r="AG63" s="31">
        <v>7.68974844859759</v>
      </c>
      <c r="AH63" s="31">
        <v>9.0263412940648902</v>
      </c>
      <c r="AI63" s="31">
        <f t="shared" ref="AI63" si="11">MEDIAN(D63:R63,V63:AH63)</f>
        <v>9.1435101474013099</v>
      </c>
      <c r="AJ63" s="36">
        <f t="shared" ref="AJ63" si="12">(R63-AI63)/AI63*100</f>
        <v>29.29338962757534</v>
      </c>
      <c r="AK63" s="35">
        <f>RANK(R63,(D63:R63,V63:AH63),1)</f>
        <v>25</v>
      </c>
    </row>
    <row r="64" spans="1:37" ht="12.75" customHeight="1" x14ac:dyDescent="0.25">
      <c r="A64">
        <v>2021</v>
      </c>
      <c r="B64" s="30" t="s">
        <v>159</v>
      </c>
      <c r="C64" s="38">
        <v>2015</v>
      </c>
      <c r="D64" s="31">
        <v>11.022459467900848</v>
      </c>
      <c r="E64" s="31">
        <v>16.22703654277521</v>
      </c>
      <c r="F64" s="31">
        <v>12.010562480479287</v>
      </c>
      <c r="G64" s="31">
        <v>9.0888440898378722</v>
      </c>
      <c r="H64" s="31">
        <v>10.383599761492377</v>
      </c>
      <c r="I64" s="31">
        <v>11.729464209659559</v>
      </c>
      <c r="J64" s="119">
        <v>14.106022317499079</v>
      </c>
      <c r="K64" s="31">
        <v>18.101025014906728</v>
      </c>
      <c r="L64" s="31">
        <v>13.492716999346946</v>
      </c>
      <c r="M64" s="31">
        <v>10.55396234986797</v>
      </c>
      <c r="N64" s="31">
        <v>9.0632897015815317</v>
      </c>
      <c r="O64" s="31">
        <v>9.3017973253073638</v>
      </c>
      <c r="P64" s="119">
        <v>14.50637440018172</v>
      </c>
      <c r="Q64" s="31">
        <v>11.967971833385391</v>
      </c>
      <c r="R64" s="31">
        <v>13.186040769387855</v>
      </c>
      <c r="S64" s="31">
        <f t="shared" ref="S64:S69" si="13">MEDIAN(D64:R64)</f>
        <v>11.967971833385391</v>
      </c>
      <c r="T64" s="33">
        <f t="shared" ref="T64:T69" si="14">(R64-S64)/S64*100</f>
        <v>10.177738993373845</v>
      </c>
      <c r="U64" s="34">
        <f t="shared" ref="U64:U69" si="15">RANK(R64,D64:R64,1)</f>
        <v>10</v>
      </c>
      <c r="V64" s="31">
        <v>7.7089071239955702</v>
      </c>
      <c r="W64" s="31">
        <v>8.3307305715664839</v>
      </c>
      <c r="X64" s="31">
        <v>11.950935574547831</v>
      </c>
      <c r="Y64" s="31">
        <v>11.789091115591017</v>
      </c>
      <c r="Z64" s="31">
        <v>13.100883046083082</v>
      </c>
      <c r="AA64" s="119">
        <v>6.6952497231607939</v>
      </c>
      <c r="AB64" s="31">
        <v>11.848718021522474</v>
      </c>
      <c r="AC64" s="31">
        <v>9.1569891251881081</v>
      </c>
      <c r="AD64" s="31">
        <v>12.232033845367559</v>
      </c>
      <c r="AE64" s="31">
        <v>6.9422754763054044</v>
      </c>
      <c r="AF64" s="31">
        <v>9.7362219256651237</v>
      </c>
      <c r="AG64" s="31">
        <v>7.3511456884068265</v>
      </c>
      <c r="AH64" s="31">
        <v>9.0888440898378722</v>
      </c>
      <c r="AI64" s="31">
        <f t="shared" ref="AI64:AI69" si="16">MEDIAN(D64:R64,V64:AH64)</f>
        <v>11.375961838780203</v>
      </c>
      <c r="AJ64" s="36">
        <f t="shared" ref="AJ64:AJ69" si="17">(R64-AI64)/AI64*100</f>
        <v>15.911436380149983</v>
      </c>
      <c r="AK64" s="35">
        <f>RANK(R64,(D64:R64,V64:AH64),1)</f>
        <v>23</v>
      </c>
    </row>
    <row r="65" spans="1:37" x14ac:dyDescent="0.25">
      <c r="A65">
        <v>2022</v>
      </c>
      <c r="B65" s="30" t="s">
        <v>160</v>
      </c>
      <c r="C65" s="38">
        <v>2015</v>
      </c>
      <c r="D65" s="119">
        <v>12.064828457166913</v>
      </c>
      <c r="E65" s="31">
        <v>21.283940223110925</v>
      </c>
      <c r="F65" s="31">
        <v>19.347505788255106</v>
      </c>
      <c r="G65" s="31">
        <v>9.3874973689749517</v>
      </c>
      <c r="H65" s="31">
        <v>12.165859818985474</v>
      </c>
      <c r="I65" s="31">
        <v>14.161229214902123</v>
      </c>
      <c r="J65" s="31">
        <v>23.868659229635863</v>
      </c>
      <c r="K65" s="31">
        <v>19.659019153862346</v>
      </c>
      <c r="L65" s="31">
        <v>20.391496527046936</v>
      </c>
      <c r="M65" s="31">
        <v>12.115344138076194</v>
      </c>
      <c r="N65" s="31">
        <v>14.102294253841297</v>
      </c>
      <c r="O65" s="31">
        <v>13.369816880656701</v>
      </c>
      <c r="P65" s="31">
        <v>19.313828667648913</v>
      </c>
      <c r="Q65" s="31">
        <v>11.854346453378236</v>
      </c>
      <c r="R65" s="31">
        <v>18.959232689081126</v>
      </c>
      <c r="S65" s="31">
        <f t="shared" si="13"/>
        <v>14.161229214902123</v>
      </c>
      <c r="T65" s="33">
        <f t="shared" si="14"/>
        <v>33.88126412875215</v>
      </c>
      <c r="U65" s="34">
        <f t="shared" si="15"/>
        <v>9</v>
      </c>
      <c r="V65" s="31">
        <v>7.5941906966954322</v>
      </c>
      <c r="W65" s="31">
        <v>8.4866343927594183</v>
      </c>
      <c r="X65" s="119">
        <v>13.874973689749526</v>
      </c>
      <c r="Y65" s="31">
        <v>13.159334876868026</v>
      </c>
      <c r="Z65" s="31">
        <v>12.999368553988633</v>
      </c>
      <c r="AA65" s="31">
        <v>6.2302673121448109</v>
      </c>
      <c r="AB65" s="31">
        <v>14.405388339296991</v>
      </c>
      <c r="AC65" s="31">
        <v>9.6653336139760047</v>
      </c>
      <c r="AD65" s="31">
        <v>11.930119974742158</v>
      </c>
      <c r="AE65" s="31">
        <v>7.0469374868448744</v>
      </c>
      <c r="AF65" s="31">
        <v>14.725320985055776</v>
      </c>
      <c r="AG65" s="31">
        <v>9.0507261629130689</v>
      </c>
      <c r="AH65" s="31">
        <v>7.7794148600294672</v>
      </c>
      <c r="AI65" s="31">
        <f t="shared" si="16"/>
        <v>13.079351715428331</v>
      </c>
      <c r="AJ65" s="36">
        <f t="shared" si="17"/>
        <v>44.955446581629275</v>
      </c>
      <c r="AK65" s="35">
        <f>RANK(R65,(D65:R65,V65:AH65),1)</f>
        <v>22</v>
      </c>
    </row>
    <row r="66" spans="1:37" x14ac:dyDescent="0.25">
      <c r="A66">
        <v>2022</v>
      </c>
      <c r="B66" s="30" t="s">
        <v>159</v>
      </c>
      <c r="C66" s="38">
        <v>2015</v>
      </c>
      <c r="D66" s="31">
        <v>16.366696879450991</v>
      </c>
      <c r="E66" s="31">
        <v>32.258621433812415</v>
      </c>
      <c r="F66" s="31">
        <v>30.808407786266134</v>
      </c>
      <c r="G66" s="31">
        <v>12.352712676421081</v>
      </c>
      <c r="H66" s="31">
        <v>13.233199533859899</v>
      </c>
      <c r="I66" s="31">
        <v>18.058612801588328</v>
      </c>
      <c r="J66" s="31">
        <v>37.420691441149813</v>
      </c>
      <c r="K66" s="119">
        <v>28.987008502740728</v>
      </c>
      <c r="L66" s="31">
        <v>25.560015538003366</v>
      </c>
      <c r="M66" s="31">
        <v>12.620311623289741</v>
      </c>
      <c r="N66" s="31">
        <v>24.420561957788422</v>
      </c>
      <c r="O66" s="119">
        <v>15.935085674824117</v>
      </c>
      <c r="P66" s="119">
        <v>23.24657948120333</v>
      </c>
      <c r="Q66" s="31">
        <v>18.308947300271917</v>
      </c>
      <c r="R66" s="31">
        <v>31.679577925015423</v>
      </c>
      <c r="S66" s="31">
        <f t="shared" si="13"/>
        <v>23.24657948120333</v>
      </c>
      <c r="T66" s="33">
        <f t="shared" si="14"/>
        <v>36.276297984530707</v>
      </c>
      <c r="U66" s="34">
        <f t="shared" si="15"/>
        <v>13</v>
      </c>
      <c r="V66" s="31">
        <v>8.2869351288359461</v>
      </c>
      <c r="W66" s="31">
        <v>9.5817687427165605</v>
      </c>
      <c r="X66" s="31">
        <v>21.476973542233154</v>
      </c>
      <c r="Y66" s="31">
        <v>14.389917562259916</v>
      </c>
      <c r="Z66" s="31">
        <v>15.270404419698735</v>
      </c>
      <c r="AA66" s="31">
        <v>8.5459018516120686</v>
      </c>
      <c r="AB66" s="31">
        <v>20.579222236609262</v>
      </c>
      <c r="AC66" s="31">
        <v>14.217273080409168</v>
      </c>
      <c r="AD66" s="31">
        <v>11.446329146704649</v>
      </c>
      <c r="AE66" s="119">
        <v>8.0452328542448956</v>
      </c>
      <c r="AF66" s="31">
        <v>22.728646035651085</v>
      </c>
      <c r="AG66" s="31">
        <v>9.9011610341404452</v>
      </c>
      <c r="AH66" s="31">
        <v>12.033320384997195</v>
      </c>
      <c r="AI66" s="31">
        <f t="shared" si="16"/>
        <v>16.150891277137553</v>
      </c>
      <c r="AJ66" s="36">
        <f t="shared" si="17"/>
        <v>96.147552363624371</v>
      </c>
      <c r="AK66" s="35">
        <f>RANK(R66,(D66:R66,V66:AH66),1)</f>
        <v>26</v>
      </c>
    </row>
    <row r="67" spans="1:37" x14ac:dyDescent="0.25">
      <c r="A67">
        <v>2023</v>
      </c>
      <c r="B67" s="30" t="s">
        <v>160</v>
      </c>
      <c r="C67" s="38">
        <v>2015</v>
      </c>
      <c r="D67" s="31">
        <v>21.973041723926205</v>
      </c>
      <c r="E67" s="31">
        <v>29.964036139294176</v>
      </c>
      <c r="F67" s="31">
        <v>25.306277594222394</v>
      </c>
      <c r="G67" s="31">
        <v>12.543492880325136</v>
      </c>
      <c r="H67" s="31">
        <v>15.087278149761705</v>
      </c>
      <c r="I67" s="31">
        <v>24.297535159790655</v>
      </c>
      <c r="J67" s="31">
        <v>16.885471185053071</v>
      </c>
      <c r="K67" s="31">
        <v>34.805999824566534</v>
      </c>
      <c r="L67" s="31">
        <v>25.990468114967403</v>
      </c>
      <c r="M67" s="31">
        <v>23.683518025788725</v>
      </c>
      <c r="N67" s="31">
        <v>33.262185316218826</v>
      </c>
      <c r="O67" s="31">
        <v>25.648372854594896</v>
      </c>
      <c r="P67" s="31">
        <v>17.587205052483849</v>
      </c>
      <c r="Q67" s="31">
        <v>12.166310926581096</v>
      </c>
      <c r="R67" s="119">
        <v>39.247446542835142</v>
      </c>
      <c r="S67" s="31">
        <f t="shared" si="13"/>
        <v>24.297535159790655</v>
      </c>
      <c r="T67" s="33">
        <f t="shared" si="14"/>
        <v>61.528510133755042</v>
      </c>
      <c r="U67" s="34">
        <f t="shared" si="15"/>
        <v>15</v>
      </c>
      <c r="V67" s="31">
        <v>8.2716879623402821</v>
      </c>
      <c r="W67" s="31">
        <v>10.561094704833192</v>
      </c>
      <c r="X67" s="31">
        <v>19.771351714862138</v>
      </c>
      <c r="Y67" s="31">
        <v>18.981901114002518</v>
      </c>
      <c r="Z67" s="31">
        <v>13.648723721528611</v>
      </c>
      <c r="AA67" s="31">
        <v>10.03479430426011</v>
      </c>
      <c r="AB67" s="31">
        <v>21.464284670038889</v>
      </c>
      <c r="AC67" s="31">
        <v>20.981842636180232</v>
      </c>
      <c r="AD67" s="31">
        <v>11.429490365778779</v>
      </c>
      <c r="AE67" s="31">
        <v>8.50852314259817</v>
      </c>
      <c r="AF67" s="31">
        <v>14.885529662875355</v>
      </c>
      <c r="AG67" s="31">
        <v>9.9997076108885725</v>
      </c>
      <c r="AH67" s="31">
        <v>13.052249934212451</v>
      </c>
      <c r="AI67" s="31">
        <f t="shared" si="16"/>
        <v>18.284553083243182</v>
      </c>
      <c r="AJ67" s="36">
        <f t="shared" si="17"/>
        <v>114.64810413552485</v>
      </c>
      <c r="AK67" s="35">
        <f>RANK(R67,(D67:R67,V67:AH67),1)</f>
        <v>28</v>
      </c>
    </row>
    <row r="68" spans="1:37" x14ac:dyDescent="0.25">
      <c r="A68">
        <v>2023</v>
      </c>
      <c r="B68" s="30" t="s">
        <v>159</v>
      </c>
      <c r="C68" s="74">
        <v>2015</v>
      </c>
      <c r="D68" s="31">
        <v>23.892238836041269</v>
      </c>
      <c r="E68" s="31">
        <v>21.819908759911918</v>
      </c>
      <c r="F68" s="31">
        <v>14.912141839480764</v>
      </c>
      <c r="G68" s="31">
        <v>11.639587260926502</v>
      </c>
      <c r="H68" s="31">
        <v>16.785873616647713</v>
      </c>
      <c r="I68" s="31">
        <v>23.270539813202465</v>
      </c>
      <c r="J68" s="31">
        <v>16.008749838099209</v>
      </c>
      <c r="K68" s="31">
        <v>35.65271201807532</v>
      </c>
      <c r="L68" s="31">
        <v>21.146401485169882</v>
      </c>
      <c r="M68" s="31">
        <v>22.363895404895874</v>
      </c>
      <c r="N68" s="31">
        <v>17.977463410422089</v>
      </c>
      <c r="O68" s="31">
        <v>17.200339631873586</v>
      </c>
      <c r="P68" s="31">
        <v>16.457754687927235</v>
      </c>
      <c r="Q68" s="31">
        <v>10.09397441248003</v>
      </c>
      <c r="R68" s="31">
        <v>21.700543780024091</v>
      </c>
      <c r="S68" s="31">
        <f t="shared" si="13"/>
        <v>17.977463410422089</v>
      </c>
      <c r="T68" s="33">
        <f t="shared" si="14"/>
        <v>20.709709065204478</v>
      </c>
      <c r="U68" s="34">
        <f t="shared" si="15"/>
        <v>10</v>
      </c>
      <c r="V68" s="31">
        <v>8.6174392332378691</v>
      </c>
      <c r="W68" s="31">
        <v>10.180321498985419</v>
      </c>
      <c r="X68" s="31">
        <v>17.56299739519622</v>
      </c>
      <c r="Y68" s="31">
        <v>18.763221897621133</v>
      </c>
      <c r="Z68" s="31">
        <v>14.083209809029023</v>
      </c>
      <c r="AA68" s="31">
        <v>9.5845266020982329</v>
      </c>
      <c r="AB68" s="31">
        <v>19.246765582051314</v>
      </c>
      <c r="AC68" s="31">
        <v>15.248895476851782</v>
      </c>
      <c r="AD68" s="31">
        <v>11.302833623555482</v>
      </c>
      <c r="AE68" s="31">
        <v>12.123130945356683</v>
      </c>
      <c r="AF68" s="31">
        <v>14.61856174536244</v>
      </c>
      <c r="AG68" s="31">
        <v>9.1441564609207457</v>
      </c>
      <c r="AH68" s="31">
        <v>12.865715889303031</v>
      </c>
      <c r="AI68" s="31">
        <f t="shared" si="16"/>
        <v>16.23325226301322</v>
      </c>
      <c r="AJ68" s="36">
        <f t="shared" si="17"/>
        <v>33.67958206050838</v>
      </c>
      <c r="AK68" s="35">
        <f>RANK(R68,(D68:R68,V68:AH68),1)</f>
        <v>23</v>
      </c>
    </row>
    <row r="69" spans="1:37" x14ac:dyDescent="0.25">
      <c r="A69">
        <v>2024</v>
      </c>
      <c r="B69" s="30" t="s">
        <v>160</v>
      </c>
      <c r="C69" s="38">
        <v>2015</v>
      </c>
      <c r="D69" s="31">
        <v>23.206119919654686</v>
      </c>
      <c r="E69" s="31">
        <v>18.47087482371041</v>
      </c>
      <c r="F69" s="31">
        <v>15.017735800675242</v>
      </c>
      <c r="G69" s="31">
        <v>13.376640027351597</v>
      </c>
      <c r="H69" s="31">
        <v>17.154579255523739</v>
      </c>
      <c r="I69" s="31">
        <v>21.804350613274071</v>
      </c>
      <c r="J69" s="31">
        <v>15.419462370186759</v>
      </c>
      <c r="K69" s="31">
        <v>29.240565836146843</v>
      </c>
      <c r="L69" s="31">
        <v>19.334159579469208</v>
      </c>
      <c r="M69" s="31">
        <v>23.402709517500746</v>
      </c>
      <c r="N69" s="31">
        <v>18.915338262318901</v>
      </c>
      <c r="O69" s="31">
        <v>14.62455660498312</v>
      </c>
      <c r="P69" s="31">
        <v>14.222830035471601</v>
      </c>
      <c r="Q69" s="31">
        <v>10.701312021881277</v>
      </c>
      <c r="R69" s="31">
        <v>21.042969928635372</v>
      </c>
      <c r="S69" s="31">
        <f t="shared" si="13"/>
        <v>18.47087482371041</v>
      </c>
      <c r="T69" s="36">
        <f t="shared" si="14"/>
        <v>13.925139602068301</v>
      </c>
      <c r="U69" s="78">
        <f t="shared" si="15"/>
        <v>11</v>
      </c>
      <c r="V69" s="31">
        <v>8.4191632121030811</v>
      </c>
      <c r="W69" s="31">
        <v>10.068806359246121</v>
      </c>
      <c r="X69" s="31">
        <v>17.470832086841316</v>
      </c>
      <c r="Y69" s="31">
        <v>18.24864310440617</v>
      </c>
      <c r="Z69" s="31">
        <v>13.487755887003717</v>
      </c>
      <c r="AA69" s="31">
        <v>9.2397110987649036</v>
      </c>
      <c r="AB69" s="31">
        <v>17.368263601008589</v>
      </c>
      <c r="AC69" s="31">
        <v>14.214282661652208</v>
      </c>
      <c r="AD69" s="31">
        <v>11.325270310697039</v>
      </c>
      <c r="AE69" s="31">
        <v>10.538911919312792</v>
      </c>
      <c r="AF69" s="31">
        <v>12.761229112355227</v>
      </c>
      <c r="AG69" s="31">
        <v>9.2311637249455103</v>
      </c>
      <c r="AH69" s="31">
        <v>13.316808410615838</v>
      </c>
      <c r="AI69" s="31">
        <f t="shared" si="16"/>
        <v>14.82114620282918</v>
      </c>
      <c r="AJ69" s="36">
        <f t="shared" si="17"/>
        <v>41.979369481008973</v>
      </c>
      <c r="AK69" s="79">
        <f>RANK(R69,(D69:R69,V69:AH69),1)</f>
        <v>24</v>
      </c>
    </row>
    <row r="70" spans="1:37" x14ac:dyDescent="0.25">
      <c r="A70">
        <v>2024</v>
      </c>
      <c r="B70" s="30" t="s">
        <v>159</v>
      </c>
      <c r="C70" s="74">
        <v>2015</v>
      </c>
      <c r="D70" s="31">
        <v>20.937255340565933</v>
      </c>
      <c r="E70" s="31">
        <v>18.714349625321553</v>
      </c>
      <c r="F70" s="31">
        <v>15.107370540208031</v>
      </c>
      <c r="G70" s="31">
        <v>10.854490549155575</v>
      </c>
      <c r="H70" s="31">
        <v>16.910860082764792</v>
      </c>
      <c r="I70" s="31">
        <v>21.365059836707303</v>
      </c>
      <c r="J70" s="31">
        <v>15.317078626551842</v>
      </c>
      <c r="K70" s="31">
        <v>27.010401521082656</v>
      </c>
      <c r="L70" s="31">
        <v>16.667598702605975</v>
      </c>
      <c r="M70" s="31">
        <v>22.925287999105244</v>
      </c>
      <c r="N70" s="31">
        <v>15.384185214181862</v>
      </c>
      <c r="O70" s="31">
        <v>13.396152555642546</v>
      </c>
      <c r="P70" s="31">
        <v>14.276926518286546</v>
      </c>
      <c r="Q70" s="31">
        <v>9.856280058159042</v>
      </c>
      <c r="R70" s="31">
        <v>18.042877904123227</v>
      </c>
      <c r="S70" s="31">
        <f>MEDIAN(D70:R70)</f>
        <v>16.667598702605975</v>
      </c>
      <c r="T70" s="36">
        <f>(R70-S70)/S70*100</f>
        <v>8.2512137834361656</v>
      </c>
      <c r="U70" s="78">
        <f>RANK(R70,D70:R70,1)</f>
        <v>10</v>
      </c>
      <c r="V70" s="31">
        <v>8.4805950117436524</v>
      </c>
      <c r="W70" s="119">
        <v>9.8311150877977855</v>
      </c>
      <c r="X70" s="31">
        <v>16.910860082764792</v>
      </c>
      <c r="Y70" s="31">
        <v>17.498042724527458</v>
      </c>
      <c r="Z70" s="31">
        <v>13.446482496365061</v>
      </c>
      <c r="AA70" s="31">
        <v>8.4889833351974051</v>
      </c>
      <c r="AB70" s="119">
        <v>16.390784028632144</v>
      </c>
      <c r="AC70" s="31">
        <v>12.616038474443576</v>
      </c>
      <c r="AD70" s="31">
        <v>11.299071692204452</v>
      </c>
      <c r="AE70" s="31">
        <v>11.668157924169558</v>
      </c>
      <c r="AF70" s="31">
        <v>12.423107035007272</v>
      </c>
      <c r="AG70" s="31">
        <v>8.9251761547925295</v>
      </c>
      <c r="AH70" s="31">
        <v>12.179845654848451</v>
      </c>
      <c r="AI70" s="31">
        <f>MEDIAN(D70:R70,V70:AH70)</f>
        <v>14.692148529247287</v>
      </c>
      <c r="AJ70" s="36">
        <f>(R70-AI70)/AI70*100</f>
        <v>22.806258514237911</v>
      </c>
      <c r="AK70" s="79">
        <f>RANK(R70,(D70:R70,V70:AH70),1)</f>
        <v>23</v>
      </c>
    </row>
    <row r="71" spans="1:37" x14ac:dyDescent="0.25">
      <c r="A71">
        <v>2025</v>
      </c>
      <c r="B71" s="30" t="s">
        <v>160</v>
      </c>
      <c r="C71" s="74">
        <v>2015</v>
      </c>
      <c r="D71" s="31">
        <v>20.02780469309517</v>
      </c>
      <c r="E71" s="31">
        <v>21.249526056367696</v>
      </c>
      <c r="F71" s="31">
        <v>14.256224459704258</v>
      </c>
      <c r="G71" s="119">
        <v>10.37199309095505</v>
      </c>
      <c r="H71" s="119">
        <v>14.542697055230233</v>
      </c>
      <c r="I71" s="31">
        <v>19.345325862577411</v>
      </c>
      <c r="J71" s="119">
        <v>15.225175885747987</v>
      </c>
      <c r="K71" s="119">
        <v>25.100054766819735</v>
      </c>
      <c r="L71" s="31">
        <v>18.839785988119814</v>
      </c>
      <c r="M71" s="31">
        <v>21.274803050090576</v>
      </c>
      <c r="N71" s="119">
        <v>15.174621898302229</v>
      </c>
      <c r="O71" s="31">
        <v>12.352024265913975</v>
      </c>
      <c r="P71" s="119">
        <v>13.320975691957704</v>
      </c>
      <c r="Q71" s="31">
        <v>10.751147996798247</v>
      </c>
      <c r="R71" s="119">
        <v>18.658230189360168</v>
      </c>
      <c r="S71" s="31">
        <f>MEDIAN(D71:R71)</f>
        <v>15.225175885747987</v>
      </c>
      <c r="T71" s="36">
        <f>(R71-S71)/S71*100</f>
        <v>22.548536249264622</v>
      </c>
      <c r="U71" s="78">
        <f>RANK(R71,D71:R71,1)</f>
        <v>9</v>
      </c>
      <c r="V71" s="31">
        <v>9.0491637527910012</v>
      </c>
      <c r="W71" s="119">
        <v>11.121877238067153</v>
      </c>
      <c r="X71" s="31">
        <v>15.772844083077054</v>
      </c>
      <c r="Y71" s="31">
        <v>16.227829970088891</v>
      </c>
      <c r="Z71" s="31">
        <v>13.556894300037914</v>
      </c>
      <c r="AA71" s="31">
        <v>8.7037115052449767</v>
      </c>
      <c r="AB71" s="31">
        <v>15.343135189788097</v>
      </c>
      <c r="AC71" s="31">
        <v>12.908118127817334</v>
      </c>
      <c r="AD71" s="119">
        <v>10.869107300838355</v>
      </c>
      <c r="AE71" s="119">
        <v>11.703248093693389</v>
      </c>
      <c r="AF71" s="31">
        <v>13.379955343977755</v>
      </c>
      <c r="AG71" s="31">
        <v>9.2598053671483349</v>
      </c>
      <c r="AH71" s="31">
        <v>11.273539200404432</v>
      </c>
      <c r="AI71" s="31">
        <f>MEDIAN(D71:R71,V71:AH71)</f>
        <v>13.906559379871087</v>
      </c>
      <c r="AJ71" s="36">
        <f>(R71-AI71)/AI71*100</f>
        <v>34.168558014190339</v>
      </c>
      <c r="AK71" s="79">
        <f>RANK(R71,(D71:R71,V71:AH71),1)</f>
        <v>22</v>
      </c>
    </row>
    <row r="72" spans="1:37" x14ac:dyDescent="0.25">
      <c r="A72">
        <v>2025</v>
      </c>
      <c r="B72" s="30" t="s">
        <v>159</v>
      </c>
      <c r="C72" s="74">
        <v>2015</v>
      </c>
      <c r="D72" s="31">
        <v>20.393466424682398</v>
      </c>
      <c r="E72" s="31">
        <v>21.935390199637027</v>
      </c>
      <c r="F72" s="31">
        <v>13.572413793103447</v>
      </c>
      <c r="G72" s="31">
        <v>10.584392014519056</v>
      </c>
      <c r="H72" s="31">
        <v>13.798911070780401</v>
      </c>
      <c r="I72" s="31">
        <v>20.254083484573503</v>
      </c>
      <c r="J72" s="31">
        <v>15.898366606170597</v>
      </c>
      <c r="K72" s="31">
        <v>27.075136116152454</v>
      </c>
      <c r="L72" s="31">
        <v>18.294010889292196</v>
      </c>
      <c r="M72" s="31">
        <v>21.996370235934666</v>
      </c>
      <c r="N72" s="31">
        <v>17.004718693284936</v>
      </c>
      <c r="O72" s="31">
        <v>12.936479128856623</v>
      </c>
      <c r="P72" s="31">
        <v>14.025408348457349</v>
      </c>
      <c r="Q72" s="31">
        <v>11.682032667876587</v>
      </c>
      <c r="R72" s="31">
        <v>18.270931476373818</v>
      </c>
      <c r="S72" s="31">
        <f>MEDIAN(D72:R72)</f>
        <v>17.004718693284936</v>
      </c>
      <c r="T72" s="36">
        <f>(R72-S72)/S72*100</f>
        <v>7.4462436334739381</v>
      </c>
      <c r="U72" s="78">
        <f>RANK(R72,D72:R72,1)</f>
        <v>9</v>
      </c>
      <c r="V72" s="31">
        <v>9.8264972776769497</v>
      </c>
      <c r="W72" s="31">
        <v>11.525226860254083</v>
      </c>
      <c r="X72" s="31">
        <v>15.811252268602541</v>
      </c>
      <c r="Y72" s="31">
        <v>16.900181488203266</v>
      </c>
      <c r="Z72" s="31">
        <v>13.494010889292197</v>
      </c>
      <c r="AA72" s="31">
        <v>9.094736842105263</v>
      </c>
      <c r="AB72" s="31">
        <v>15.305989110707804</v>
      </c>
      <c r="AC72" s="31">
        <v>11.638475499092559</v>
      </c>
      <c r="AD72" s="31">
        <v>11.621052631578946</v>
      </c>
      <c r="AE72" s="31">
        <v>12.622867513611617</v>
      </c>
      <c r="AF72" s="31">
        <v>17.884573502722322</v>
      </c>
      <c r="AG72" s="31">
        <v>9.5477313974591649</v>
      </c>
      <c r="AH72" s="31">
        <v>13.232667876588023</v>
      </c>
      <c r="AI72" s="31">
        <f>MEDIAN(D72:R72,V72:AH72)</f>
        <v>13.912159709618875</v>
      </c>
      <c r="AJ72" s="36">
        <f>(R72-AI72)/AI72*100</f>
        <v>31.330662224509155</v>
      </c>
      <c r="AK72" s="79">
        <f>RANK(R72,(D72:R72,V72:AH72),1)</f>
        <v>22</v>
      </c>
    </row>
    <row r="74" spans="1:37" x14ac:dyDescent="0.25">
      <c r="B74" s="30"/>
      <c r="R74" s="1"/>
      <c r="T74" s="121"/>
      <c r="U74" s="122"/>
      <c r="AJ74" s="121"/>
      <c r="AK74" s="122"/>
    </row>
    <row r="75" spans="1:37" x14ac:dyDescent="0.25">
      <c r="B75" s="30"/>
    </row>
    <row r="76" spans="1:37" x14ac:dyDescent="0.25">
      <c r="B76" s="30"/>
    </row>
    <row r="77" spans="1:37" x14ac:dyDescent="0.25">
      <c r="B77" s="30"/>
    </row>
    <row r="78" spans="1:37" x14ac:dyDescent="0.25">
      <c r="B78" s="30"/>
    </row>
    <row r="79" spans="1:37" x14ac:dyDescent="0.25">
      <c r="B79" s="30"/>
    </row>
    <row r="80" spans="1:37" x14ac:dyDescent="0.25">
      <c r="B80" s="30"/>
    </row>
    <row r="81" spans="2:2" x14ac:dyDescent="0.25">
      <c r="B81" s="30"/>
    </row>
    <row r="82" spans="2:2" x14ac:dyDescent="0.25">
      <c r="B82" s="30"/>
    </row>
    <row r="83" spans="2:2" x14ac:dyDescent="0.25">
      <c r="B83" s="30"/>
    </row>
    <row r="84" spans="2:2" x14ac:dyDescent="0.25">
      <c r="B84" s="30"/>
    </row>
  </sheetData>
  <phoneticPr fontId="20" type="noConversion"/>
  <pageMargins left="0.7" right="0.7" top="0.75" bottom="0.75" header="0.3" footer="0.3"/>
  <pageSetup paperSize="9"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9BA99-5E95-4406-BE3A-704B2323222F}">
  <sheetPr>
    <tabColor theme="4"/>
  </sheetPr>
  <dimension ref="A1:AK86"/>
  <sheetViews>
    <sheetView showGridLines="0" workbookViewId="0">
      <pane ySplit="14" topLeftCell="A64" activePane="bottomLeft" state="frozen"/>
      <selection pane="bottomLeft"/>
    </sheetView>
  </sheetViews>
  <sheetFormatPr defaultRowHeight="12.5" x14ac:dyDescent="0.25"/>
  <cols>
    <col min="1" max="1" width="8.54296875" customWidth="1"/>
    <col min="2" max="37" width="12.54296875" customWidth="1"/>
  </cols>
  <sheetData>
    <row r="1" spans="1:37" ht="18" customHeight="1" x14ac:dyDescent="0.35">
      <c r="A1" s="43" t="s">
        <v>93</v>
      </c>
    </row>
    <row r="2" spans="1:37" ht="18" customHeight="1" x14ac:dyDescent="0.35">
      <c r="A2" s="39" t="s">
        <v>143</v>
      </c>
    </row>
    <row r="3" spans="1:37" ht="18" customHeight="1" x14ac:dyDescent="0.35">
      <c r="A3" s="39" t="s">
        <v>94</v>
      </c>
    </row>
    <row r="4" spans="1:37" ht="18" customHeight="1" x14ac:dyDescent="0.35">
      <c r="A4" s="39" t="s">
        <v>97</v>
      </c>
    </row>
    <row r="5" spans="1:37" ht="18" customHeight="1" x14ac:dyDescent="0.35">
      <c r="A5" s="39" t="s">
        <v>149</v>
      </c>
    </row>
    <row r="6" spans="1:37" ht="18" customHeight="1" x14ac:dyDescent="0.35">
      <c r="A6" s="39" t="s">
        <v>158</v>
      </c>
    </row>
    <row r="7" spans="1:37" ht="18" customHeight="1" x14ac:dyDescent="0.35">
      <c r="A7" s="39" t="s">
        <v>119</v>
      </c>
    </row>
    <row r="8" spans="1:37" ht="18" customHeight="1" x14ac:dyDescent="0.35">
      <c r="A8" s="39" t="s">
        <v>177</v>
      </c>
    </row>
    <row r="9" spans="1:37" ht="18" customHeight="1" x14ac:dyDescent="0.35">
      <c r="A9" s="39" t="s">
        <v>95</v>
      </c>
    </row>
    <row r="10" spans="1:37" ht="18" customHeight="1" x14ac:dyDescent="0.25">
      <c r="A10" s="40" t="s">
        <v>139</v>
      </c>
    </row>
    <row r="11" spans="1:37" ht="18" customHeight="1" x14ac:dyDescent="0.35">
      <c r="A11" s="41" t="s">
        <v>140</v>
      </c>
    </row>
    <row r="12" spans="1:37" ht="18" customHeight="1" x14ac:dyDescent="0.35">
      <c r="A12" s="41" t="s">
        <v>141</v>
      </c>
    </row>
    <row r="13" spans="1:37" ht="18" customHeight="1" x14ac:dyDescent="0.35">
      <c r="A13" s="39" t="s">
        <v>142</v>
      </c>
    </row>
    <row r="14" spans="1:37" s="102" customFormat="1" ht="52" x14ac:dyDescent="0.3">
      <c r="A14" s="98" t="s">
        <v>84</v>
      </c>
      <c r="B14" s="98" t="s">
        <v>85</v>
      </c>
      <c r="C14" s="99" t="s">
        <v>60</v>
      </c>
      <c r="D14" s="99" t="s">
        <v>0</v>
      </c>
      <c r="E14" s="99" t="s">
        <v>1</v>
      </c>
      <c r="F14" s="99" t="s">
        <v>2</v>
      </c>
      <c r="G14" s="99" t="s">
        <v>3</v>
      </c>
      <c r="H14" s="99" t="s">
        <v>4</v>
      </c>
      <c r="I14" s="99" t="s">
        <v>5</v>
      </c>
      <c r="J14" s="99" t="s">
        <v>6</v>
      </c>
      <c r="K14" s="99" t="s">
        <v>7</v>
      </c>
      <c r="L14" s="99" t="s">
        <v>8</v>
      </c>
      <c r="M14" s="99" t="s">
        <v>9</v>
      </c>
      <c r="N14" s="99" t="s">
        <v>10</v>
      </c>
      <c r="O14" s="99" t="s">
        <v>11</v>
      </c>
      <c r="P14" s="99" t="s">
        <v>12</v>
      </c>
      <c r="Q14" s="99" t="s">
        <v>13</v>
      </c>
      <c r="R14" s="99" t="s">
        <v>115</v>
      </c>
      <c r="S14" s="99" t="s">
        <v>154</v>
      </c>
      <c r="T14" s="99" t="s">
        <v>155</v>
      </c>
      <c r="U14" s="99" t="s">
        <v>152</v>
      </c>
      <c r="V14" s="99" t="s">
        <v>27</v>
      </c>
      <c r="W14" s="99" t="s">
        <v>45</v>
      </c>
      <c r="X14" s="100" t="s">
        <v>17</v>
      </c>
      <c r="Y14" s="100" t="s">
        <v>180</v>
      </c>
      <c r="Z14" s="100" t="s">
        <v>18</v>
      </c>
      <c r="AA14" s="101" t="s">
        <v>19</v>
      </c>
      <c r="AB14" s="101" t="s">
        <v>20</v>
      </c>
      <c r="AC14" s="101" t="s">
        <v>21</v>
      </c>
      <c r="AD14" s="101" t="s">
        <v>22</v>
      </c>
      <c r="AE14" s="101" t="s">
        <v>23</v>
      </c>
      <c r="AF14" s="101" t="s">
        <v>28</v>
      </c>
      <c r="AG14" s="101" t="s">
        <v>24</v>
      </c>
      <c r="AH14" s="101" t="s">
        <v>25</v>
      </c>
      <c r="AI14" s="99" t="s">
        <v>156</v>
      </c>
      <c r="AJ14" s="99" t="s">
        <v>157</v>
      </c>
      <c r="AK14" s="99" t="s">
        <v>153</v>
      </c>
    </row>
    <row r="15" spans="1:37" ht="12.75" customHeight="1" x14ac:dyDescent="0.25">
      <c r="A15">
        <v>1998</v>
      </c>
      <c r="B15" s="30" t="s">
        <v>160</v>
      </c>
      <c r="C15" s="38" t="s">
        <v>86</v>
      </c>
      <c r="D15" s="31">
        <v>8.4210526315789487</v>
      </c>
      <c r="E15" s="31">
        <v>8.8105726872246706</v>
      </c>
      <c r="F15" s="31">
        <v>8.3557317073170729</v>
      </c>
      <c r="G15" s="31">
        <v>5.3625300600533805</v>
      </c>
      <c r="H15" s="31">
        <v>8.2478993285892344</v>
      </c>
      <c r="I15" s="31">
        <v>8.6502860989565793</v>
      </c>
      <c r="J15" s="31">
        <v>5.5392344701324134</v>
      </c>
      <c r="K15" s="31">
        <v>5.7186337504227254</v>
      </c>
      <c r="L15" s="31">
        <v>13.800273597811216</v>
      </c>
      <c r="M15" s="31">
        <v>7.260564529286996</v>
      </c>
      <c r="N15" s="31">
        <v>7.550776583034648</v>
      </c>
      <c r="O15" s="31">
        <v>7.7586206896551708</v>
      </c>
      <c r="P15" s="31">
        <v>7.0407433881343824</v>
      </c>
      <c r="Q15" s="31">
        <v>6.6870239969488932</v>
      </c>
      <c r="R15" s="31">
        <v>6.7889999999999997</v>
      </c>
      <c r="S15" s="32">
        <f t="shared" ref="S15:S33" si="0">MEDIAN(D15:R15)</f>
        <v>7.550776583034648</v>
      </c>
      <c r="T15" s="33">
        <f t="shared" ref="T15:T33" si="1">(R15-S15)/S15*100</f>
        <v>-10.088718354430389</v>
      </c>
      <c r="U15" s="34">
        <f t="shared" ref="U15:U33" si="2">RANK(R15,D15:R15,1)</f>
        <v>5</v>
      </c>
      <c r="V15" s="32"/>
      <c r="W15" s="32"/>
      <c r="X15" s="37"/>
      <c r="Y15" s="37"/>
      <c r="Z15" s="37"/>
      <c r="AA15" s="37"/>
      <c r="AB15" s="37"/>
      <c r="AC15" s="37"/>
      <c r="AD15" s="37"/>
      <c r="AE15" s="37"/>
      <c r="AF15" s="37"/>
      <c r="AG15" s="37"/>
      <c r="AH15" s="37"/>
      <c r="AI15" s="31"/>
      <c r="AJ15" s="36"/>
      <c r="AK15" s="35"/>
    </row>
    <row r="16" spans="1:37" ht="12.75" customHeight="1" x14ac:dyDescent="0.25">
      <c r="A16">
        <v>1998</v>
      </c>
      <c r="B16" s="30" t="s">
        <v>159</v>
      </c>
      <c r="C16" s="38" t="s">
        <v>86</v>
      </c>
      <c r="D16" s="31">
        <v>8.4110671936758887</v>
      </c>
      <c r="E16" s="31">
        <v>8.9223630968438083</v>
      </c>
      <c r="F16" s="31">
        <v>8.3363995095606498</v>
      </c>
      <c r="G16" s="31">
        <v>5.3411698200765167</v>
      </c>
      <c r="H16" s="31">
        <v>8.1178762884516367</v>
      </c>
      <c r="I16" s="31">
        <v>8.7779282329045358</v>
      </c>
      <c r="J16" s="31">
        <v>5.2821903171953251</v>
      </c>
      <c r="K16" s="31">
        <v>5.7437318435754197</v>
      </c>
      <c r="L16" s="31">
        <v>13.85238585650532</v>
      </c>
      <c r="M16" s="31">
        <v>7.2986242244402479</v>
      </c>
      <c r="N16" s="31">
        <v>7.5767538233843119</v>
      </c>
      <c r="O16" s="31">
        <v>7.795889070146818</v>
      </c>
      <c r="P16" s="31">
        <v>7.0707876370887339</v>
      </c>
      <c r="Q16" s="31">
        <v>6.2806847591489356</v>
      </c>
      <c r="R16" s="31">
        <v>6.4130000000000003</v>
      </c>
      <c r="S16" s="32">
        <f t="shared" si="0"/>
        <v>7.5767538233843119</v>
      </c>
      <c r="T16" s="33">
        <f t="shared" si="1"/>
        <v>-15.359530618410632</v>
      </c>
      <c r="U16" s="34">
        <f t="shared" si="2"/>
        <v>5</v>
      </c>
      <c r="V16" s="32"/>
      <c r="W16" s="32"/>
      <c r="X16" s="37"/>
      <c r="Y16" s="37"/>
      <c r="Z16" s="37"/>
      <c r="AA16" s="37"/>
      <c r="AB16" s="37"/>
      <c r="AC16" s="37"/>
      <c r="AD16" s="37"/>
      <c r="AE16" s="37"/>
      <c r="AF16" s="37"/>
      <c r="AG16" s="37"/>
      <c r="AH16" s="37"/>
      <c r="AI16" s="31"/>
      <c r="AJ16" s="36"/>
      <c r="AK16" s="35"/>
    </row>
    <row r="17" spans="1:37" ht="12.75" customHeight="1" x14ac:dyDescent="0.25">
      <c r="A17">
        <v>1999</v>
      </c>
      <c r="B17" s="30" t="s">
        <v>160</v>
      </c>
      <c r="C17" s="38" t="s">
        <v>86</v>
      </c>
      <c r="D17" s="31">
        <v>8.9024221855628145</v>
      </c>
      <c r="E17" s="31">
        <v>9.2315548625554342</v>
      </c>
      <c r="F17" s="31">
        <v>9.0082717741935472</v>
      </c>
      <c r="G17" s="31">
        <v>5.2779999999999996</v>
      </c>
      <c r="H17" s="31">
        <v>8.3546634916618014</v>
      </c>
      <c r="I17" s="31">
        <v>9.2804589355925611</v>
      </c>
      <c r="J17" s="31">
        <v>5.3342652997825413</v>
      </c>
      <c r="K17" s="31">
        <v>6.011955853746489</v>
      </c>
      <c r="L17" s="31">
        <v>13.558078160587106</v>
      </c>
      <c r="M17" s="31">
        <v>7.7565883901546586</v>
      </c>
      <c r="N17" s="31">
        <v>8.6399753143562439</v>
      </c>
      <c r="O17" s="31">
        <v>7.845592122983609</v>
      </c>
      <c r="P17" s="31">
        <v>7.2698424146262308</v>
      </c>
      <c r="Q17" s="31">
        <v>6.2384604872597214</v>
      </c>
      <c r="R17" s="31">
        <v>6.4130000000000003</v>
      </c>
      <c r="S17" s="32">
        <f t="shared" si="0"/>
        <v>7.845592122983609</v>
      </c>
      <c r="T17" s="33">
        <f t="shared" si="1"/>
        <v>-18.259834318774228</v>
      </c>
      <c r="U17" s="34">
        <f t="shared" si="2"/>
        <v>5</v>
      </c>
      <c r="V17" s="32"/>
      <c r="W17" s="32"/>
      <c r="X17" s="37"/>
      <c r="Y17" s="37"/>
      <c r="Z17" s="37"/>
      <c r="AA17" s="37"/>
      <c r="AB17" s="37"/>
      <c r="AC17" s="37"/>
      <c r="AD17" s="37"/>
      <c r="AE17" s="37"/>
      <c r="AF17" s="37"/>
      <c r="AG17" s="37"/>
      <c r="AH17" s="37"/>
      <c r="AI17" s="31"/>
      <c r="AJ17" s="36"/>
      <c r="AK17" s="35"/>
    </row>
    <row r="18" spans="1:37" ht="12.75" customHeight="1" x14ac:dyDescent="0.25">
      <c r="A18">
        <v>1999</v>
      </c>
      <c r="B18" s="30" t="s">
        <v>159</v>
      </c>
      <c r="C18" s="38" t="s">
        <v>86</v>
      </c>
      <c r="D18" s="31">
        <v>8.9024221855628145</v>
      </c>
      <c r="E18" s="31">
        <v>9.19684976908718</v>
      </c>
      <c r="F18" s="31">
        <v>9.3369027217741927</v>
      </c>
      <c r="G18" s="31">
        <v>5.2569999999999997</v>
      </c>
      <c r="H18" s="31">
        <v>8.1689805886666349</v>
      </c>
      <c r="I18" s="31">
        <v>10.941134965717879</v>
      </c>
      <c r="J18" s="31">
        <v>5.2526766595289081</v>
      </c>
      <c r="K18" s="31">
        <v>6.0084005871268866</v>
      </c>
      <c r="L18" s="31">
        <v>13.613752214308953</v>
      </c>
      <c r="M18" s="31">
        <v>7.7218832966864062</v>
      </c>
      <c r="N18" s="31">
        <v>6.9786859432502446</v>
      </c>
      <c r="O18" s="31">
        <v>7.845592122983609</v>
      </c>
      <c r="P18" s="31">
        <v>7.1604582116283817</v>
      </c>
      <c r="Q18" s="31">
        <v>6.3035753404691413</v>
      </c>
      <c r="R18" s="31">
        <v>6.41</v>
      </c>
      <c r="S18" s="32">
        <f t="shared" si="0"/>
        <v>7.7218832966864062</v>
      </c>
      <c r="T18" s="33">
        <f t="shared" si="1"/>
        <v>-16.98916243980737</v>
      </c>
      <c r="U18" s="34">
        <f t="shared" si="2"/>
        <v>5</v>
      </c>
      <c r="V18" s="32"/>
      <c r="W18" s="32"/>
      <c r="X18" s="37"/>
      <c r="Y18" s="37"/>
      <c r="Z18" s="37"/>
      <c r="AA18" s="37"/>
      <c r="AB18" s="37"/>
      <c r="AC18" s="37"/>
      <c r="AD18" s="37"/>
      <c r="AE18" s="37"/>
      <c r="AF18" s="37"/>
      <c r="AG18" s="37"/>
      <c r="AH18" s="37"/>
      <c r="AI18" s="31"/>
      <c r="AJ18" s="36"/>
      <c r="AK18" s="35"/>
    </row>
    <row r="19" spans="1:37" ht="12.75" customHeight="1" x14ac:dyDescent="0.25">
      <c r="A19">
        <v>2000</v>
      </c>
      <c r="B19" s="30" t="s">
        <v>160</v>
      </c>
      <c r="C19" s="38" t="s">
        <v>86</v>
      </c>
      <c r="D19" s="31">
        <v>7.6597167212924129</v>
      </c>
      <c r="E19" s="31">
        <v>8.1918894196564693</v>
      </c>
      <c r="F19" s="31">
        <v>8.4994593749999989</v>
      </c>
      <c r="G19" s="31">
        <v>4.6376000000000008</v>
      </c>
      <c r="H19" s="31">
        <v>7.2353828071047337</v>
      </c>
      <c r="I19" s="31">
        <v>7.8774740135901391</v>
      </c>
      <c r="J19" s="31">
        <v>4.25293744525327</v>
      </c>
      <c r="K19" s="31">
        <v>5.3217262343123863</v>
      </c>
      <c r="L19" s="31">
        <v>11.457833876473838</v>
      </c>
      <c r="M19" s="31">
        <v>6.73179655874209</v>
      </c>
      <c r="N19" s="31">
        <v>6.4169999999999998</v>
      </c>
      <c r="O19" s="31">
        <v>6.9087499127103671</v>
      </c>
      <c r="P19" s="31">
        <v>6.207974228600964</v>
      </c>
      <c r="Q19" s="31">
        <v>5.5839660390697681</v>
      </c>
      <c r="R19" s="31">
        <v>6.41</v>
      </c>
      <c r="S19" s="32">
        <f t="shared" si="0"/>
        <v>6.73179655874209</v>
      </c>
      <c r="T19" s="33">
        <f t="shared" si="1"/>
        <v>-4.7802478273678126</v>
      </c>
      <c r="U19" s="34">
        <f t="shared" si="2"/>
        <v>6</v>
      </c>
      <c r="V19" s="32"/>
      <c r="W19" s="32"/>
      <c r="X19" s="37"/>
      <c r="Y19" s="37"/>
      <c r="Z19" s="37"/>
      <c r="AA19" s="37"/>
      <c r="AB19" s="37"/>
      <c r="AC19" s="37"/>
      <c r="AD19" s="37"/>
      <c r="AE19" s="37"/>
      <c r="AF19" s="37"/>
      <c r="AG19" s="37"/>
      <c r="AH19" s="37"/>
      <c r="AI19" s="31"/>
      <c r="AJ19" s="36"/>
      <c r="AK19" s="35"/>
    </row>
    <row r="20" spans="1:37" ht="12.75" customHeight="1" x14ac:dyDescent="0.25">
      <c r="A20">
        <v>2000</v>
      </c>
      <c r="B20" s="30" t="s">
        <v>159</v>
      </c>
      <c r="C20" s="38" t="s">
        <v>86</v>
      </c>
      <c r="D20" s="31">
        <v>8.2454597646853625</v>
      </c>
      <c r="E20" s="31">
        <v>8.2994752094080546</v>
      </c>
      <c r="F20" s="31">
        <v>8.4649123592493289</v>
      </c>
      <c r="G20" s="31">
        <v>4.6252000000000004</v>
      </c>
      <c r="H20" s="31">
        <v>7.0803726463777341</v>
      </c>
      <c r="I20" s="31">
        <v>7.8774740135901391</v>
      </c>
      <c r="J20" s="31">
        <v>4.1798373211423145</v>
      </c>
      <c r="K20" s="31">
        <v>5.3248751847468903</v>
      </c>
      <c r="L20" s="31">
        <v>12.046047297122819</v>
      </c>
      <c r="M20" s="31">
        <v>6.6703189645983265</v>
      </c>
      <c r="N20" s="31">
        <v>7.4028000000000009</v>
      </c>
      <c r="O20" s="31">
        <v>6.9087499127103671</v>
      </c>
      <c r="P20" s="31">
        <v>6.207974228600964</v>
      </c>
      <c r="Q20" s="31">
        <v>5.7812870325802619</v>
      </c>
      <c r="R20" s="31">
        <v>6.08</v>
      </c>
      <c r="S20" s="32">
        <f t="shared" si="0"/>
        <v>6.9087499127103671</v>
      </c>
      <c r="T20" s="33">
        <f t="shared" si="1"/>
        <v>-11.995656568573644</v>
      </c>
      <c r="U20" s="34">
        <f t="shared" si="2"/>
        <v>5</v>
      </c>
      <c r="V20" s="32"/>
      <c r="W20" s="32"/>
      <c r="X20" s="37"/>
      <c r="Y20" s="37"/>
      <c r="Z20" s="37"/>
      <c r="AA20" s="37"/>
      <c r="AB20" s="37"/>
      <c r="AC20" s="37"/>
      <c r="AD20" s="37"/>
      <c r="AE20" s="37"/>
      <c r="AF20" s="37"/>
      <c r="AG20" s="37"/>
      <c r="AH20" s="37"/>
      <c r="AI20" s="31"/>
      <c r="AJ20" s="36"/>
      <c r="AK20" s="35"/>
    </row>
    <row r="21" spans="1:37" ht="12.75" customHeight="1" x14ac:dyDescent="0.25">
      <c r="A21">
        <v>2001</v>
      </c>
      <c r="B21" s="30" t="s">
        <v>160</v>
      </c>
      <c r="C21" s="38" t="s">
        <v>86</v>
      </c>
      <c r="D21" s="31">
        <v>8.3784510512125454</v>
      </c>
      <c r="E21" s="31">
        <v>8.5895106333927433</v>
      </c>
      <c r="F21" s="31">
        <v>9.1215801977211779</v>
      </c>
      <c r="G21" s="31">
        <v>4.6431000000000004</v>
      </c>
      <c r="H21" s="31">
        <v>7.194572205190279</v>
      </c>
      <c r="I21" s="31">
        <v>8.3427496254786977</v>
      </c>
      <c r="J21" s="31">
        <v>4.3669476934037874</v>
      </c>
      <c r="K21" s="31">
        <v>5.4075605284141988</v>
      </c>
      <c r="L21" s="31">
        <v>12.427750262101876</v>
      </c>
      <c r="M21" s="31">
        <v>7.1371024717463358</v>
      </c>
      <c r="N21" s="31">
        <v>10.684800000000001</v>
      </c>
      <c r="O21" s="31">
        <v>7.0516056304306618</v>
      </c>
      <c r="P21" s="31">
        <v>6.0544156359309076</v>
      </c>
      <c r="Q21" s="31">
        <v>5.7782131179775273</v>
      </c>
      <c r="R21" s="31">
        <v>6.06</v>
      </c>
      <c r="S21" s="32">
        <f t="shared" si="0"/>
        <v>7.1371024717463358</v>
      </c>
      <c r="T21" s="33">
        <f t="shared" si="1"/>
        <v>-15.091593206210282</v>
      </c>
      <c r="U21" s="34">
        <f t="shared" si="2"/>
        <v>6</v>
      </c>
      <c r="V21" s="32"/>
      <c r="W21" s="32"/>
      <c r="X21" s="37"/>
      <c r="Y21" s="37"/>
      <c r="Z21" s="37"/>
      <c r="AA21" s="37"/>
      <c r="AB21" s="37"/>
      <c r="AC21" s="37"/>
      <c r="AD21" s="37"/>
      <c r="AE21" s="37"/>
      <c r="AF21" s="37"/>
      <c r="AG21" s="37"/>
      <c r="AH21" s="37"/>
      <c r="AI21" s="31"/>
      <c r="AJ21" s="36"/>
      <c r="AK21" s="35"/>
    </row>
    <row r="22" spans="1:37" ht="12.75" customHeight="1" x14ac:dyDescent="0.25">
      <c r="A22">
        <v>2001</v>
      </c>
      <c r="B22" s="30" t="s">
        <v>159</v>
      </c>
      <c r="C22" s="38" t="s">
        <v>86</v>
      </c>
      <c r="D22" s="31">
        <v>8.3784510512125454</v>
      </c>
      <c r="E22" s="31">
        <v>8.6363625095748873</v>
      </c>
      <c r="F22" s="31">
        <v>9.3178108411528147</v>
      </c>
      <c r="G22" s="31">
        <v>4.7880000000000003</v>
      </c>
      <c r="H22" s="31">
        <v>7.1916909187644915</v>
      </c>
      <c r="I22" s="31">
        <v>8.2396731822295397</v>
      </c>
      <c r="J22" s="31">
        <v>4.5520987947515277</v>
      </c>
      <c r="K22" s="31">
        <v>5.4075605284141988</v>
      </c>
      <c r="L22" s="31">
        <v>12.041213260547341</v>
      </c>
      <c r="M22" s="31">
        <v>7.2464235161713324</v>
      </c>
      <c r="N22" s="31">
        <v>9.9917999999999996</v>
      </c>
      <c r="O22" s="31">
        <v>7.0516056304306618</v>
      </c>
      <c r="P22" s="31">
        <v>6.0544156359309076</v>
      </c>
      <c r="Q22" s="31">
        <v>6.3268921375280884</v>
      </c>
      <c r="R22" s="31">
        <v>6.08</v>
      </c>
      <c r="S22" s="32">
        <f t="shared" si="0"/>
        <v>7.1916909187644915</v>
      </c>
      <c r="T22" s="33">
        <f t="shared" si="1"/>
        <v>-15.457990774657432</v>
      </c>
      <c r="U22" s="34">
        <f t="shared" si="2"/>
        <v>5</v>
      </c>
      <c r="V22" s="32"/>
      <c r="W22" s="32"/>
      <c r="X22" s="37"/>
      <c r="Y22" s="37"/>
      <c r="Z22" s="37"/>
      <c r="AA22" s="37"/>
      <c r="AB22" s="37"/>
      <c r="AC22" s="37"/>
      <c r="AD22" s="37"/>
      <c r="AE22" s="37"/>
      <c r="AF22" s="37"/>
      <c r="AG22" s="37"/>
      <c r="AH22" s="37"/>
      <c r="AI22" s="31"/>
      <c r="AJ22" s="36"/>
      <c r="AK22" s="35"/>
    </row>
    <row r="23" spans="1:37" ht="12.75" customHeight="1" x14ac:dyDescent="0.25">
      <c r="A23">
        <v>2002</v>
      </c>
      <c r="B23" s="30" t="s">
        <v>160</v>
      </c>
      <c r="C23" s="38" t="s">
        <v>86</v>
      </c>
      <c r="D23" s="31">
        <v>8.2769999999999992</v>
      </c>
      <c r="E23" s="31">
        <v>8.3265999999999991</v>
      </c>
      <c r="F23" s="31">
        <v>12.865625841184388</v>
      </c>
      <c r="G23" s="31">
        <v>4.891799999999999</v>
      </c>
      <c r="H23" s="31">
        <v>7.1485999999999992</v>
      </c>
      <c r="I23" s="31">
        <v>8.2893999999999988</v>
      </c>
      <c r="J23" s="31">
        <v>4.4019999999999992</v>
      </c>
      <c r="K23" s="31">
        <v>5.8031999999999995</v>
      </c>
      <c r="L23" s="31">
        <v>11.4762</v>
      </c>
      <c r="M23" s="31">
        <v>7.3283999999999994</v>
      </c>
      <c r="N23" s="31">
        <v>9.8331999999999997</v>
      </c>
      <c r="O23" s="31">
        <v>7.0865999999999989</v>
      </c>
      <c r="P23" s="31">
        <v>5.9581999999999988</v>
      </c>
      <c r="Q23" s="31">
        <v>6.5150379198266508</v>
      </c>
      <c r="R23" s="31">
        <v>6.06</v>
      </c>
      <c r="S23" s="32">
        <f t="shared" si="0"/>
        <v>7.1485999999999992</v>
      </c>
      <c r="T23" s="33">
        <f t="shared" si="1"/>
        <v>-15.228156562124049</v>
      </c>
      <c r="U23" s="34">
        <f t="shared" si="2"/>
        <v>5</v>
      </c>
      <c r="V23" s="32"/>
      <c r="W23" s="32"/>
      <c r="X23" s="37"/>
      <c r="Y23" s="37"/>
      <c r="Z23" s="37"/>
      <c r="AA23" s="37"/>
      <c r="AB23" s="37"/>
      <c r="AC23" s="37"/>
      <c r="AD23" s="37"/>
      <c r="AE23" s="37"/>
      <c r="AF23" s="37"/>
      <c r="AG23" s="37"/>
      <c r="AH23" s="37"/>
      <c r="AI23" s="31"/>
      <c r="AJ23" s="36"/>
      <c r="AK23" s="35"/>
    </row>
    <row r="24" spans="1:37" ht="12.75" customHeight="1" x14ac:dyDescent="0.25">
      <c r="A24">
        <v>2002</v>
      </c>
      <c r="B24" s="30" t="s">
        <v>159</v>
      </c>
      <c r="C24" s="38" t="s">
        <v>86</v>
      </c>
      <c r="D24" s="31">
        <v>8.2920090000000002</v>
      </c>
      <c r="E24" s="31">
        <v>8.4010300000000004</v>
      </c>
      <c r="F24" s="31">
        <v>13.138669251167736</v>
      </c>
      <c r="G24" s="31">
        <v>5.0983350000000005</v>
      </c>
      <c r="H24" s="31">
        <v>7.3941889999999999</v>
      </c>
      <c r="I24" s="31">
        <v>8.5741809999999994</v>
      </c>
      <c r="J24" s="31">
        <v>4.5532300000000001</v>
      </c>
      <c r="K24" s="31">
        <v>6.0000027999999999</v>
      </c>
      <c r="L24" s="31">
        <v>12.210351999999999</v>
      </c>
      <c r="M24" s="31">
        <v>7.599405</v>
      </c>
      <c r="N24" s="31">
        <v>10.895686999999999</v>
      </c>
      <c r="O24" s="31">
        <v>7.3300589999999994</v>
      </c>
      <c r="P24" s="31">
        <v>6.1628929999999995</v>
      </c>
      <c r="Q24" s="31">
        <v>6.6711857142857145</v>
      </c>
      <c r="R24" s="31">
        <v>6.08</v>
      </c>
      <c r="S24" s="32">
        <f t="shared" si="0"/>
        <v>7.3941889999999999</v>
      </c>
      <c r="T24" s="33">
        <f t="shared" si="1"/>
        <v>-17.773267629485801</v>
      </c>
      <c r="U24" s="34">
        <f t="shared" si="2"/>
        <v>4</v>
      </c>
      <c r="V24" s="32"/>
      <c r="W24" s="32"/>
      <c r="X24" s="37"/>
      <c r="Y24" s="37"/>
      <c r="Z24" s="37"/>
      <c r="AA24" s="37"/>
      <c r="AB24" s="37"/>
      <c r="AC24" s="37"/>
      <c r="AD24" s="37"/>
      <c r="AE24" s="37"/>
      <c r="AF24" s="37"/>
      <c r="AG24" s="37"/>
      <c r="AH24" s="37"/>
      <c r="AI24" s="31"/>
      <c r="AJ24" s="36"/>
      <c r="AK24" s="35"/>
    </row>
    <row r="25" spans="1:37" ht="12.75" customHeight="1" x14ac:dyDescent="0.25">
      <c r="A25">
        <v>2003</v>
      </c>
      <c r="B25" s="30" t="s">
        <v>160</v>
      </c>
      <c r="C25" s="38" t="s">
        <v>86</v>
      </c>
      <c r="D25" s="31">
        <v>8.5095615500000008</v>
      </c>
      <c r="E25" s="31">
        <v>8.7001231600000004</v>
      </c>
      <c r="F25" s="31">
        <v>14.269544765305561</v>
      </c>
      <c r="G25" s="31">
        <v>5.4934312400000005</v>
      </c>
      <c r="H25" s="31">
        <v>7.333336440000001</v>
      </c>
      <c r="I25" s="31">
        <v>9.3046634400000006</v>
      </c>
      <c r="J25" s="31">
        <v>4.8757487800000003</v>
      </c>
      <c r="K25" s="31">
        <v>7.157888337000001</v>
      </c>
      <c r="L25" s="31">
        <v>12.715059150000002</v>
      </c>
      <c r="M25" s="31">
        <v>8.0364430700000007</v>
      </c>
      <c r="N25" s="31">
        <v>11.321988070000002</v>
      </c>
      <c r="O25" s="31">
        <v>7.7407440200000002</v>
      </c>
      <c r="P25" s="31">
        <v>6.4133838400000007</v>
      </c>
      <c r="Q25" s="31">
        <v>8.1360070443185979</v>
      </c>
      <c r="R25" s="31">
        <v>6.02</v>
      </c>
      <c r="S25" s="32">
        <f t="shared" si="0"/>
        <v>8.0364430700000007</v>
      </c>
      <c r="T25" s="33">
        <f t="shared" si="1"/>
        <v>-25.091238156434809</v>
      </c>
      <c r="U25" s="34">
        <f t="shared" si="2"/>
        <v>3</v>
      </c>
      <c r="V25" s="32"/>
      <c r="W25" s="32"/>
      <c r="X25" s="37"/>
      <c r="Y25" s="37"/>
      <c r="Z25" s="37"/>
      <c r="AA25" s="37"/>
      <c r="AB25" s="37"/>
      <c r="AC25" s="37"/>
      <c r="AD25" s="37"/>
      <c r="AE25" s="37"/>
      <c r="AF25" s="37"/>
      <c r="AG25" s="37"/>
      <c r="AH25" s="37"/>
      <c r="AI25" s="31"/>
      <c r="AJ25" s="36"/>
      <c r="AK25" s="35"/>
    </row>
    <row r="26" spans="1:37" ht="12.75" customHeight="1" x14ac:dyDescent="0.25">
      <c r="A26">
        <v>2003</v>
      </c>
      <c r="B26" s="30" t="s">
        <v>159</v>
      </c>
      <c r="C26" s="38" t="s">
        <v>86</v>
      </c>
      <c r="D26" s="31">
        <v>9.0294650000000001</v>
      </c>
      <c r="E26" s="31">
        <v>9.2810600000000001</v>
      </c>
      <c r="F26" s="31">
        <v>14.574904621243725</v>
      </c>
      <c r="G26" s="31">
        <v>6.29686375</v>
      </c>
      <c r="H26" s="31">
        <v>7.7994450000000137</v>
      </c>
      <c r="I26" s="31">
        <v>9.93101375</v>
      </c>
      <c r="J26" s="31">
        <v>5.1856525000000087</v>
      </c>
      <c r="K26" s="31">
        <v>7.6107487500000008</v>
      </c>
      <c r="L26" s="31">
        <v>13.481298749999999</v>
      </c>
      <c r="M26" s="31">
        <v>8.5472412500000008</v>
      </c>
      <c r="N26" s="31">
        <v>12.18838</v>
      </c>
      <c r="O26" s="31">
        <v>8.2117812499999996</v>
      </c>
      <c r="P26" s="31">
        <v>6.8210199999999999</v>
      </c>
      <c r="Q26" s="31">
        <v>8.8626613540425279</v>
      </c>
      <c r="R26" s="31">
        <v>5.98</v>
      </c>
      <c r="S26" s="32">
        <f t="shared" si="0"/>
        <v>8.5472412500000008</v>
      </c>
      <c r="T26" s="33">
        <f t="shared" si="1"/>
        <v>-30.035904859945305</v>
      </c>
      <c r="U26" s="34">
        <f t="shared" si="2"/>
        <v>2</v>
      </c>
      <c r="V26" s="32"/>
      <c r="W26" s="32"/>
      <c r="X26" s="37"/>
      <c r="Y26" s="37"/>
      <c r="Z26" s="37"/>
      <c r="AA26" s="37"/>
      <c r="AB26" s="37"/>
      <c r="AC26" s="37"/>
      <c r="AD26" s="37"/>
      <c r="AE26" s="37"/>
      <c r="AF26" s="37"/>
      <c r="AG26" s="37"/>
      <c r="AH26" s="37"/>
      <c r="AI26" s="31"/>
      <c r="AJ26" s="36"/>
      <c r="AK26" s="35"/>
    </row>
    <row r="27" spans="1:37" ht="12.75" customHeight="1" x14ac:dyDescent="0.25">
      <c r="A27">
        <v>2004</v>
      </c>
      <c r="B27" s="30" t="s">
        <v>160</v>
      </c>
      <c r="C27" s="38" t="s">
        <v>86</v>
      </c>
      <c r="D27" s="31">
        <v>9.1010999999999989</v>
      </c>
      <c r="E27" s="31">
        <v>9.4529999999999976</v>
      </c>
      <c r="F27" s="31">
        <v>14.770630872483219</v>
      </c>
      <c r="G27" s="31">
        <v>6.2927999999999988</v>
      </c>
      <c r="H27" s="31">
        <v>7.84</v>
      </c>
      <c r="I27" s="31">
        <v>10.826099999999999</v>
      </c>
      <c r="J27" s="31">
        <v>5.2439999999999989</v>
      </c>
      <c r="K27" s="31">
        <v>7.8935999999999984</v>
      </c>
      <c r="L27" s="31">
        <v>13.116899999999999</v>
      </c>
      <c r="M27" s="31">
        <v>8.638799999999998</v>
      </c>
      <c r="N27" s="31">
        <v>12.385499999999997</v>
      </c>
      <c r="O27" s="31">
        <v>8.2730999999999995</v>
      </c>
      <c r="P27" s="31">
        <v>6.8309999999999995</v>
      </c>
      <c r="Q27" s="31">
        <v>9.2515864332603925</v>
      </c>
      <c r="R27" s="31">
        <v>5.79</v>
      </c>
      <c r="S27" s="32">
        <f t="shared" si="0"/>
        <v>8.638799999999998</v>
      </c>
      <c r="T27" s="33">
        <f t="shared" si="1"/>
        <v>-32.976802333657432</v>
      </c>
      <c r="U27" s="34">
        <f t="shared" si="2"/>
        <v>2</v>
      </c>
      <c r="V27" s="32"/>
      <c r="W27" s="32"/>
      <c r="X27" s="37"/>
      <c r="Y27" s="37"/>
      <c r="Z27" s="37"/>
      <c r="AA27" s="37"/>
      <c r="AB27" s="37"/>
      <c r="AC27" s="37"/>
      <c r="AD27" s="37"/>
      <c r="AE27" s="37"/>
      <c r="AF27" s="37"/>
      <c r="AG27" s="37"/>
      <c r="AH27" s="37"/>
      <c r="AI27" s="31"/>
      <c r="AJ27" s="36"/>
      <c r="AK27" s="35"/>
    </row>
    <row r="28" spans="1:37" ht="12.75" customHeight="1" x14ac:dyDescent="0.25">
      <c r="A28">
        <v>2004</v>
      </c>
      <c r="B28" s="30" t="s">
        <v>159</v>
      </c>
      <c r="C28" s="38" t="s">
        <v>86</v>
      </c>
      <c r="D28" s="31">
        <v>9.2105200000000007</v>
      </c>
      <c r="E28" s="31">
        <v>9.874839999999999</v>
      </c>
      <c r="F28" s="31">
        <v>14.741922147651007</v>
      </c>
      <c r="G28" s="31">
        <v>6.1795599999999995</v>
      </c>
      <c r="H28" s="31">
        <v>7.8611199999999997</v>
      </c>
      <c r="I28" s="31">
        <v>10.898999999999999</v>
      </c>
      <c r="J28" s="31">
        <v>5.2591999999999999</v>
      </c>
      <c r="K28" s="31">
        <v>7.9164799999999991</v>
      </c>
      <c r="L28" s="31">
        <v>12.691279999999999</v>
      </c>
      <c r="M28" s="31">
        <v>8.6707599999999996</v>
      </c>
      <c r="N28" s="31">
        <v>12.46292</v>
      </c>
      <c r="O28" s="31">
        <v>8.2970799999999993</v>
      </c>
      <c r="P28" s="31">
        <v>6.8507999999999996</v>
      </c>
      <c r="Q28" s="31">
        <v>8.8748621444201312</v>
      </c>
      <c r="R28" s="31">
        <v>5.85</v>
      </c>
      <c r="S28" s="32">
        <f t="shared" si="0"/>
        <v>8.6707599999999996</v>
      </c>
      <c r="T28" s="33">
        <f t="shared" si="1"/>
        <v>-32.531865718806657</v>
      </c>
      <c r="U28" s="34">
        <f t="shared" si="2"/>
        <v>2</v>
      </c>
      <c r="V28" s="32"/>
      <c r="W28" s="32"/>
      <c r="X28" s="37"/>
      <c r="Y28" s="37"/>
      <c r="Z28" s="37"/>
      <c r="AA28" s="37"/>
      <c r="AB28" s="37"/>
      <c r="AC28" s="37"/>
      <c r="AD28" s="37"/>
      <c r="AE28" s="37"/>
      <c r="AF28" s="37"/>
      <c r="AG28" s="37"/>
      <c r="AH28" s="37"/>
      <c r="AI28" s="31"/>
      <c r="AJ28" s="36"/>
      <c r="AK28" s="35"/>
    </row>
    <row r="29" spans="1:37" ht="12.75" customHeight="1" x14ac:dyDescent="0.25">
      <c r="A29">
        <v>2005</v>
      </c>
      <c r="B29" s="30" t="s">
        <v>160</v>
      </c>
      <c r="C29" s="38" t="s">
        <v>86</v>
      </c>
      <c r="D29" s="31">
        <v>9.3272444999999991</v>
      </c>
      <c r="E29" s="31">
        <v>9.6486327000000003</v>
      </c>
      <c r="F29" s="31">
        <v>15.05889495329615</v>
      </c>
      <c r="G29" s="31">
        <v>6.2181629999999997</v>
      </c>
      <c r="H29" s="31">
        <v>8.2512927000000005</v>
      </c>
      <c r="I29" s="31">
        <v>11.562988499999999</v>
      </c>
      <c r="J29" s="31">
        <v>5.4496259999999994</v>
      </c>
      <c r="K29" s="31">
        <v>8.9779094999999991</v>
      </c>
      <c r="L29" s="31">
        <v>13.0092354</v>
      </c>
      <c r="M29" s="31">
        <v>9.4460183999999998</v>
      </c>
      <c r="N29" s="31">
        <v>13.435424100000001</v>
      </c>
      <c r="O29" s="31">
        <v>8.5796675999999987</v>
      </c>
      <c r="P29" s="31">
        <v>7.0356069000000003</v>
      </c>
      <c r="Q29" s="31">
        <v>9.1082857884963975</v>
      </c>
      <c r="R29" s="31">
        <v>6.15</v>
      </c>
      <c r="S29" s="32">
        <f t="shared" si="0"/>
        <v>9.1082857884963975</v>
      </c>
      <c r="T29" s="33">
        <f t="shared" si="1"/>
        <v>-32.479062001245715</v>
      </c>
      <c r="U29" s="34">
        <f t="shared" si="2"/>
        <v>2</v>
      </c>
      <c r="V29" s="32"/>
      <c r="W29" s="32"/>
      <c r="X29" s="37">
        <v>7.5236767241379319</v>
      </c>
      <c r="Y29" s="37">
        <v>5.1015365106551167</v>
      </c>
      <c r="Z29" s="37">
        <v>4.6512357317244648</v>
      </c>
      <c r="AA29" s="37">
        <v>7.7268171268018566</v>
      </c>
      <c r="AB29" s="37">
        <v>4.7224475875933374</v>
      </c>
      <c r="AC29" s="37">
        <v>5.1884390929101034</v>
      </c>
      <c r="AD29" s="37">
        <v>6.5163754949918484</v>
      </c>
      <c r="AE29" s="37">
        <v>7.3788235149850401</v>
      </c>
      <c r="AF29" s="37"/>
      <c r="AG29" s="37">
        <v>7.373476911136982</v>
      </c>
      <c r="AH29" s="37">
        <v>6.533316998915673</v>
      </c>
      <c r="AI29" s="31">
        <f>MEDIAN(D29:R29,V29:AH29)</f>
        <v>7.5236767241379319</v>
      </c>
      <c r="AJ29" s="36">
        <f>(R29-AI29)/AI29*100</f>
        <v>-18.258050877316613</v>
      </c>
      <c r="AK29" s="35">
        <f>RANK(R29,(D29:R29,X29:AH29),1)</f>
        <v>6</v>
      </c>
    </row>
    <row r="30" spans="1:37" ht="12.75" customHeight="1" x14ac:dyDescent="0.25">
      <c r="A30">
        <v>2005</v>
      </c>
      <c r="B30" s="30" t="s">
        <v>159</v>
      </c>
      <c r="C30" s="38" t="s">
        <v>86</v>
      </c>
      <c r="D30" s="31">
        <v>8.9208349999999985</v>
      </c>
      <c r="E30" s="31">
        <v>9.3024750000000012</v>
      </c>
      <c r="F30" s="31">
        <v>15.066755648468281</v>
      </c>
      <c r="G30" s="31">
        <v>5.9426799999999993</v>
      </c>
      <c r="H30" s="31">
        <v>7.9190299999999993</v>
      </c>
      <c r="I30" s="31">
        <v>11.401495000000001</v>
      </c>
      <c r="J30" s="31">
        <v>5.3634050000000002</v>
      </c>
      <c r="K30" s="31">
        <v>8.7572749999999999</v>
      </c>
      <c r="L30" s="31">
        <v>12.96213</v>
      </c>
      <c r="M30" s="31">
        <v>9.295659999999998</v>
      </c>
      <c r="N30" s="31">
        <v>13.125689999999999</v>
      </c>
      <c r="O30" s="31">
        <v>8.3824500000000004</v>
      </c>
      <c r="P30" s="31">
        <v>6.8627049999999992</v>
      </c>
      <c r="Q30" s="31">
        <v>8.4707394993635976</v>
      </c>
      <c r="R30" s="31">
        <v>6.41</v>
      </c>
      <c r="S30" s="32">
        <f t="shared" si="0"/>
        <v>8.7572749999999999</v>
      </c>
      <c r="T30" s="33">
        <f t="shared" si="1"/>
        <v>-26.80371462583966</v>
      </c>
      <c r="U30" s="34">
        <f t="shared" si="2"/>
        <v>3</v>
      </c>
      <c r="V30" s="32"/>
      <c r="W30" s="32"/>
      <c r="X30" s="37">
        <v>8.0745945945945952</v>
      </c>
      <c r="Y30" s="37">
        <v>4.9583527842614208</v>
      </c>
      <c r="Z30" s="37">
        <v>4.678089808648525</v>
      </c>
      <c r="AA30" s="37">
        <v>8.0938209536166088</v>
      </c>
      <c r="AB30" s="37">
        <v>4.5351192186153408</v>
      </c>
      <c r="AC30" s="37">
        <v>4.9811949721964783</v>
      </c>
      <c r="AD30" s="37">
        <v>6.5163754949918484</v>
      </c>
      <c r="AE30" s="37">
        <v>7.1793453135485796</v>
      </c>
      <c r="AF30" s="37"/>
      <c r="AG30" s="37">
        <v>7.1594936708860759</v>
      </c>
      <c r="AH30" s="37">
        <v>6.3802463979954069</v>
      </c>
      <c r="AI30" s="31">
        <f>MEDIAN(D30:R30,V30:AH30)</f>
        <v>7.9190299999999993</v>
      </c>
      <c r="AJ30" s="36">
        <f>(R30-AI30)/AI30*100</f>
        <v>-19.055742938213381</v>
      </c>
      <c r="AK30" s="35">
        <f>RANK(R30,(D30:R30,X30:AH30),1)</f>
        <v>8</v>
      </c>
    </row>
    <row r="31" spans="1:37" ht="12.75" customHeight="1" x14ac:dyDescent="0.25">
      <c r="A31">
        <v>2006</v>
      </c>
      <c r="B31" s="30" t="s">
        <v>160</v>
      </c>
      <c r="C31" s="38" t="s">
        <v>86</v>
      </c>
      <c r="D31" s="31">
        <v>8.7645239999999998</v>
      </c>
      <c r="E31" s="31">
        <v>9.4503240000000002</v>
      </c>
      <c r="F31" s="31">
        <v>15.298926474924276</v>
      </c>
      <c r="G31" s="31">
        <v>6.24078</v>
      </c>
      <c r="H31" s="31">
        <v>8.0444340000000008</v>
      </c>
      <c r="I31" s="31">
        <v>11.631168000000001</v>
      </c>
      <c r="J31" s="31">
        <v>5.5618379999999998</v>
      </c>
      <c r="K31" s="31">
        <v>9.2308679999999992</v>
      </c>
      <c r="L31" s="31">
        <v>13.716000000000001</v>
      </c>
      <c r="M31" s="31">
        <v>10.019538000000001</v>
      </c>
      <c r="N31" s="31">
        <v>14.086331999999999</v>
      </c>
      <c r="O31" s="31">
        <v>8.6410799999999988</v>
      </c>
      <c r="P31" s="31">
        <v>7.2146160000000004</v>
      </c>
      <c r="Q31" s="31">
        <v>9.0778160363671532</v>
      </c>
      <c r="R31" s="31">
        <v>7.07</v>
      </c>
      <c r="S31" s="32">
        <f t="shared" si="0"/>
        <v>9.0778160363671532</v>
      </c>
      <c r="T31" s="33">
        <f t="shared" si="1"/>
        <v>-22.117831296905859</v>
      </c>
      <c r="U31" s="34">
        <f t="shared" si="2"/>
        <v>3</v>
      </c>
      <c r="V31" s="32"/>
      <c r="W31" s="32"/>
      <c r="X31" s="37">
        <v>9.72197733217088</v>
      </c>
      <c r="Y31" s="37">
        <v>5.3389872545642429</v>
      </c>
      <c r="Z31" s="37">
        <v>4.7775363337721934</v>
      </c>
      <c r="AA31" s="37">
        <v>7.5639107206458513</v>
      </c>
      <c r="AB31" s="37">
        <v>4.5805372019534616</v>
      </c>
      <c r="AC31" s="37">
        <v>5.031080282669139</v>
      </c>
      <c r="AD31" s="37">
        <v>8.243018867924528</v>
      </c>
      <c r="AE31" s="37">
        <v>7.8894048881417298</v>
      </c>
      <c r="AF31" s="37"/>
      <c r="AG31" s="37">
        <v>7.4982490426515236</v>
      </c>
      <c r="AH31" s="37">
        <v>6.4427974947807929</v>
      </c>
      <c r="AI31" s="31">
        <f>MEDIAN(D31:R31,V31:AH31)</f>
        <v>8.0444340000000008</v>
      </c>
      <c r="AJ31" s="36">
        <f>(R31-AI31)/AI31*100</f>
        <v>-12.113145561266341</v>
      </c>
      <c r="AK31" s="35">
        <f>RANK(R31,(D31:R31,X31:AH31),1)</f>
        <v>8</v>
      </c>
    </row>
    <row r="32" spans="1:37" ht="12.75" customHeight="1" x14ac:dyDescent="0.25">
      <c r="A32">
        <v>2006</v>
      </c>
      <c r="B32" s="30" t="s">
        <v>159</v>
      </c>
      <c r="C32" s="38" t="s">
        <v>86</v>
      </c>
      <c r="D32" s="31">
        <v>9.2464560000000002</v>
      </c>
      <c r="E32" s="31">
        <v>9.7032419999999995</v>
      </c>
      <c r="F32" s="31">
        <v>16.023926158301162</v>
      </c>
      <c r="G32" s="31">
        <v>6.4296090000000001</v>
      </c>
      <c r="H32" s="31">
        <v>8.0214389999999991</v>
      </c>
      <c r="I32" s="31">
        <v>11.994092999999999</v>
      </c>
      <c r="J32" s="31">
        <v>5.6129310000000006</v>
      </c>
      <c r="K32" s="31">
        <v>9.3156660000000002</v>
      </c>
      <c r="L32" s="31">
        <v>13.842000000000002</v>
      </c>
      <c r="M32" s="31">
        <v>10.111580999999999</v>
      </c>
      <c r="N32" s="31">
        <v>14.46489</v>
      </c>
      <c r="O32" s="31">
        <v>8.720460000000001</v>
      </c>
      <c r="P32" s="31">
        <v>7.3501019999999997</v>
      </c>
      <c r="Q32" s="31">
        <v>9.9913813930832944</v>
      </c>
      <c r="R32" s="31">
        <v>7.53</v>
      </c>
      <c r="S32" s="32">
        <f t="shared" si="0"/>
        <v>9.3156660000000002</v>
      </c>
      <c r="T32" s="33">
        <f t="shared" si="1"/>
        <v>-19.16842016448421</v>
      </c>
      <c r="U32" s="34">
        <f t="shared" si="2"/>
        <v>4</v>
      </c>
      <c r="V32" s="32"/>
      <c r="W32" s="32"/>
      <c r="X32" s="37">
        <v>9.7736556521739146</v>
      </c>
      <c r="Y32" s="37">
        <v>5.4895798968167622</v>
      </c>
      <c r="Z32" s="37">
        <v>5.0204740966088481</v>
      </c>
      <c r="AA32" s="37">
        <v>6.807420857596612</v>
      </c>
      <c r="AB32" s="37">
        <v>4.9414408849303264</v>
      </c>
      <c r="AC32" s="37">
        <v>5.0772975556070454</v>
      </c>
      <c r="AD32" s="37">
        <v>9.1087002096436045</v>
      </c>
      <c r="AE32" s="37">
        <v>7.592514181423569</v>
      </c>
      <c r="AF32" s="37"/>
      <c r="AG32" s="37">
        <v>7.4894784876140816</v>
      </c>
      <c r="AH32" s="37">
        <v>6.4984559529274302</v>
      </c>
      <c r="AI32" s="31">
        <f>MEDIAN(D32:R32,V32:AH32)</f>
        <v>8.0214389999999991</v>
      </c>
      <c r="AJ32" s="36">
        <f>(R32-AI32)/AI32*100</f>
        <v>-6.1265690607383396</v>
      </c>
      <c r="AK32" s="35">
        <f>RANK(R32,(D32:R32,X32:AH32),1)</f>
        <v>11</v>
      </c>
    </row>
    <row r="33" spans="1:37" ht="12.75" customHeight="1" x14ac:dyDescent="0.25">
      <c r="A33">
        <v>2007</v>
      </c>
      <c r="B33" s="30" t="s">
        <v>160</v>
      </c>
      <c r="C33" s="38" t="s">
        <v>86</v>
      </c>
      <c r="D33" s="31">
        <v>9.3444880000000001</v>
      </c>
      <c r="E33" s="31">
        <v>9.8551520000000004</v>
      </c>
      <c r="F33" s="31">
        <v>16.309509914406075</v>
      </c>
      <c r="G33" s="31">
        <v>6.5855759999999997</v>
      </c>
      <c r="H33" s="31">
        <v>7.7859680000000004</v>
      </c>
      <c r="I33" s="31">
        <v>11.977392</v>
      </c>
      <c r="J33" s="31">
        <v>5.6570959999999992</v>
      </c>
      <c r="K33" s="31">
        <v>10.027584000000001</v>
      </c>
      <c r="L33" s="31">
        <v>14.570504000000001</v>
      </c>
      <c r="M33" s="31">
        <v>10.292864</v>
      </c>
      <c r="N33" s="31">
        <v>14.789359999999999</v>
      </c>
      <c r="O33" s="31">
        <v>8.8205600000000004</v>
      </c>
      <c r="P33" s="31">
        <v>7.5007920000000006</v>
      </c>
      <c r="Q33" s="31">
        <v>10.470902383967404</v>
      </c>
      <c r="R33" s="31">
        <v>8.74</v>
      </c>
      <c r="S33" s="32">
        <f t="shared" si="0"/>
        <v>9.8551520000000004</v>
      </c>
      <c r="T33" s="33">
        <f t="shared" si="1"/>
        <v>-11.315421619067875</v>
      </c>
      <c r="U33" s="34">
        <f t="shared" si="2"/>
        <v>5</v>
      </c>
      <c r="V33" s="32"/>
      <c r="W33" s="32"/>
      <c r="X33" s="37">
        <v>9.0378458559524208</v>
      </c>
      <c r="Y33" s="37">
        <v>5.7428811063218399</v>
      </c>
      <c r="Z33" s="37">
        <v>4.8123576368028846</v>
      </c>
      <c r="AA33" s="37">
        <v>8.3488063258232241</v>
      </c>
      <c r="AB33" s="37">
        <v>4.5654021505376345</v>
      </c>
      <c r="AC33" s="37">
        <v>5.253020563021316</v>
      </c>
      <c r="AD33" s="37">
        <v>8.3138732820871191</v>
      </c>
      <c r="AE33" s="37">
        <v>7.6900496713494011</v>
      </c>
      <c r="AF33" s="37"/>
      <c r="AG33" s="37">
        <v>8.0370524589220462</v>
      </c>
      <c r="AH33" s="37">
        <v>6.4197759999999988</v>
      </c>
      <c r="AI33" s="31">
        <f>MEDIAN(D33:R33,V33:AH33)</f>
        <v>8.3488063258232241</v>
      </c>
      <c r="AJ33" s="36">
        <f>(R33-AI33)/AI33*100</f>
        <v>4.6856240150977859</v>
      </c>
      <c r="AK33" s="35">
        <f>RANK(R33,(D33:R33,X33:AH33),1)</f>
        <v>14</v>
      </c>
    </row>
    <row r="34" spans="1:37" ht="12.75" customHeight="1" x14ac:dyDescent="0.25">
      <c r="A34">
        <v>2007</v>
      </c>
      <c r="B34" s="30" t="s">
        <v>159</v>
      </c>
      <c r="C34" s="38" t="s">
        <v>86</v>
      </c>
      <c r="D34" s="31">
        <v>9.6144749999999988</v>
      </c>
      <c r="E34" s="31">
        <v>9.9855599999999995</v>
      </c>
      <c r="F34" s="31">
        <v>15.567000766036365</v>
      </c>
      <c r="G34" s="31">
        <v>6.5918190000000001</v>
      </c>
      <c r="H34" s="31">
        <v>7.9142310000000009</v>
      </c>
      <c r="I34" s="31" t="s">
        <v>100</v>
      </c>
      <c r="J34" s="31">
        <v>5.8226610000000001</v>
      </c>
      <c r="K34" s="31">
        <v>10.201464</v>
      </c>
      <c r="L34" s="31">
        <v>15.045810000000001</v>
      </c>
      <c r="M34" s="31" t="s">
        <v>100</v>
      </c>
      <c r="N34" s="31" t="s">
        <v>100</v>
      </c>
      <c r="O34" s="31">
        <v>8.973510000000001</v>
      </c>
      <c r="P34" s="31">
        <v>7.6308570000000007</v>
      </c>
      <c r="Q34" s="31"/>
      <c r="R34" s="31">
        <v>8.6</v>
      </c>
      <c r="S34" s="32" t="s">
        <v>100</v>
      </c>
      <c r="T34" s="33" t="s">
        <v>100</v>
      </c>
      <c r="U34" s="34" t="s">
        <v>100</v>
      </c>
      <c r="V34" s="32"/>
      <c r="W34" s="32"/>
      <c r="X34" s="37">
        <v>8.9362733684859279</v>
      </c>
      <c r="Y34" s="37">
        <v>5.7311752882682736</v>
      </c>
      <c r="Z34" s="37">
        <v>4.8705277823936193</v>
      </c>
      <c r="AA34" s="37">
        <v>9.1859343863912528</v>
      </c>
      <c r="AB34" s="37">
        <v>4.935342229875161</v>
      </c>
      <c r="AC34" s="37">
        <v>5.340041705282669</v>
      </c>
      <c r="AD34" s="37">
        <v>7.9646121593291399</v>
      </c>
      <c r="AE34" s="37">
        <v>8.2756371742476507</v>
      </c>
      <c r="AF34" s="37"/>
      <c r="AG34" s="37">
        <v>8.5195463001860414</v>
      </c>
      <c r="AH34" s="37">
        <v>6.9763980000000005</v>
      </c>
      <c r="AI34" s="31" t="s">
        <v>100</v>
      </c>
      <c r="AJ34" s="36"/>
      <c r="AK34" s="35"/>
    </row>
    <row r="35" spans="1:37" ht="12.75" customHeight="1" x14ac:dyDescent="0.25">
      <c r="A35">
        <v>2007</v>
      </c>
      <c r="B35" s="30" t="s">
        <v>160</v>
      </c>
      <c r="C35" s="38" t="s">
        <v>87</v>
      </c>
      <c r="D35" s="31"/>
      <c r="E35" s="31"/>
      <c r="F35" s="31"/>
      <c r="G35" s="31"/>
      <c r="H35" s="31"/>
      <c r="I35" s="31">
        <v>12.73752416</v>
      </c>
      <c r="J35" s="31"/>
      <c r="K35" s="31"/>
      <c r="L35" s="31"/>
      <c r="M35" s="31">
        <v>10.470676640000001</v>
      </c>
      <c r="N35" s="31">
        <v>13.2232772</v>
      </c>
      <c r="O35" s="31"/>
      <c r="P35" s="31"/>
      <c r="Q35" s="31">
        <v>9.3699994026085509</v>
      </c>
      <c r="R35" s="31"/>
      <c r="S35" s="32"/>
      <c r="T35" s="33"/>
      <c r="U35" s="34"/>
      <c r="V35" s="32"/>
      <c r="W35" s="32"/>
      <c r="X35" s="37"/>
      <c r="Y35" s="37"/>
      <c r="Z35" s="37"/>
      <c r="AA35" s="37"/>
      <c r="AB35" s="37"/>
      <c r="AC35" s="37"/>
      <c r="AD35" s="37"/>
      <c r="AE35" s="37"/>
      <c r="AF35" s="37"/>
      <c r="AG35" s="37"/>
      <c r="AH35" s="37"/>
      <c r="AI35" s="31"/>
      <c r="AJ35" s="36"/>
      <c r="AK35" s="35"/>
    </row>
    <row r="36" spans="1:37" ht="12.75" customHeight="1" x14ac:dyDescent="0.25">
      <c r="A36">
        <v>2007</v>
      </c>
      <c r="B36" s="30" t="s">
        <v>159</v>
      </c>
      <c r="C36" s="38" t="s">
        <v>87</v>
      </c>
      <c r="D36" s="31">
        <v>11.208342299999998</v>
      </c>
      <c r="E36" s="31">
        <v>11.256953449999999</v>
      </c>
      <c r="F36" s="31">
        <v>14.750011800000001</v>
      </c>
      <c r="G36" s="31">
        <v>6.888894399999999</v>
      </c>
      <c r="H36" s="31">
        <v>7.4652837500000002</v>
      </c>
      <c r="I36" s="31">
        <v>13.8333444</v>
      </c>
      <c r="J36" s="31">
        <v>8.3541733499999999</v>
      </c>
      <c r="K36" s="31">
        <v>12.041676299999999</v>
      </c>
      <c r="L36" s="31"/>
      <c r="M36" s="31">
        <v>10.256952649999999</v>
      </c>
      <c r="N36" s="31">
        <v>13.326399549999998</v>
      </c>
      <c r="O36" s="31">
        <v>10.375008300000001</v>
      </c>
      <c r="P36" s="31">
        <v>8.9375071500000001</v>
      </c>
      <c r="Q36" s="31">
        <v>10.2083415</v>
      </c>
      <c r="R36" s="31">
        <v>9.3055629999999994</v>
      </c>
      <c r="S36" s="32">
        <f t="shared" ref="S36:S62" si="3">MEDIAN(D36:R36)</f>
        <v>10.315980475</v>
      </c>
      <c r="T36" s="33">
        <f t="shared" ref="T36:T62" si="4">(R36-S36)/S36*100</f>
        <v>-9.7946819252776898</v>
      </c>
      <c r="U36" s="34">
        <f t="shared" ref="U36:U62" si="5">RANK(R36,D36:R36,1)</f>
        <v>5</v>
      </c>
      <c r="V36" s="32">
        <v>4.93750395</v>
      </c>
      <c r="W36" s="32">
        <v>6.4513940499999993</v>
      </c>
      <c r="X36" s="37">
        <v>10.9444532</v>
      </c>
      <c r="Y36" s="37">
        <v>5.7569490500000002</v>
      </c>
      <c r="Z36" s="37">
        <v>5.28472645</v>
      </c>
      <c r="AA36" s="37">
        <v>9.2569518500000001</v>
      </c>
      <c r="AB36" s="37">
        <v>5.0000039999999997</v>
      </c>
      <c r="AC36" s="37">
        <v>5.7430601499999998</v>
      </c>
      <c r="AD36" s="37">
        <v>8.8958404499999997</v>
      </c>
      <c r="AE36" s="37">
        <v>7.2430613500000005</v>
      </c>
      <c r="AF36" s="37">
        <v>7.9791730500000009</v>
      </c>
      <c r="AG36" s="37">
        <v>7.6250060999999993</v>
      </c>
      <c r="AH36" s="37">
        <v>7.0902834499999994</v>
      </c>
      <c r="AI36" s="31">
        <f t="shared" ref="AI36:AI62" si="6">MEDIAN(D36:R36,V36:AH36)</f>
        <v>8.8958404499999997</v>
      </c>
      <c r="AJ36" s="36">
        <f t="shared" ref="AJ36:AJ62" si="7">(R36-AI36)/AI36*100</f>
        <v>4.605776736924275</v>
      </c>
      <c r="AK36" s="35">
        <f>RANK(R36,(D36:R36,V36:AH36),1)</f>
        <v>17</v>
      </c>
    </row>
    <row r="37" spans="1:37" ht="12.75" customHeight="1" x14ac:dyDescent="0.25">
      <c r="A37">
        <v>2008</v>
      </c>
      <c r="B37" s="30" t="s">
        <v>160</v>
      </c>
      <c r="C37" s="38" t="s">
        <v>87</v>
      </c>
      <c r="D37" s="31">
        <v>12.698895299999998</v>
      </c>
      <c r="E37" s="31">
        <v>13.706744133333334</v>
      </c>
      <c r="F37" s="31">
        <v>18.172289733333333</v>
      </c>
      <c r="G37" s="31">
        <v>8.202338966666666</v>
      </c>
      <c r="H37" s="31">
        <v>8.202338966666666</v>
      </c>
      <c r="I37" s="31">
        <v>15.412334466666666</v>
      </c>
      <c r="J37" s="31">
        <v>9.6520907500000011</v>
      </c>
      <c r="K37" s="31">
        <v>12.1872182</v>
      </c>
      <c r="L37" s="31">
        <v>17.893193133333334</v>
      </c>
      <c r="M37" s="31">
        <v>11.450713283333332</v>
      </c>
      <c r="N37" s="31">
        <v>14.885151999999998</v>
      </c>
      <c r="O37" s="31">
        <v>10.256800049999999</v>
      </c>
      <c r="P37" s="31">
        <v>9.6210800166666672</v>
      </c>
      <c r="Q37" s="31">
        <v>11.51273475</v>
      </c>
      <c r="R37" s="31">
        <v>10.504885916666668</v>
      </c>
      <c r="S37" s="32">
        <f t="shared" si="3"/>
        <v>11.51273475</v>
      </c>
      <c r="T37" s="33">
        <f t="shared" si="4"/>
        <v>-8.7542087542087454</v>
      </c>
      <c r="U37" s="34">
        <f t="shared" si="5"/>
        <v>6</v>
      </c>
      <c r="V37" s="32">
        <v>5.4733944333333326</v>
      </c>
      <c r="W37" s="32">
        <v>7.147974033333333</v>
      </c>
      <c r="X37" s="37">
        <v>13.838539749999997</v>
      </c>
      <c r="Y37" s="37">
        <v>8.0317799333333326</v>
      </c>
      <c r="Z37" s="37">
        <v>6.0238349500000004</v>
      </c>
      <c r="AA37" s="37">
        <v>11.946885016666666</v>
      </c>
      <c r="AB37" s="37">
        <v>6.3572003333333331</v>
      </c>
      <c r="AC37" s="37">
        <v>6.2641681333333326</v>
      </c>
      <c r="AD37" s="37">
        <v>10.148262483333333</v>
      </c>
      <c r="AE37" s="37">
        <v>8.6364892333333323</v>
      </c>
      <c r="AF37" s="37">
        <v>8.0860487166666655</v>
      </c>
      <c r="AG37" s="37">
        <v>9.233445849999999</v>
      </c>
      <c r="AH37" s="37">
        <v>8.2643604333333336</v>
      </c>
      <c r="AI37" s="31">
        <f t="shared" si="6"/>
        <v>9.9001766166666663</v>
      </c>
      <c r="AJ37" s="36">
        <f t="shared" si="7"/>
        <v>6.1080657791699444</v>
      </c>
      <c r="AK37" s="35">
        <f>RANK(R37,(D37:R37,V37:AH37),1)</f>
        <v>17</v>
      </c>
    </row>
    <row r="38" spans="1:37" ht="12.75" customHeight="1" x14ac:dyDescent="0.25">
      <c r="A38">
        <v>2008</v>
      </c>
      <c r="B38" s="30" t="s">
        <v>159</v>
      </c>
      <c r="C38" s="38" t="s">
        <v>87</v>
      </c>
      <c r="D38" s="31">
        <v>13.551222166666669</v>
      </c>
      <c r="E38" s="31">
        <v>15.906534166666669</v>
      </c>
      <c r="F38" s="31">
        <v>20.396347666666671</v>
      </c>
      <c r="G38" s="31">
        <v>9.0859431666666683</v>
      </c>
      <c r="H38" s="31">
        <v>8.6197876666666673</v>
      </c>
      <c r="I38" s="31">
        <v>16.675281833333337</v>
      </c>
      <c r="J38" s="31">
        <v>11.015990500000001</v>
      </c>
      <c r="K38" s="31">
        <v>15.080539333333334</v>
      </c>
      <c r="L38" s="31">
        <v>19.668490833333337</v>
      </c>
      <c r="M38" s="31">
        <v>12.013726833333335</v>
      </c>
      <c r="N38" s="31">
        <v>16.07827566666667</v>
      </c>
      <c r="O38" s="31">
        <v>11.171375666666668</v>
      </c>
      <c r="P38" s="31">
        <v>12.152755666666669</v>
      </c>
      <c r="Q38" s="31">
        <v>12.365388000000001</v>
      </c>
      <c r="R38" s="31">
        <v>11.408542500000001</v>
      </c>
      <c r="S38" s="32">
        <f t="shared" si="3"/>
        <v>12.365388000000001</v>
      </c>
      <c r="T38" s="33">
        <f t="shared" si="4"/>
        <v>-7.7380952380952372</v>
      </c>
      <c r="U38" s="34">
        <f t="shared" si="5"/>
        <v>5</v>
      </c>
      <c r="V38" s="32">
        <v>6.6897403333333338</v>
      </c>
      <c r="W38" s="32">
        <v>9.2249720000000011</v>
      </c>
      <c r="X38" s="37">
        <v>17.190506333333335</v>
      </c>
      <c r="Y38" s="37">
        <v>8.6361440000000016</v>
      </c>
      <c r="Z38" s="37">
        <v>6.7633438333333338</v>
      </c>
      <c r="AA38" s="37">
        <v>12.512595000000001</v>
      </c>
      <c r="AB38" s="37">
        <v>8.1945230000000002</v>
      </c>
      <c r="AC38" s="37">
        <v>6.7306311666666669</v>
      </c>
      <c r="AD38" s="37">
        <v>14.761590833333335</v>
      </c>
      <c r="AE38" s="37">
        <v>10.050966833333334</v>
      </c>
      <c r="AF38" s="37">
        <v>9.0205178333333347</v>
      </c>
      <c r="AG38" s="37">
        <v>10.647973000000002</v>
      </c>
      <c r="AH38" s="37">
        <v>8.9305580000000013</v>
      </c>
      <c r="AI38" s="31">
        <f t="shared" si="6"/>
        <v>11.289959083333335</v>
      </c>
      <c r="AJ38" s="36">
        <f t="shared" si="7"/>
        <v>1.050344078232524</v>
      </c>
      <c r="AK38" s="35">
        <f>RANK(R38,(D38:R38,V38:AH38),1)</f>
        <v>15</v>
      </c>
    </row>
    <row r="39" spans="1:37" ht="12.75" customHeight="1" x14ac:dyDescent="0.25">
      <c r="A39">
        <v>2009</v>
      </c>
      <c r="B39" s="30" t="s">
        <v>160</v>
      </c>
      <c r="C39" s="38" t="s">
        <v>87</v>
      </c>
      <c r="D39" s="31">
        <v>15.545094899999997</v>
      </c>
      <c r="E39" s="31">
        <v>15.214348199999996</v>
      </c>
      <c r="F39" s="31">
        <v>21.480657300000001</v>
      </c>
      <c r="G39" s="31">
        <v>10.253147699999998</v>
      </c>
      <c r="H39" s="31">
        <v>9.4486286999999987</v>
      </c>
      <c r="I39" s="31">
        <v>18.968770199999998</v>
      </c>
      <c r="J39" s="31">
        <v>12.237627899999998</v>
      </c>
      <c r="K39" s="31">
        <v>16.421126699999999</v>
      </c>
      <c r="L39" s="31">
        <v>23.322111899999999</v>
      </c>
      <c r="M39" s="31">
        <v>15.196470000000001</v>
      </c>
      <c r="N39" s="31">
        <v>19.308456</v>
      </c>
      <c r="O39" s="31">
        <v>12.219749699999998</v>
      </c>
      <c r="P39" s="31">
        <v>13.113659699999999</v>
      </c>
      <c r="Q39" s="31">
        <v>12.264445199999997</v>
      </c>
      <c r="R39" s="31">
        <v>11.701281899999998</v>
      </c>
      <c r="S39" s="32">
        <f t="shared" si="3"/>
        <v>15.196470000000001</v>
      </c>
      <c r="T39" s="33">
        <f t="shared" si="4"/>
        <v>-23.000000000000021</v>
      </c>
      <c r="U39" s="34">
        <f t="shared" si="5"/>
        <v>3</v>
      </c>
      <c r="V39" s="32">
        <v>7.2674882999999992</v>
      </c>
      <c r="W39" s="32">
        <v>9.6899843999999984</v>
      </c>
      <c r="X39" s="37">
        <v>14.374072799999999</v>
      </c>
      <c r="Y39" s="37">
        <v>9.6810452999999992</v>
      </c>
      <c r="Z39" s="37">
        <v>7.9289816999999996</v>
      </c>
      <c r="AA39" s="37">
        <v>12.032028599999999</v>
      </c>
      <c r="AB39" s="37">
        <v>9.3949940999999999</v>
      </c>
      <c r="AC39" s="37">
        <v>8.0183727000000005</v>
      </c>
      <c r="AD39" s="37">
        <v>15.822206999999997</v>
      </c>
      <c r="AE39" s="37">
        <v>9.5827151999999991</v>
      </c>
      <c r="AF39" s="37">
        <v>8.411693099999999</v>
      </c>
      <c r="AG39" s="37">
        <v>13.265624399999998</v>
      </c>
      <c r="AH39" s="37">
        <v>11.316900599999997</v>
      </c>
      <c r="AI39" s="31">
        <f t="shared" si="6"/>
        <v>12.228688799999997</v>
      </c>
      <c r="AJ39" s="36">
        <f t="shared" si="7"/>
        <v>-4.3128654970760163</v>
      </c>
      <c r="AK39" s="35">
        <f>RANK(R39,(D39:R39,V39:AH39),1)</f>
        <v>12</v>
      </c>
    </row>
    <row r="40" spans="1:37" ht="12.75" customHeight="1" x14ac:dyDescent="0.25">
      <c r="A40">
        <v>2009</v>
      </c>
      <c r="B40" s="30" t="s">
        <v>159</v>
      </c>
      <c r="C40" s="38" t="s">
        <v>87</v>
      </c>
      <c r="D40" s="31">
        <v>15.55940176629832</v>
      </c>
      <c r="E40" s="31">
        <v>14.600807704255983</v>
      </c>
      <c r="F40" s="31">
        <v>20.05059246438557</v>
      </c>
      <c r="G40" s="31">
        <v>10.145120489948077</v>
      </c>
      <c r="H40" s="31">
        <v>10.109617006168731</v>
      </c>
      <c r="I40" s="31">
        <v>18.976612080060356</v>
      </c>
      <c r="J40" s="31">
        <v>10.659921004748591</v>
      </c>
      <c r="K40" s="31">
        <v>14.98247015488395</v>
      </c>
      <c r="L40" s="31">
        <v>23.210402520747351</v>
      </c>
      <c r="M40" s="31">
        <v>15.088980606221988</v>
      </c>
      <c r="N40" s="31">
        <v>18.559446145653045</v>
      </c>
      <c r="O40" s="31">
        <v>12.727998934895487</v>
      </c>
      <c r="P40" s="31">
        <v>13.704344738827498</v>
      </c>
      <c r="Q40" s="31">
        <v>12.648116096391959</v>
      </c>
      <c r="R40" s="31">
        <v>11.094838681045578</v>
      </c>
      <c r="S40" s="32">
        <f t="shared" si="3"/>
        <v>14.600807704255983</v>
      </c>
      <c r="T40" s="33">
        <f t="shared" si="4"/>
        <v>-24.012158054711254</v>
      </c>
      <c r="U40" s="34">
        <f t="shared" si="5"/>
        <v>4</v>
      </c>
      <c r="V40" s="32">
        <v>7.3048417876004077</v>
      </c>
      <c r="W40" s="32">
        <v>9.9676030710513466</v>
      </c>
      <c r="X40" s="37">
        <v>14.689566413704346</v>
      </c>
      <c r="Y40" s="37">
        <v>10.127368748058403</v>
      </c>
      <c r="Z40" s="37">
        <v>7.9616562375183069</v>
      </c>
      <c r="AA40" s="37">
        <v>13.855234544889717</v>
      </c>
      <c r="AB40" s="37">
        <v>9.3551679758576309</v>
      </c>
      <c r="AC40" s="37">
        <v>7.8462699152354336</v>
      </c>
      <c r="AD40" s="37">
        <v>14.068255447565795</v>
      </c>
      <c r="AE40" s="37">
        <v>10.402520747348335</v>
      </c>
      <c r="AF40" s="37">
        <v>8.37882217192562</v>
      </c>
      <c r="AG40" s="37">
        <v>13.828606932055209</v>
      </c>
      <c r="AH40" s="37">
        <v>10.926197133093686</v>
      </c>
      <c r="AI40" s="31">
        <f t="shared" si="6"/>
        <v>12.688057515643724</v>
      </c>
      <c r="AJ40" s="36">
        <f t="shared" si="7"/>
        <v>-12.55683805526408</v>
      </c>
      <c r="AK40" s="35">
        <f>RANK(R40,(D40:R40,V40:AH40),1)</f>
        <v>13</v>
      </c>
    </row>
    <row r="41" spans="1:37" ht="12.75" customHeight="1" x14ac:dyDescent="0.25">
      <c r="A41">
        <v>2010</v>
      </c>
      <c r="B41" s="30" t="s">
        <v>160</v>
      </c>
      <c r="C41" s="38" t="s">
        <v>87</v>
      </c>
      <c r="D41" s="31">
        <v>15.434139551070125</v>
      </c>
      <c r="E41" s="31">
        <v>15.068731512093267</v>
      </c>
      <c r="F41" s="31">
        <v>20.080041760918739</v>
      </c>
      <c r="G41" s="31">
        <v>10.161823560118323</v>
      </c>
      <c r="H41" s="31">
        <v>10.04872107186358</v>
      </c>
      <c r="I41" s="31">
        <v>19.488428745432401</v>
      </c>
      <c r="J41" s="31">
        <v>11.919262223768925</v>
      </c>
      <c r="K41" s="31">
        <v>14.024708543587961</v>
      </c>
      <c r="L41" s="31">
        <v>21.680876979293544</v>
      </c>
      <c r="M41" s="31">
        <v>14.016008352183748</v>
      </c>
      <c r="N41" s="31">
        <v>17.095876109274403</v>
      </c>
      <c r="O41" s="31">
        <v>12.484774665042631</v>
      </c>
      <c r="P41" s="31">
        <v>13.485296676526884</v>
      </c>
      <c r="Q41" s="31">
        <v>13.868105098312162</v>
      </c>
      <c r="R41" s="31">
        <v>10.770836958413085</v>
      </c>
      <c r="S41" s="32">
        <f t="shared" si="3"/>
        <v>14.016008352183748</v>
      </c>
      <c r="T41" s="33">
        <f t="shared" si="4"/>
        <v>-23.153320918684049</v>
      </c>
      <c r="U41" s="34">
        <f t="shared" si="5"/>
        <v>3</v>
      </c>
      <c r="V41" s="32">
        <v>7.0732556116234555</v>
      </c>
      <c r="W41" s="32">
        <v>9.5789107360361925</v>
      </c>
      <c r="X41" s="37">
        <v>15.69514529319645</v>
      </c>
      <c r="Y41" s="37">
        <v>9.5702105446319816</v>
      </c>
      <c r="Z41" s="37">
        <v>8.143379154341396</v>
      </c>
      <c r="AA41" s="37">
        <v>13.868105098312162</v>
      </c>
      <c r="AB41" s="37">
        <v>9.1352009744214371</v>
      </c>
      <c r="AC41" s="37">
        <v>9.5963111188446142</v>
      </c>
      <c r="AD41" s="37">
        <v>15.938750652514354</v>
      </c>
      <c r="AE41" s="37">
        <v>10.744736384200452</v>
      </c>
      <c r="AF41" s="37">
        <v>8.795893509657212</v>
      </c>
      <c r="AG41" s="37">
        <v>11.823560118322602</v>
      </c>
      <c r="AH41" s="37">
        <v>11.11014442317731</v>
      </c>
      <c r="AI41" s="31">
        <f t="shared" si="6"/>
        <v>12.202018444405777</v>
      </c>
      <c r="AJ41" s="36">
        <f t="shared" si="7"/>
        <v>-11.729055258467023</v>
      </c>
      <c r="AK41" s="35">
        <f>RANK(R41,(D41:R41,V41:AH41),1)</f>
        <v>11</v>
      </c>
    </row>
    <row r="42" spans="1:37" ht="12.75" customHeight="1" x14ac:dyDescent="0.25">
      <c r="A42">
        <v>2010</v>
      </c>
      <c r="B42" s="30" t="s">
        <v>159</v>
      </c>
      <c r="C42" s="38" t="s">
        <v>87</v>
      </c>
      <c r="D42" s="31">
        <v>14.833970474657052</v>
      </c>
      <c r="E42" s="31">
        <v>14.935515052920531</v>
      </c>
      <c r="F42" s="31">
        <v>19.851965050510806</v>
      </c>
      <c r="G42" s="31">
        <v>10.13753372997099</v>
      </c>
      <c r="H42" s="31">
        <v>10.315236741932084</v>
      </c>
      <c r="I42" s="31">
        <v>19.395014448325131</v>
      </c>
      <c r="J42" s="31">
        <v>11.855329512261568</v>
      </c>
      <c r="K42" s="31">
        <v>14.241627101453405</v>
      </c>
      <c r="L42" s="31">
        <v>20.427384327337204</v>
      </c>
      <c r="M42" s="31">
        <v>13.78467649926773</v>
      </c>
      <c r="N42" s="31">
        <v>16.636386738833863</v>
      </c>
      <c r="O42" s="31">
        <v>12.828465053953275</v>
      </c>
      <c r="P42" s="31">
        <v>14.309323486962391</v>
      </c>
      <c r="Q42" s="31">
        <v>14.377019872471381</v>
      </c>
      <c r="R42" s="31">
        <v>11.059896982530956</v>
      </c>
      <c r="S42" s="32">
        <f t="shared" si="3"/>
        <v>14.309323486962391</v>
      </c>
      <c r="T42" s="33">
        <f t="shared" si="4"/>
        <v>-22.708456534594905</v>
      </c>
      <c r="U42" s="34">
        <f t="shared" si="5"/>
        <v>3</v>
      </c>
      <c r="V42" s="32">
        <v>7.040424092934777</v>
      </c>
      <c r="W42" s="32">
        <v>9.4097975857493665</v>
      </c>
      <c r="X42" s="37">
        <v>16.974868666378804</v>
      </c>
      <c r="Y42" s="37">
        <v>9.6298108386535777</v>
      </c>
      <c r="Z42" s="37">
        <v>8.2758831284738132</v>
      </c>
      <c r="AA42" s="37">
        <v>12.67614818655805</v>
      </c>
      <c r="AB42" s="37">
        <v>8.876688549866083</v>
      </c>
      <c r="AC42" s="37">
        <v>9.9852168625757667</v>
      </c>
      <c r="AD42" s="37">
        <v>15.47708613699244</v>
      </c>
      <c r="AE42" s="37">
        <v>11.296834331812414</v>
      </c>
      <c r="AF42" s="37">
        <v>8.7836060197912271</v>
      </c>
      <c r="AG42" s="37">
        <v>12.33766625901311</v>
      </c>
      <c r="AH42" s="37">
        <v>11.017586741587838</v>
      </c>
      <c r="AI42" s="31">
        <f t="shared" si="6"/>
        <v>12.50690722278558</v>
      </c>
      <c r="AJ42" s="36">
        <f t="shared" si="7"/>
        <v>-11.569688768606223</v>
      </c>
      <c r="AK42" s="35">
        <f>RANK(R42,(D42:R42,V42:AH42),1)</f>
        <v>11</v>
      </c>
    </row>
    <row r="43" spans="1:37" ht="12.75" customHeight="1" x14ac:dyDescent="0.25">
      <c r="A43">
        <v>2011</v>
      </c>
      <c r="B43" s="30" t="s">
        <v>160</v>
      </c>
      <c r="C43" s="38" t="s">
        <v>87</v>
      </c>
      <c r="D43" s="31">
        <v>15.669575172559508</v>
      </c>
      <c r="E43" s="31">
        <v>16.737363397614811</v>
      </c>
      <c r="F43" s="31">
        <v>22.058942112727816</v>
      </c>
      <c r="G43" s="31">
        <v>11.754351680690068</v>
      </c>
      <c r="H43" s="31">
        <v>11.016449248741283</v>
      </c>
      <c r="I43" s="31">
        <v>20.826210991119257</v>
      </c>
      <c r="J43" s="31">
        <v>12.058193858551332</v>
      </c>
      <c r="K43" s="31">
        <v>13.716304029165663</v>
      </c>
      <c r="L43" s="31">
        <v>21.086647143571771</v>
      </c>
      <c r="M43" s="31">
        <v>13.568723542775906</v>
      </c>
      <c r="N43" s="31">
        <v>17.015161960230824</v>
      </c>
      <c r="O43" s="31">
        <v>13.056532442952632</v>
      </c>
      <c r="P43" s="31">
        <v>15.348370584534743</v>
      </c>
      <c r="Q43" s="31">
        <v>15.634850352232506</v>
      </c>
      <c r="R43" s="31">
        <v>10.999086838577783</v>
      </c>
      <c r="S43" s="32">
        <f t="shared" si="3"/>
        <v>15.348370584534743</v>
      </c>
      <c r="T43" s="33">
        <f t="shared" si="4"/>
        <v>-28.337104072398184</v>
      </c>
      <c r="U43" s="34">
        <f t="shared" si="5"/>
        <v>1</v>
      </c>
      <c r="V43" s="32">
        <v>7.1446317822805954</v>
      </c>
      <c r="W43" s="32">
        <v>9.4711947441897077</v>
      </c>
      <c r="X43" s="37">
        <v>17.275598112683337</v>
      </c>
      <c r="Y43" s="37">
        <v>10.729969481043518</v>
      </c>
      <c r="Z43" s="37">
        <v>8.1342891616001438</v>
      </c>
      <c r="AA43" s="37">
        <v>13.82047849014667</v>
      </c>
      <c r="AB43" s="37">
        <v>10.243821996465496</v>
      </c>
      <c r="AC43" s="37">
        <v>10.226459586301996</v>
      </c>
      <c r="AD43" s="37">
        <v>15.921330119930271</v>
      </c>
      <c r="AE43" s="37">
        <v>12.101599883960084</v>
      </c>
      <c r="AF43" s="37">
        <v>9.2628458222276979</v>
      </c>
      <c r="AG43" s="37">
        <v>13.03917003278913</v>
      </c>
      <c r="AH43" s="37">
        <v>11.563365168891561</v>
      </c>
      <c r="AI43" s="31">
        <f t="shared" si="6"/>
        <v>13.04785123787088</v>
      </c>
      <c r="AJ43" s="36">
        <f t="shared" si="7"/>
        <v>-15.701929474384546</v>
      </c>
      <c r="AK43" s="35">
        <f>RANK(R43,(D43:R43,V43:AH43),1)</f>
        <v>8</v>
      </c>
    </row>
    <row r="44" spans="1:37" ht="12.75" customHeight="1" x14ac:dyDescent="0.25">
      <c r="A44">
        <v>2011</v>
      </c>
      <c r="B44" s="30" t="s">
        <v>159</v>
      </c>
      <c r="C44" s="38" t="s">
        <v>87</v>
      </c>
      <c r="D44" s="31">
        <v>15.450522450327075</v>
      </c>
      <c r="E44" s="31">
        <v>16.239965203263495</v>
      </c>
      <c r="F44" s="31">
        <v>22.616233592365347</v>
      </c>
      <c r="G44" s="31">
        <v>12.058521171226635</v>
      </c>
      <c r="H44" s="31">
        <v>11.295104003551854</v>
      </c>
      <c r="I44" s="31">
        <v>21.019997696318079</v>
      </c>
      <c r="J44" s="31">
        <v>12.006470000703352</v>
      </c>
      <c r="K44" s="31">
        <v>16.07513649660644</v>
      </c>
      <c r="L44" s="31">
        <v>22.069696301870906</v>
      </c>
      <c r="M44" s="31">
        <v>13.368475629395856</v>
      </c>
      <c r="N44" s="31">
        <v>17.046758346374343</v>
      </c>
      <c r="O44" s="31">
        <v>14.851933989309348</v>
      </c>
      <c r="P44" s="31">
        <v>16.812528079019582</v>
      </c>
      <c r="Q44" s="31">
        <v>15.294368938757236</v>
      </c>
      <c r="R44" s="31">
        <v>12.258050658232543</v>
      </c>
      <c r="S44" s="32">
        <f t="shared" si="3"/>
        <v>15.450522450327075</v>
      </c>
      <c r="T44" s="33">
        <f t="shared" si="4"/>
        <v>-20.662549129702406</v>
      </c>
      <c r="U44" s="34">
        <f t="shared" si="5"/>
        <v>4</v>
      </c>
      <c r="V44" s="32">
        <v>7.5213941406140226</v>
      </c>
      <c r="W44" s="32">
        <v>9.4559626450626109</v>
      </c>
      <c r="X44" s="37">
        <v>20.707690673178401</v>
      </c>
      <c r="Y44" s="37">
        <v>10.514336445702648</v>
      </c>
      <c r="Z44" s="37">
        <v>8.8573741840448861</v>
      </c>
      <c r="AA44" s="37">
        <v>12.665784827331573</v>
      </c>
      <c r="AB44" s="37">
        <v>12.492280925587302</v>
      </c>
      <c r="AC44" s="37">
        <v>10.245405397999031</v>
      </c>
      <c r="AD44" s="37">
        <v>15.936333375211026</v>
      </c>
      <c r="AE44" s="37">
        <v>11.121600101807587</v>
      </c>
      <c r="AF44" s="37">
        <v>9.3865610843649048</v>
      </c>
      <c r="AG44" s="37">
        <v>13.368475629395856</v>
      </c>
      <c r="AH44" s="37">
        <v>11.806940513697445</v>
      </c>
      <c r="AI44" s="31">
        <f t="shared" si="6"/>
        <v>13.017130228363715</v>
      </c>
      <c r="AJ44" s="36">
        <f t="shared" si="7"/>
        <v>-5.831389536821054</v>
      </c>
      <c r="AK44" s="35">
        <f>RANK(R44,(D44:R44,V44:AH44),1)</f>
        <v>12</v>
      </c>
    </row>
    <row r="45" spans="1:37" ht="12.75" customHeight="1" x14ac:dyDescent="0.25">
      <c r="A45">
        <v>2012</v>
      </c>
      <c r="B45" s="30" t="s">
        <v>160</v>
      </c>
      <c r="C45" s="38" t="s">
        <v>87</v>
      </c>
      <c r="D45" s="31">
        <v>14.675880756553905</v>
      </c>
      <c r="E45" s="31">
        <v>15.900926265084175</v>
      </c>
      <c r="F45" s="31">
        <v>21.56573401929462</v>
      </c>
      <c r="G45" s="31">
        <v>11.280284816802217</v>
      </c>
      <c r="H45" s="31">
        <v>10.507437314776411</v>
      </c>
      <c r="I45" s="31">
        <v>20.274914255272794</v>
      </c>
      <c r="J45" s="31">
        <v>12.75198378342583</v>
      </c>
      <c r="K45" s="31">
        <v>15.481615386325492</v>
      </c>
      <c r="L45" s="31">
        <v>21.6726171844684</v>
      </c>
      <c r="M45" s="31">
        <v>13.031524369264954</v>
      </c>
      <c r="N45" s="31">
        <v>16.468229218698866</v>
      </c>
      <c r="O45" s="31">
        <v>15.062304507566809</v>
      </c>
      <c r="P45" s="31">
        <v>15.868039137338396</v>
      </c>
      <c r="Q45" s="31">
        <v>13.993472855828989</v>
      </c>
      <c r="R45" s="31">
        <v>12.242233303366257</v>
      </c>
      <c r="S45" s="32">
        <f t="shared" si="3"/>
        <v>15.062304507566809</v>
      </c>
      <c r="T45" s="33">
        <f t="shared" si="4"/>
        <v>-18.722707423580768</v>
      </c>
      <c r="U45" s="34">
        <f t="shared" si="5"/>
        <v>3</v>
      </c>
      <c r="V45" s="32">
        <v>6.7829700975669311</v>
      </c>
      <c r="W45" s="32">
        <v>9.3646096256105889</v>
      </c>
      <c r="X45" s="37">
        <v>22.281029047765315</v>
      </c>
      <c r="Y45" s="37">
        <v>10.384110585729738</v>
      </c>
      <c r="Z45" s="37">
        <v>8.6822017248856724</v>
      </c>
      <c r="AA45" s="37">
        <v>11.839365988480461</v>
      </c>
      <c r="AB45" s="37">
        <v>11.658486785878679</v>
      </c>
      <c r="AC45" s="37">
        <v>10.096348217954173</v>
      </c>
      <c r="AD45" s="37">
        <v>15.128078763058367</v>
      </c>
      <c r="AE45" s="37">
        <v>11.584490748450675</v>
      </c>
      <c r="AF45" s="37">
        <v>8.6164274693941145</v>
      </c>
      <c r="AG45" s="37">
        <v>12.521773889205376</v>
      </c>
      <c r="AH45" s="37">
        <v>11.54338183876845</v>
      </c>
      <c r="AI45" s="31">
        <f t="shared" si="6"/>
        <v>12.636878836315603</v>
      </c>
      <c r="AJ45" s="36">
        <f t="shared" si="7"/>
        <v>-3.1229668184775297</v>
      </c>
      <c r="AK45" s="35">
        <f>RANK(R45,(D45:R45,V45:AH45),1)</f>
        <v>13</v>
      </c>
    </row>
    <row r="46" spans="1:37" ht="12.75" customHeight="1" x14ac:dyDescent="0.25">
      <c r="A46">
        <v>2012</v>
      </c>
      <c r="B46" s="30" t="s">
        <v>159</v>
      </c>
      <c r="C46" s="38" t="s">
        <v>87</v>
      </c>
      <c r="D46" s="31">
        <v>14.65344951634823</v>
      </c>
      <c r="E46" s="31">
        <v>15.628747301942603</v>
      </c>
      <c r="F46" s="31">
        <v>20.809017507394675</v>
      </c>
      <c r="G46" s="31">
        <v>10.936125989287714</v>
      </c>
      <c r="H46" s="31">
        <v>10.992085698297229</v>
      </c>
      <c r="I46" s="31">
        <v>20.321368614597489</v>
      </c>
      <c r="J46" s="31">
        <v>12.822767607322728</v>
      </c>
      <c r="K46" s="31">
        <v>16.116396194739789</v>
      </c>
      <c r="L46" s="31">
        <v>22.663682148852825</v>
      </c>
      <c r="M46" s="31">
        <v>12.710848189303704</v>
      </c>
      <c r="N46" s="31">
        <v>16.116396194739789</v>
      </c>
      <c r="O46" s="31">
        <v>15.19705811815493</v>
      </c>
      <c r="P46" s="31">
        <v>16.699976017267566</v>
      </c>
      <c r="Q46" s="31">
        <v>14.245743064993205</v>
      </c>
      <c r="R46" s="31">
        <v>12.90271004876489</v>
      </c>
      <c r="S46" s="32">
        <f t="shared" si="3"/>
        <v>15.19705811815493</v>
      </c>
      <c r="T46" s="33">
        <f t="shared" si="4"/>
        <v>-15.097317201472912</v>
      </c>
      <c r="U46" s="34">
        <f t="shared" si="5"/>
        <v>5</v>
      </c>
      <c r="V46" s="32">
        <v>7.7224398433128156</v>
      </c>
      <c r="W46" s="32">
        <v>10.560396514509554</v>
      </c>
      <c r="X46" s="37">
        <v>23.191302262371096</v>
      </c>
      <c r="Y46" s="37">
        <v>10.120713086577664</v>
      </c>
      <c r="Z46" s="37">
        <v>8.7616915820609176</v>
      </c>
      <c r="AA46" s="37">
        <v>12.127268366775922</v>
      </c>
      <c r="AB46" s="37">
        <v>11.687584938844033</v>
      </c>
      <c r="AC46" s="37">
        <v>9.9128627388280446</v>
      </c>
      <c r="AD46" s="37">
        <v>14.685426492925096</v>
      </c>
      <c r="AE46" s="37">
        <v>11.359820928931171</v>
      </c>
      <c r="AF46" s="37">
        <v>8.6018066991765938</v>
      </c>
      <c r="AG46" s="37">
        <v>12.271164761371812</v>
      </c>
      <c r="AH46" s="37">
        <v>11.231913022623713</v>
      </c>
      <c r="AI46" s="31">
        <f t="shared" si="6"/>
        <v>12.766807898313216</v>
      </c>
      <c r="AJ46" s="36">
        <f t="shared" si="7"/>
        <v>1.0644959298684971</v>
      </c>
      <c r="AK46" s="35">
        <f>RANK(R46,(D46:R46,V46:AH46),1)</f>
        <v>16</v>
      </c>
    </row>
    <row r="47" spans="1:37" ht="12.75" customHeight="1" x14ac:dyDescent="0.25">
      <c r="A47">
        <v>2013</v>
      </c>
      <c r="B47" s="30" t="s">
        <v>160</v>
      </c>
      <c r="C47" s="38" t="s">
        <v>87</v>
      </c>
      <c r="D47" s="31">
        <v>16.063983663745425</v>
      </c>
      <c r="E47" s="31">
        <v>16.821237130945288</v>
      </c>
      <c r="F47" s="31">
        <v>19.305709180634732</v>
      </c>
      <c r="G47" s="31">
        <v>11.860801497490002</v>
      </c>
      <c r="H47" s="31">
        <v>11.903343827107973</v>
      </c>
      <c r="I47" s="31">
        <v>23.679060665362034</v>
      </c>
      <c r="J47" s="31">
        <v>14.677103718199607</v>
      </c>
      <c r="K47" s="31">
        <v>16.948864119799197</v>
      </c>
      <c r="L47" s="31">
        <v>24.215094018548459</v>
      </c>
      <c r="M47" s="31">
        <v>12.915851272015654</v>
      </c>
      <c r="N47" s="31">
        <v>17.340253552284523</v>
      </c>
      <c r="O47" s="31">
        <v>16.361779971071215</v>
      </c>
      <c r="P47" s="31">
        <v>16.565983153237475</v>
      </c>
      <c r="Q47" s="31">
        <v>15.008933889219774</v>
      </c>
      <c r="R47" s="31">
        <v>13.34978303411895</v>
      </c>
      <c r="S47" s="32">
        <f t="shared" si="3"/>
        <v>16.361779971071215</v>
      </c>
      <c r="T47" s="33">
        <f t="shared" si="4"/>
        <v>-18.408736349453964</v>
      </c>
      <c r="U47" s="34">
        <f t="shared" si="5"/>
        <v>4</v>
      </c>
      <c r="V47" s="32">
        <v>7.8703309793244278</v>
      </c>
      <c r="W47" s="32">
        <v>11.112056496213732</v>
      </c>
      <c r="X47" s="37">
        <v>23.023908789245297</v>
      </c>
      <c r="Y47" s="37">
        <v>10.992937973283418</v>
      </c>
      <c r="Z47" s="37">
        <v>11.12907342806092</v>
      </c>
      <c r="AA47" s="37">
        <v>11.367310473921552</v>
      </c>
      <c r="AB47" s="37">
        <v>12.030970815961881</v>
      </c>
      <c r="AC47" s="37">
        <v>11.367310473921552</v>
      </c>
      <c r="AD47" s="37">
        <v>15.544967242406194</v>
      </c>
      <c r="AE47" s="37">
        <v>11.945886156725942</v>
      </c>
      <c r="AF47" s="37">
        <v>11.095039564366543</v>
      </c>
      <c r="AG47" s="37">
        <v>12.745681953543775</v>
      </c>
      <c r="AH47" s="37">
        <v>12.235173998128138</v>
      </c>
      <c r="AI47" s="31">
        <f t="shared" si="6"/>
        <v>13.132817153067302</v>
      </c>
      <c r="AJ47" s="36">
        <f t="shared" si="7"/>
        <v>1.652089407191458</v>
      </c>
      <c r="AK47" s="35">
        <f>RANK(R47,(D47:R47,V47:AH47),1)</f>
        <v>15</v>
      </c>
    </row>
    <row r="48" spans="1:37" ht="12.75" customHeight="1" x14ac:dyDescent="0.25">
      <c r="A48">
        <v>2013</v>
      </c>
      <c r="B48" s="30" t="s">
        <v>159</v>
      </c>
      <c r="C48" s="38" t="s">
        <v>87</v>
      </c>
      <c r="D48" s="31">
        <v>15.681953038908198</v>
      </c>
      <c r="E48" s="31">
        <v>16.928032550648471</v>
      </c>
      <c r="F48" s="31">
        <v>18.826820378062219</v>
      </c>
      <c r="G48" s="31">
        <v>11.621598711536832</v>
      </c>
      <c r="H48" s="31">
        <v>12.452318386030347</v>
      </c>
      <c r="I48" s="31">
        <v>23.531406289734679</v>
      </c>
      <c r="J48" s="31">
        <v>15.444604560481478</v>
      </c>
      <c r="K48" s="31">
        <v>17.851996270238196</v>
      </c>
      <c r="L48" s="31">
        <v>24.633381368144448</v>
      </c>
      <c r="M48" s="31">
        <v>12.825294566415192</v>
      </c>
      <c r="N48" s="31">
        <v>17.317962193778079</v>
      </c>
      <c r="O48" s="31">
        <v>16.868695431041793</v>
      </c>
      <c r="P48" s="31">
        <v>17.640077985928627</v>
      </c>
      <c r="Q48" s="31">
        <v>14.876663558531829</v>
      </c>
      <c r="R48" s="31">
        <v>14.020513689921167</v>
      </c>
      <c r="S48" s="32">
        <f t="shared" si="3"/>
        <v>16.868695431041793</v>
      </c>
      <c r="T48" s="33">
        <f t="shared" si="4"/>
        <v>-16.884422110552777</v>
      </c>
      <c r="U48" s="34">
        <f t="shared" si="5"/>
        <v>4</v>
      </c>
      <c r="V48" s="32">
        <v>7.569721115537849</v>
      </c>
      <c r="W48" s="32">
        <v>10.926506739001439</v>
      </c>
      <c r="X48" s="37">
        <v>20.988386878019835</v>
      </c>
      <c r="Y48" s="37">
        <v>10.714588454691871</v>
      </c>
      <c r="Z48" s="37">
        <v>11.240145799779604</v>
      </c>
      <c r="AA48" s="37">
        <v>10.884123082139526</v>
      </c>
      <c r="AB48" s="37">
        <v>12.257353564465543</v>
      </c>
      <c r="AC48" s="37">
        <v>11.502924472323471</v>
      </c>
      <c r="AD48" s="37">
        <v>15.758243621259643</v>
      </c>
      <c r="AE48" s="37">
        <v>11.748749682122574</v>
      </c>
      <c r="AF48" s="37">
        <v>10.629821140968044</v>
      </c>
      <c r="AG48" s="37">
        <v>12.816817835042807</v>
      </c>
      <c r="AH48" s="37">
        <v>12.486225311519878</v>
      </c>
      <c r="AI48" s="31">
        <f t="shared" si="6"/>
        <v>13.422904128168179</v>
      </c>
      <c r="AJ48" s="36">
        <f t="shared" si="7"/>
        <v>4.4521629302178676</v>
      </c>
      <c r="AK48" s="35">
        <f>RANK(R48,(D48:R48,V48:AH48),1)</f>
        <v>15</v>
      </c>
    </row>
    <row r="49" spans="1:37" ht="12.75" customHeight="1" x14ac:dyDescent="0.25">
      <c r="A49">
        <v>2014</v>
      </c>
      <c r="B49" s="30" t="s">
        <v>160</v>
      </c>
      <c r="C49" s="38" t="s">
        <v>87</v>
      </c>
      <c r="D49" s="31">
        <v>15.176151761517614</v>
      </c>
      <c r="E49" s="31">
        <v>15.480003284881333</v>
      </c>
      <c r="F49" s="31">
        <v>18.896279871889629</v>
      </c>
      <c r="G49" s="31">
        <v>11.267142974460047</v>
      </c>
      <c r="H49" s="31">
        <v>11.965180257863183</v>
      </c>
      <c r="I49" s="31">
        <v>23.232323232323232</v>
      </c>
      <c r="J49" s="31">
        <v>15.709944978237662</v>
      </c>
      <c r="K49" s="31">
        <v>17.073170731707318</v>
      </c>
      <c r="L49" s="31">
        <v>24.685883222468586</v>
      </c>
      <c r="M49" s="31">
        <v>13.139525334647287</v>
      </c>
      <c r="N49" s="31">
        <v>16.580438531658043</v>
      </c>
      <c r="O49" s="31">
        <v>16.900714461690072</v>
      </c>
      <c r="P49" s="31">
        <v>15.389669048205635</v>
      </c>
      <c r="Q49" s="31">
        <v>13.369467028003612</v>
      </c>
      <c r="R49" s="31">
        <v>14.182475158084914</v>
      </c>
      <c r="S49" s="32">
        <f t="shared" si="3"/>
        <v>15.480003284881333</v>
      </c>
      <c r="T49" s="33">
        <f t="shared" si="4"/>
        <v>-8.3819628647214781</v>
      </c>
      <c r="U49" s="34">
        <f t="shared" si="5"/>
        <v>5</v>
      </c>
      <c r="V49" s="32">
        <v>6.848977580684898</v>
      </c>
      <c r="W49" s="32">
        <v>10.289890777695655</v>
      </c>
      <c r="X49" s="37">
        <v>18.346062248501273</v>
      </c>
      <c r="Y49" s="37">
        <v>9.066272480906628</v>
      </c>
      <c r="Z49" s="37">
        <v>10.092797897675947</v>
      </c>
      <c r="AA49" s="37">
        <v>9.5425802742875909</v>
      </c>
      <c r="AB49" s="37">
        <v>11.521721277818839</v>
      </c>
      <c r="AC49" s="37">
        <v>10.593742301059375</v>
      </c>
      <c r="AD49" s="37">
        <v>13.886835838055351</v>
      </c>
      <c r="AE49" s="37">
        <v>11.037201281103719</v>
      </c>
      <c r="AF49" s="37">
        <v>10.306315184363966</v>
      </c>
      <c r="AG49" s="37">
        <v>10.97971585776464</v>
      </c>
      <c r="AH49" s="37">
        <v>11.874846021187485</v>
      </c>
      <c r="AI49" s="31">
        <f t="shared" si="6"/>
        <v>13.25449618132545</v>
      </c>
      <c r="AJ49" s="36">
        <f t="shared" si="7"/>
        <v>7.0012391573729804</v>
      </c>
      <c r="AK49" s="35">
        <f>RANK(R49,(D49:R49,V49:AH49),1)</f>
        <v>17</v>
      </c>
    </row>
    <row r="50" spans="1:37" ht="12.75" customHeight="1" x14ac:dyDescent="0.25">
      <c r="A50">
        <v>2014</v>
      </c>
      <c r="B50" s="30" t="s">
        <v>159</v>
      </c>
      <c r="C50" s="38" t="s">
        <v>87</v>
      </c>
      <c r="D50" s="31">
        <v>14.36372269705603</v>
      </c>
      <c r="E50" s="31">
        <v>14.173789173789174</v>
      </c>
      <c r="F50" s="31">
        <v>18.162393162393162</v>
      </c>
      <c r="G50" s="31">
        <v>10.628363406141183</v>
      </c>
      <c r="H50" s="31">
        <v>12.416904083570751</v>
      </c>
      <c r="I50" s="31">
        <v>22.372586261475149</v>
      </c>
      <c r="J50" s="31">
        <v>14.973092750870528</v>
      </c>
      <c r="K50" s="31">
        <v>17.276036720481162</v>
      </c>
      <c r="L50" s="31">
        <v>23.227287116176001</v>
      </c>
      <c r="M50" s="31">
        <v>12.662234884457108</v>
      </c>
      <c r="N50" s="31">
        <v>15.764482431149096</v>
      </c>
      <c r="O50" s="31">
        <v>16.872427983539094</v>
      </c>
      <c r="P50" s="31">
        <v>16.698322253877809</v>
      </c>
      <c r="Q50" s="31">
        <v>12.717632162076606</v>
      </c>
      <c r="R50" s="31">
        <v>14.379550490661602</v>
      </c>
      <c r="S50" s="32">
        <f t="shared" si="3"/>
        <v>14.973092750870528</v>
      </c>
      <c r="T50" s="33">
        <f t="shared" si="4"/>
        <v>-3.9640591966173289</v>
      </c>
      <c r="U50" s="34">
        <f t="shared" si="5"/>
        <v>7</v>
      </c>
      <c r="V50" s="32">
        <v>6.9563152896486233</v>
      </c>
      <c r="W50" s="32">
        <v>10.0664767331434</v>
      </c>
      <c r="X50" s="37">
        <v>18.637226970560302</v>
      </c>
      <c r="Y50" s="37">
        <v>8.6815447926559042</v>
      </c>
      <c r="Z50" s="37">
        <v>10.19309908198797</v>
      </c>
      <c r="AA50" s="37">
        <v>8.7923393478949041</v>
      </c>
      <c r="AB50" s="37">
        <v>11.024058246280468</v>
      </c>
      <c r="AC50" s="37">
        <v>10.161443494776828</v>
      </c>
      <c r="AD50" s="37">
        <v>11.562203228869896</v>
      </c>
      <c r="AE50" s="37">
        <v>10.794555238999683</v>
      </c>
      <c r="AF50" s="37">
        <v>9.7657486546375427</v>
      </c>
      <c r="AG50" s="37">
        <v>10.731244064577398</v>
      </c>
      <c r="AH50" s="37">
        <v>11.498892054447611</v>
      </c>
      <c r="AI50" s="31">
        <f t="shared" si="6"/>
        <v>12.53956948401393</v>
      </c>
      <c r="AJ50" s="36">
        <f t="shared" si="7"/>
        <v>14.673398548437985</v>
      </c>
      <c r="AK50" s="35">
        <f>RANK(R50,(D50:R50,V50:AH50),1)</f>
        <v>19</v>
      </c>
    </row>
    <row r="51" spans="1:37" ht="12.75" customHeight="1" x14ac:dyDescent="0.25">
      <c r="A51">
        <v>2015</v>
      </c>
      <c r="B51" s="30" t="s">
        <v>160</v>
      </c>
      <c r="C51" s="38">
        <v>2015</v>
      </c>
      <c r="D51" s="31">
        <v>13.034098466749333</v>
      </c>
      <c r="E51" s="31">
        <v>14.103187442111921</v>
      </c>
      <c r="F51" s="31">
        <v>16.878425261717535</v>
      </c>
      <c r="G51" s="31">
        <v>9.9439919763177489</v>
      </c>
      <c r="H51" s="31">
        <v>11.335272149734813</v>
      </c>
      <c r="I51" s="31">
        <v>20.510398767058923</v>
      </c>
      <c r="J51" s="31">
        <v>13.876189098028084</v>
      </c>
      <c r="K51" s="31">
        <v>14.937955546162158</v>
      </c>
      <c r="L51" s="31">
        <v>22.37032068310068</v>
      </c>
      <c r="M51" s="31">
        <v>11.928396855244193</v>
      </c>
      <c r="N51" s="31">
        <v>15.260146744216636</v>
      </c>
      <c r="O51" s="31">
        <v>15.853271449726014</v>
      </c>
      <c r="P51" s="31">
        <v>14.571829184736615</v>
      </c>
      <c r="Q51" s="31">
        <v>11.181499077936085</v>
      </c>
      <c r="R51" s="31">
        <v>14.0226396425983</v>
      </c>
      <c r="S51" s="32">
        <f t="shared" si="3"/>
        <v>14.103187442111921</v>
      </c>
      <c r="T51" s="33">
        <f t="shared" si="4"/>
        <v>-0.57113187954310374</v>
      </c>
      <c r="U51" s="34">
        <f t="shared" si="5"/>
        <v>7</v>
      </c>
      <c r="V51" s="32">
        <v>6.853885485886166</v>
      </c>
      <c r="W51" s="32">
        <v>9.219061780695176</v>
      </c>
      <c r="X51" s="37">
        <v>13.942091843084681</v>
      </c>
      <c r="Y51" s="37">
        <v>8.010844787990882</v>
      </c>
      <c r="Z51" s="37">
        <v>8.992063436611339</v>
      </c>
      <c r="AA51" s="37">
        <v>8.0767475330474792</v>
      </c>
      <c r="AB51" s="37">
        <v>11.906429273558661</v>
      </c>
      <c r="AC51" s="37">
        <v>8.8675804737266528</v>
      </c>
      <c r="AD51" s="37">
        <v>10.881275461567142</v>
      </c>
      <c r="AE51" s="37">
        <v>10.112410102573499</v>
      </c>
      <c r="AF51" s="37">
        <v>9.4094474886364576</v>
      </c>
      <c r="AG51" s="37">
        <v>9.6144782510347611</v>
      </c>
      <c r="AH51" s="37">
        <v>10.229570538229673</v>
      </c>
      <c r="AI51" s="31">
        <f t="shared" si="6"/>
        <v>11.620850711646737</v>
      </c>
      <c r="AJ51" s="36">
        <f t="shared" si="7"/>
        <v>20.667926906112164</v>
      </c>
      <c r="AK51" s="35">
        <f>RANK(R51,(D51:R51,V51:AH51),1)</f>
        <v>20</v>
      </c>
    </row>
    <row r="52" spans="1:37" ht="12.75" customHeight="1" x14ac:dyDescent="0.25">
      <c r="A52">
        <v>2015</v>
      </c>
      <c r="B52" s="30" t="s">
        <v>159</v>
      </c>
      <c r="C52" s="38">
        <v>2015</v>
      </c>
      <c r="D52" s="31">
        <v>12.614870083948995</v>
      </c>
      <c r="E52" s="31">
        <v>15.147918726019757</v>
      </c>
      <c r="F52" s="31">
        <v>16.335285276990426</v>
      </c>
      <c r="G52" s="31">
        <v>9.5996786605749893</v>
      </c>
      <c r="H52" s="31">
        <v>11.26199183193393</v>
      </c>
      <c r="I52" s="31">
        <v>20.127662079181597</v>
      </c>
      <c r="J52" s="31">
        <v>13.528782520150662</v>
      </c>
      <c r="K52" s="31">
        <v>15.205488013339547</v>
      </c>
      <c r="L52" s="31">
        <v>21.825956055115402</v>
      </c>
      <c r="M52" s="31">
        <v>11.722546130492248</v>
      </c>
      <c r="N52" s="31">
        <v>14.356341025372643</v>
      </c>
      <c r="O52" s="31">
        <v>15.622865346408025</v>
      </c>
      <c r="P52" s="31">
        <v>15.025583990465204</v>
      </c>
      <c r="Q52" s="31">
        <v>11.132460935464401</v>
      </c>
      <c r="R52" s="31">
        <v>14.50026424367212</v>
      </c>
      <c r="S52" s="32">
        <f t="shared" si="3"/>
        <v>14.50026424367212</v>
      </c>
      <c r="T52" s="33">
        <f t="shared" si="4"/>
        <v>0</v>
      </c>
      <c r="U52" s="34">
        <f t="shared" si="5"/>
        <v>8</v>
      </c>
      <c r="V52" s="32">
        <v>6.9155106392897805</v>
      </c>
      <c r="W52" s="32">
        <v>9.0599665919519587</v>
      </c>
      <c r="X52" s="37">
        <v>13.233739922636738</v>
      </c>
      <c r="Y52" s="37">
        <v>8.0021309374508167</v>
      </c>
      <c r="Z52" s="37">
        <v>8.9160433736524833</v>
      </c>
      <c r="AA52" s="37">
        <v>8.0381117420256842</v>
      </c>
      <c r="AB52" s="37">
        <v>11.808900061471933</v>
      </c>
      <c r="AC52" s="37">
        <v>8.6569815807134276</v>
      </c>
      <c r="AD52" s="37">
        <v>10.643121993246185</v>
      </c>
      <c r="AE52" s="37">
        <v>9.82995580985415</v>
      </c>
      <c r="AF52" s="37">
        <v>9.3837938331257771</v>
      </c>
      <c r="AG52" s="37">
        <v>9.5061285686803316</v>
      </c>
      <c r="AH52" s="37">
        <v>10.26892162566755</v>
      </c>
      <c r="AI52" s="31">
        <f t="shared" si="6"/>
        <v>11.492268981213089</v>
      </c>
      <c r="AJ52" s="36">
        <f t="shared" si="7"/>
        <v>26.174076393237332</v>
      </c>
      <c r="AK52" s="35">
        <f>RANK(R52,(D52:R52,V52:AH52),1)</f>
        <v>21</v>
      </c>
    </row>
    <row r="53" spans="1:37" ht="12.75" customHeight="1" x14ac:dyDescent="0.25">
      <c r="A53">
        <v>2016</v>
      </c>
      <c r="B53" s="30" t="s">
        <v>160</v>
      </c>
      <c r="C53" s="38">
        <v>2015</v>
      </c>
      <c r="D53" s="31">
        <v>13.951789053027234</v>
      </c>
      <c r="E53" s="31">
        <v>18.14044000756331</v>
      </c>
      <c r="F53" s="31">
        <v>18.934570857679816</v>
      </c>
      <c r="G53" s="31">
        <v>10.37041463093319</v>
      </c>
      <c r="H53" s="31">
        <v>12.223386614538368</v>
      </c>
      <c r="I53" s="31">
        <v>21.893097554192288</v>
      </c>
      <c r="J53" s="31">
        <v>13.375654906864279</v>
      </c>
      <c r="K53" s="31">
        <v>15.501122770411396</v>
      </c>
      <c r="L53" s="31">
        <v>21.379248180587489</v>
      </c>
      <c r="M53" s="31">
        <v>12.153316245410441</v>
      </c>
      <c r="N53" s="31">
        <v>13.687078769655065</v>
      </c>
      <c r="O53" s="31">
        <v>17.45530750942358</v>
      </c>
      <c r="P53" s="31">
        <v>14.995058993376368</v>
      </c>
      <c r="Q53" s="31">
        <v>11.919748348317352</v>
      </c>
      <c r="R53" s="31">
        <v>13.990717035876083</v>
      </c>
      <c r="S53" s="32">
        <f t="shared" si="3"/>
        <v>13.990717035876083</v>
      </c>
      <c r="T53" s="33">
        <f t="shared" si="4"/>
        <v>0</v>
      </c>
      <c r="U53" s="34">
        <f t="shared" si="5"/>
        <v>8</v>
      </c>
      <c r="V53" s="32">
        <v>7.37295995157187</v>
      </c>
      <c r="W53" s="32">
        <v>9.7709236950609242</v>
      </c>
      <c r="X53" s="37">
        <v>11.460398150700941</v>
      </c>
      <c r="Y53" s="37">
        <v>8.8132953169792554</v>
      </c>
      <c r="Z53" s="37">
        <v>8.8366521066885646</v>
      </c>
      <c r="AA53" s="37">
        <v>8.455157874769851</v>
      </c>
      <c r="AB53" s="37">
        <v>12.604880846457082</v>
      </c>
      <c r="AC53" s="37">
        <v>9.2337175317468176</v>
      </c>
      <c r="AD53" s="37">
        <v>11.678394854654492</v>
      </c>
      <c r="AE53" s="37">
        <v>9.9188500298865492</v>
      </c>
      <c r="AF53" s="37">
        <v>9.436143042560829</v>
      </c>
      <c r="AG53" s="37">
        <v>9.7709236950609242</v>
      </c>
      <c r="AH53" s="37">
        <v>10.946548777096144</v>
      </c>
      <c r="AI53" s="31">
        <f t="shared" si="6"/>
        <v>12.036532296863896</v>
      </c>
      <c r="AJ53" s="36">
        <f t="shared" si="7"/>
        <v>16.235446313065989</v>
      </c>
      <c r="AK53" s="35">
        <f>RANK(R53,(D53:R53,V53:AH53),1)</f>
        <v>21</v>
      </c>
    </row>
    <row r="54" spans="1:37" ht="12.75" customHeight="1" x14ac:dyDescent="0.25">
      <c r="A54">
        <v>2016</v>
      </c>
      <c r="B54" s="30" t="s">
        <v>159</v>
      </c>
      <c r="C54" s="38">
        <v>2015</v>
      </c>
      <c r="D54" s="31">
        <v>15.175607192831873</v>
      </c>
      <c r="E54" s="31">
        <v>21.483022639909219</v>
      </c>
      <c r="F54" s="31">
        <v>20.821345542600014</v>
      </c>
      <c r="G54" s="31">
        <v>11.446154462543632</v>
      </c>
      <c r="H54" s="31">
        <v>13.697575235206116</v>
      </c>
      <c r="I54" s="31">
        <v>24.232849537817597</v>
      </c>
      <c r="J54" s="31">
        <v>15.768538617693368</v>
      </c>
      <c r="K54" s="31">
        <v>17.117672439479666</v>
      </c>
      <c r="L54" s="31">
        <v>22.265004664001914</v>
      </c>
      <c r="M54" s="31">
        <v>13.413999336359314</v>
      </c>
      <c r="N54" s="31">
        <v>14.857658457761216</v>
      </c>
      <c r="O54" s="31">
        <v>19.119890149519208</v>
      </c>
      <c r="P54" s="31">
        <v>17.143452066647558</v>
      </c>
      <c r="Q54" s="31">
        <v>13.878032625381357</v>
      </c>
      <c r="R54" s="31">
        <v>14.660014649474052</v>
      </c>
      <c r="S54" s="32">
        <f t="shared" si="3"/>
        <v>15.768538617693368</v>
      </c>
      <c r="T54" s="33">
        <f t="shared" si="4"/>
        <v>-7.0299727520435988</v>
      </c>
      <c r="U54" s="34">
        <f t="shared" si="5"/>
        <v>5</v>
      </c>
      <c r="V54" s="32">
        <v>8.0432436763820121</v>
      </c>
      <c r="W54" s="32">
        <v>10.956341546353702</v>
      </c>
      <c r="X54" s="37">
        <v>13.895219043493285</v>
      </c>
      <c r="Y54" s="37">
        <v>9.727512651350894</v>
      </c>
      <c r="Z54" s="37">
        <v>10.191545940372933</v>
      </c>
      <c r="AA54" s="37">
        <v>9.4267503343921657</v>
      </c>
      <c r="AB54" s="37">
        <v>13.671795608038225</v>
      </c>
      <c r="AC54" s="37">
        <v>9.7017330241830031</v>
      </c>
      <c r="AD54" s="37">
        <v>12.864033956777639</v>
      </c>
      <c r="AE54" s="37">
        <v>11.059460055025266</v>
      </c>
      <c r="AF54" s="37">
        <v>10.406376166772025</v>
      </c>
      <c r="AG54" s="37">
        <v>11.489120507823451</v>
      </c>
      <c r="AH54" s="37">
        <v>12.193763650412471</v>
      </c>
      <c r="AI54" s="31">
        <f t="shared" si="6"/>
        <v>13.68468542162217</v>
      </c>
      <c r="AJ54" s="36">
        <f t="shared" si="7"/>
        <v>7.1271585557300083</v>
      </c>
      <c r="AK54" s="35">
        <f>RANK(R54,(D54:R54,V54:AH54),1)</f>
        <v>18</v>
      </c>
    </row>
    <row r="55" spans="1:37" ht="12.75" customHeight="1" x14ac:dyDescent="0.25">
      <c r="A55">
        <v>2017</v>
      </c>
      <c r="B55" s="30" t="s">
        <v>160</v>
      </c>
      <c r="C55" s="38">
        <v>2015</v>
      </c>
      <c r="D55" s="31">
        <v>14.727263018214698</v>
      </c>
      <c r="E55" s="31">
        <v>22.275953647656127</v>
      </c>
      <c r="F55" s="31">
        <v>20.623332666068038</v>
      </c>
      <c r="G55" s="31">
        <v>11.671635682465885</v>
      </c>
      <c r="H55" s="31">
        <v>13.418938074457461</v>
      </c>
      <c r="I55" s="31">
        <v>24.754885120038267</v>
      </c>
      <c r="J55" s="31">
        <v>15.975336155351535</v>
      </c>
      <c r="K55" s="31">
        <v>16.51760241493513</v>
      </c>
      <c r="L55" s="31">
        <v>19.125644901503833</v>
      </c>
      <c r="M55" s="31">
        <v>12.188079739212164</v>
      </c>
      <c r="N55" s="31">
        <v>14.873588834292811</v>
      </c>
      <c r="O55" s="31">
        <v>18.867422873130696</v>
      </c>
      <c r="P55" s="31">
        <v>16.612283825338615</v>
      </c>
      <c r="Q55" s="31">
        <v>13.246790055542036</v>
      </c>
      <c r="R55" s="31">
        <v>13.651337899993285</v>
      </c>
      <c r="S55" s="32">
        <f t="shared" si="3"/>
        <v>15.975336155351535</v>
      </c>
      <c r="T55" s="33">
        <f t="shared" si="4"/>
        <v>-14.54741379310344</v>
      </c>
      <c r="U55" s="34">
        <f t="shared" si="5"/>
        <v>5</v>
      </c>
      <c r="V55" s="32">
        <v>8.1512086956454226</v>
      </c>
      <c r="W55" s="32">
        <v>9.8726888847996843</v>
      </c>
      <c r="X55" s="37">
        <v>15.562180909954511</v>
      </c>
      <c r="Y55" s="37">
        <v>9.8382592810165974</v>
      </c>
      <c r="Z55" s="37">
        <v>9.6661112621011718</v>
      </c>
      <c r="AA55" s="37">
        <v>9.3906744318364908</v>
      </c>
      <c r="AB55" s="37">
        <v>13.203753050813177</v>
      </c>
      <c r="AC55" s="37">
        <v>9.2357412148126077</v>
      </c>
      <c r="AD55" s="37">
        <v>13.444760277294773</v>
      </c>
      <c r="AE55" s="37">
        <v>11.413413654092746</v>
      </c>
      <c r="AF55" s="37">
        <v>10.156733116010136</v>
      </c>
      <c r="AG55" s="37">
        <v>10.492421752895217</v>
      </c>
      <c r="AH55" s="37">
        <v>12.033146522188281</v>
      </c>
      <c r="AI55" s="31">
        <f t="shared" si="6"/>
        <v>13.332864064999749</v>
      </c>
      <c r="AJ55" s="36">
        <f t="shared" si="7"/>
        <v>2.388637830858606</v>
      </c>
      <c r="AK55" s="35">
        <f>RANK(R55,(D55:R55,V55:AH55),1)</f>
        <v>17</v>
      </c>
    </row>
    <row r="56" spans="1:37" ht="12.75" customHeight="1" x14ac:dyDescent="0.25">
      <c r="A56">
        <v>2017</v>
      </c>
      <c r="B56" s="30" t="s">
        <v>159</v>
      </c>
      <c r="C56" s="38">
        <v>2015</v>
      </c>
      <c r="D56" s="31">
        <v>15.53145534597736</v>
      </c>
      <c r="E56" s="31">
        <v>23.306109142728097</v>
      </c>
      <c r="F56" s="31">
        <v>20.904981850735048</v>
      </c>
      <c r="G56" s="31">
        <v>12.210937306492548</v>
      </c>
      <c r="H56" s="31">
        <v>14.28179801928953</v>
      </c>
      <c r="I56" s="31">
        <v>25.653679692148813</v>
      </c>
      <c r="J56" s="31">
        <v>18.209292474594147</v>
      </c>
      <c r="K56" s="31">
        <v>17.950434885494527</v>
      </c>
      <c r="L56" s="31">
        <v>18.923382375558624</v>
      </c>
      <c r="M56" s="31">
        <v>12.621538999547122</v>
      </c>
      <c r="N56" s="31">
        <v>15.388637365784467</v>
      </c>
      <c r="O56" s="31">
        <v>19.244722830992643</v>
      </c>
      <c r="P56" s="31">
        <v>16.81681716771342</v>
      </c>
      <c r="Q56" s="31">
        <v>14.496024989578871</v>
      </c>
      <c r="R56" s="31">
        <v>15.013740167778117</v>
      </c>
      <c r="S56" s="32">
        <f t="shared" si="3"/>
        <v>16.81681716771342</v>
      </c>
      <c r="T56" s="33">
        <f t="shared" si="4"/>
        <v>-10.72186836518047</v>
      </c>
      <c r="U56" s="34">
        <f t="shared" si="5"/>
        <v>5</v>
      </c>
      <c r="V56" s="32">
        <v>8.8190102769112837</v>
      </c>
      <c r="W56" s="32">
        <v>10.648865648132755</v>
      </c>
      <c r="X56" s="37">
        <v>16.254471370703897</v>
      </c>
      <c r="Y56" s="37">
        <v>10.559604410512195</v>
      </c>
      <c r="Z56" s="37">
        <v>10.988058351090881</v>
      </c>
      <c r="AA56" s="37">
        <v>9.8544406333097747</v>
      </c>
      <c r="AB56" s="37">
        <v>13.710526098517947</v>
      </c>
      <c r="AC56" s="37">
        <v>9.5331001778757614</v>
      </c>
      <c r="AD56" s="37">
        <v>13.496299128228603</v>
      </c>
      <c r="AE56" s="37">
        <v>12.014562583727315</v>
      </c>
      <c r="AF56" s="37">
        <v>11.25584206395256</v>
      </c>
      <c r="AG56" s="37">
        <v>11.095171836235552</v>
      </c>
      <c r="AH56" s="37">
        <v>12.487647143116282</v>
      </c>
      <c r="AI56" s="31">
        <f t="shared" si="6"/>
        <v>13.996162058903739</v>
      </c>
      <c r="AJ56" s="36">
        <f t="shared" si="7"/>
        <v>7.2704081632653015</v>
      </c>
      <c r="AK56" s="35">
        <f>RANK(R56,(D56:R56,V56:AH56),1)</f>
        <v>17</v>
      </c>
    </row>
    <row r="57" spans="1:37" ht="12.75" customHeight="1" x14ac:dyDescent="0.25">
      <c r="A57">
        <v>2018</v>
      </c>
      <c r="B57" s="30" t="s">
        <v>160</v>
      </c>
      <c r="C57" s="38">
        <v>2015</v>
      </c>
      <c r="D57" s="31">
        <v>15.140903888852161</v>
      </c>
      <c r="E57" s="31">
        <v>22.680563756804688</v>
      </c>
      <c r="F57" s="31">
        <v>21.343307864239016</v>
      </c>
      <c r="G57" s="31">
        <v>12.158471338985292</v>
      </c>
      <c r="H57" s="31">
        <v>14.120366497157304</v>
      </c>
      <c r="I57" s="31">
        <v>24.589672498164902</v>
      </c>
      <c r="J57" s="31">
        <v>15.862318251946803</v>
      </c>
      <c r="K57" s="31">
        <v>17.225967352918381</v>
      </c>
      <c r="L57" s="31">
        <v>18.246504744613237</v>
      </c>
      <c r="M57" s="31">
        <v>12.703930979373922</v>
      </c>
      <c r="N57" s="31">
        <v>16.249418641900025</v>
      </c>
      <c r="O57" s="31">
        <v>18.862346274084274</v>
      </c>
      <c r="P57" s="31">
        <v>16.926844324318164</v>
      </c>
      <c r="Q57" s="31">
        <v>13.786052524015885</v>
      </c>
      <c r="R57" s="31">
        <v>15.026533319093256</v>
      </c>
      <c r="S57" s="32">
        <f t="shared" si="3"/>
        <v>16.249418641900025</v>
      </c>
      <c r="T57" s="33">
        <f t="shared" si="4"/>
        <v>-7.5257173795343801</v>
      </c>
      <c r="U57" s="34">
        <f t="shared" si="5"/>
        <v>5</v>
      </c>
      <c r="V57" s="32">
        <v>8.5601972596473868</v>
      </c>
      <c r="W57" s="32">
        <v>11.120338475019834</v>
      </c>
      <c r="X57" s="37">
        <v>15.809531835134999</v>
      </c>
      <c r="Y57" s="37">
        <v>10.698047140525409</v>
      </c>
      <c r="Z57" s="37">
        <v>11.102743002749232</v>
      </c>
      <c r="AA57" s="37">
        <v>9.624723332018748</v>
      </c>
      <c r="AB57" s="37">
        <v>12.774312868456327</v>
      </c>
      <c r="AC57" s="37">
        <v>9.2640161504714271</v>
      </c>
      <c r="AD57" s="37">
        <v>13.266986092033154</v>
      </c>
      <c r="AE57" s="37">
        <v>11.428259239755349</v>
      </c>
      <c r="AF57" s="37">
        <v>11.472247920431853</v>
      </c>
      <c r="AG57" s="37">
        <v>11.77137094903207</v>
      </c>
      <c r="AH57" s="37">
        <v>12.202460019661794</v>
      </c>
      <c r="AI57" s="31">
        <f t="shared" si="6"/>
        <v>13.526519308024518</v>
      </c>
      <c r="AJ57" s="36">
        <f t="shared" si="7"/>
        <v>11.089430894308958</v>
      </c>
      <c r="AK57" s="35">
        <f>RANK(R57,(D57:R57,V57:AH57),1)</f>
        <v>17</v>
      </c>
    </row>
    <row r="58" spans="1:37" ht="12.75" customHeight="1" x14ac:dyDescent="0.25">
      <c r="A58">
        <v>2018</v>
      </c>
      <c r="B58" s="30" t="s">
        <v>159</v>
      </c>
      <c r="C58" s="38">
        <v>2015</v>
      </c>
      <c r="D58" s="31">
        <v>15.725218694734453</v>
      </c>
      <c r="E58" s="31">
        <v>23.890236093923495</v>
      </c>
      <c r="F58" s="31">
        <v>22.751758722359011</v>
      </c>
      <c r="G58" s="31">
        <v>12.896813974753934</v>
      </c>
      <c r="H58" s="31">
        <v>14.488903424051145</v>
      </c>
      <c r="I58" s="31">
        <v>24.948664275299855</v>
      </c>
      <c r="J58" s="31">
        <v>15.289395325932423</v>
      </c>
      <c r="K58" s="31">
        <v>19.185122581754648</v>
      </c>
      <c r="L58" s="31">
        <v>19.274066126408123</v>
      </c>
      <c r="M58" s="31">
        <v>13.021334937268799</v>
      </c>
      <c r="N58" s="31">
        <v>16.668020268061294</v>
      </c>
      <c r="O58" s="31">
        <v>19.416375797853682</v>
      </c>
      <c r="P58" s="31">
        <v>19.202911290685343</v>
      </c>
      <c r="Q58" s="31">
        <v>15.680746922407716</v>
      </c>
      <c r="R58" s="31">
        <v>16.417302874006033</v>
      </c>
      <c r="S58" s="32">
        <f t="shared" si="3"/>
        <v>16.668020268061294</v>
      </c>
      <c r="T58" s="33">
        <f t="shared" si="4"/>
        <v>-1.5041822005441012</v>
      </c>
      <c r="U58" s="34">
        <f t="shared" si="5"/>
        <v>7</v>
      </c>
      <c r="V58" s="32">
        <v>8.9921923644663639</v>
      </c>
      <c r="W58" s="32">
        <v>11.340301943318115</v>
      </c>
      <c r="X58" s="37">
        <v>18.84713711207144</v>
      </c>
      <c r="Y58" s="37">
        <v>11.002316473634908</v>
      </c>
      <c r="Z58" s="37">
        <v>12.060744655011266</v>
      </c>
      <c r="AA58" s="37">
        <v>9.8015786208129914</v>
      </c>
      <c r="AB58" s="37">
        <v>12.87013091135789</v>
      </c>
      <c r="AC58" s="37">
        <v>9.4013326698723514</v>
      </c>
      <c r="AD58" s="37">
        <v>13.439369597140136</v>
      </c>
      <c r="AE58" s="37">
        <v>11.535977741555762</v>
      </c>
      <c r="AF58" s="37">
        <v>11.447034196902287</v>
      </c>
      <c r="AG58" s="37">
        <v>11.331407588852768</v>
      </c>
      <c r="AH58" s="37">
        <v>12.665560758654898</v>
      </c>
      <c r="AI58" s="31">
        <f t="shared" si="6"/>
        <v>13.96413651059564</v>
      </c>
      <c r="AJ58" s="36">
        <f t="shared" si="7"/>
        <v>17.567619462535266</v>
      </c>
      <c r="AK58" s="35">
        <f>RANK(R58,(D58:R58,V58:AH58),1)</f>
        <v>19</v>
      </c>
    </row>
    <row r="59" spans="1:37" ht="12.75" customHeight="1" x14ac:dyDescent="0.25">
      <c r="A59">
        <v>2019</v>
      </c>
      <c r="B59" s="30" t="s">
        <v>160</v>
      </c>
      <c r="C59" s="38">
        <v>2015</v>
      </c>
      <c r="D59" s="31">
        <v>15.583842368773166</v>
      </c>
      <c r="E59" s="31">
        <v>22.659465865805824</v>
      </c>
      <c r="F59" s="31">
        <v>20.88619232272233</v>
      </c>
      <c r="G59" s="31">
        <v>12.971976411226541</v>
      </c>
      <c r="H59" s="31">
        <v>14.028952266956111</v>
      </c>
      <c r="I59" s="31">
        <v>25.12283108329127</v>
      </c>
      <c r="J59" s="31">
        <v>15.278105551000149</v>
      </c>
      <c r="K59" s="31">
        <v>18.012266235655979</v>
      </c>
      <c r="L59" s="31">
        <v>20.003923220005912</v>
      </c>
      <c r="M59" s="31">
        <v>13.5572440338206</v>
      </c>
      <c r="N59" s="31">
        <v>18.457768455839517</v>
      </c>
      <c r="O59" s="31">
        <v>17.837559482642824</v>
      </c>
      <c r="P59" s="31">
        <v>17.863765495594798</v>
      </c>
      <c r="Q59" s="31">
        <v>14.823867993165951</v>
      </c>
      <c r="R59" s="31">
        <v>16.745809513721472</v>
      </c>
      <c r="S59" s="31">
        <f t="shared" si="3"/>
        <v>17.837559482642824</v>
      </c>
      <c r="T59" s="33">
        <f t="shared" si="4"/>
        <v>-6.1205120015644523</v>
      </c>
      <c r="U59" s="34">
        <f t="shared" si="5"/>
        <v>7</v>
      </c>
      <c r="V59" s="31">
        <v>8.6567196118016838</v>
      </c>
      <c r="W59" s="31">
        <v>11.076408141033841</v>
      </c>
      <c r="X59" s="31">
        <v>18.746034598311219</v>
      </c>
      <c r="Y59" s="31">
        <v>11.906265217846315</v>
      </c>
      <c r="Z59" s="31">
        <v>11.286056244649624</v>
      </c>
      <c r="AA59" s="31">
        <v>9.5477240521687605</v>
      </c>
      <c r="AB59" s="31">
        <v>13.469890657314023</v>
      </c>
      <c r="AC59" s="31">
        <v>10.491140518439781</v>
      </c>
      <c r="AD59" s="31">
        <v>13.207830527794298</v>
      </c>
      <c r="AE59" s="31">
        <v>10.919172063322005</v>
      </c>
      <c r="AF59" s="31">
        <v>11.871323867243683</v>
      </c>
      <c r="AG59" s="31">
        <v>11.897529880195655</v>
      </c>
      <c r="AH59" s="31">
        <v>12.273149399173935</v>
      </c>
      <c r="AI59" s="31">
        <f t="shared" si="6"/>
        <v>13.793098150388357</v>
      </c>
      <c r="AJ59" s="36">
        <f t="shared" si="7"/>
        <v>21.407165606589839</v>
      </c>
      <c r="AK59" s="35">
        <f>RANK(R59,(D59:R59,V59:AH59),1)</f>
        <v>19</v>
      </c>
    </row>
    <row r="60" spans="1:37" ht="12.75" customHeight="1" x14ac:dyDescent="0.25">
      <c r="A60" s="118">
        <v>2019</v>
      </c>
      <c r="B60" s="30" t="s">
        <v>159</v>
      </c>
      <c r="C60" s="38">
        <v>2015</v>
      </c>
      <c r="D60" s="31">
        <v>16.128416944228427</v>
      </c>
      <c r="E60" s="31">
        <v>23.127375170572094</v>
      </c>
      <c r="F60" s="31">
        <v>20.512670021862576</v>
      </c>
      <c r="G60" s="31">
        <v>13.408067143045793</v>
      </c>
      <c r="H60" s="31">
        <v>15.327278329640661</v>
      </c>
      <c r="I60" s="31">
        <v>23.277038428242339</v>
      </c>
      <c r="J60" s="31">
        <v>14.200402036594134</v>
      </c>
      <c r="K60" s="31">
        <v>19.44741977609203</v>
      </c>
      <c r="L60" s="31">
        <v>20.459847695626017</v>
      </c>
      <c r="M60" s="31">
        <v>13.672178774228575</v>
      </c>
      <c r="N60" s="31">
        <v>18.523029066952297</v>
      </c>
      <c r="O60" s="31">
        <v>18.197291388493536</v>
      </c>
      <c r="P60" s="31">
        <v>17.545816031576013</v>
      </c>
      <c r="Q60" s="31">
        <v>15.318474608601235</v>
      </c>
      <c r="R60" s="31">
        <v>17.801606201367946</v>
      </c>
      <c r="S60" s="31">
        <f t="shared" si="3"/>
        <v>17.801606201367946</v>
      </c>
      <c r="T60" s="33">
        <f t="shared" si="4"/>
        <v>0</v>
      </c>
      <c r="U60" s="34">
        <f t="shared" si="5"/>
        <v>8</v>
      </c>
      <c r="V60" s="31">
        <v>8.2666940560210111</v>
      </c>
      <c r="W60" s="31">
        <v>11.233548046307572</v>
      </c>
      <c r="X60" s="31">
        <v>19.139289539712117</v>
      </c>
      <c r="Y60" s="31">
        <v>12.281190849999266</v>
      </c>
      <c r="Z60" s="31">
        <v>11.664930377239447</v>
      </c>
      <c r="AA60" s="31">
        <v>9.4992150015406516</v>
      </c>
      <c r="AB60" s="31">
        <v>13.707393658386277</v>
      </c>
      <c r="AC60" s="31">
        <v>10.634895015626606</v>
      </c>
      <c r="AD60" s="31">
        <v>13.276011327454404</v>
      </c>
      <c r="AE60" s="31">
        <v>11.392015025017239</v>
      </c>
      <c r="AF60" s="31">
        <v>12.642143412615733</v>
      </c>
      <c r="AG60" s="31">
        <v>12.193153639605008</v>
      </c>
      <c r="AH60" s="31">
        <v>12.791806670285974</v>
      </c>
      <c r="AI60" s="31">
        <f t="shared" si="6"/>
        <v>13.953897847490206</v>
      </c>
      <c r="AJ60" s="36">
        <f t="shared" si="7"/>
        <v>27.574434010707638</v>
      </c>
      <c r="AK60" s="35">
        <f>RANK(R60,(D60:R60,V60:AH60),1)</f>
        <v>20</v>
      </c>
    </row>
    <row r="61" spans="1:37" ht="12.75" customHeight="1" x14ac:dyDescent="0.25">
      <c r="A61" s="118">
        <v>2020</v>
      </c>
      <c r="B61" s="30" t="s">
        <v>160</v>
      </c>
      <c r="C61" s="38">
        <v>2015</v>
      </c>
      <c r="D61" s="31">
        <v>16.244808743169401</v>
      </c>
      <c r="E61" s="31">
        <v>22.426229508196727</v>
      </c>
      <c r="F61" s="31">
        <v>19.532240437158471</v>
      </c>
      <c r="G61" s="31">
        <v>13.053551912568306</v>
      </c>
      <c r="H61" s="31">
        <v>15.230601092896176</v>
      </c>
      <c r="I61" s="31">
        <v>25.031693989071041</v>
      </c>
      <c r="J61" s="31">
        <v>15.396721311475412</v>
      </c>
      <c r="K61" s="31">
        <v>18.212021857923503</v>
      </c>
      <c r="L61" s="31">
        <v>18.500546448087434</v>
      </c>
      <c r="M61" s="31">
        <v>15.038251366120219</v>
      </c>
      <c r="N61" s="31">
        <v>16.46338797814208</v>
      </c>
      <c r="O61" s="31">
        <v>17.626229508196726</v>
      </c>
      <c r="P61" s="31">
        <v>15.842622950819674</v>
      </c>
      <c r="Q61" s="31">
        <v>13.342076502732244</v>
      </c>
      <c r="R61" s="31">
        <v>17.689653208698708</v>
      </c>
      <c r="S61" s="31">
        <f t="shared" si="3"/>
        <v>16.46338797814208</v>
      </c>
      <c r="T61" s="33">
        <f t="shared" si="4"/>
        <v>7.4484379046688405</v>
      </c>
      <c r="U61" s="34">
        <f t="shared" si="5"/>
        <v>10</v>
      </c>
      <c r="V61" s="31">
        <v>8.4109289617486347</v>
      </c>
      <c r="W61" s="31">
        <v>10.937704918032788</v>
      </c>
      <c r="X61" s="31">
        <v>18.246994535519129</v>
      </c>
      <c r="Y61" s="31">
        <v>12.380327868852461</v>
      </c>
      <c r="Z61" s="31">
        <v>10.133333333333336</v>
      </c>
      <c r="AA61" s="31">
        <v>8.9442622950819679</v>
      </c>
      <c r="AB61" s="31">
        <v>12.878688524590165</v>
      </c>
      <c r="AC61" s="31">
        <v>11.95191256830601</v>
      </c>
      <c r="AD61" s="31">
        <v>12.878688524590165</v>
      </c>
      <c r="AE61" s="31">
        <v>12.109289617486342</v>
      </c>
      <c r="AF61" s="31">
        <v>12.773770491803283</v>
      </c>
      <c r="AG61" s="31">
        <v>13.00983606557377</v>
      </c>
      <c r="AH61" s="31">
        <v>11.471038251366123</v>
      </c>
      <c r="AI61" s="31">
        <f t="shared" si="6"/>
        <v>14.190163934426231</v>
      </c>
      <c r="AJ61" s="36">
        <f t="shared" si="7"/>
        <v>24.66137312045068</v>
      </c>
      <c r="AK61" s="35">
        <f>RANK(R61,(D61:R61,V61:AH61),1)</f>
        <v>22</v>
      </c>
    </row>
    <row r="62" spans="1:37" ht="12.75" customHeight="1" x14ac:dyDescent="0.25">
      <c r="A62">
        <v>2020</v>
      </c>
      <c r="B62" s="30" t="s">
        <v>159</v>
      </c>
      <c r="C62" s="38">
        <v>2015</v>
      </c>
      <c r="D62" s="31">
        <v>17.31021287494162</v>
      </c>
      <c r="E62" s="31">
        <v>22.49875709959775</v>
      </c>
      <c r="F62" s="31">
        <v>17.888726516715124</v>
      </c>
      <c r="G62" s="31">
        <v>13.739698992120763</v>
      </c>
      <c r="H62" s="119">
        <v>16.252617623574427</v>
      </c>
      <c r="I62" s="119">
        <v>25.309971827590882</v>
      </c>
      <c r="J62" s="31">
        <v>15.149825993943683</v>
      </c>
      <c r="K62" s="31">
        <v>20.708980520360964</v>
      </c>
      <c r="L62" s="31">
        <v>18.349729575003387</v>
      </c>
      <c r="M62" s="31">
        <v>15.538514847010257</v>
      </c>
      <c r="N62" s="119">
        <v>16.45148168793407</v>
      </c>
      <c r="O62" s="119">
        <v>18.223179715865431</v>
      </c>
      <c r="P62" s="31">
        <v>16.659385027946424</v>
      </c>
      <c r="Q62" s="31">
        <v>14.960001205236754</v>
      </c>
      <c r="R62" s="31">
        <v>17.289742457639921</v>
      </c>
      <c r="S62" s="31">
        <f t="shared" si="3"/>
        <v>17.289742457639921</v>
      </c>
      <c r="T62" s="33">
        <f t="shared" si="4"/>
        <v>0</v>
      </c>
      <c r="U62" s="34">
        <f t="shared" si="5"/>
        <v>8</v>
      </c>
      <c r="V62" s="119">
        <v>8.6234689726863216</v>
      </c>
      <c r="W62" s="31">
        <v>11.389487322415896</v>
      </c>
      <c r="X62" s="31">
        <v>14.761137140877109</v>
      </c>
      <c r="Y62" s="119">
        <v>12.48323967639393</v>
      </c>
      <c r="Z62" s="31">
        <v>11.380448046763185</v>
      </c>
      <c r="AA62" s="31">
        <v>9.0483149283637392</v>
      </c>
      <c r="AB62" s="119">
        <v>13.513717100802985</v>
      </c>
      <c r="AC62" s="31">
        <v>11.371408771110472</v>
      </c>
      <c r="AD62" s="31">
        <v>13.549874203413831</v>
      </c>
      <c r="AE62" s="119">
        <v>12.862889253807793</v>
      </c>
      <c r="AF62" s="31">
        <v>13.016556939903879</v>
      </c>
      <c r="AG62" s="31">
        <v>13.821052472995163</v>
      </c>
      <c r="AH62" s="119">
        <v>13.341970863401478</v>
      </c>
      <c r="AI62" s="31">
        <f t="shared" si="6"/>
        <v>14.86056917305693</v>
      </c>
      <c r="AJ62" s="36">
        <f t="shared" si="7"/>
        <v>16.346435027449836</v>
      </c>
      <c r="AK62" s="35">
        <f>RANK(R62,(D62:R62,V62:AH62),1)</f>
        <v>21</v>
      </c>
    </row>
    <row r="63" spans="1:37" ht="12.75" customHeight="1" x14ac:dyDescent="0.25">
      <c r="A63">
        <v>2021</v>
      </c>
      <c r="B63" s="30" t="s">
        <v>160</v>
      </c>
      <c r="C63" s="38">
        <v>2015</v>
      </c>
      <c r="D63" s="119">
        <v>16.872314880444371</v>
      </c>
      <c r="E63" s="119">
        <v>21.862840115143715</v>
      </c>
      <c r="F63" s="119">
        <v>16.16062258610464</v>
      </c>
      <c r="G63" s="119">
        <v>13.261778362818417</v>
      </c>
      <c r="H63" s="31">
        <v>15.535722034977073</v>
      </c>
      <c r="I63" s="119">
        <v>25.377905715236288</v>
      </c>
      <c r="J63" s="119">
        <v>15.353459374231532</v>
      </c>
      <c r="K63" s="119">
        <v>18.556074698760323</v>
      </c>
      <c r="L63" s="119">
        <v>18.20022855159046</v>
      </c>
      <c r="M63" s="119">
        <v>15.110442493237478</v>
      </c>
      <c r="N63" s="119">
        <v>15.414213594480044</v>
      </c>
      <c r="O63" s="119">
        <v>17.375706991074917</v>
      </c>
      <c r="P63" s="119">
        <v>16.221376806353156</v>
      </c>
      <c r="Q63" s="119">
        <v>14.711200474461531</v>
      </c>
      <c r="R63" s="31">
        <v>17.728998576242422</v>
      </c>
      <c r="S63" s="31">
        <f t="shared" ref="S63" si="8">MEDIAN(D63:R63)</f>
        <v>16.221376806353156</v>
      </c>
      <c r="T63" s="33">
        <f t="shared" ref="T63" si="9">(R63-S63)/S63*100</f>
        <v>9.294043211540469</v>
      </c>
      <c r="U63" s="34">
        <f t="shared" ref="U63" si="10">RANK(R63,D63:R63,1)</f>
        <v>11</v>
      </c>
      <c r="V63" s="119">
        <v>8.583703403682863</v>
      </c>
      <c r="W63" s="31">
        <v>10.796892855593004</v>
      </c>
      <c r="X63" s="119">
        <v>16.577222953523023</v>
      </c>
      <c r="Y63" s="31">
        <v>12.055373132169359</v>
      </c>
      <c r="Z63" s="119">
        <v>11.369718360793277</v>
      </c>
      <c r="AA63" s="31">
        <v>8.7052118441798907</v>
      </c>
      <c r="AB63" s="119">
        <v>12.402540105018009</v>
      </c>
      <c r="AC63" s="119">
        <v>11.170097351405303</v>
      </c>
      <c r="AD63" s="119">
        <v>12.810461298115172</v>
      </c>
      <c r="AE63" s="119">
        <v>12.324427536127063</v>
      </c>
      <c r="AF63" s="31">
        <v>13.105553225036523</v>
      </c>
      <c r="AG63" s="119">
        <v>12.697632031939362</v>
      </c>
      <c r="AH63" s="119">
        <v>12.350465059090713</v>
      </c>
      <c r="AI63" s="31">
        <f t="shared" ref="AI63" si="11">MEDIAN(D63:R63,V63:AH63)</f>
        <v>14.910821483849505</v>
      </c>
      <c r="AJ63" s="36">
        <f t="shared" ref="AJ63" si="12">(R63-AI63)/AI63*100</f>
        <v>18.900213482170617</v>
      </c>
      <c r="AK63" s="35">
        <f>RANK(R63,(D63:R63,V63:AH63),1)</f>
        <v>24</v>
      </c>
    </row>
    <row r="64" spans="1:37" ht="12.75" customHeight="1" x14ac:dyDescent="0.25">
      <c r="A64">
        <v>2021</v>
      </c>
      <c r="B64" s="30" t="s">
        <v>159</v>
      </c>
      <c r="C64" s="38">
        <v>2015</v>
      </c>
      <c r="D64" s="31">
        <v>17.044776966978052</v>
      </c>
      <c r="E64" s="31">
        <v>24.361850137709759</v>
      </c>
      <c r="F64" s="31">
        <v>20.469064993327468</v>
      </c>
      <c r="G64" s="119">
        <v>13.64604332888498</v>
      </c>
      <c r="H64" s="31">
        <v>15.758539424742327</v>
      </c>
      <c r="I64" s="31">
        <v>25.051818620630911</v>
      </c>
      <c r="J64" s="31">
        <v>18.424713932820353</v>
      </c>
      <c r="K64" s="31">
        <v>21.5849399471876</v>
      </c>
      <c r="L64" s="31">
        <v>19.038019250972489</v>
      </c>
      <c r="M64" s="31">
        <v>14.830063318095347</v>
      </c>
      <c r="N64" s="119">
        <v>16.405917260569581</v>
      </c>
      <c r="O64" s="31">
        <v>17.581419120361168</v>
      </c>
      <c r="P64" s="31">
        <v>21.320877935205431</v>
      </c>
      <c r="Q64" s="31">
        <v>17.939180555949914</v>
      </c>
      <c r="R64" s="31">
        <v>18.871275064435601</v>
      </c>
      <c r="S64" s="31">
        <f t="shared" ref="S64:S69" si="13">MEDIAN(D64:R64)</f>
        <v>18.424713932820353</v>
      </c>
      <c r="T64" s="33">
        <f t="shared" ref="T64:T69" si="14">(R64-S64)/S64*100</f>
        <v>2.4237072729784872</v>
      </c>
      <c r="U64" s="34">
        <f t="shared" ref="U64:U69" si="15">RANK(R64,D64:R64,1)</f>
        <v>9</v>
      </c>
      <c r="V64" s="31">
        <v>9.2506885487946864</v>
      </c>
      <c r="W64" s="31">
        <v>10.758397455918681</v>
      </c>
      <c r="X64" s="31">
        <v>19.038019250972489</v>
      </c>
      <c r="Y64" s="31">
        <v>14.267866776455893</v>
      </c>
      <c r="Z64" s="119">
        <v>16.976631931627818</v>
      </c>
      <c r="AA64" s="31">
        <v>8.5010931599420783</v>
      </c>
      <c r="AB64" s="31">
        <v>15.767057554161108</v>
      </c>
      <c r="AC64" s="31">
        <v>12.078707515829526</v>
      </c>
      <c r="AD64" s="31">
        <v>12.981629234220165</v>
      </c>
      <c r="AE64" s="31">
        <v>12.300178880717795</v>
      </c>
      <c r="AF64" s="31">
        <v>13.407535705159148</v>
      </c>
      <c r="AG64" s="31">
        <v>12.223515715948777</v>
      </c>
      <c r="AH64" s="31">
        <v>12.513132116187286</v>
      </c>
      <c r="AI64" s="31">
        <f t="shared" ref="AI64:AI69" si="16">MEDIAN(D64:R64,V64:AH64)</f>
        <v>16.086487407365343</v>
      </c>
      <c r="AJ64" s="36">
        <f t="shared" ref="AJ64:AJ69" si="17">(R64-AI64)/AI64*100</f>
        <v>17.311347011624285</v>
      </c>
      <c r="AK64" s="35">
        <f>RANK(R64,(D64:R64,V64:AH64),1)</f>
        <v>21</v>
      </c>
    </row>
    <row r="65" spans="1:37" x14ac:dyDescent="0.25">
      <c r="A65">
        <v>2022</v>
      </c>
      <c r="B65" s="30" t="s">
        <v>160</v>
      </c>
      <c r="C65" s="38">
        <v>2015</v>
      </c>
      <c r="D65" s="31">
        <v>16.821721742790992</v>
      </c>
      <c r="E65" s="31">
        <v>28.128814986318666</v>
      </c>
      <c r="F65" s="31">
        <v>28.920227320564091</v>
      </c>
      <c r="G65" s="31">
        <v>13.992843611871184</v>
      </c>
      <c r="H65" s="31">
        <v>16.232372132182697</v>
      </c>
      <c r="I65" s="31">
        <v>25.207324773731841</v>
      </c>
      <c r="J65" s="31">
        <v>21.822774152809931</v>
      </c>
      <c r="K65" s="119">
        <v>19.254893706588085</v>
      </c>
      <c r="L65" s="31">
        <v>24.533782361608083</v>
      </c>
      <c r="M65" s="31">
        <v>14.868448747632076</v>
      </c>
      <c r="N65" s="31">
        <v>12.140601978530835</v>
      </c>
      <c r="O65" s="31">
        <v>17.688907598400334</v>
      </c>
      <c r="P65" s="31">
        <v>23.211955377815197</v>
      </c>
      <c r="Q65" s="31">
        <v>14.902125868238263</v>
      </c>
      <c r="R65" s="31">
        <v>24.863590922827978</v>
      </c>
      <c r="S65" s="31">
        <f t="shared" si="13"/>
        <v>19.254893706588085</v>
      </c>
      <c r="T65" s="33">
        <f t="shared" si="14"/>
        <v>29.128684383860666</v>
      </c>
      <c r="U65" s="34">
        <f t="shared" si="15"/>
        <v>12</v>
      </c>
      <c r="V65" s="31">
        <v>9.1096611239739005</v>
      </c>
      <c r="W65" s="31">
        <v>10.911387076404965</v>
      </c>
      <c r="X65" s="119">
        <v>21.384971584929488</v>
      </c>
      <c r="Y65" s="31">
        <v>16.678593980214689</v>
      </c>
      <c r="Z65" s="31">
        <v>16.838560303094084</v>
      </c>
      <c r="AA65" s="31">
        <v>7.9141233424542197</v>
      </c>
      <c r="AB65" s="31">
        <v>14.338034098084613</v>
      </c>
      <c r="AC65" s="31">
        <v>12.014312776257627</v>
      </c>
      <c r="AD65" s="31">
        <v>12.662597347926752</v>
      </c>
      <c r="AE65" s="31">
        <v>11.138707640496737</v>
      </c>
      <c r="AF65" s="31">
        <v>19.583245632498418</v>
      </c>
      <c r="AG65" s="31">
        <v>13.437171121869079</v>
      </c>
      <c r="AH65" s="31">
        <v>10.229425384129657</v>
      </c>
      <c r="AI65" s="31">
        <f t="shared" si="16"/>
        <v>16.455483056198695</v>
      </c>
      <c r="AJ65" s="36">
        <f t="shared" si="17"/>
        <v>51.096086562235513</v>
      </c>
      <c r="AK65" s="35">
        <f>RANK(R65,(D65:R65,V65:AH65),1)</f>
        <v>25</v>
      </c>
    </row>
    <row r="66" spans="1:37" x14ac:dyDescent="0.25">
      <c r="A66">
        <v>2022</v>
      </c>
      <c r="B66" s="30" t="s">
        <v>159</v>
      </c>
      <c r="C66" s="38">
        <v>2015</v>
      </c>
      <c r="D66" s="31">
        <v>19.232595278173424</v>
      </c>
      <c r="E66" s="31">
        <v>38.301178298588631</v>
      </c>
      <c r="F66" s="31">
        <v>42.444645863006606</v>
      </c>
      <c r="G66" s="31">
        <v>17.393931546462948</v>
      </c>
      <c r="H66" s="31">
        <v>16.97958479002115</v>
      </c>
      <c r="I66" s="31">
        <v>26.259225689498898</v>
      </c>
      <c r="J66" s="31">
        <v>22.469679312874959</v>
      </c>
      <c r="K66" s="31">
        <v>27.286460356510855</v>
      </c>
      <c r="L66" s="31">
        <v>29.979714273382534</v>
      </c>
      <c r="M66" s="31">
        <v>15.451681125642022</v>
      </c>
      <c r="N66" s="31">
        <v>21.649618024083907</v>
      </c>
      <c r="O66" s="31">
        <v>18.38663731710475</v>
      </c>
      <c r="P66" s="31">
        <v>26.578617980922786</v>
      </c>
      <c r="Q66" s="31">
        <v>19.68147093098537</v>
      </c>
      <c r="R66" s="31">
        <v>38.237986266323475</v>
      </c>
      <c r="S66" s="31">
        <f t="shared" si="13"/>
        <v>22.469679312874959</v>
      </c>
      <c r="T66" s="33">
        <f t="shared" si="14"/>
        <v>70.175932348146119</v>
      </c>
      <c r="U66" s="34">
        <f t="shared" si="15"/>
        <v>13</v>
      </c>
      <c r="V66" s="119">
        <v>9.9356899305105948</v>
      </c>
      <c r="W66" s="31">
        <v>12.180068194570332</v>
      </c>
      <c r="X66" s="31">
        <v>28.460442833095946</v>
      </c>
      <c r="Y66" s="31">
        <v>16.599766929949503</v>
      </c>
      <c r="Z66" s="119">
        <v>19.595148690059993</v>
      </c>
      <c r="AA66" s="31">
        <v>10.859337908412101</v>
      </c>
      <c r="AB66" s="31">
        <v>25.059346540636195</v>
      </c>
      <c r="AC66" s="31">
        <v>17.204022616427121</v>
      </c>
      <c r="AD66" s="31">
        <v>12.154171522292719</v>
      </c>
      <c r="AE66" s="31">
        <v>12.715266088307651</v>
      </c>
      <c r="AF66" s="31">
        <v>28.917950710000433</v>
      </c>
      <c r="AG66" s="31">
        <v>14.519400923647977</v>
      </c>
      <c r="AH66" s="31">
        <v>14.916483231904701</v>
      </c>
      <c r="AI66" s="31">
        <f t="shared" si="16"/>
        <v>19.41387198411671</v>
      </c>
      <c r="AJ66" s="36">
        <f t="shared" si="17"/>
        <v>96.962184038338918</v>
      </c>
      <c r="AK66" s="35">
        <f>RANK(R66,(D66:R66,V66:AH66),1)</f>
        <v>26</v>
      </c>
    </row>
    <row r="67" spans="1:37" x14ac:dyDescent="0.25">
      <c r="A67">
        <v>2023</v>
      </c>
      <c r="B67" s="30" t="s">
        <v>160</v>
      </c>
      <c r="C67" s="38">
        <v>2015</v>
      </c>
      <c r="D67" s="31">
        <v>22.885295751586217</v>
      </c>
      <c r="E67" s="31">
        <v>36.560334493143479</v>
      </c>
      <c r="F67" s="31">
        <v>31.990292681500549</v>
      </c>
      <c r="G67" s="31">
        <v>17.13107803865384</v>
      </c>
      <c r="H67" s="31">
        <v>18.315253939943279</v>
      </c>
      <c r="I67" s="31">
        <v>33.770942370106141</v>
      </c>
      <c r="J67" s="31">
        <v>21.552001403467738</v>
      </c>
      <c r="K67" s="31">
        <v>26.227303295225283</v>
      </c>
      <c r="L67" s="31">
        <v>31.165755387269385</v>
      </c>
      <c r="M67" s="31">
        <v>14.675009502646121</v>
      </c>
      <c r="N67" s="31">
        <v>41.393526505072956</v>
      </c>
      <c r="O67" s="31">
        <v>17.587205052483849</v>
      </c>
      <c r="P67" s="31">
        <v>20.192392035320605</v>
      </c>
      <c r="Q67" s="31">
        <v>18.999444460688284</v>
      </c>
      <c r="R67" s="119">
        <v>46.425762787228322</v>
      </c>
      <c r="S67" s="31">
        <f t="shared" si="13"/>
        <v>22.885295751586217</v>
      </c>
      <c r="T67" s="33">
        <f t="shared" si="14"/>
        <v>102.86284822869496</v>
      </c>
      <c r="U67" s="34">
        <f t="shared" si="15"/>
        <v>15</v>
      </c>
      <c r="V67" s="31">
        <v>9.9295342241454936</v>
      </c>
      <c r="W67" s="31">
        <v>13.315400134498992</v>
      </c>
      <c r="X67" s="31">
        <v>32.165726148358246</v>
      </c>
      <c r="Y67" s="31">
        <v>23.095815911815446</v>
      </c>
      <c r="Z67" s="31">
        <v>17.788953539370198</v>
      </c>
      <c r="AA67" s="31">
        <v>12.736469693868601</v>
      </c>
      <c r="AB67" s="31">
        <v>25.999239788310284</v>
      </c>
      <c r="AC67" s="31">
        <v>24.639630420163154</v>
      </c>
      <c r="AD67" s="31">
        <v>12.139995906552441</v>
      </c>
      <c r="AE67" s="31">
        <v>16.096020584193447</v>
      </c>
      <c r="AF67" s="31">
        <v>19.385398087775211</v>
      </c>
      <c r="AG67" s="31">
        <v>14.683781175989008</v>
      </c>
      <c r="AH67" s="31">
        <v>15.113593169790359</v>
      </c>
      <c r="AI67" s="31">
        <f t="shared" si="16"/>
        <v>19.788895061547908</v>
      </c>
      <c r="AJ67" s="36">
        <f t="shared" si="17"/>
        <v>134.60512900206794</v>
      </c>
      <c r="AK67" s="35">
        <f>RANK(R67,(D67:R67,V67:AH67),1)</f>
        <v>28</v>
      </c>
    </row>
    <row r="68" spans="1:37" x14ac:dyDescent="0.25">
      <c r="A68">
        <v>2023</v>
      </c>
      <c r="B68" s="30" t="s">
        <v>159</v>
      </c>
      <c r="C68" s="74">
        <v>2015</v>
      </c>
      <c r="D68" s="31">
        <v>24.246261890713367</v>
      </c>
      <c r="E68" s="31">
        <v>30.186941442284166</v>
      </c>
      <c r="F68" s="31">
        <v>22.976959719084142</v>
      </c>
      <c r="G68" s="31">
        <v>16.846316577201488</v>
      </c>
      <c r="H68" s="31">
        <v>20.144775281707368</v>
      </c>
      <c r="I68" s="31">
        <v>32.526947486580212</v>
      </c>
      <c r="J68" s="31">
        <v>20.559241296933237</v>
      </c>
      <c r="K68" s="31">
        <v>32.440600400074828</v>
      </c>
      <c r="L68" s="31">
        <v>28.270036121864518</v>
      </c>
      <c r="M68" s="31">
        <v>14.730812957819445</v>
      </c>
      <c r="N68" s="31">
        <v>26.19770604573517</v>
      </c>
      <c r="O68" s="31">
        <v>19.488537424266404</v>
      </c>
      <c r="P68" s="31">
        <v>18.84956898412652</v>
      </c>
      <c r="Q68" s="31">
        <v>16.259156388964836</v>
      </c>
      <c r="R68" s="31">
        <v>29.918008890501486</v>
      </c>
      <c r="S68" s="31">
        <f t="shared" si="13"/>
        <v>22.976959719084142</v>
      </c>
      <c r="T68" s="33">
        <f t="shared" si="14"/>
        <v>30.208736300530941</v>
      </c>
      <c r="U68" s="34">
        <f t="shared" si="15"/>
        <v>12</v>
      </c>
      <c r="V68" s="31">
        <v>10.33574625469512</v>
      </c>
      <c r="W68" s="31">
        <v>12.865715889303031</v>
      </c>
      <c r="X68" s="31">
        <v>29.116237569617333</v>
      </c>
      <c r="Y68" s="31">
        <v>22.890612632578751</v>
      </c>
      <c r="Z68" s="31">
        <v>18.176061709384488</v>
      </c>
      <c r="AA68" s="31">
        <v>12.174939197259915</v>
      </c>
      <c r="AB68" s="31">
        <v>21.845812885863538</v>
      </c>
      <c r="AC68" s="31">
        <v>17.606170938448916</v>
      </c>
      <c r="AD68" s="31">
        <v>12.00224502424914</v>
      </c>
      <c r="AE68" s="31">
        <v>22.320721861643182</v>
      </c>
      <c r="AF68" s="31">
        <v>19.074071409040538</v>
      </c>
      <c r="AG68" s="31">
        <v>15.007123634636693</v>
      </c>
      <c r="AH68" s="31">
        <v>16.526832357131546</v>
      </c>
      <c r="AI68" s="31">
        <f t="shared" si="16"/>
        <v>19.816656352986886</v>
      </c>
      <c r="AJ68" s="36">
        <f t="shared" si="17"/>
        <v>50.974051109243078</v>
      </c>
      <c r="AK68" s="35">
        <f>RANK(R68,(D68:R68,V68:AH68),1)</f>
        <v>25</v>
      </c>
    </row>
    <row r="69" spans="1:37" x14ac:dyDescent="0.25">
      <c r="A69">
        <v>2024</v>
      </c>
      <c r="B69" s="30" t="s">
        <v>160</v>
      </c>
      <c r="C69" s="38">
        <v>2015</v>
      </c>
      <c r="D69" s="31">
        <v>23.804436087012267</v>
      </c>
      <c r="E69" s="31">
        <v>26.308816616094706</v>
      </c>
      <c r="F69" s="31">
        <v>23.428351638958929</v>
      </c>
      <c r="G69" s="31">
        <v>18.975169879054661</v>
      </c>
      <c r="H69" s="31">
        <v>22.137698192230438</v>
      </c>
      <c r="I69" s="31">
        <v>30.864566861831698</v>
      </c>
      <c r="J69" s="31">
        <v>19.385443822385572</v>
      </c>
      <c r="K69" s="31">
        <v>23.659130732082566</v>
      </c>
      <c r="L69" s="31">
        <v>26.607974699773496</v>
      </c>
      <c r="M69" s="31">
        <v>14.710030343177058</v>
      </c>
      <c r="N69" s="31">
        <v>24.966878926449851</v>
      </c>
      <c r="O69" s="31">
        <v>19.838454634813452</v>
      </c>
      <c r="P69" s="31">
        <v>18.923885636138298</v>
      </c>
      <c r="Q69" s="31">
        <v>17.38535834864738</v>
      </c>
      <c r="R69" s="31">
        <v>28.310138892406389</v>
      </c>
      <c r="S69" s="31">
        <f t="shared" si="13"/>
        <v>23.428351638958929</v>
      </c>
      <c r="T69" s="36">
        <f t="shared" si="14"/>
        <v>20.837092291757955</v>
      </c>
      <c r="U69" s="78">
        <f t="shared" si="15"/>
        <v>14</v>
      </c>
      <c r="V69" s="31">
        <v>10.111543228343091</v>
      </c>
      <c r="W69" s="31">
        <v>12.692850121800076</v>
      </c>
      <c r="X69" s="31">
        <v>27.018248643104403</v>
      </c>
      <c r="Y69" s="31">
        <v>24.26599427325954</v>
      </c>
      <c r="Z69" s="31">
        <v>17.66742168468738</v>
      </c>
      <c r="AA69" s="31">
        <v>11.726996880208555</v>
      </c>
      <c r="AB69" s="31">
        <v>21.13765545536134</v>
      </c>
      <c r="AC69" s="31">
        <v>17.197316124620709</v>
      </c>
      <c r="AD69" s="31">
        <v>12.026154963887345</v>
      </c>
      <c r="AE69" s="31">
        <v>20.94106585751528</v>
      </c>
      <c r="AF69" s="31">
        <v>17.103295012607376</v>
      </c>
      <c r="AG69" s="31">
        <v>13.692892858669174</v>
      </c>
      <c r="AH69" s="31">
        <v>16.504978845249795</v>
      </c>
      <c r="AI69" s="31">
        <f t="shared" si="16"/>
        <v>19.611949228599514</v>
      </c>
      <c r="AJ69" s="36">
        <f t="shared" si="17"/>
        <v>44.351479612860551</v>
      </c>
      <c r="AK69" s="79">
        <f>RANK(R69,(D69:R69,V69:AH69),1)</f>
        <v>27</v>
      </c>
    </row>
    <row r="70" spans="1:37" x14ac:dyDescent="0.25">
      <c r="A70">
        <v>2024</v>
      </c>
      <c r="B70" s="30" t="s">
        <v>159</v>
      </c>
      <c r="C70" s="74">
        <v>2015</v>
      </c>
      <c r="D70" s="31">
        <v>21.541214629236102</v>
      </c>
      <c r="E70" s="31">
        <v>25.643104798121019</v>
      </c>
      <c r="F70" s="31">
        <v>23.453752376691646</v>
      </c>
      <c r="G70" s="31">
        <v>15.946202885583268</v>
      </c>
      <c r="H70" s="31">
        <v>22.405211944972599</v>
      </c>
      <c r="I70" s="31">
        <v>30.315400961861087</v>
      </c>
      <c r="J70" s="31">
        <v>19.695783469410582</v>
      </c>
      <c r="K70" s="31">
        <v>24.695224247846998</v>
      </c>
      <c r="L70" s="31">
        <v>24.208701487529364</v>
      </c>
      <c r="M70" s="31">
        <v>14.385974723185328</v>
      </c>
      <c r="N70" s="31">
        <v>20.727547254222124</v>
      </c>
      <c r="O70" s="31">
        <v>21.079856839279724</v>
      </c>
      <c r="P70" s="31">
        <v>18.563359803154011</v>
      </c>
      <c r="Q70" s="31">
        <v>16.231405883010851</v>
      </c>
      <c r="R70" s="31">
        <v>26.0800876621756</v>
      </c>
      <c r="S70" s="31">
        <f>MEDIAN(D70:R70)</f>
        <v>21.541214629236102</v>
      </c>
      <c r="T70" s="36">
        <f>(R70-S70)/S70*100</f>
        <v>21.070645787908653</v>
      </c>
      <c r="U70" s="78">
        <f>RANK(R70,D70:R70,1)</f>
        <v>14</v>
      </c>
      <c r="V70" s="31">
        <v>10.175036349401633</v>
      </c>
      <c r="W70" s="119">
        <v>12.364388770831004</v>
      </c>
      <c r="X70" s="31">
        <v>26.557432054580026</v>
      </c>
      <c r="Y70" s="31">
        <v>23.336315848339115</v>
      </c>
      <c r="Z70" s="31">
        <v>17.632255899787495</v>
      </c>
      <c r="AA70" s="31">
        <v>10.778995638071805</v>
      </c>
      <c r="AB70" s="119">
        <v>19.418968795436754</v>
      </c>
      <c r="AC70" s="31">
        <v>15.266748685829326</v>
      </c>
      <c r="AD70" s="31">
        <v>11.995302538865898</v>
      </c>
      <c r="AE70" s="31">
        <v>20.987585281288446</v>
      </c>
      <c r="AF70" s="31">
        <v>16.491443910077173</v>
      </c>
      <c r="AG70" s="31">
        <v>13.278716027290013</v>
      </c>
      <c r="AH70" s="31">
        <v>15.115758863661782</v>
      </c>
      <c r="AI70" s="31">
        <f>MEDIAN(D70:R70,V70:AH70)</f>
        <v>19.55737613242367</v>
      </c>
      <c r="AJ70" s="36">
        <f>(R70-AI70)/AI70*100</f>
        <v>33.351669904932166</v>
      </c>
      <c r="AK70" s="79">
        <f>RANK(R70,(D70:R70,V70:AH70),1)</f>
        <v>26</v>
      </c>
    </row>
    <row r="71" spans="1:37" x14ac:dyDescent="0.25">
      <c r="A71">
        <v>2025</v>
      </c>
      <c r="B71" s="30" t="s">
        <v>160</v>
      </c>
      <c r="C71" s="74">
        <v>2015</v>
      </c>
      <c r="D71" s="31">
        <v>23.962590049290135</v>
      </c>
      <c r="E71" s="31">
        <v>27.703585120276365</v>
      </c>
      <c r="F71" s="31">
        <v>21.957281880608335</v>
      </c>
      <c r="G71" s="119">
        <v>15.402114841808148</v>
      </c>
      <c r="H71" s="119">
        <v>20.659729536167166</v>
      </c>
      <c r="I71" s="31">
        <v>28.950583477271774</v>
      </c>
      <c r="J71" s="119">
        <v>19.606521464380503</v>
      </c>
      <c r="K71" s="119">
        <v>25.159034418839788</v>
      </c>
      <c r="L71" s="31">
        <v>26.026877869991999</v>
      </c>
      <c r="M71" s="31">
        <v>19.648649787251969</v>
      </c>
      <c r="N71" s="119">
        <v>21.139992416901883</v>
      </c>
      <c r="O71" s="31">
        <v>19.126258583645786</v>
      </c>
      <c r="P71" s="119">
        <v>19.463285166617521</v>
      </c>
      <c r="Q71" s="31">
        <v>17.609638960272992</v>
      </c>
      <c r="R71" s="119">
        <v>26.892681669611068</v>
      </c>
      <c r="S71" s="31">
        <f>MEDIAN(D71:R71)</f>
        <v>21.139992416901883</v>
      </c>
      <c r="T71" s="36">
        <f>(R71-S71)/S71*100</f>
        <v>27.212352489349929</v>
      </c>
      <c r="U71" s="78">
        <f>RANK(R71,D71:R71,1)</f>
        <v>13</v>
      </c>
      <c r="V71" s="31">
        <v>10.852255971689766</v>
      </c>
      <c r="W71" s="119">
        <v>13.826515566415301</v>
      </c>
      <c r="X71" s="31">
        <v>23.996292707587312</v>
      </c>
      <c r="Y71" s="31">
        <v>21.830896911993932</v>
      </c>
      <c r="Z71" s="31">
        <v>17.567510637401526</v>
      </c>
      <c r="AA71" s="31">
        <v>11.054471921472807</v>
      </c>
      <c r="AB71" s="31">
        <v>18.620718709188189</v>
      </c>
      <c r="AC71" s="31">
        <v>15.258878544045162</v>
      </c>
      <c r="AD71" s="119">
        <v>11.543160466781819</v>
      </c>
      <c r="AE71" s="31">
        <v>20.482790580107007</v>
      </c>
      <c r="AF71" s="31">
        <v>17.550659308252939</v>
      </c>
      <c r="AG71" s="31">
        <v>14.188819143109912</v>
      </c>
      <c r="AH71" s="31">
        <v>14.003454522475458</v>
      </c>
      <c r="AI71" s="31">
        <f>MEDIAN(D71:R71,V71:AH71)</f>
        <v>19.534903315499012</v>
      </c>
      <c r="AJ71" s="36">
        <f>(R71-AI71)/AI71*100</f>
        <v>37.664779985239996</v>
      </c>
      <c r="AK71" s="79">
        <f>RANK(R71,(D71:R71,V71:AH71),1)</f>
        <v>26</v>
      </c>
    </row>
    <row r="72" spans="1:37" x14ac:dyDescent="0.25">
      <c r="A72">
        <v>2025</v>
      </c>
      <c r="B72" s="30" t="s">
        <v>159</v>
      </c>
      <c r="C72" s="74">
        <v>2015</v>
      </c>
      <c r="D72" s="31">
        <v>26.465335753176046</v>
      </c>
      <c r="E72" s="31">
        <v>28.521234119782214</v>
      </c>
      <c r="F72" s="31">
        <v>21.22976406533575</v>
      </c>
      <c r="G72" s="31">
        <v>15.741560798548093</v>
      </c>
      <c r="H72" s="31">
        <v>19.905626134301272</v>
      </c>
      <c r="I72" s="31">
        <v>30.28094373865699</v>
      </c>
      <c r="J72" s="31">
        <v>20.73321234119782</v>
      </c>
      <c r="K72" s="31">
        <v>29.949909255898366</v>
      </c>
      <c r="L72" s="31">
        <v>25.428675136116151</v>
      </c>
      <c r="M72" s="31">
        <v>20.315063520871142</v>
      </c>
      <c r="N72" s="31">
        <v>23.250816696914704</v>
      </c>
      <c r="O72" s="31">
        <v>20.053720508166968</v>
      </c>
      <c r="P72" s="31">
        <v>20.558983666061703</v>
      </c>
      <c r="Q72" s="31">
        <v>18.929945553539017</v>
      </c>
      <c r="R72" s="31">
        <v>26.934571384397099</v>
      </c>
      <c r="S72" s="31">
        <f>MEDIAN(D72:R72)</f>
        <v>21.22976406533575</v>
      </c>
      <c r="T72" s="36">
        <f>(R72-S72)/S72*100</f>
        <v>26.871741492295886</v>
      </c>
      <c r="U72" s="78">
        <f>RANK(R72,D72:R72,1)</f>
        <v>12</v>
      </c>
      <c r="V72" s="31">
        <v>11.795281306715061</v>
      </c>
      <c r="W72" s="31">
        <v>14.330308529945555</v>
      </c>
      <c r="X72" s="31">
        <v>23.329219600725949</v>
      </c>
      <c r="Y72" s="31">
        <v>22.841379310344827</v>
      </c>
      <c r="Z72" s="31">
        <v>17.867150635208713</v>
      </c>
      <c r="AA72" s="31">
        <v>11.542649727767696</v>
      </c>
      <c r="AB72" s="31">
        <v>18.5989110707804</v>
      </c>
      <c r="AC72" s="31">
        <v>14.051542649727766</v>
      </c>
      <c r="AD72" s="31">
        <v>12.335390199637024</v>
      </c>
      <c r="AE72" s="31">
        <v>21.952813067150633</v>
      </c>
      <c r="AF72" s="31">
        <v>23.433756805807622</v>
      </c>
      <c r="AG72" s="31">
        <v>14.635208711433759</v>
      </c>
      <c r="AH72" s="31">
        <v>17.065698729582575</v>
      </c>
      <c r="AI72" s="31">
        <f>MEDIAN(D72:R72,V72:AH72)</f>
        <v>20.437023593466421</v>
      </c>
      <c r="AJ72" s="36">
        <f>(R72-AI72)/AI72*100</f>
        <v>31.793023877546929</v>
      </c>
      <c r="AK72" s="79">
        <f>RANK(R72,(D72:R72,V72:AH72),1)</f>
        <v>25</v>
      </c>
    </row>
    <row r="73" spans="1:37" x14ac:dyDescent="0.25">
      <c r="B73" s="30"/>
    </row>
    <row r="74" spans="1:37" x14ac:dyDescent="0.25">
      <c r="B74" s="30"/>
      <c r="R74" s="1"/>
      <c r="T74" s="121"/>
      <c r="U74" s="122"/>
      <c r="AJ74" s="121"/>
      <c r="AK74" s="122"/>
    </row>
    <row r="75" spans="1:37" x14ac:dyDescent="0.25">
      <c r="B75" s="30"/>
    </row>
    <row r="76" spans="1:37" x14ac:dyDescent="0.25">
      <c r="B76" s="30"/>
    </row>
    <row r="77" spans="1:37" x14ac:dyDescent="0.25">
      <c r="B77" s="30"/>
    </row>
    <row r="78" spans="1:37" x14ac:dyDescent="0.25">
      <c r="B78" s="30"/>
    </row>
    <row r="79" spans="1:37" x14ac:dyDescent="0.25">
      <c r="B79" s="30"/>
    </row>
    <row r="80" spans="1:37" x14ac:dyDescent="0.25">
      <c r="B80" s="30"/>
    </row>
    <row r="81" spans="2:2" x14ac:dyDescent="0.25">
      <c r="B81" s="30"/>
    </row>
    <row r="82" spans="2:2" x14ac:dyDescent="0.25">
      <c r="B82" s="30"/>
    </row>
    <row r="83" spans="2:2" x14ac:dyDescent="0.25">
      <c r="B83" s="30"/>
    </row>
    <row r="84" spans="2:2" x14ac:dyDescent="0.25">
      <c r="B84" s="30"/>
    </row>
    <row r="85" spans="2:2" x14ac:dyDescent="0.25">
      <c r="B85" s="30"/>
    </row>
    <row r="86" spans="2:2" x14ac:dyDescent="0.25">
      <c r="B86" s="30"/>
    </row>
  </sheetData>
  <phoneticPr fontId="20" type="noConversion"/>
  <pageMargins left="0.7" right="0.7" top="0.75" bottom="0.75" header="0.3" footer="0.3"/>
  <pageSetup paperSize="9" orientation="portrait"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2CF0D-1D22-4533-A2A0-0001832C5F6B}">
  <sheetPr>
    <tabColor theme="3"/>
  </sheetPr>
  <dimension ref="A1:K57"/>
  <sheetViews>
    <sheetView showGridLines="0" workbookViewId="0"/>
  </sheetViews>
  <sheetFormatPr defaultColWidth="9.26953125" defaultRowHeight="12.5" x14ac:dyDescent="0.25"/>
  <cols>
    <col min="1" max="1" width="21.54296875" style="18" customWidth="1"/>
    <col min="2" max="2" width="20.1796875" style="18" bestFit="1" customWidth="1"/>
    <col min="3" max="3" width="35.54296875" style="18" bestFit="1" customWidth="1"/>
    <col min="4" max="4" width="48" style="18" bestFit="1" customWidth="1"/>
    <col min="5" max="6" width="7" style="18" customWidth="1"/>
    <col min="7" max="7" width="7.26953125" style="18" customWidth="1"/>
    <col min="8" max="10" width="9.26953125" style="18"/>
    <col min="11" max="11" width="13.453125" style="18" customWidth="1"/>
    <col min="12" max="16384" width="9.26953125" style="18"/>
  </cols>
  <sheetData>
    <row r="1" spans="1:2" ht="18.75" customHeight="1" x14ac:dyDescent="0.25">
      <c r="A1" s="27" t="s">
        <v>29</v>
      </c>
    </row>
    <row r="2" spans="1:2" ht="27" customHeight="1" x14ac:dyDescent="0.4">
      <c r="A2" s="55" t="s">
        <v>60</v>
      </c>
      <c r="B2" s="19"/>
    </row>
    <row r="3" spans="1:2" ht="18.75" customHeight="1" x14ac:dyDescent="0.3">
      <c r="A3" s="19" t="s">
        <v>178</v>
      </c>
      <c r="B3" s="19"/>
    </row>
    <row r="4" spans="1:2" ht="18.75" customHeight="1" x14ac:dyDescent="0.3">
      <c r="A4" s="19" t="s">
        <v>163</v>
      </c>
      <c r="B4" s="19"/>
    </row>
    <row r="5" spans="1:2" ht="18.75" customHeight="1" x14ac:dyDescent="0.3">
      <c r="A5" s="19" t="s">
        <v>122</v>
      </c>
      <c r="B5" s="19"/>
    </row>
    <row r="6" spans="1:2" ht="18.75" customHeight="1" x14ac:dyDescent="0.3">
      <c r="A6" s="19" t="s">
        <v>124</v>
      </c>
      <c r="B6" s="19"/>
    </row>
    <row r="7" spans="1:2" ht="18.75" customHeight="1" x14ac:dyDescent="0.3">
      <c r="A7" s="19" t="s">
        <v>123</v>
      </c>
    </row>
    <row r="8" spans="1:2" ht="18.75" customHeight="1" x14ac:dyDescent="0.3">
      <c r="A8" s="28" t="s">
        <v>61</v>
      </c>
      <c r="B8" s="19"/>
    </row>
    <row r="9" spans="1:2" ht="18.75" customHeight="1" x14ac:dyDescent="0.3">
      <c r="A9" s="19" t="s">
        <v>82</v>
      </c>
    </row>
    <row r="10" spans="1:2" ht="18.75" customHeight="1" x14ac:dyDescent="0.3">
      <c r="A10" s="28" t="s">
        <v>121</v>
      </c>
    </row>
    <row r="11" spans="1:2" ht="18.75" customHeight="1" x14ac:dyDescent="0.3">
      <c r="A11" s="19" t="s">
        <v>164</v>
      </c>
    </row>
    <row r="12" spans="1:2" ht="18.75" customHeight="1" x14ac:dyDescent="0.3">
      <c r="A12" s="19" t="s">
        <v>76</v>
      </c>
    </row>
    <row r="13" spans="1:2" ht="18.75" customHeight="1" x14ac:dyDescent="0.3">
      <c r="A13" s="103" t="s">
        <v>74</v>
      </c>
    </row>
    <row r="14" spans="1:2" ht="18.75" customHeight="1" x14ac:dyDescent="0.3">
      <c r="A14" s="104" t="s">
        <v>75</v>
      </c>
    </row>
    <row r="15" spans="1:2" ht="18.75" customHeight="1" x14ac:dyDescent="0.3">
      <c r="A15" s="104" t="s">
        <v>78</v>
      </c>
    </row>
    <row r="16" spans="1:2" ht="18.75" customHeight="1" x14ac:dyDescent="0.3">
      <c r="A16" s="19" t="s">
        <v>165</v>
      </c>
    </row>
    <row r="17" spans="1:4" ht="27" customHeight="1" x14ac:dyDescent="0.35">
      <c r="A17" s="56" t="s">
        <v>74</v>
      </c>
    </row>
    <row r="18" spans="1:4" ht="18.75" customHeight="1" x14ac:dyDescent="0.3">
      <c r="A18" s="19" t="s">
        <v>62</v>
      </c>
    </row>
    <row r="19" spans="1:4" ht="18.75" customHeight="1" x14ac:dyDescent="0.3">
      <c r="A19" s="19" t="s">
        <v>166</v>
      </c>
    </row>
    <row r="20" spans="1:4" ht="18.75" customHeight="1" x14ac:dyDescent="0.3">
      <c r="A20" s="19" t="s">
        <v>167</v>
      </c>
      <c r="B20" s="19"/>
      <c r="C20" s="19"/>
      <c r="D20" s="19"/>
    </row>
    <row r="21" spans="1:4" ht="18.75" customHeight="1" x14ac:dyDescent="0.3">
      <c r="A21" s="19" t="s">
        <v>168</v>
      </c>
      <c r="B21" s="19"/>
      <c r="C21" s="19"/>
      <c r="D21" s="19"/>
    </row>
    <row r="22" spans="1:4" s="25" customFormat="1" ht="18.75" customHeight="1" thickBot="1" x14ac:dyDescent="0.3">
      <c r="A22" s="58" t="s">
        <v>30</v>
      </c>
      <c r="B22" s="59" t="s">
        <v>31</v>
      </c>
      <c r="C22" s="59" t="s">
        <v>111</v>
      </c>
      <c r="D22" s="59" t="s">
        <v>112</v>
      </c>
    </row>
    <row r="23" spans="1:4" ht="18.75" customHeight="1" x14ac:dyDescent="0.25">
      <c r="A23" s="107" t="s">
        <v>33</v>
      </c>
      <c r="B23" s="108" t="s">
        <v>42</v>
      </c>
      <c r="C23" s="109">
        <v>1200</v>
      </c>
      <c r="D23" s="110" t="s">
        <v>26</v>
      </c>
    </row>
    <row r="24" spans="1:4" ht="18.75" customHeight="1" x14ac:dyDescent="0.25">
      <c r="A24" s="111" t="s">
        <v>36</v>
      </c>
      <c r="B24" s="112" t="s">
        <v>43</v>
      </c>
      <c r="C24" s="113">
        <v>3500</v>
      </c>
      <c r="D24" s="113">
        <v>1300</v>
      </c>
    </row>
    <row r="25" spans="1:4" ht="18.75" customHeight="1" x14ac:dyDescent="0.25">
      <c r="A25" s="111" t="s">
        <v>39</v>
      </c>
      <c r="B25" s="112" t="s">
        <v>44</v>
      </c>
      <c r="C25" s="113">
        <v>7500</v>
      </c>
      <c r="D25" s="113">
        <v>2500</v>
      </c>
    </row>
    <row r="26" spans="1:4" ht="27" customHeight="1" x14ac:dyDescent="0.35">
      <c r="A26" s="57" t="s">
        <v>75</v>
      </c>
      <c r="C26" s="62"/>
      <c r="D26" s="62"/>
    </row>
    <row r="27" spans="1:4" ht="18.75" customHeight="1" x14ac:dyDescent="0.3">
      <c r="A27" s="20" t="s">
        <v>169</v>
      </c>
    </row>
    <row r="28" spans="1:4" ht="18.75" customHeight="1" x14ac:dyDescent="0.3">
      <c r="A28" s="19" t="s">
        <v>170</v>
      </c>
    </row>
    <row r="29" spans="1:4" ht="18.75" customHeight="1" x14ac:dyDescent="0.3">
      <c r="A29" s="19" t="s">
        <v>63</v>
      </c>
    </row>
    <row r="30" spans="1:4" ht="18.75" customHeight="1" x14ac:dyDescent="0.3">
      <c r="A30" s="19" t="s">
        <v>64</v>
      </c>
    </row>
    <row r="31" spans="1:4" ht="18.75" customHeight="1" thickBot="1" x14ac:dyDescent="0.35">
      <c r="A31" s="20" t="s">
        <v>171</v>
      </c>
      <c r="B31" s="19"/>
    </row>
    <row r="32" spans="1:4" ht="18.75" customHeight="1" thickBot="1" x14ac:dyDescent="0.3">
      <c r="A32" s="60" t="s">
        <v>30</v>
      </c>
      <c r="B32" s="61" t="s">
        <v>31</v>
      </c>
      <c r="C32" s="115" t="s">
        <v>32</v>
      </c>
    </row>
    <row r="33" spans="1:3" ht="18.75" customHeight="1" x14ac:dyDescent="0.25">
      <c r="A33" s="114" t="s">
        <v>33</v>
      </c>
      <c r="B33" s="112" t="s">
        <v>34</v>
      </c>
      <c r="C33" s="116" t="s">
        <v>35</v>
      </c>
    </row>
    <row r="34" spans="1:3" ht="18.75" customHeight="1" x14ac:dyDescent="0.25">
      <c r="A34" s="114" t="s">
        <v>36</v>
      </c>
      <c r="B34" s="112" t="s">
        <v>37</v>
      </c>
      <c r="C34" s="116" t="s">
        <v>38</v>
      </c>
    </row>
    <row r="35" spans="1:3" ht="18.75" customHeight="1" thickBot="1" x14ac:dyDescent="0.3">
      <c r="A35" s="114" t="s">
        <v>39</v>
      </c>
      <c r="B35" s="112" t="s">
        <v>40</v>
      </c>
      <c r="C35" s="117" t="s">
        <v>41</v>
      </c>
    </row>
    <row r="36" spans="1:3" ht="27" customHeight="1" x14ac:dyDescent="0.35">
      <c r="A36" s="57" t="s">
        <v>77</v>
      </c>
    </row>
    <row r="37" spans="1:3" ht="18.75" customHeight="1" x14ac:dyDescent="0.3">
      <c r="A37" s="19" t="s">
        <v>179</v>
      </c>
    </row>
    <row r="38" spans="1:3" ht="18.75" customHeight="1" x14ac:dyDescent="0.3">
      <c r="A38" s="19" t="s">
        <v>79</v>
      </c>
    </row>
    <row r="39" spans="1:3" ht="18.75" customHeight="1" x14ac:dyDescent="0.3">
      <c r="A39" s="105" t="s">
        <v>65</v>
      </c>
    </row>
    <row r="40" spans="1:3" ht="18.75" customHeight="1" x14ac:dyDescent="0.3">
      <c r="A40" s="106" t="s">
        <v>66</v>
      </c>
    </row>
    <row r="41" spans="1:3" ht="18.75" customHeight="1" x14ac:dyDescent="0.3">
      <c r="A41" s="106" t="s">
        <v>67</v>
      </c>
    </row>
    <row r="42" spans="1:3" ht="18.75" customHeight="1" x14ac:dyDescent="0.3">
      <c r="A42" s="106" t="s">
        <v>68</v>
      </c>
    </row>
    <row r="43" spans="1:3" ht="18.75" customHeight="1" x14ac:dyDescent="0.3">
      <c r="A43" s="106" t="s">
        <v>69</v>
      </c>
    </row>
    <row r="44" spans="1:3" ht="18.75" customHeight="1" x14ac:dyDescent="0.3">
      <c r="A44" s="106" t="s">
        <v>70</v>
      </c>
    </row>
    <row r="45" spans="1:3" ht="18.75" customHeight="1" x14ac:dyDescent="0.3">
      <c r="A45" s="106" t="s">
        <v>71</v>
      </c>
    </row>
    <row r="46" spans="1:3" ht="18.75" customHeight="1" x14ac:dyDescent="0.3">
      <c r="A46" s="106" t="s">
        <v>72</v>
      </c>
    </row>
    <row r="47" spans="1:3" ht="18.75" customHeight="1" x14ac:dyDescent="0.3">
      <c r="A47" s="19" t="s">
        <v>172</v>
      </c>
    </row>
    <row r="48" spans="1:3" ht="27" customHeight="1" x14ac:dyDescent="0.35">
      <c r="A48" s="21" t="s">
        <v>73</v>
      </c>
    </row>
    <row r="49" spans="1:11" ht="18.75" customHeight="1" x14ac:dyDescent="0.25">
      <c r="A49" s="22" t="s">
        <v>106</v>
      </c>
      <c r="B49" s="23"/>
      <c r="C49" s="23"/>
      <c r="D49" s="23"/>
      <c r="E49" s="23"/>
      <c r="F49" s="23"/>
      <c r="G49" s="23"/>
      <c r="H49" s="23"/>
      <c r="I49" s="23"/>
      <c r="J49" s="23"/>
      <c r="K49" s="23"/>
    </row>
    <row r="50" spans="1:11" ht="18.75" customHeight="1" x14ac:dyDescent="0.25">
      <c r="A50" s="22" t="s">
        <v>107</v>
      </c>
      <c r="B50" s="23"/>
      <c r="C50" s="23"/>
      <c r="D50" s="23"/>
      <c r="E50" s="23"/>
      <c r="F50" s="23"/>
      <c r="G50" s="23"/>
      <c r="H50" s="23"/>
      <c r="I50" s="23"/>
      <c r="J50" s="23"/>
      <c r="K50" s="23"/>
    </row>
    <row r="51" spans="1:11" ht="18.75" customHeight="1" x14ac:dyDescent="0.25">
      <c r="A51" s="22" t="s">
        <v>108</v>
      </c>
      <c r="B51" s="23"/>
      <c r="C51" s="23"/>
      <c r="D51" s="23"/>
      <c r="E51" s="23"/>
      <c r="F51" s="23"/>
      <c r="G51" s="23"/>
      <c r="H51" s="23"/>
      <c r="I51" s="23"/>
      <c r="J51" s="23"/>
      <c r="K51" s="23"/>
    </row>
    <row r="52" spans="1:11" ht="18.75" customHeight="1" x14ac:dyDescent="0.25">
      <c r="A52" s="22" t="s">
        <v>120</v>
      </c>
      <c r="B52" s="23"/>
      <c r="C52" s="23"/>
      <c r="D52" s="23"/>
      <c r="E52" s="23"/>
      <c r="F52" s="23"/>
      <c r="G52" s="23"/>
      <c r="H52" s="23"/>
      <c r="I52" s="23"/>
      <c r="J52" s="23"/>
      <c r="K52" s="23"/>
    </row>
    <row r="53" spans="1:11" ht="18.75" customHeight="1" x14ac:dyDescent="0.25">
      <c r="A53" s="24" t="s">
        <v>109</v>
      </c>
      <c r="B53" s="23"/>
      <c r="C53" s="23"/>
      <c r="D53" s="23"/>
      <c r="E53" s="23"/>
      <c r="F53" s="23"/>
      <c r="G53" s="23"/>
      <c r="H53" s="23"/>
      <c r="I53" s="23"/>
      <c r="J53" s="23"/>
      <c r="K53" s="23"/>
    </row>
    <row r="54" spans="1:11" ht="18.75" customHeight="1" x14ac:dyDescent="0.25">
      <c r="A54" s="24" t="s">
        <v>110</v>
      </c>
      <c r="B54" s="23"/>
      <c r="C54" s="23"/>
      <c r="D54" s="23"/>
      <c r="E54" s="23"/>
      <c r="F54" s="23"/>
      <c r="G54" s="23"/>
      <c r="H54" s="23"/>
      <c r="I54" s="23"/>
      <c r="J54" s="23"/>
      <c r="K54" s="23"/>
    </row>
    <row r="55" spans="1:11" ht="18.75" customHeight="1" x14ac:dyDescent="0.25">
      <c r="A55" s="29" t="s">
        <v>61</v>
      </c>
      <c r="B55" s="23"/>
      <c r="C55" s="23"/>
      <c r="D55" s="23"/>
      <c r="E55" s="23"/>
      <c r="F55" s="23"/>
      <c r="G55" s="23"/>
      <c r="H55" s="23"/>
      <c r="I55" s="23"/>
      <c r="J55" s="23"/>
      <c r="K55" s="23"/>
    </row>
    <row r="56" spans="1:11" ht="18.75" customHeight="1" x14ac:dyDescent="0.25">
      <c r="A56" s="29"/>
      <c r="B56" s="23"/>
      <c r="C56" s="23"/>
      <c r="D56" s="23"/>
      <c r="E56" s="23"/>
      <c r="F56" s="23"/>
      <c r="G56" s="23"/>
      <c r="H56" s="23"/>
      <c r="I56" s="23"/>
      <c r="J56" s="23"/>
      <c r="K56" s="23"/>
    </row>
    <row r="57" spans="1:11" ht="18.75" customHeight="1" x14ac:dyDescent="0.3">
      <c r="A57" s="26" t="s">
        <v>46</v>
      </c>
    </row>
  </sheetData>
  <hyperlinks>
    <hyperlink ref="A57" location="Contents!A1" display="Return to Contents Page" xr:uid="{BCEF44BC-4B31-4C38-9A88-A88C2BE64964}"/>
    <hyperlink ref="A55" r:id="rId1" xr:uid="{762AD226-3909-46C3-A94A-656911002840}"/>
    <hyperlink ref="A10" r:id="rId2" xr:uid="{C15E1B7A-F017-43F3-B738-69AD0E1B7D21}"/>
    <hyperlink ref="A8" r:id="rId3" xr:uid="{D3EFC75B-BB0D-4A51-BDAA-6486B681089F}"/>
  </hyperlinks>
  <pageMargins left="0.7" right="0.7" top="0.75" bottom="0.75" header="0.3" footer="0.3"/>
  <pageSetup paperSize="9" orientation="portrait" r:id="rId4"/>
  <tableParts count="2">
    <tablePart r:id="rId5"/>
    <tablePart r:id="rId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sheetPr>
  <dimension ref="A1:K31"/>
  <sheetViews>
    <sheetView showGridLines="0" zoomScaleNormal="100" workbookViewId="0"/>
  </sheetViews>
  <sheetFormatPr defaultColWidth="8.7265625" defaultRowHeight="12.5" x14ac:dyDescent="0.25"/>
  <sheetData>
    <row r="1" spans="1:11" s="7" customFormat="1" ht="18" customHeight="1" x14ac:dyDescent="0.3">
      <c r="A1" s="14" t="s">
        <v>83</v>
      </c>
      <c r="K1" s="14" t="s">
        <v>128</v>
      </c>
    </row>
    <row r="2" spans="1:11" s="7" customFormat="1" ht="18" customHeight="1" x14ac:dyDescent="0.25"/>
    <row r="3" spans="1:11" s="7" customFormat="1" ht="18" customHeight="1" x14ac:dyDescent="0.25"/>
    <row r="4" spans="1:11" s="7" customFormat="1" x14ac:dyDescent="0.25"/>
    <row r="5" spans="1:11" s="7" customFormat="1" x14ac:dyDescent="0.25"/>
    <row r="6" spans="1:11" s="7" customFormat="1" x14ac:dyDescent="0.25"/>
    <row r="7" spans="1:11" s="7" customFormat="1" x14ac:dyDescent="0.25"/>
    <row r="8" spans="1:11" s="7" customFormat="1" x14ac:dyDescent="0.25"/>
    <row r="9" spans="1:11" s="7" customFormat="1" x14ac:dyDescent="0.25"/>
    <row r="10" spans="1:11" s="7" customFormat="1" x14ac:dyDescent="0.25"/>
    <row r="11" spans="1:11" s="7" customFormat="1" x14ac:dyDescent="0.25"/>
    <row r="12" spans="1:11" s="7" customFormat="1" x14ac:dyDescent="0.25"/>
    <row r="13" spans="1:11" s="7" customFormat="1" x14ac:dyDescent="0.25"/>
    <row r="14" spans="1:11" s="7" customFormat="1" x14ac:dyDescent="0.25"/>
    <row r="15" spans="1:11" s="7" customFormat="1" x14ac:dyDescent="0.25"/>
    <row r="16" spans="1:11" s="7" customFormat="1" x14ac:dyDescent="0.25"/>
    <row r="17" spans="1:1" s="7" customFormat="1" x14ac:dyDescent="0.25"/>
    <row r="18" spans="1:1" s="7" customFormat="1" x14ac:dyDescent="0.25"/>
    <row r="19" spans="1:1" s="7" customFormat="1" x14ac:dyDescent="0.25"/>
    <row r="20" spans="1:1" s="7" customFormat="1" x14ac:dyDescent="0.25"/>
    <row r="21" spans="1:1" s="7" customFormat="1" x14ac:dyDescent="0.25"/>
    <row r="22" spans="1:1" s="7" customFormat="1" x14ac:dyDescent="0.25"/>
    <row r="23" spans="1:1" s="7" customFormat="1" x14ac:dyDescent="0.25"/>
    <row r="24" spans="1:1" s="7" customFormat="1" x14ac:dyDescent="0.25"/>
    <row r="25" spans="1:1" s="7" customFormat="1" x14ac:dyDescent="0.25"/>
    <row r="26" spans="1:1" s="7" customFormat="1" x14ac:dyDescent="0.25"/>
    <row r="27" spans="1:1" s="7" customFormat="1" x14ac:dyDescent="0.25"/>
    <row r="28" spans="1:1" s="7" customFormat="1" x14ac:dyDescent="0.25"/>
    <row r="29" spans="1:1" s="7" customFormat="1" x14ac:dyDescent="0.25"/>
    <row r="30" spans="1:1" s="7" customFormat="1" ht="14" x14ac:dyDescent="0.3">
      <c r="A30" s="26" t="s">
        <v>46</v>
      </c>
    </row>
    <row r="31" spans="1:1" s="7" customFormat="1" x14ac:dyDescent="0.25"/>
  </sheetData>
  <hyperlinks>
    <hyperlink ref="A30" location="Contents!A1" display="Return to Contents Page" xr:uid="{9F7276C3-B1C7-4EA5-8A6A-6E56527423C9}"/>
  </hyperlink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V53"/>
  <sheetViews>
    <sheetView workbookViewId="0">
      <selection activeCell="F28" sqref="F28"/>
    </sheetView>
  </sheetViews>
  <sheetFormatPr defaultRowHeight="12.5" x14ac:dyDescent="0.25"/>
  <cols>
    <col min="1" max="1" width="15.26953125" customWidth="1"/>
    <col min="2" max="2" width="17.1796875" bestFit="1" customWidth="1"/>
    <col min="3" max="3" width="27.453125" bestFit="1" customWidth="1"/>
    <col min="4" max="4" width="37.81640625" bestFit="1" customWidth="1"/>
    <col min="5" max="5" width="35.81640625" bestFit="1" customWidth="1"/>
    <col min="6" max="6" width="16" bestFit="1" customWidth="1"/>
    <col min="7" max="7" width="16.26953125" customWidth="1"/>
    <col min="8" max="8" width="3.26953125" customWidth="1"/>
    <col min="9" max="9" width="13.26953125" customWidth="1"/>
    <col min="10" max="14" width="12.7265625" customWidth="1"/>
    <col min="15" max="15" width="14.26953125" customWidth="1"/>
    <col min="16" max="18" width="12.7265625" customWidth="1"/>
    <col min="19" max="19" width="9.453125" customWidth="1"/>
    <col min="20" max="22" width="12.7265625" customWidth="1"/>
  </cols>
  <sheetData>
    <row r="1" spans="1:22" x14ac:dyDescent="0.25">
      <c r="A1" s="8"/>
      <c r="B1" s="8"/>
      <c r="C1" s="8"/>
      <c r="D1" s="8"/>
      <c r="E1" s="8"/>
      <c r="F1" s="8"/>
      <c r="G1" s="8"/>
      <c r="H1" s="8"/>
      <c r="I1" s="8"/>
      <c r="J1" s="8"/>
      <c r="K1" s="8"/>
      <c r="L1" s="8"/>
      <c r="M1" s="8"/>
      <c r="N1" s="8"/>
      <c r="O1" s="8"/>
      <c r="P1" s="8"/>
      <c r="Q1" s="8"/>
      <c r="R1" s="8"/>
      <c r="S1" s="8"/>
      <c r="T1" s="8"/>
      <c r="U1" s="8"/>
      <c r="V1" s="8"/>
    </row>
    <row r="2" spans="1:22" ht="14" x14ac:dyDescent="0.3">
      <c r="A2" s="11"/>
      <c r="B2" s="8"/>
      <c r="C2" s="8"/>
      <c r="D2" s="8"/>
      <c r="E2" s="8"/>
      <c r="F2" s="12"/>
      <c r="G2" s="8"/>
      <c r="H2" s="8"/>
      <c r="I2" s="8"/>
      <c r="J2" s="8"/>
      <c r="K2" s="8"/>
      <c r="L2" s="8"/>
      <c r="M2" s="8"/>
      <c r="N2" s="8"/>
      <c r="O2" s="8"/>
      <c r="P2" s="8"/>
      <c r="Q2" s="8"/>
      <c r="R2" s="8"/>
      <c r="S2" s="8"/>
      <c r="T2" s="8"/>
      <c r="U2" s="8"/>
      <c r="V2" s="8"/>
    </row>
    <row r="3" spans="1:22" ht="13" x14ac:dyDescent="0.3">
      <c r="A3" s="83"/>
      <c r="B3" s="84" t="s">
        <v>15</v>
      </c>
      <c r="C3" s="84" t="s">
        <v>175</v>
      </c>
      <c r="D3" s="84" t="s">
        <v>129</v>
      </c>
      <c r="E3" s="84" t="s">
        <v>174</v>
      </c>
      <c r="F3" s="84" t="s">
        <v>16</v>
      </c>
      <c r="G3" s="77" t="s">
        <v>127</v>
      </c>
      <c r="H3" s="8"/>
    </row>
    <row r="4" spans="1:22" ht="13" x14ac:dyDescent="0.3">
      <c r="A4" s="75" t="s">
        <v>7</v>
      </c>
      <c r="B4" s="76">
        <v>31.430852994555352</v>
      </c>
      <c r="C4" s="120">
        <f t="shared" ref="C4:C18" si="0">IF(D4&lt;0,B4+D4,B4)</f>
        <v>31.430852994555352</v>
      </c>
      <c r="D4" s="120">
        <f t="shared" ref="D4:D18" si="1">(F4-B4)</f>
        <v>3.7807622504537264</v>
      </c>
      <c r="E4" s="120">
        <f t="shared" ref="E4:E18" si="2">ABS(D4)</f>
        <v>3.7807622504537264</v>
      </c>
      <c r="F4" s="76">
        <v>35.211615245009078</v>
      </c>
      <c r="G4" s="15"/>
      <c r="H4" s="8"/>
      <c r="J4" s="2"/>
      <c r="K4" s="4" t="s">
        <v>33</v>
      </c>
      <c r="L4" s="4" t="s">
        <v>36</v>
      </c>
      <c r="M4" s="4" t="s">
        <v>39</v>
      </c>
      <c r="N4" s="4" t="s">
        <v>176</v>
      </c>
    </row>
    <row r="5" spans="1:22" x14ac:dyDescent="0.25">
      <c r="A5" s="75" t="s">
        <v>5</v>
      </c>
      <c r="B5" s="76">
        <v>22.867513611615244</v>
      </c>
      <c r="C5" s="120">
        <f t="shared" si="0"/>
        <v>22.867513611615244</v>
      </c>
      <c r="D5" s="120">
        <f t="shared" si="1"/>
        <v>10.837023593466427</v>
      </c>
      <c r="E5" s="120">
        <f t="shared" si="2"/>
        <v>10.837023593466427</v>
      </c>
      <c r="F5" s="76">
        <v>33.704537205081671</v>
      </c>
      <c r="G5" s="15"/>
      <c r="H5" s="8"/>
      <c r="J5" s="83" t="s">
        <v>7</v>
      </c>
      <c r="K5" s="85">
        <v>44.219237749546281</v>
      </c>
      <c r="L5" s="85">
        <v>35.211615245009078</v>
      </c>
      <c r="M5" s="85">
        <v>29.949909255898366</v>
      </c>
      <c r="N5" s="1">
        <f t="shared" ref="N5:N32" si="3">AVERAGE(K5:M5)</f>
        <v>36.460254083484571</v>
      </c>
    </row>
    <row r="6" spans="1:22" x14ac:dyDescent="0.25">
      <c r="A6" s="75" t="s">
        <v>1</v>
      </c>
      <c r="B6" s="76">
        <v>23.642831215970958</v>
      </c>
      <c r="C6" s="120">
        <f t="shared" si="0"/>
        <v>23.642831215970958</v>
      </c>
      <c r="D6" s="120">
        <f t="shared" si="1"/>
        <v>6.83847549909256</v>
      </c>
      <c r="E6" s="120">
        <f t="shared" si="2"/>
        <v>6.83847549909256</v>
      </c>
      <c r="F6" s="76">
        <v>30.481306715063518</v>
      </c>
      <c r="G6" s="15"/>
      <c r="H6" s="8"/>
      <c r="J6" s="83" t="s">
        <v>5</v>
      </c>
      <c r="K6" s="85">
        <v>38.182214156079858</v>
      </c>
      <c r="L6" s="85">
        <v>33.704537205081671</v>
      </c>
      <c r="M6" s="85">
        <v>30.28094373865699</v>
      </c>
      <c r="N6" s="1">
        <f t="shared" si="3"/>
        <v>34.055898366606172</v>
      </c>
      <c r="S6" s="3"/>
    </row>
    <row r="7" spans="1:22" x14ac:dyDescent="0.25">
      <c r="A7" s="75" t="s">
        <v>115</v>
      </c>
      <c r="B7" s="76">
        <v>20.496292751762521</v>
      </c>
      <c r="C7" s="120">
        <f t="shared" si="0"/>
        <v>20.496292751762521</v>
      </c>
      <c r="D7" s="120">
        <f t="shared" si="1"/>
        <v>9.2809725934508549</v>
      </c>
      <c r="E7" s="120">
        <f t="shared" si="2"/>
        <v>9.2809725934508549</v>
      </c>
      <c r="F7" s="76">
        <v>29.777265345213376</v>
      </c>
      <c r="G7" s="15"/>
      <c r="H7" s="8"/>
      <c r="J7" s="83" t="s">
        <v>1</v>
      </c>
      <c r="K7" s="85">
        <v>33.155716878402899</v>
      </c>
      <c r="L7" s="85">
        <v>30.481306715063518</v>
      </c>
      <c r="M7" s="85">
        <v>28.521234119782214</v>
      </c>
      <c r="N7" s="1">
        <f t="shared" si="3"/>
        <v>30.719419237749545</v>
      </c>
      <c r="S7" s="3"/>
    </row>
    <row r="8" spans="1:22" x14ac:dyDescent="0.25">
      <c r="A8" s="75" t="s">
        <v>2</v>
      </c>
      <c r="B8" s="76">
        <v>14.678765880217787</v>
      </c>
      <c r="C8" s="120">
        <f t="shared" si="0"/>
        <v>14.678765880217787</v>
      </c>
      <c r="D8" s="120">
        <f t="shared" si="1"/>
        <v>14.173502722323045</v>
      </c>
      <c r="E8" s="120">
        <f t="shared" si="2"/>
        <v>14.173502722323045</v>
      </c>
      <c r="F8" s="76">
        <v>28.852268602540832</v>
      </c>
      <c r="G8" s="15"/>
      <c r="H8" s="8"/>
      <c r="J8" s="83" t="s">
        <v>115</v>
      </c>
      <c r="K8" s="85">
        <v>34.446421931173653</v>
      </c>
      <c r="L8" s="85">
        <v>29.777265345213376</v>
      </c>
      <c r="M8" s="85">
        <v>26.934571384397099</v>
      </c>
      <c r="N8" s="1">
        <f t="shared" si="3"/>
        <v>30.386086220261376</v>
      </c>
      <c r="Q8" s="13"/>
      <c r="S8" s="3"/>
    </row>
    <row r="9" spans="1:22" x14ac:dyDescent="0.25">
      <c r="A9" s="75" t="s">
        <v>0</v>
      </c>
      <c r="B9" s="76">
        <v>22.118330308529945</v>
      </c>
      <c r="C9" s="120">
        <f t="shared" si="0"/>
        <v>22.118330308529945</v>
      </c>
      <c r="D9" s="120">
        <f t="shared" si="1"/>
        <v>6.3854809437386564</v>
      </c>
      <c r="E9" s="120">
        <f t="shared" si="2"/>
        <v>6.3854809437386564</v>
      </c>
      <c r="F9" s="76">
        <v>28.503811252268601</v>
      </c>
      <c r="G9" s="15"/>
      <c r="H9" s="8"/>
      <c r="J9" s="83" t="s">
        <v>0</v>
      </c>
      <c r="K9" s="85">
        <v>31.962250453720507</v>
      </c>
      <c r="L9" s="85">
        <v>28.503811252268601</v>
      </c>
      <c r="M9" s="85">
        <v>26.465335753176046</v>
      </c>
      <c r="N9" s="1">
        <f t="shared" si="3"/>
        <v>28.977132486388385</v>
      </c>
      <c r="P9" s="10"/>
      <c r="S9" s="3"/>
    </row>
    <row r="10" spans="1:22" x14ac:dyDescent="0.25">
      <c r="A10" s="75" t="s">
        <v>8</v>
      </c>
      <c r="B10" s="76">
        <v>19.078039927404721</v>
      </c>
      <c r="C10" s="120">
        <f t="shared" si="0"/>
        <v>19.078039927404721</v>
      </c>
      <c r="D10" s="120">
        <f t="shared" si="1"/>
        <v>6.7600725952813043</v>
      </c>
      <c r="E10" s="120">
        <f t="shared" si="2"/>
        <v>6.7600725952813043</v>
      </c>
      <c r="F10" s="76">
        <v>25.838112522686025</v>
      </c>
      <c r="G10" s="15"/>
      <c r="H10" s="8"/>
      <c r="J10" s="83" t="s">
        <v>180</v>
      </c>
      <c r="K10" s="85">
        <v>34.157531760435575</v>
      </c>
      <c r="L10" s="85">
        <v>28.02468239564428</v>
      </c>
      <c r="M10" s="85">
        <v>22.841379310344827</v>
      </c>
      <c r="N10" s="1">
        <f t="shared" si="3"/>
        <v>28.341197822141556</v>
      </c>
    </row>
    <row r="11" spans="1:22" x14ac:dyDescent="0.25">
      <c r="A11" s="75" t="s">
        <v>13</v>
      </c>
      <c r="B11" s="76">
        <v>15.427949183303086</v>
      </c>
      <c r="C11" s="120">
        <f t="shared" si="0"/>
        <v>15.427949183303086</v>
      </c>
      <c r="D11" s="120">
        <f t="shared" si="1"/>
        <v>8.1887477313974575</v>
      </c>
      <c r="E11" s="120">
        <f t="shared" si="2"/>
        <v>8.1887477313974575</v>
      </c>
      <c r="F11" s="76">
        <v>23.616696914700544</v>
      </c>
      <c r="G11" s="15"/>
      <c r="H11" s="8"/>
      <c r="J11" s="83" t="s">
        <v>2</v>
      </c>
      <c r="K11" s="85">
        <v>31.169509981851178</v>
      </c>
      <c r="L11" s="85">
        <v>28.852268602540832</v>
      </c>
      <c r="M11" s="85">
        <v>21.22976406533575</v>
      </c>
      <c r="N11" s="1">
        <f t="shared" si="3"/>
        <v>27.083847549909251</v>
      </c>
    </row>
    <row r="12" spans="1:22" x14ac:dyDescent="0.25">
      <c r="A12" s="75" t="s">
        <v>12</v>
      </c>
      <c r="B12" s="76">
        <v>16.029038112522688</v>
      </c>
      <c r="C12" s="120">
        <f t="shared" si="0"/>
        <v>16.029038112522688</v>
      </c>
      <c r="D12" s="120">
        <f t="shared" si="1"/>
        <v>7.2217785843920161</v>
      </c>
      <c r="E12" s="120">
        <f t="shared" si="2"/>
        <v>7.2217785843920161</v>
      </c>
      <c r="F12" s="76">
        <v>23.250816696914704</v>
      </c>
      <c r="G12" s="15"/>
      <c r="H12" s="8"/>
      <c r="J12" s="83" t="s">
        <v>8</v>
      </c>
      <c r="K12" s="85">
        <v>28.991651542649727</v>
      </c>
      <c r="L12" s="85">
        <v>25.838112522686025</v>
      </c>
      <c r="M12" s="85">
        <v>25.428675136116151</v>
      </c>
      <c r="N12" s="1">
        <f t="shared" si="3"/>
        <v>26.752813067150637</v>
      </c>
    </row>
    <row r="13" spans="1:22" x14ac:dyDescent="0.25">
      <c r="A13" s="75" t="s">
        <v>9</v>
      </c>
      <c r="B13" s="76">
        <v>24.688203266787657</v>
      </c>
      <c r="C13" s="120">
        <f t="shared" si="0"/>
        <v>23.215970961887479</v>
      </c>
      <c r="D13" s="120">
        <f t="shared" si="1"/>
        <v>-1.472232304900178</v>
      </c>
      <c r="E13" s="120">
        <f t="shared" si="2"/>
        <v>1.472232304900178</v>
      </c>
      <c r="F13" s="76">
        <v>23.215970961887479</v>
      </c>
      <c r="G13" s="15"/>
      <c r="H13" s="8"/>
      <c r="J13" s="83" t="s">
        <v>28</v>
      </c>
      <c r="K13" s="85">
        <v>26.082032667876586</v>
      </c>
      <c r="L13" s="85">
        <v>25.2021778584392</v>
      </c>
      <c r="M13" s="85">
        <v>23.433756805807622</v>
      </c>
      <c r="N13" s="1">
        <f t="shared" si="3"/>
        <v>24.905989110707804</v>
      </c>
    </row>
    <row r="14" spans="1:22" x14ac:dyDescent="0.25">
      <c r="A14" s="75" t="s">
        <v>4</v>
      </c>
      <c r="B14" s="76">
        <v>15.549909255898363</v>
      </c>
      <c r="C14" s="120">
        <f t="shared" si="0"/>
        <v>15.549909255898363</v>
      </c>
      <c r="D14" s="120">
        <f t="shared" si="1"/>
        <v>6.7600725952813079</v>
      </c>
      <c r="E14" s="120">
        <f t="shared" si="2"/>
        <v>6.7600725952813079</v>
      </c>
      <c r="F14" s="76">
        <v>22.309981851179671</v>
      </c>
      <c r="G14" s="15"/>
      <c r="H14" s="8"/>
      <c r="J14" s="83" t="s">
        <v>17</v>
      </c>
      <c r="K14" s="85">
        <v>26.090744101633391</v>
      </c>
      <c r="L14" s="85">
        <v>24.165517241379309</v>
      </c>
      <c r="M14" s="85">
        <v>23.329219600725949</v>
      </c>
      <c r="N14" s="1">
        <f t="shared" si="3"/>
        <v>24.528493647912882</v>
      </c>
    </row>
    <row r="15" spans="1:22" x14ac:dyDescent="0.25">
      <c r="A15" s="75" t="s">
        <v>10</v>
      </c>
      <c r="B15" s="76">
        <v>23.451179673321231</v>
      </c>
      <c r="C15" s="120">
        <f t="shared" si="0"/>
        <v>22.283847549909257</v>
      </c>
      <c r="D15" s="120">
        <f t="shared" si="1"/>
        <v>-1.167332123411974</v>
      </c>
      <c r="E15" s="120">
        <f t="shared" si="2"/>
        <v>1.167332123411974</v>
      </c>
      <c r="F15" s="76">
        <v>22.283847549909257</v>
      </c>
      <c r="G15" s="15"/>
      <c r="H15" s="8"/>
      <c r="J15" s="83" t="s">
        <v>12</v>
      </c>
      <c r="K15" s="85">
        <v>28.686751361161523</v>
      </c>
      <c r="L15" s="85">
        <v>23.250816696914704</v>
      </c>
      <c r="M15" s="85">
        <v>20.558983666061703</v>
      </c>
      <c r="N15" s="1">
        <f t="shared" si="3"/>
        <v>24.165517241379309</v>
      </c>
    </row>
    <row r="16" spans="1:22" x14ac:dyDescent="0.25">
      <c r="A16" s="75" t="s">
        <v>11</v>
      </c>
      <c r="B16" s="76">
        <v>14.156079854809436</v>
      </c>
      <c r="C16" s="120">
        <f t="shared" si="0"/>
        <v>14.156079854809436</v>
      </c>
      <c r="D16" s="120">
        <f t="shared" si="1"/>
        <v>7.0475499092558973</v>
      </c>
      <c r="E16" s="120">
        <f t="shared" si="2"/>
        <v>7.0475499092558973</v>
      </c>
      <c r="F16" s="76">
        <v>21.203629764065333</v>
      </c>
      <c r="G16" s="15"/>
      <c r="H16" s="8"/>
      <c r="J16" s="83" t="s">
        <v>23</v>
      </c>
      <c r="K16" s="85">
        <v>25.507078039927407</v>
      </c>
      <c r="L16" s="85">
        <v>23.599274047186931</v>
      </c>
      <c r="M16" s="85">
        <v>21.952813067150633</v>
      </c>
      <c r="N16" s="1">
        <f t="shared" si="3"/>
        <v>23.686388384754991</v>
      </c>
    </row>
    <row r="17" spans="1:14" x14ac:dyDescent="0.25">
      <c r="A17" s="75" t="s">
        <v>6</v>
      </c>
      <c r="B17" s="76">
        <v>16.996007259528128</v>
      </c>
      <c r="C17" s="120">
        <f t="shared" si="0"/>
        <v>16.996007259528128</v>
      </c>
      <c r="D17" s="120">
        <f t="shared" si="1"/>
        <v>3.7197822141560835</v>
      </c>
      <c r="E17" s="120">
        <f t="shared" si="2"/>
        <v>3.7197822141560835</v>
      </c>
      <c r="F17" s="76">
        <v>20.715789473684211</v>
      </c>
      <c r="G17" s="15"/>
      <c r="H17" s="8"/>
      <c r="J17" s="83" t="s">
        <v>9</v>
      </c>
      <c r="K17" s="85">
        <v>27.319056261343011</v>
      </c>
      <c r="L17" s="85">
        <v>23.215970961887479</v>
      </c>
      <c r="M17" s="85">
        <v>20.315063520871142</v>
      </c>
      <c r="N17" s="1">
        <f t="shared" si="3"/>
        <v>23.616696914700544</v>
      </c>
    </row>
    <row r="18" spans="1:14" x14ac:dyDescent="0.25">
      <c r="A18" s="75" t="s">
        <v>3</v>
      </c>
      <c r="B18" s="76">
        <v>13.676950998185117</v>
      </c>
      <c r="C18" s="120">
        <f t="shared" si="0"/>
        <v>13.676950998185117</v>
      </c>
      <c r="D18" s="120">
        <f t="shared" si="1"/>
        <v>5.9586206896551737</v>
      </c>
      <c r="E18" s="120">
        <f t="shared" si="2"/>
        <v>5.9586206896551737</v>
      </c>
      <c r="F18" s="76">
        <v>19.63557168784029</v>
      </c>
      <c r="G18" s="15"/>
      <c r="H18" s="8"/>
      <c r="J18" s="83" t="s">
        <v>13</v>
      </c>
      <c r="K18" s="85">
        <v>26.778947368421051</v>
      </c>
      <c r="L18" s="85">
        <v>23.616696914700544</v>
      </c>
      <c r="M18" s="85">
        <v>18.929945553539017</v>
      </c>
      <c r="N18" s="1">
        <f t="shared" si="3"/>
        <v>23.108529945553538</v>
      </c>
    </row>
    <row r="19" spans="1:14" x14ac:dyDescent="0.25">
      <c r="H19" s="8"/>
      <c r="J19" s="83" t="s">
        <v>4</v>
      </c>
      <c r="K19" s="85">
        <v>26.517604355716877</v>
      </c>
      <c r="L19" s="85">
        <v>22.309981851179671</v>
      </c>
      <c r="M19" s="85">
        <v>19.905626134301272</v>
      </c>
      <c r="N19" s="1">
        <f t="shared" si="3"/>
        <v>22.911070780399275</v>
      </c>
    </row>
    <row r="20" spans="1:14" x14ac:dyDescent="0.25">
      <c r="H20" s="8"/>
      <c r="J20" s="83" t="s">
        <v>10</v>
      </c>
      <c r="K20" s="85">
        <v>20.463157894736842</v>
      </c>
      <c r="L20" s="85">
        <v>22.283847549909257</v>
      </c>
      <c r="M20" s="85">
        <v>23.250816696914704</v>
      </c>
      <c r="N20" s="1">
        <f t="shared" si="3"/>
        <v>21.999274047186933</v>
      </c>
    </row>
    <row r="21" spans="1:14" x14ac:dyDescent="0.25">
      <c r="H21" s="8"/>
      <c r="J21" s="83" t="s">
        <v>11</v>
      </c>
      <c r="K21" s="85">
        <v>24.156805807622504</v>
      </c>
      <c r="L21" s="85">
        <v>21.203629764065333</v>
      </c>
      <c r="M21" s="85">
        <v>20.053720508166968</v>
      </c>
      <c r="N21" s="1">
        <f t="shared" si="3"/>
        <v>21.804718693284936</v>
      </c>
    </row>
    <row r="22" spans="1:14" ht="13" x14ac:dyDescent="0.3">
      <c r="D22" s="4" t="s">
        <v>81</v>
      </c>
      <c r="E22" s="31">
        <f>'5.6.2 (Medium incl tax)'!S72</f>
        <v>23.616696914700544</v>
      </c>
      <c r="F22" s="31">
        <f>'5.6.2 (Medium incl tax)'!S72</f>
        <v>23.616696914700544</v>
      </c>
      <c r="H22" s="8"/>
      <c r="J22" s="83" t="s">
        <v>6</v>
      </c>
      <c r="K22" s="85">
        <v>23.398911070780397</v>
      </c>
      <c r="L22" s="85">
        <v>20.715789473684211</v>
      </c>
      <c r="M22" s="85">
        <v>20.73321234119782</v>
      </c>
      <c r="N22" s="1">
        <f t="shared" si="3"/>
        <v>21.615970961887474</v>
      </c>
    </row>
    <row r="23" spans="1:14" x14ac:dyDescent="0.25">
      <c r="D23" s="2"/>
      <c r="E23" s="2">
        <v>0</v>
      </c>
      <c r="F23" s="2">
        <v>1</v>
      </c>
      <c r="H23" s="8"/>
      <c r="J23" s="83" t="s">
        <v>20</v>
      </c>
      <c r="K23" s="85">
        <v>24.409437386569873</v>
      </c>
      <c r="L23" s="85">
        <v>21.360435571687837</v>
      </c>
      <c r="M23" s="85">
        <v>18.5989110707804</v>
      </c>
      <c r="N23" s="1">
        <f t="shared" si="3"/>
        <v>21.456261343012702</v>
      </c>
    </row>
    <row r="24" spans="1:14" x14ac:dyDescent="0.25">
      <c r="H24" s="8"/>
      <c r="J24" s="83" t="s">
        <v>3</v>
      </c>
      <c r="K24" s="85">
        <v>26.221415607985481</v>
      </c>
      <c r="L24" s="85">
        <v>19.63557168784029</v>
      </c>
      <c r="M24" s="85">
        <v>15.741560798548093</v>
      </c>
      <c r="N24" s="1">
        <f t="shared" si="3"/>
        <v>20.532849364791289</v>
      </c>
    </row>
    <row r="25" spans="1:14" x14ac:dyDescent="0.25">
      <c r="B25" s="1"/>
      <c r="C25" s="1"/>
      <c r="D25" s="1"/>
      <c r="E25" s="1"/>
      <c r="F25" s="1"/>
      <c r="G25" s="6"/>
      <c r="H25" s="8"/>
      <c r="J25" s="83" t="s">
        <v>18</v>
      </c>
      <c r="K25" s="85">
        <v>22.161887477313975</v>
      </c>
      <c r="L25" s="85">
        <v>20.062431941923776</v>
      </c>
      <c r="M25" s="85">
        <v>17.867150635208713</v>
      </c>
      <c r="N25" s="1">
        <f t="shared" si="3"/>
        <v>20.030490018148821</v>
      </c>
    </row>
    <row r="26" spans="1:14" x14ac:dyDescent="0.25">
      <c r="G26" s="6"/>
      <c r="H26" s="8"/>
      <c r="J26" s="83" t="s">
        <v>25</v>
      </c>
      <c r="K26" s="85">
        <v>21.081669691470054</v>
      </c>
      <c r="L26" s="85">
        <v>18.476950998185117</v>
      </c>
      <c r="M26" s="85">
        <v>17.065698729582575</v>
      </c>
      <c r="N26" s="1">
        <f t="shared" si="3"/>
        <v>18.874773139745916</v>
      </c>
    </row>
    <row r="27" spans="1:14" x14ac:dyDescent="0.25">
      <c r="B27" s="1"/>
      <c r="C27" s="1"/>
      <c r="D27" s="1"/>
      <c r="E27" s="1"/>
      <c r="F27" s="1"/>
      <c r="G27" s="6"/>
      <c r="H27" s="8"/>
      <c r="J27" s="83" t="s">
        <v>21</v>
      </c>
      <c r="K27" s="85">
        <v>19.713974591651542</v>
      </c>
      <c r="L27" s="85">
        <v>17.030852994555353</v>
      </c>
      <c r="M27" s="85">
        <v>14.051542649727766</v>
      </c>
      <c r="N27" s="1">
        <f t="shared" si="3"/>
        <v>16.932123411978221</v>
      </c>
    </row>
    <row r="28" spans="1:14" x14ac:dyDescent="0.25">
      <c r="B28" s="1"/>
      <c r="C28" s="1"/>
      <c r="D28" s="1"/>
      <c r="E28" s="1"/>
      <c r="F28" s="1"/>
      <c r="G28" s="6"/>
      <c r="H28" s="8"/>
      <c r="J28" s="83" t="s">
        <v>24</v>
      </c>
      <c r="K28" s="85">
        <v>18.111070780399274</v>
      </c>
      <c r="L28" s="85">
        <v>16.142286751361159</v>
      </c>
      <c r="M28" s="85">
        <v>14.635208711433759</v>
      </c>
      <c r="N28" s="1">
        <f t="shared" si="3"/>
        <v>16.296188747731396</v>
      </c>
    </row>
    <row r="29" spans="1:14" x14ac:dyDescent="0.25">
      <c r="B29" s="1"/>
      <c r="C29" s="1"/>
      <c r="D29" s="1"/>
      <c r="E29" s="1"/>
      <c r="F29" s="1"/>
      <c r="G29" s="6"/>
      <c r="H29" s="8"/>
      <c r="J29" s="83" t="s">
        <v>45</v>
      </c>
      <c r="K29" s="85">
        <v>15.454083484573502</v>
      </c>
      <c r="L29" s="85">
        <v>14.443557168784031</v>
      </c>
      <c r="M29" s="85">
        <v>14.330308529945555</v>
      </c>
      <c r="N29" s="1">
        <f t="shared" si="3"/>
        <v>14.742649727767697</v>
      </c>
    </row>
    <row r="30" spans="1:14" x14ac:dyDescent="0.25">
      <c r="B30" s="1"/>
      <c r="C30" s="1"/>
      <c r="D30" s="1"/>
      <c r="E30" s="1"/>
      <c r="F30" s="1"/>
      <c r="G30" s="6"/>
      <c r="H30" s="8"/>
      <c r="J30" s="83" t="s">
        <v>22</v>
      </c>
      <c r="K30" s="85">
        <v>12.483484573502723</v>
      </c>
      <c r="L30" s="85">
        <v>11.168058076225046</v>
      </c>
      <c r="M30" s="85">
        <v>12.335390199637024</v>
      </c>
      <c r="N30" s="1">
        <f t="shared" si="3"/>
        <v>11.995644283121598</v>
      </c>
    </row>
    <row r="31" spans="1:14" x14ac:dyDescent="0.25">
      <c r="B31" s="1"/>
      <c r="C31" s="1"/>
      <c r="D31" s="1"/>
      <c r="E31" s="1"/>
      <c r="F31" s="1"/>
      <c r="G31" s="6"/>
      <c r="H31" s="8"/>
      <c r="J31" s="83" t="s">
        <v>27</v>
      </c>
      <c r="K31" s="85">
        <v>11.80399274047187</v>
      </c>
      <c r="L31" s="85">
        <v>11.80399274047187</v>
      </c>
      <c r="M31" s="85">
        <v>11.795281306715061</v>
      </c>
      <c r="N31" s="1">
        <f t="shared" si="3"/>
        <v>11.801088929219601</v>
      </c>
    </row>
    <row r="32" spans="1:14" x14ac:dyDescent="0.25">
      <c r="B32" s="1"/>
      <c r="C32" s="1"/>
      <c r="D32" s="1"/>
      <c r="E32" s="1"/>
      <c r="F32" s="1"/>
      <c r="H32" s="8"/>
      <c r="J32" s="83" t="s">
        <v>19</v>
      </c>
      <c r="K32" s="85">
        <v>7.9622504537205065</v>
      </c>
      <c r="L32" s="85">
        <v>9.4257713248638844</v>
      </c>
      <c r="M32" s="85">
        <v>11.542649727767696</v>
      </c>
      <c r="N32" s="1">
        <f t="shared" si="3"/>
        <v>9.6435571687840298</v>
      </c>
    </row>
    <row r="33" spans="1:13" x14ac:dyDescent="0.25">
      <c r="B33" s="1"/>
      <c r="C33" s="1"/>
      <c r="D33" s="1"/>
      <c r="E33" s="1"/>
      <c r="F33" s="1"/>
      <c r="H33" s="8"/>
    </row>
    <row r="34" spans="1:13" x14ac:dyDescent="0.25">
      <c r="A34" s="2"/>
      <c r="B34" s="1"/>
      <c r="C34" s="1"/>
      <c r="D34" s="1"/>
      <c r="E34" s="1"/>
      <c r="F34" s="1"/>
      <c r="H34" s="8"/>
    </row>
    <row r="35" spans="1:13" x14ac:dyDescent="0.25">
      <c r="B35" s="1"/>
      <c r="C35" s="1"/>
      <c r="D35" s="1"/>
      <c r="E35" s="1"/>
      <c r="F35" s="1"/>
      <c r="H35" s="8"/>
    </row>
    <row r="36" spans="1:13" x14ac:dyDescent="0.25">
      <c r="B36" s="1"/>
      <c r="C36" s="1"/>
      <c r="D36" s="1"/>
      <c r="E36" s="1"/>
      <c r="F36" s="1"/>
      <c r="H36" s="8"/>
    </row>
    <row r="37" spans="1:13" x14ac:dyDescent="0.25">
      <c r="H37" s="8"/>
    </row>
    <row r="38" spans="1:13" x14ac:dyDescent="0.25">
      <c r="H38" s="8"/>
    </row>
    <row r="39" spans="1:13" x14ac:dyDescent="0.25">
      <c r="H39" s="8"/>
    </row>
    <row r="40" spans="1:13" x14ac:dyDescent="0.25">
      <c r="H40" s="8"/>
    </row>
    <row r="41" spans="1:13" x14ac:dyDescent="0.25">
      <c r="H41" s="8"/>
    </row>
    <row r="42" spans="1:13" x14ac:dyDescent="0.25">
      <c r="H42" s="8"/>
    </row>
    <row r="43" spans="1:13" x14ac:dyDescent="0.25">
      <c r="H43" s="8"/>
    </row>
    <row r="44" spans="1:13" x14ac:dyDescent="0.25">
      <c r="A44" s="5"/>
      <c r="B44" s="9"/>
      <c r="C44" s="9"/>
      <c r="D44" s="1"/>
      <c r="E44" s="9"/>
      <c r="F44" s="1"/>
      <c r="H44" s="8"/>
      <c r="K44" s="1"/>
      <c r="L44" s="1"/>
      <c r="M44" s="1"/>
    </row>
    <row r="45" spans="1:13" x14ac:dyDescent="0.25">
      <c r="H45" s="8"/>
    </row>
    <row r="46" spans="1:13" x14ac:dyDescent="0.25">
      <c r="H46" s="8"/>
    </row>
    <row r="47" spans="1:13" x14ac:dyDescent="0.25">
      <c r="H47" s="8"/>
    </row>
    <row r="48" spans="1:13" x14ac:dyDescent="0.25">
      <c r="H48" s="8"/>
    </row>
    <row r="49" spans="8:8" x14ac:dyDescent="0.25">
      <c r="H49" s="8"/>
    </row>
    <row r="50" spans="8:8" x14ac:dyDescent="0.25">
      <c r="H50" s="8"/>
    </row>
    <row r="51" spans="8:8" x14ac:dyDescent="0.25">
      <c r="H51" s="8"/>
    </row>
    <row r="52" spans="8:8" x14ac:dyDescent="0.25">
      <c r="H52" s="8"/>
    </row>
    <row r="53" spans="8:8" x14ac:dyDescent="0.25">
      <c r="H53" s="8"/>
    </row>
  </sheetData>
  <autoFilter ref="J4:N32" xr:uid="{00000000-0001-0000-0D00-000000000000}">
    <sortState xmlns:xlrd2="http://schemas.microsoft.com/office/spreadsheetml/2017/richdata2" ref="J5:N32">
      <sortCondition descending="1" ref="N4:N32"/>
    </sortState>
  </autoFilter>
  <sortState xmlns:xlrd2="http://schemas.microsoft.com/office/spreadsheetml/2017/richdata2" ref="J5:M32">
    <sortCondition descending="1" ref="K5:K32"/>
  </sortState>
  <conditionalFormatting sqref="B44:C44">
    <cfRule type="expression" dxfId="7" priority="1593">
      <formula>#REF!=1</formula>
    </cfRule>
  </conditionalFormatting>
  <conditionalFormatting sqref="D4:D18">
    <cfRule type="cellIs" dxfId="6" priority="1" operator="lessThan">
      <formula>0</formula>
    </cfRule>
  </conditionalFormatting>
  <conditionalFormatting sqref="E15:E18">
    <cfRule type="expression" dxfId="5" priority="2">
      <formula>#REF!=1</formula>
    </cfRule>
  </conditionalFormatting>
  <conditionalFormatting sqref="E44">
    <cfRule type="expression" dxfId="4" priority="1596">
      <formula>#REF!=1</formula>
    </cfRule>
  </conditionalFormatting>
  <conditionalFormatting sqref="F5:F8 B5:B12 F10 F12 B15:B18 F15:F18">
    <cfRule type="expression" dxfId="3" priority="1592">
      <formula>#REF!=1</formula>
    </cfRule>
  </conditionalFormatting>
  <conditionalFormatting sqref="K5:M32">
    <cfRule type="expression" dxfId="2" priority="1597">
      <formula>#REF!=1</formula>
    </cfRule>
  </conditionalFormatting>
  <conditionalFormatting sqref="K44:M44">
    <cfRule type="expression" dxfId="1" priority="4">
      <formula>AP11:BB110=1</formula>
    </cfRule>
  </conditionalFormatting>
  <conditionalFormatting sqref="S6:S9">
    <cfRule type="expression" dxfId="0" priority="1601">
      <formula>#REF!=1</formula>
    </cfRule>
  </conditionalFormatting>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 sheet</vt:lpstr>
      <vt:lpstr>Contents</vt:lpstr>
      <vt:lpstr>Annual excl tax</vt:lpstr>
      <vt:lpstr>Annual incl tax</vt:lpstr>
      <vt:lpstr>5.6.1 (Small excl tax)</vt:lpstr>
      <vt:lpstr>5.6.1 (Small incl tax)</vt:lpstr>
      <vt:lpstr>5.6.2 (Medium excl tax)</vt:lpstr>
      <vt:lpstr>5.6.2 (Medium incl tax)</vt:lpstr>
      <vt:lpstr>5.6.3 (Large excl tax)</vt:lpstr>
      <vt:lpstr>5.6.3 (Large incl tax)</vt:lpstr>
      <vt:lpstr>Methodology</vt:lpstr>
      <vt:lpstr>Charts</vt:lpstr>
      <vt:lpstr>chart_data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Authorised User</dc:creator>
  <cp:lastModifiedBy>Baxter, Claire (Energy Security)</cp:lastModifiedBy>
  <cp:lastPrinted>2019-11-21T15:53:31Z</cp:lastPrinted>
  <dcterms:created xsi:type="dcterms:W3CDTF">2002-03-25T12:00:09Z</dcterms:created>
  <dcterms:modified xsi:type="dcterms:W3CDTF">2026-09-24T11:05:18Z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2019-11-19T13:00:34Z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96e1d14f-0156-412d-a7f9-00004a96c4c3</vt:lpwstr>
  </property>
  <property fmtid="{D5CDD505-2E9C-101B-9397-08002B2CF9AE}" pid="8" name="MSIP_Label_ba62f585-b40f-4ab9-bafe-39150f03d124_ContentBits">
    <vt:lpwstr>0</vt:lpwstr>
  </property>
</Properties>
</file>