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U:\Statistics\Publications\Energy Consumption in the UK\2026\Publication\"/>
    </mc:Choice>
  </mc:AlternateContent>
  <xr:revisionPtr revIDLastSave="0" documentId="13_ncr:1_{79D5332F-F9C9-4AB8-BF78-591095B967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ver Sheet" sheetId="7" r:id="rId1"/>
    <sheet name="Contents" sheetId="8" r:id="rId2"/>
    <sheet name="Notes" sheetId="9" r:id="rId3"/>
    <sheet name="Table W1" sheetId="3" r:id="rId4"/>
    <sheet name="Table W2" sheetId="4" r:id="rId5"/>
    <sheet name="Table W3" sheetId="5" r:id="rId6"/>
    <sheet name="Table W4" sheetId="6" r:id="rId7"/>
    <sheet name="Assumed Efficiencies" sheetId="10" r:id="rId8"/>
    <sheet name="Flow Chart" sheetId="11" r:id="rId9"/>
  </sheets>
  <definedNames>
    <definedName name="_Toc468191909" localSheetId="1">'Contents'!#REF!</definedName>
    <definedName name="ktoe_to_pj">#REF!</definedName>
    <definedName name="_xlnm.Print_Area" localSheetId="1">'Contents'!#REF!</definedName>
    <definedName name="_xlnm.Print_Titles" localSheetId="3">'Table W1'!$1:$5</definedName>
    <definedName name="_xlnm.Print_Titles" localSheetId="4">'Table W2'!$1:$4</definedName>
    <definedName name="_xlnm.Print_Titles" localSheetId="5">'Table W3'!$1:$4</definedName>
    <definedName name="_xlnm.Print_Titles" localSheetId="6">'Table W4'!$1:$4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10" l="1"/>
  <c r="E9" i="10" s="1"/>
  <c r="O5" i="10" l="1"/>
  <c r="N5" i="10"/>
  <c r="T7" i="10"/>
  <c r="Q30" i="10"/>
  <c r="S7" i="10"/>
  <c r="S8" i="10"/>
  <c r="T8" i="10"/>
  <c r="T9" i="10"/>
  <c r="S9" i="10"/>
  <c r="S11" i="10"/>
  <c r="T11" i="10"/>
  <c r="T12" i="10"/>
  <c r="S12" i="10"/>
  <c r="T13" i="10"/>
  <c r="S13" i="10"/>
  <c r="T14" i="10"/>
  <c r="S14" i="10"/>
  <c r="S15" i="10"/>
  <c r="T15" i="10"/>
  <c r="S17" i="10"/>
  <c r="T17" i="10"/>
  <c r="T18" i="10"/>
  <c r="S18" i="10"/>
  <c r="T20" i="10"/>
  <c r="S20" i="10"/>
  <c r="T21" i="10"/>
  <c r="S21" i="10"/>
  <c r="T22" i="10"/>
  <c r="S22" i="10"/>
  <c r="S23" i="10"/>
  <c r="T23" i="10"/>
  <c r="S24" i="10"/>
  <c r="T24" i="10"/>
  <c r="T26" i="10"/>
  <c r="S26" i="10"/>
  <c r="T27" i="10"/>
  <c r="S27" i="10"/>
  <c r="T28" i="10"/>
  <c r="S28" i="10"/>
  <c r="T29" i="10"/>
  <c r="S29" i="10"/>
  <c r="O6" i="10"/>
  <c r="N6" i="10"/>
  <c r="N7" i="10"/>
  <c r="O7" i="10"/>
  <c r="N8" i="10"/>
  <c r="O8" i="10"/>
  <c r="O9" i="10"/>
  <c r="N9" i="10"/>
  <c r="O10" i="10"/>
  <c r="N10" i="10"/>
  <c r="N11" i="10"/>
  <c r="O11" i="10"/>
  <c r="O12" i="10"/>
  <c r="N12" i="10"/>
  <c r="O13" i="10"/>
  <c r="N13" i="10"/>
  <c r="N14" i="10"/>
  <c r="O14" i="10"/>
  <c r="N15" i="10"/>
  <c r="O15" i="10"/>
  <c r="O16" i="10"/>
  <c r="N16" i="10"/>
  <c r="O17" i="10"/>
  <c r="N17" i="10"/>
  <c r="L18" i="10"/>
  <c r="I8" i="10"/>
  <c r="J8" i="10"/>
  <c r="J9" i="10"/>
  <c r="I9" i="10"/>
  <c r="I10" i="10"/>
  <c r="J10" i="10"/>
  <c r="J11" i="10"/>
  <c r="I11" i="10"/>
  <c r="I12" i="10"/>
  <c r="J12" i="10"/>
  <c r="I14" i="10"/>
  <c r="J14" i="10"/>
  <c r="I15" i="10"/>
  <c r="J15" i="10"/>
  <c r="I16" i="10"/>
  <c r="J16" i="10"/>
  <c r="J17" i="10"/>
  <c r="I17" i="10"/>
  <c r="I18" i="10"/>
  <c r="J18" i="10"/>
  <c r="I20" i="10"/>
  <c r="J20" i="10"/>
  <c r="I21" i="10"/>
  <c r="J21" i="10"/>
  <c r="I22" i="10"/>
  <c r="J22" i="10"/>
  <c r="I23" i="10"/>
  <c r="J23" i="10"/>
  <c r="J24" i="10"/>
  <c r="I24" i="10"/>
  <c r="I26" i="10"/>
  <c r="J26" i="10"/>
  <c r="J27" i="10"/>
  <c r="I27" i="10"/>
  <c r="I28" i="10"/>
  <c r="J28" i="10"/>
  <c r="J30" i="10"/>
  <c r="I30" i="10"/>
  <c r="I33" i="10"/>
  <c r="J33" i="10"/>
  <c r="I34" i="10"/>
  <c r="J34" i="10"/>
  <c r="J35" i="10"/>
  <c r="I35" i="10"/>
  <c r="I36" i="10"/>
  <c r="J36" i="10"/>
  <c r="I37" i="10"/>
  <c r="J37" i="10"/>
  <c r="J38" i="10"/>
  <c r="I38" i="10"/>
  <c r="J39" i="10"/>
  <c r="I39" i="10"/>
  <c r="I40" i="10"/>
  <c r="J40" i="10"/>
  <c r="I41" i="10"/>
  <c r="J41" i="10"/>
  <c r="I42" i="10"/>
  <c r="J42" i="10"/>
  <c r="I43" i="10"/>
  <c r="J43" i="10"/>
  <c r="J44" i="10"/>
  <c r="I44" i="10"/>
  <c r="J46" i="10"/>
  <c r="I46" i="10"/>
  <c r="I47" i="10"/>
  <c r="J47" i="10"/>
  <c r="J48" i="10"/>
  <c r="I48" i="10"/>
  <c r="J50" i="10"/>
  <c r="I50" i="10"/>
  <c r="I52" i="10"/>
  <c r="J52" i="10"/>
  <c r="J54" i="10"/>
  <c r="I54" i="10"/>
  <c r="J56" i="10"/>
  <c r="I56" i="10"/>
  <c r="I57" i="10"/>
  <c r="J57" i="10"/>
  <c r="I58" i="10"/>
  <c r="J58" i="10"/>
  <c r="J59" i="10"/>
  <c r="I59" i="10"/>
  <c r="I60" i="10"/>
  <c r="J60" i="10"/>
  <c r="I6" i="10"/>
  <c r="J6" i="10"/>
  <c r="E6" i="10"/>
  <c r="D6" i="10"/>
  <c r="E7" i="10"/>
  <c r="D7" i="10"/>
  <c r="D10" i="10"/>
  <c r="E10" i="10"/>
  <c r="E11" i="10"/>
  <c r="D11" i="10"/>
  <c r="D12" i="10"/>
  <c r="E12" i="10"/>
  <c r="E13" i="10"/>
  <c r="D13" i="10"/>
  <c r="D15" i="10"/>
  <c r="E15" i="10"/>
  <c r="E16" i="10"/>
  <c r="D16" i="10"/>
  <c r="E17" i="10"/>
  <c r="D17" i="10"/>
  <c r="D18" i="10"/>
  <c r="E18" i="10"/>
  <c r="D19" i="10"/>
  <c r="E19" i="10"/>
  <c r="E22" i="10"/>
  <c r="D22" i="10"/>
  <c r="E23" i="10"/>
  <c r="D23" i="10"/>
  <c r="D25" i="10"/>
  <c r="E25" i="10"/>
  <c r="D26" i="10"/>
  <c r="E26" i="10"/>
  <c r="D27" i="10"/>
  <c r="E27" i="10"/>
  <c r="D28" i="10"/>
  <c r="E28" i="10"/>
  <c r="E29" i="10"/>
  <c r="D29" i="10"/>
  <c r="D30" i="10"/>
  <c r="E30" i="10"/>
  <c r="E33" i="10"/>
  <c r="D33" i="10"/>
  <c r="E34" i="10"/>
  <c r="D34" i="10"/>
  <c r="D35" i="10"/>
  <c r="E35" i="10"/>
  <c r="D36" i="10"/>
  <c r="E36" i="10"/>
  <c r="E37" i="10"/>
  <c r="D37" i="10"/>
  <c r="D40" i="10"/>
  <c r="E40" i="10"/>
  <c r="D41" i="10"/>
  <c r="E41" i="10"/>
  <c r="D42" i="10"/>
  <c r="E42" i="10"/>
  <c r="E43" i="10"/>
  <c r="D43" i="10"/>
  <c r="E44" i="10"/>
  <c r="D44" i="10"/>
  <c r="D45" i="10"/>
  <c r="E45" i="10"/>
  <c r="D46" i="10"/>
  <c r="E46" i="10"/>
  <c r="E47" i="10"/>
  <c r="D47" i="10"/>
  <c r="D48" i="10"/>
  <c r="E48" i="10"/>
  <c r="E49" i="10"/>
  <c r="D49" i="10"/>
  <c r="D50" i="10"/>
  <c r="E50" i="10"/>
  <c r="E51" i="10"/>
  <c r="D51" i="10"/>
  <c r="D52" i="10"/>
  <c r="E52" i="10"/>
  <c r="D53" i="10"/>
  <c r="E53" i="10"/>
  <c r="E54" i="10"/>
  <c r="D54" i="10"/>
  <c r="D55" i="10"/>
  <c r="E55" i="10"/>
  <c r="E56" i="10"/>
  <c r="D56" i="10"/>
  <c r="D57" i="10"/>
  <c r="E57" i="10"/>
  <c r="T30" i="10" l="1"/>
  <c r="T31" i="10" s="1"/>
  <c r="S30" i="10"/>
  <c r="N18" i="10"/>
  <c r="O18" i="10"/>
  <c r="O19" i="10" s="1"/>
  <c r="I61" i="10"/>
  <c r="J61" i="10"/>
  <c r="J62" i="10" s="1"/>
  <c r="E58" i="10"/>
  <c r="E59" i="10" s="1"/>
  <c r="D58" i="10"/>
</calcChain>
</file>

<file path=xl/sharedStrings.xml><?xml version="1.0" encoding="utf-8"?>
<sst xmlns="http://schemas.openxmlformats.org/spreadsheetml/2006/main" count="452" uniqueCount="207">
  <si>
    <t>This worksheet contains one table</t>
  </si>
  <si>
    <t>Year</t>
  </si>
  <si>
    <t>Domestic - rejected (ktoe)</t>
  </si>
  <si>
    <t>Industry - useful (ktoe)</t>
  </si>
  <si>
    <t>Industry - rejected (ktoe)</t>
  </si>
  <si>
    <t>Services - useful (ktoe)</t>
  </si>
  <si>
    <t>Services - rejected (ktoe)</t>
  </si>
  <si>
    <t>Transport - useful (ktoe)</t>
  </si>
  <si>
    <t>Transport - rejected (ktoe)</t>
  </si>
  <si>
    <t>Total sectors - rejected (ktoe)</t>
  </si>
  <si>
    <t>Sector</t>
  </si>
  <si>
    <t>End use</t>
  </si>
  <si>
    <t>Total (ktoe)</t>
  </si>
  <si>
    <t>Domestic</t>
  </si>
  <si>
    <t>Space Heating</t>
  </si>
  <si>
    <t>Water Heating</t>
  </si>
  <si>
    <t>Cooking</t>
  </si>
  <si>
    <t>Lighting</t>
  </si>
  <si>
    <t>Appliances</t>
  </si>
  <si>
    <t>Services</t>
  </si>
  <si>
    <t>Agriculture</t>
  </si>
  <si>
    <t>Heating</t>
  </si>
  <si>
    <t>Hot water</t>
  </si>
  <si>
    <t>Cooling &amp; humidification</t>
  </si>
  <si>
    <t>Catering</t>
  </si>
  <si>
    <t>ICT equipment</t>
  </si>
  <si>
    <t>Other</t>
  </si>
  <si>
    <t>Industry</t>
  </si>
  <si>
    <t>Non-ferrous metals</t>
  </si>
  <si>
    <t>Mineral products</t>
  </si>
  <si>
    <t>Chemicals</t>
  </si>
  <si>
    <t>Vehicles</t>
  </si>
  <si>
    <t>Construction</t>
  </si>
  <si>
    <t>Unclassified</t>
  </si>
  <si>
    <t>Transport</t>
  </si>
  <si>
    <t>Road</t>
  </si>
  <si>
    <t>Rail</t>
  </si>
  <si>
    <t>Air</t>
  </si>
  <si>
    <t>Water</t>
  </si>
  <si>
    <t>Useful energy now (ktoe)</t>
  </si>
  <si>
    <t>Rejected energy now (ktoe)</t>
  </si>
  <si>
    <t>Rejected energy if efficiency stayed at 2017 (ktoe)</t>
  </si>
  <si>
    <t>Total</t>
  </si>
  <si>
    <t>Primary energy allocation by destination, 1998 to 2025</t>
  </si>
  <si>
    <t>Useful and rejected energy by sector, 2017 to 2025</t>
  </si>
  <si>
    <t>Useful and rejected energy by end use, 2025</t>
  </si>
  <si>
    <t>Total energy flow scenarios, 2025</t>
  </si>
  <si>
    <t>This spreadsheet forms part of the Accredited Official Statistics publication Energy Consumption in the UK (ECUK) produced by the Department for Energy Security &amp; Net Zero (DESNZ).</t>
  </si>
  <si>
    <t xml:space="preserve">Publication dates </t>
  </si>
  <si>
    <t>Data period</t>
  </si>
  <si>
    <t xml:space="preserve">Revisions </t>
  </si>
  <si>
    <t>N/A</t>
  </si>
  <si>
    <t xml:space="preserve">Further information </t>
  </si>
  <si>
    <t xml:space="preserve">The data tables and accompanying cover sheet, contents, and notes have been edited to meet legal accessibility regulations 
To provide feedback please contact </t>
  </si>
  <si>
    <t>energy.stats@energysecurity.gov.uk</t>
  </si>
  <si>
    <t>Some cells in the tables refer to notes which can be found in the notes worksheet
Note markers are presented in square brackets, for example [Note 1]</t>
  </si>
  <si>
    <t>Additional tables are based on DUKES data plus modelling</t>
  </si>
  <si>
    <t xml:space="preserve">Links to additional further information in cells below </t>
  </si>
  <si>
    <t>DUKES publication (opens in a new window)</t>
  </si>
  <si>
    <t>Data sources and methodology note (opens in a new window)</t>
  </si>
  <si>
    <t>Energy statistics revisions policy (opens in a new window)</t>
  </si>
  <si>
    <t xml:space="preserve">Contact details </t>
  </si>
  <si>
    <t xml:space="preserve">Statistical enquiries </t>
  </si>
  <si>
    <t>Ashley Goddard</t>
  </si>
  <si>
    <t>07521 613 869</t>
  </si>
  <si>
    <t xml:space="preserve">Media enquiries </t>
  </si>
  <si>
    <t>newsdesk@energysecurity.gov.uk</t>
  </si>
  <si>
    <t>020 7215 1000</t>
  </si>
  <si>
    <t>Contents</t>
  </si>
  <si>
    <t xml:space="preserve">This table includes a list of worksheets in this workbook with links to those worksheets </t>
  </si>
  <si>
    <t>Worksheet description</t>
  </si>
  <si>
    <t>Link</t>
  </si>
  <si>
    <t>Notes</t>
  </si>
  <si>
    <t xml:space="preserve">Note </t>
  </si>
  <si>
    <t>Description</t>
  </si>
  <si>
    <t>Final Energy Consumption sourced from Digest of UK Energy Statistics (DUKES) 2026</t>
  </si>
  <si>
    <t>ECUK publication (opens in a new window)</t>
  </si>
  <si>
    <t>These data were published on Thursday 24th September 2026
The next publication date is September 2027</t>
  </si>
  <si>
    <t>This spreadsheet contains annual data including new 2025 data.</t>
  </si>
  <si>
    <t>Note 1</t>
  </si>
  <si>
    <t>Note 2</t>
  </si>
  <si>
    <t>Note 3</t>
  </si>
  <si>
    <t>Note 4</t>
  </si>
  <si>
    <t>Some cells refer to notes which can be found on the notes worksheet</t>
  </si>
  <si>
    <t>Primary energy allocation by destination, 1998 to 2025 (ktoe) [Note 1]</t>
  </si>
  <si>
    <t>Primary energy</t>
  </si>
  <si>
    <t>Transfers</t>
  </si>
  <si>
    <t>Transformation</t>
  </si>
  <si>
    <t>Energy industry use</t>
  </si>
  <si>
    <t>Losses</t>
  </si>
  <si>
    <t>Non-energy use</t>
  </si>
  <si>
    <t>Final consumption</t>
  </si>
  <si>
    <t>Some shorthand is used in this table, [x] = unavailable</t>
  </si>
  <si>
    <t>Ambient heat [Note 2]</t>
  </si>
  <si>
    <t>Final consumption - useful [Note 3]</t>
  </si>
  <si>
    <t>Final consumption - rejected [Note 3]</t>
  </si>
  <si>
    <t>Domestic - useful (ktoe) [Note 2]</t>
  </si>
  <si>
    <t>Total sectors - useful (ktoe) [Note 2]</t>
  </si>
  <si>
    <t>Domestic [Note 2]</t>
  </si>
  <si>
    <t>Note 5</t>
  </si>
  <si>
    <t>Total Useful [Note 4]</t>
  </si>
  <si>
    <t>Total Rejected [Note 5]</t>
  </si>
  <si>
    <t>Useful energy (ktoe) [Note 6]</t>
  </si>
  <si>
    <t>Rejected energy (ktoe) [Note 6]</t>
  </si>
  <si>
    <t>Note 6</t>
  </si>
  <si>
    <t>Note 7</t>
  </si>
  <si>
    <t>Total useful energy is the sum of useful energy from final consumption and 50% of energy industry use.</t>
  </si>
  <si>
    <t>Total rejected energy is the sum of rejected energy from final consumption, transformation, losses and the remaining 50% of energy industry use.</t>
  </si>
  <si>
    <t>End-use efficiency estimates are updated where desk research identifies data sources indicating that efficiency values have changed. Not all values were updated between 2017 and 2025.</t>
  </si>
  <si>
    <t>Total energy flow scenarios, 2025 [Note 7]</t>
  </si>
  <si>
    <t>Useful energy if efficiency stayed at 2017 (ktoe) [Note 6]</t>
  </si>
  <si>
    <t>This shows a counterfactual scenario where the end use efficiency assumptions are unchanged from earlier versions of this analysis. Therefore any changes reflect these updated assumptions, and are not necessarily indicative of real-world savings due to improved efficiencies.</t>
  </si>
  <si>
    <t>energyconsumption.stats@energysecurity.gov.uk</t>
  </si>
  <si>
    <t>This table shows how primary energy is allocated through the energy system to final consumption and other uses. Within this table the primary energy total includes non-energy use. Final consumption is further divided into useful and rejected energy.</t>
  </si>
  <si>
    <t>Iron and steel</t>
  </si>
  <si>
    <t>Mechanical engineering etc</t>
  </si>
  <si>
    <t>Electrical engineering etc</t>
  </si>
  <si>
    <t>Food, beverages etc</t>
  </si>
  <si>
    <t>Textiles, leather etc</t>
  </si>
  <si>
    <t>Paper, printing etc</t>
  </si>
  <si>
    <t>Other manufacturing etc</t>
  </si>
  <si>
    <t>Heat pump useful energy includes ambient heat captured from the environment. This is additional to recorded energy consumption; therefore, useful plus rejected energy exceeds final consumption by the ambient-heat amount.</t>
  </si>
  <si>
    <t>Official Statistics in Development</t>
  </si>
  <si>
    <t>Table W3</t>
  </si>
  <si>
    <t>Table W4</t>
  </si>
  <si>
    <t>Table W1</t>
  </si>
  <si>
    <t>Table W2</t>
  </si>
  <si>
    <t>Energy Consumption in the UK (ECUK): Whole energy flow tables</t>
  </si>
  <si>
    <t>Energy efficiency assumptions by sector, 2025</t>
  </si>
  <si>
    <t>Consumption</t>
  </si>
  <si>
    <t>Useful energy</t>
  </si>
  <si>
    <t>Rejected energy</t>
  </si>
  <si>
    <t>Efficiency</t>
  </si>
  <si>
    <t>Space heating</t>
  </si>
  <si>
    <t>Solid fuels</t>
  </si>
  <si>
    <t>Natural gas</t>
  </si>
  <si>
    <t>Electricity</t>
  </si>
  <si>
    <t>Heat pumps</t>
  </si>
  <si>
    <t>Other heating</t>
  </si>
  <si>
    <t>Petroleum products</t>
  </si>
  <si>
    <t>Heat sold</t>
  </si>
  <si>
    <t>Bioenergy &amp; waste</t>
  </si>
  <si>
    <t>Gas</t>
  </si>
  <si>
    <t>Gas hobs</t>
  </si>
  <si>
    <t>Gas ovens</t>
  </si>
  <si>
    <t>Electric oven</t>
  </si>
  <si>
    <t>Electric hob</t>
  </si>
  <si>
    <t>Induction hob</t>
  </si>
  <si>
    <t>Microwave</t>
  </si>
  <si>
    <t>Kettle</t>
  </si>
  <si>
    <t>Air fryer</t>
  </si>
  <si>
    <t>Standard light bulb</t>
  </si>
  <si>
    <t>Halogen</t>
  </si>
  <si>
    <t>Fluorescent strip lighting</t>
  </si>
  <si>
    <t>Energy saving light bulb</t>
  </si>
  <si>
    <t>LED</t>
  </si>
  <si>
    <t>Desktops</t>
  </si>
  <si>
    <t>Laptops</t>
  </si>
  <si>
    <t>Monitors</t>
  </si>
  <si>
    <t>Printers</t>
  </si>
  <si>
    <t>MFDs</t>
  </si>
  <si>
    <t>TV</t>
  </si>
  <si>
    <t>Set top box</t>
  </si>
  <si>
    <t>DVD/VCR</t>
  </si>
  <si>
    <t>Games consoles</t>
  </si>
  <si>
    <t>Power supply units</t>
  </si>
  <si>
    <t>Chest freezer</t>
  </si>
  <si>
    <t>Fridge freezer</t>
  </si>
  <si>
    <t>Refrigerator</t>
  </si>
  <si>
    <t>Upright freezer</t>
  </si>
  <si>
    <t>Washing machine</t>
  </si>
  <si>
    <t>Washer-dryer</t>
  </si>
  <si>
    <t>Dishwasher</t>
  </si>
  <si>
    <t>Tumble dryer</t>
  </si>
  <si>
    <t>Mode</t>
  </si>
  <si>
    <t>Sub-sector</t>
  </si>
  <si>
    <t>LED strip lighting</t>
  </si>
  <si>
    <t>District heating</t>
  </si>
  <si>
    <t>Hot Water</t>
  </si>
  <si>
    <t>Fans</t>
  </si>
  <si>
    <t>Offices - T12</t>
  </si>
  <si>
    <t>Offices - T5</t>
  </si>
  <si>
    <t>Offices - T8 halogen Tri AV</t>
  </si>
  <si>
    <t>Offices - T8 halogen Tri B1</t>
  </si>
  <si>
    <t>Street lighting - compact fluorescent</t>
  </si>
  <si>
    <t>Street lighting - halogen</t>
  </si>
  <si>
    <t>Street lighting - LED</t>
  </si>
  <si>
    <t>Street lighting - mercury high pressure</t>
  </si>
  <si>
    <t>Street lighting - metal halide</t>
  </si>
  <si>
    <t>Street lighting - sodium high pressure</t>
  </si>
  <si>
    <t>Street lighting - sodium high pressure - new</t>
  </si>
  <si>
    <t>Street lighting - sodium low pressure</t>
  </si>
  <si>
    <t>Small power</t>
  </si>
  <si>
    <t>Cooled storage</t>
  </si>
  <si>
    <t>Cars</t>
  </si>
  <si>
    <t>LGVs</t>
  </si>
  <si>
    <t>Buses</t>
  </si>
  <si>
    <t>HGVs</t>
  </si>
  <si>
    <t>Motorcycles</t>
  </si>
  <si>
    <t>Petroleum products/coal</t>
  </si>
  <si>
    <t>Proportion rejected energy</t>
  </si>
  <si>
    <t>Assumed Efficiencies</t>
  </si>
  <si>
    <t>Useful and rejected energy are modelled estimates calculated by applying assumed efficiencies to allocated consumption. See Tables W2 and W3.</t>
  </si>
  <si>
    <t>This table contains supplementary information supporting the whole energy flow data presented in this workbook</t>
  </si>
  <si>
    <t>Whole Energy Flow Chart, 2025</t>
  </si>
  <si>
    <t>Flow Chart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</si>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</sst>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34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2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  <font>
      <b/>
      <sz val="18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name val="MS Sans Serif"/>
      <family val="2"/>
    </font>
    <font>
      <sz val="12"/>
      <name val="Calibri"/>
      <family val="2"/>
      <scheme val="minor"/>
    </font>
    <font>
      <sz val="12"/>
      <color theme="1"/>
      <name val="Arial"/>
      <family val="2"/>
    </font>
    <font>
      <u/>
      <sz val="9"/>
      <color indexed="12"/>
      <name val="Arial"/>
      <family val="2"/>
    </font>
    <font>
      <u/>
      <sz val="12"/>
      <color rgb="FF0000FF"/>
      <name val="Calibri"/>
      <family val="2"/>
      <scheme val="minor"/>
    </font>
    <font>
      <u/>
      <sz val="10"/>
      <color indexed="12"/>
      <name val="Arial"/>
      <family val="2"/>
    </font>
    <font>
      <u/>
      <sz val="12"/>
      <color indexed="12"/>
      <name val="Calibri"/>
      <family val="2"/>
      <scheme val="minor"/>
    </font>
    <font>
      <sz val="12"/>
      <color rgb="FFFF0000"/>
      <name val="Arial"/>
      <family val="2"/>
    </font>
    <font>
      <b/>
      <sz val="14"/>
      <name val="Calibri"/>
      <family val="2"/>
      <scheme val="minor"/>
    </font>
    <font>
      <sz val="12"/>
      <name val="Arial"/>
      <family val="2"/>
    </font>
    <font>
      <sz val="12"/>
      <color theme="1"/>
      <name val="Calibri"/>
      <family val="2"/>
    </font>
    <font>
      <u/>
      <sz val="12"/>
      <color theme="10"/>
      <name val="Calibri"/>
      <family val="2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0"/>
      <name val="Arial"/>
      <family val="2"/>
    </font>
    <font>
      <i/>
      <sz val="11"/>
      <color theme="1"/>
      <name val="Calibri"/>
      <family val="2"/>
      <scheme val="minor"/>
    </font>
    <font>
      <sz val="12"/>
      <name val="Calibri"/>
      <family val="2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3" fillId="0" borderId="0" applyNumberFormat="0" applyFill="0" applyProtection="0">
      <alignment vertical="center"/>
    </xf>
    <xf numFmtId="0" fontId="4" fillId="0" borderId="0"/>
    <xf numFmtId="0" fontId="6" fillId="0" borderId="0"/>
    <xf numFmtId="0" fontId="8" fillId="0" borderId="0" applyNumberFormat="0" applyFill="0" applyProtection="0"/>
    <xf numFmtId="0" fontId="1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8" fillId="0" borderId="0" applyNumberFormat="0" applyFill="0" applyProtection="0"/>
    <xf numFmtId="0" fontId="19" fillId="0" borderId="0"/>
    <xf numFmtId="0" fontId="23" fillId="0" borderId="0" applyNumberFormat="0" applyFill="0" applyAlignment="0" applyProtection="0"/>
    <xf numFmtId="0" fontId="5" fillId="0" borderId="0">
      <alignment vertical="center" wrapText="1"/>
    </xf>
    <xf numFmtId="0" fontId="6" fillId="0" borderId="0"/>
    <xf numFmtId="0" fontId="25" fillId="0" borderId="0" applyNumberFormat="0" applyFill="0" applyBorder="0" applyAlignment="0" applyProtection="0"/>
    <xf numFmtId="9" fontId="26" fillId="0" borderId="0" applyFont="0" applyFill="0" applyBorder="0" applyAlignment="0" applyProtection="0"/>
    <xf numFmtId="0" fontId="6" fillId="0" borderId="0"/>
  </cellStyleXfs>
  <cellXfs count="73">
    <xf numFmtId="0" fontId="0" fillId="0" borderId="0" xfId="0"/>
    <xf numFmtId="0" fontId="1" fillId="0" borderId="0" xfId="0" applyFont="1" applyAlignment="1">
      <alignment vertical="top" wrapText="1"/>
    </xf>
    <xf numFmtId="0" fontId="2" fillId="0" borderId="1" xfId="0" applyFont="1" applyBorder="1" applyAlignment="1">
      <alignment vertical="top" wrapText="1"/>
    </xf>
    <xf numFmtId="1" fontId="1" fillId="0" borderId="0" xfId="0" applyNumberFormat="1" applyFont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3" fontId="1" fillId="0" borderId="0" xfId="0" applyNumberFormat="1" applyFont="1" applyAlignment="1">
      <alignment vertical="top" wrapText="1"/>
    </xf>
    <xf numFmtId="3" fontId="1" fillId="0" borderId="2" xfId="0" applyNumberFormat="1" applyFont="1" applyBorder="1" applyAlignment="1">
      <alignment vertical="top" wrapText="1"/>
    </xf>
    <xf numFmtId="3" fontId="2" fillId="0" borderId="2" xfId="0" applyNumberFormat="1" applyFont="1" applyBorder="1" applyAlignment="1">
      <alignment vertical="top" wrapText="1"/>
    </xf>
    <xf numFmtId="3" fontId="1" fillId="0" borderId="0" xfId="0" applyNumberFormat="1" applyFont="1" applyAlignment="1">
      <alignment horizontal="right" vertical="top" wrapText="1"/>
    </xf>
    <xf numFmtId="0" fontId="3" fillId="0" borderId="0" xfId="1" applyFill="1">
      <alignment vertical="center"/>
    </xf>
    <xf numFmtId="0" fontId="4" fillId="0" borderId="0" xfId="2" applyAlignment="1">
      <alignment vertical="center"/>
    </xf>
    <xf numFmtId="0" fontId="5" fillId="0" borderId="0" xfId="2" applyFont="1" applyAlignment="1">
      <alignment vertical="center" wrapText="1"/>
    </xf>
    <xf numFmtId="0" fontId="7" fillId="0" borderId="0" xfId="3" applyFont="1"/>
    <xf numFmtId="0" fontId="8" fillId="0" borderId="0" xfId="4" applyFill="1" applyAlignment="1">
      <alignment wrapText="1"/>
    </xf>
    <xf numFmtId="0" fontId="9" fillId="0" borderId="0" xfId="2" applyFont="1" applyAlignment="1">
      <alignment vertical="center"/>
    </xf>
    <xf numFmtId="164" fontId="11" fillId="0" borderId="0" xfId="5" quotePrefix="1" applyNumberFormat="1" applyFont="1" applyAlignment="1">
      <alignment horizontal="left"/>
    </xf>
    <xf numFmtId="0" fontId="8" fillId="0" borderId="0" xfId="4" applyFill="1"/>
    <xf numFmtId="0" fontId="12" fillId="0" borderId="0" xfId="2" applyFont="1" applyAlignment="1">
      <alignment vertical="center"/>
    </xf>
    <xf numFmtId="0" fontId="14" fillId="0" borderId="0" xfId="6" applyFont="1" applyFill="1" applyBorder="1" applyAlignment="1" applyProtection="1">
      <alignment vertical="center" wrapText="1"/>
    </xf>
    <xf numFmtId="0" fontId="16" fillId="0" borderId="0" xfId="7" applyFont="1" applyFill="1" applyBorder="1" applyAlignment="1" applyProtection="1">
      <alignment vertical="center" wrapText="1"/>
    </xf>
    <xf numFmtId="0" fontId="12" fillId="0" borderId="0" xfId="8" applyFont="1"/>
    <xf numFmtId="0" fontId="17" fillId="0" borderId="0" xfId="3" applyFont="1"/>
    <xf numFmtId="0" fontId="18" fillId="0" borderId="0" xfId="9" applyFill="1"/>
    <xf numFmtId="0" fontId="5" fillId="0" borderId="0" xfId="2" applyFont="1" applyAlignment="1">
      <alignment vertical="center"/>
    </xf>
    <xf numFmtId="2" fontId="6" fillId="0" borderId="0" xfId="3" applyNumberFormat="1" applyAlignment="1">
      <alignment horizontal="right"/>
    </xf>
    <xf numFmtId="0" fontId="3" fillId="0" borderId="0" xfId="1">
      <alignment vertical="center"/>
    </xf>
    <xf numFmtId="0" fontId="19" fillId="0" borderId="0" xfId="10"/>
    <xf numFmtId="0" fontId="8" fillId="0" borderId="0" xfId="4"/>
    <xf numFmtId="0" fontId="20" fillId="0" borderId="0" xfId="2" applyFont="1" applyAlignment="1">
      <alignment vertical="center"/>
    </xf>
    <xf numFmtId="0" fontId="21" fillId="0" borderId="0" xfId="7" applyFont="1" applyAlignment="1" applyProtection="1">
      <alignment horizontal="left" vertical="center" wrapText="1"/>
    </xf>
    <xf numFmtId="0" fontId="6" fillId="0" borderId="0" xfId="3"/>
    <xf numFmtId="0" fontId="4" fillId="0" borderId="0" xfId="2"/>
    <xf numFmtId="0" fontId="8" fillId="0" borderId="0" xfId="4" applyAlignment="1">
      <alignment wrapText="1"/>
    </xf>
    <xf numFmtId="0" fontId="22" fillId="0" borderId="0" xfId="0" applyFont="1" applyAlignment="1">
      <alignment wrapText="1"/>
    </xf>
    <xf numFmtId="0" fontId="11" fillId="0" borderId="0" xfId="13" applyFont="1" applyAlignment="1">
      <alignment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wrapText="1"/>
    </xf>
    <xf numFmtId="0" fontId="24" fillId="0" borderId="1" xfId="0" applyFont="1" applyBorder="1" applyAlignment="1">
      <alignment vertical="top" wrapText="1"/>
    </xf>
    <xf numFmtId="0" fontId="25" fillId="0" borderId="0" xfId="14" applyFill="1" applyBorder="1" applyAlignment="1" applyProtection="1">
      <alignment vertical="center" wrapText="1"/>
    </xf>
    <xf numFmtId="0" fontId="3" fillId="0" borderId="0" xfId="1" applyAlignment="1">
      <alignment vertical="center" wrapText="1"/>
    </xf>
    <xf numFmtId="0" fontId="5" fillId="0" borderId="0" xfId="12" applyAlignment="1">
      <alignment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30" fillId="0" borderId="3" xfId="16" applyFont="1" applyBorder="1"/>
    <xf numFmtId="0" fontId="6" fillId="0" borderId="3" xfId="16" applyBorder="1" applyAlignment="1">
      <alignment horizontal="right"/>
    </xf>
    <xf numFmtId="0" fontId="30" fillId="0" borderId="4" xfId="16" applyFont="1" applyBorder="1" applyAlignment="1">
      <alignment horizontal="center" vertical="center"/>
    </xf>
    <xf numFmtId="0" fontId="30" fillId="0" borderId="4" xfId="0" applyFont="1" applyBorder="1" applyAlignment="1">
      <alignment horizontal="center" vertical="center" wrapText="1"/>
    </xf>
    <xf numFmtId="0" fontId="6" fillId="0" borderId="3" xfId="16" applyBorder="1"/>
    <xf numFmtId="0" fontId="27" fillId="0" borderId="0" xfId="0" applyFont="1"/>
    <xf numFmtId="0" fontId="0" fillId="0" borderId="0" xfId="0" applyAlignment="1">
      <alignment horizontal="left" indent="1"/>
    </xf>
    <xf numFmtId="0" fontId="31" fillId="0" borderId="0" xfId="0" applyFont="1" applyAlignment="1">
      <alignment horizontal="left" indent="2"/>
    </xf>
    <xf numFmtId="3" fontId="0" fillId="0" borderId="0" xfId="0" applyNumberFormat="1"/>
    <xf numFmtId="3" fontId="27" fillId="0" borderId="0" xfId="0" applyNumberFormat="1" applyFont="1"/>
    <xf numFmtId="9" fontId="0" fillId="0" borderId="0" xfId="15" applyFont="1"/>
    <xf numFmtId="0" fontId="30" fillId="0" borderId="5" xfId="16" applyFont="1" applyBorder="1"/>
    <xf numFmtId="0" fontId="30" fillId="0" borderId="6" xfId="16" applyFont="1" applyBorder="1" applyAlignment="1">
      <alignment horizontal="center" vertical="center"/>
    </xf>
    <xf numFmtId="0" fontId="27" fillId="0" borderId="7" xfId="0" applyFont="1" applyBorder="1"/>
    <xf numFmtId="0" fontId="0" fillId="0" borderId="7" xfId="0" applyBorder="1" applyAlignment="1">
      <alignment horizontal="left" indent="1"/>
    </xf>
    <xf numFmtId="0" fontId="31" fillId="0" borderId="7" xfId="0" applyFont="1" applyBorder="1" applyAlignment="1">
      <alignment horizontal="left" indent="2"/>
    </xf>
    <xf numFmtId="0" fontId="0" fillId="0" borderId="3" xfId="0" applyBorder="1"/>
    <xf numFmtId="0" fontId="0" fillId="0" borderId="8" xfId="0" applyBorder="1"/>
    <xf numFmtId="3" fontId="0" fillId="0" borderId="9" xfId="0" applyNumberFormat="1" applyBorder="1"/>
    <xf numFmtId="3" fontId="27" fillId="0" borderId="9" xfId="0" applyNumberFormat="1" applyFont="1" applyBorder="1"/>
    <xf numFmtId="9" fontId="27" fillId="0" borderId="0" xfId="15" applyFont="1"/>
    <xf numFmtId="2" fontId="32" fillId="0" borderId="0" xfId="0" applyNumberFormat="1" applyFont="1" applyAlignment="1">
      <alignment vertical="center"/>
    </xf>
    <xf numFmtId="0" fontId="27" fillId="0" borderId="3" xfId="0" applyFont="1" applyBorder="1"/>
    <xf numFmtId="0" fontId="31" fillId="0" borderId="10" xfId="0" applyFont="1" applyBorder="1" applyAlignment="1">
      <alignment horizontal="left" indent="2"/>
    </xf>
    <xf numFmtId="0" fontId="0" fillId="0" borderId="10" xfId="0" applyBorder="1"/>
    <xf numFmtId="9" fontId="0" fillId="0" borderId="11" xfId="15" applyFont="1" applyBorder="1"/>
    <xf numFmtId="0" fontId="31" fillId="0" borderId="12" xfId="0" applyFont="1" applyBorder="1" applyAlignment="1">
      <alignment horizontal="left" indent="2"/>
    </xf>
    <xf numFmtId="9" fontId="0" fillId="0" borderId="10" xfId="15" applyFont="1" applyBorder="1"/>
    <xf numFmtId="0" fontId="33" fillId="0" borderId="0" xfId="14" quotePrefix="1" applyFont="1" applyFill="1" applyAlignment="1" applyProtection="1">
      <alignment horizontal="left" vertical="center" wrapText="1"/>
    </xf>
  </cellXfs>
  <cellStyles count="17">
    <cellStyle name="Heading 1 2" xfId="1" xr:uid="{C2F8118D-65FF-48C0-8E5C-79812243CABE}"/>
    <cellStyle name="Heading 2 2" xfId="11" xr:uid="{3659F6DA-E38F-4AA2-9D98-0445F506CB94}"/>
    <cellStyle name="Heading 2 2 2" xfId="4" xr:uid="{C2592722-DBCD-43BF-9FE1-F1977A4E2373}"/>
    <cellStyle name="Heading 3 2" xfId="9" xr:uid="{0A53BEF2-46DA-44A6-9225-27D3F1DDACC6}"/>
    <cellStyle name="Hyperlink" xfId="14" builtinId="8"/>
    <cellStyle name="Hyperlink 2" xfId="6" xr:uid="{A04B0E3E-4B4F-438B-B680-863EE2490928}"/>
    <cellStyle name="Hyperlink 3" xfId="7" xr:uid="{3F822E1A-BC73-4AE2-B2F2-FFC322038C35}"/>
    <cellStyle name="Normal" xfId="0" builtinId="0"/>
    <cellStyle name="Normal 11" xfId="8" xr:uid="{86F2B8E0-4F30-4047-AE96-B277B4EDC824}"/>
    <cellStyle name="Normal 13 2" xfId="16" xr:uid="{4800A5D1-2AEE-41F2-B461-05C8C9A2A889}"/>
    <cellStyle name="Normal 2 2" xfId="10" xr:uid="{78E77DE0-E4C8-4ACB-B1ED-13CC6ACCE6E4}"/>
    <cellStyle name="Normal 2 3 2" xfId="3" xr:uid="{5F14A60B-1E84-4929-BB78-85B249AA8DEA}"/>
    <cellStyle name="Normal 2 3 2 2" xfId="5" xr:uid="{CBCC7E7F-1930-4D6B-B090-BB97695CC95A}"/>
    <cellStyle name="Normal 4" xfId="12" xr:uid="{E72132D4-D0C4-40A5-A327-9F8B40A04C88}"/>
    <cellStyle name="Normal 4 2" xfId="2" xr:uid="{6F1D48CB-24B2-4882-B62D-57D182936337}"/>
    <cellStyle name="Normal 4 3" xfId="13" xr:uid="{4678CBD7-20EB-44FD-BF38-758B39DB991E}"/>
    <cellStyle name="Per cent" xfId="15" builtinId="5"/>
  </cellStyles>
  <dxfs count="84">
    <dxf>
      <numFmt numFmtId="3" formatCode="#,##0"/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 style="thin">
          <color indexed="64"/>
        </left>
        <right/>
        <top/>
        <bottom/>
        <vertical/>
        <horizontal/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numFmt numFmtId="3" formatCode="#,##0"/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3" formatCode="#,##0"/>
    </dxf>
    <dxf>
      <border outline="0">
        <right style="thin">
          <color indexed="64"/>
        </right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numFmt numFmtId="3" formatCode="#,##0"/>
      <border diagonalUp="0" diagonalDown="0">
        <left/>
        <right style="thin">
          <color indexed="64"/>
        </right>
        <top/>
        <bottom/>
        <vertical/>
        <horizontal/>
      </border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3" formatCode="#,##0"/>
    </dxf>
    <dxf>
      <alignment horizontal="left" vertical="bottom" textRotation="0" wrapText="0" indent="1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numFmt numFmtId="3" formatCode="#,##0"/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3" formatCode="#,##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2" justifyLastLine="0" shrinkToFit="0" readingOrder="0"/>
    </dxf>
    <dxf>
      <border outline="0">
        <right style="thin">
          <color indexed="64"/>
        </right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top" textRotation="0" wrapText="1" indent="0" justifyLastLine="0" shrinkToFit="0" readingOrder="0"/>
    </dxf>
    <dxf>
      <border outline="0"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top" textRotation="0" wrapText="1" indent="0" justifyLastLine="0" shrinkToFit="0" readingOrder="0"/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top" textRotation="0" wrapText="1" indent="0" justifyLastLine="0" shrinkToFit="0" readingOrder="0"/>
    </dxf>
    <dxf>
      <border outline="0"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top" textRotation="0" wrapText="1" indent="0" justifyLastLine="0" shrinkToFit="0" readingOrder="0"/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general" vertical="top" textRotation="0" wrapText="1" indent="0" justifyLastLine="0" shrinkToFit="0" readingOrder="0"/>
    </dxf>
    <dxf>
      <border outline="0"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top" textRotation="0" wrapText="1" indent="0" justifyLastLine="0" shrinkToFit="0" readingOrder="0"/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general" vertical="top" textRotation="0" wrapText="1" indent="0" justifyLastLine="0" shrinkToFit="0" readingOrder="0"/>
    </dxf>
    <dxf>
      <border outline="0"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top" textRotation="0" wrapText="1" indent="0" justifyLastLine="0" shrinkToFit="0" readingOrder="0"/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top" textRotation="0" wrapText="1" indent="0" justifyLastLine="0" shrinkToFit="0" readingOrder="0"/>
    </dxf>
    <dxf>
      <font>
        <sz val="12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2"/>
        <color theme="1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strike val="0"/>
        <outline val="0"/>
        <shadow val="0"/>
        <vertAlign val="baseline"/>
        <sz val="12"/>
        <name val="Calibri"/>
        <family val="2"/>
        <scheme val="none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20</xdr:col>
      <xdr:colOff>1470</xdr:colOff>
      <xdr:row>35</xdr:row>
      <xdr:rowOff>190107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0FDFE92-DED0-4DC8-9BF1-DBBB233AC5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193470" cy="685760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6D8D89A-2BDE-43A0-94A5-2A13E8A7C100}" name="contents" displayName="contents" ref="A4:B10" totalsRowShown="0" dataDxfId="83">
  <autoFilter ref="A4:B10" xr:uid="{A9E13C24-B927-4109-A24B-829CD04F0274}">
    <filterColumn colId="0" hiddenButton="1"/>
    <filterColumn colId="1" hiddenButton="1"/>
  </autoFilter>
  <tableColumns count="2">
    <tableColumn id="1" xr3:uid="{B4E37CFB-0BED-4A5A-AA4B-34F2A4F67210}" name="Worksheet description" dataDxfId="82"/>
    <tableColumn id="2" xr3:uid="{8A1502E4-C735-426D-89DC-D82166477EFC}" name="Link" dataDxfId="81" dataCellStyle="Hyperlink 3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D3BF7DF-CAF8-4428-881B-59ED3114C10F}" name="Notes" displayName="Notes" ref="A4:B11" totalsRowShown="0">
  <autoFilter ref="A4:B11" xr:uid="{307FF5F9-D36C-4259-BA97-CF5A3BB536D4}">
    <filterColumn colId="0" hiddenButton="1"/>
    <filterColumn colId="1" hiddenButton="1"/>
  </autoFilter>
  <tableColumns count="2">
    <tableColumn id="1" xr3:uid="{0196AABD-5AB6-4ED3-9E69-2B035224FC9C}" name="Note " dataDxfId="80"/>
    <tableColumn id="2" xr3:uid="{BDAD2BAF-B65D-4706-BADB-DFC2782182B1}" name="Description" dataDxfId="79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82C2A35-5975-48C9-9FC6-1EABB70614BB}" name="EnergyAllocation" displayName="EnergyAllocation" ref="A5:M33" totalsRowShown="0" headerRowDxfId="78" dataDxfId="76" headerRowBorderDxfId="77" tableBorderDxfId="75">
  <autoFilter ref="A5:M33" xr:uid="{382C2A35-5975-48C9-9FC6-1EABB70614B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D04815B0-98F0-4AFB-BF5A-3B466BB477B8}" name="Year" dataDxfId="74"/>
    <tableColumn id="2" xr3:uid="{5533D921-731C-4777-B191-B2DBB16CE34E}" name="Primary energy" dataDxfId="73"/>
    <tableColumn id="3" xr3:uid="{993D3D46-7813-41DE-8292-D08109330D7E}" name="Transfers" dataDxfId="72"/>
    <tableColumn id="4" xr3:uid="{3AA0E841-98C8-452A-8F37-ED902EB2B6B6}" name="Transformation" dataDxfId="71"/>
    <tableColumn id="5" xr3:uid="{AF0A258A-DEC5-46CD-95D8-22C861BF9725}" name="Energy industry use" dataDxfId="70"/>
    <tableColumn id="6" xr3:uid="{607FB973-A958-4263-BDEA-1BB6F0451018}" name="Losses" dataDxfId="69"/>
    <tableColumn id="7" xr3:uid="{9C87CF5C-5FB5-4AEA-9EEC-A00E0753B2E7}" name="Non-energy use" dataDxfId="68"/>
    <tableColumn id="8" xr3:uid="{A8272AC4-53E2-44AE-A27E-A1DE6C3AB6B4}" name="Final consumption" dataDxfId="67"/>
    <tableColumn id="9" xr3:uid="{D852BB24-949F-4853-A140-4510F24FB115}" name="Ambient heat [Note 2]" dataDxfId="66"/>
    <tableColumn id="10" xr3:uid="{4E0A1DEC-D61B-4CFF-B6F7-0759E71DA488}" name="Final consumption - useful [Note 3]" dataDxfId="65"/>
    <tableColumn id="11" xr3:uid="{19335BE9-74A9-48DA-8B43-0779C886DD33}" name="Final consumption - rejected [Note 3]" dataDxfId="64"/>
    <tableColumn id="12" xr3:uid="{AD29E854-59D4-477C-BFDC-2FEF513A5CD3}" name="Total Useful [Note 4]" dataDxfId="63"/>
    <tableColumn id="13" xr3:uid="{79ACF41B-D645-4D86-B4E0-367E0DDB8246}" name="Total Rejected [Note 5]" dataDxfId="62"/>
  </tableColumns>
  <tableStyleInfo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EB9EF76-04E6-4272-9291-FF35B39ED0DA}" name="SectorEfficiency" displayName="SectorEfficiency" ref="A4:K13" totalsRowShown="0" headerRowDxfId="61" dataDxfId="59" headerRowBorderDxfId="60" tableBorderDxfId="58">
  <autoFilter ref="A4:K13" xr:uid="{1EB9EF76-04E6-4272-9291-FF35B39ED0D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xr3:uid="{5D409F3A-927A-42FC-883A-5917DAC69830}" name="Year" dataDxfId="57"/>
    <tableColumn id="2" xr3:uid="{B60AC31B-60EA-4282-8566-F063A4DBAF16}" name="Domestic - useful (ktoe) [Note 2]" dataDxfId="56"/>
    <tableColumn id="3" xr3:uid="{C9BD93C9-CAD9-42AC-994C-8AD0DAA5F215}" name="Domestic - rejected (ktoe)" dataDxfId="55"/>
    <tableColumn id="4" xr3:uid="{1694601A-3CD3-4B96-8101-8943CC9A542A}" name="Industry - useful (ktoe)" dataDxfId="54"/>
    <tableColumn id="5" xr3:uid="{2A198044-101D-424E-8B46-03E6AB47E048}" name="Industry - rejected (ktoe)" dataDxfId="53"/>
    <tableColumn id="6" xr3:uid="{93081F82-A13D-4B06-A94C-2A0AB6C4C30B}" name="Services - useful (ktoe)" dataDxfId="52"/>
    <tableColumn id="7" xr3:uid="{1780CAC4-FD09-450F-AC6A-88071EFD12BC}" name="Services - rejected (ktoe)" dataDxfId="51"/>
    <tableColumn id="8" xr3:uid="{9A045DC3-5FB8-4FD5-A96A-ABFD3E03E460}" name="Transport - useful (ktoe)" dataDxfId="50"/>
    <tableColumn id="9" xr3:uid="{C49AE558-E3D5-4686-9E48-9BEB5AC31C86}" name="Transport - rejected (ktoe)" dataDxfId="49"/>
    <tableColumn id="10" xr3:uid="{14997074-2410-47E7-8327-52912F2F1BBF}" name="Total sectors - useful (ktoe) [Note 2]" dataDxfId="48"/>
    <tableColumn id="11" xr3:uid="{20F6E5AC-D501-49CB-A3CE-0B00924A7C2F}" name="Total sectors - rejected (ktoe)" dataDxfId="47"/>
  </tableColumns>
  <tableStyleInfo showFirstColumn="0" showLastColumn="0" showRowStripes="0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E3BAE880-9104-45F7-99C7-16581D655D58}" name="EndUseEfficiency" displayName="EndUseEfficiency" ref="A4:E34" totalsRowShown="0" headerRowDxfId="46" dataDxfId="44" headerRowBorderDxfId="45" tableBorderDxfId="43">
  <autoFilter ref="A4:E34" xr:uid="{E3BAE880-9104-45F7-99C7-16581D655D58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81944F1C-0712-4B18-AFEF-39B75E55B09A}" name="Sector" dataDxfId="42"/>
    <tableColumn id="2" xr3:uid="{F91DA00D-AFEA-4268-972E-8D6E2512EDEC}" name="End use" dataDxfId="41"/>
    <tableColumn id="3" xr3:uid="{FAC6F80A-4E9E-488E-9102-E78B38908343}" name="Useful energy (ktoe) [Note 6]" dataDxfId="40"/>
    <tableColumn id="4" xr3:uid="{1F120158-4434-4C3F-A36F-DF0F3395343C}" name="Rejected energy (ktoe) [Note 6]" dataDxfId="39"/>
    <tableColumn id="5" xr3:uid="{E9D19387-B823-4AD9-AF93-837D867494CB}" name="Total (ktoe)" dataDxfId="38"/>
  </tableColumns>
  <tableStyleInfo showFirstColumn="0" showLastColumn="0" showRowStripes="0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F5E39A0A-06C6-4E06-A0F3-E7B1B967F5E6}" name="EnergyScenarios" displayName="EnergyScenarios" ref="A4:E9" totalsRowShown="0" headerRowDxfId="37" dataDxfId="35" headerRowBorderDxfId="36" tableBorderDxfId="34">
  <autoFilter ref="A4:E9" xr:uid="{F5E39A0A-06C6-4E06-A0F3-E7B1B967F5E6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80D9AE94-8559-4DD6-8639-A88BFBB0AB06}" name="Sector" dataDxfId="33"/>
    <tableColumn id="2" xr3:uid="{483A5976-5334-4111-9FF0-5ECB9E3192E3}" name="Useful energy now (ktoe)" dataDxfId="32"/>
    <tableColumn id="3" xr3:uid="{8B7CCD6C-137B-451E-9321-AF3C6B4868EC}" name="Rejected energy now (ktoe)" dataDxfId="31"/>
    <tableColumn id="4" xr3:uid="{AEECEFE4-CAB8-479E-B7E1-397566AF3361}" name="Useful energy if efficiency stayed at 2017 (ktoe) [Note 6]" dataDxfId="30"/>
    <tableColumn id="5" xr3:uid="{89B8CC97-D9FE-4E41-8956-5B69CBEC2D23}" name="Rejected energy if efficiency stayed at 2017 (ktoe)" dataDxfId="29"/>
  </tableColumns>
  <tableStyleInfo showFirstColumn="0" showLastColumn="0" showRowStripes="0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3635931-DBB7-4EAD-8846-A74AC806ADA8}" name="DomesticEfficiencies" displayName="DomesticEfficiencies" ref="A4:E59" totalsRowShown="0" headerRowDxfId="28" headerRowBorderDxfId="27" tableBorderDxfId="26" headerRowCellStyle="Normal 13 2">
  <autoFilter ref="A4:E59" xr:uid="{93635931-DBB7-4EAD-8846-A74AC806ADA8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743EAAB2-EB0F-4DA9-A701-56DC7E91F0B2}" name="End use" dataDxfId="25"/>
    <tableColumn id="2" xr3:uid="{CD6B45D4-3280-4CF2-B23C-FF951F2A5D87}" name="Consumption" dataDxfId="24"/>
    <tableColumn id="3" xr3:uid="{6159D9BA-6448-4176-AEE1-86EA641DB1A4}" name="Efficiency" dataDxfId="23" dataCellStyle="Per cent"/>
    <tableColumn id="4" xr3:uid="{2F5FE457-940D-4BBB-8460-BDE8F46333D9}" name="Useful energy" dataDxfId="22"/>
    <tableColumn id="5" xr3:uid="{D79B440C-3AFE-4C7C-973D-B5B364E155A8}" name="Rejected energy" dataDxfId="21"/>
  </tableColumns>
  <tableStyleInfo showFirstColumn="0" showLastColumn="0" showRowStripes="0" showColumnStripes="1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9860647-F3CD-40DB-9C73-83C1246FD485}" name="ServicesEfficiencies" displayName="ServicesEfficiencies" ref="F4:J62" totalsRowShown="0" headerRowDxfId="20" headerRowBorderDxfId="19" headerRowCellStyle="Normal 13 2">
  <autoFilter ref="F4:J62" xr:uid="{E9860647-F3CD-40DB-9C73-83C1246FD485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9A38DC1B-0C9C-4114-AED8-8FECCB936720}" name="End use" dataDxfId="18"/>
    <tableColumn id="2" xr3:uid="{8E65DFEC-937E-49DE-B2B2-59453092CAB9}" name="Consumption" dataDxfId="17"/>
    <tableColumn id="3" xr3:uid="{F7A61A87-EB55-444B-B9D9-A4545ADA20FB}" name="Efficiency" dataDxfId="16" dataCellStyle="Per cent"/>
    <tableColumn id="4" xr3:uid="{2D108FFF-BAA9-4DBE-9BF7-A9B780A3ACAD}" name="Useful energy" dataDxfId="15"/>
    <tableColumn id="5" xr3:uid="{E29C3FDD-4746-49DE-B003-3CB2273858E3}" name="Rejected energy" dataDxfId="14"/>
  </tableColumns>
  <tableStyleInfo showFirstColumn="0" showLastColumn="0" showRowStripes="0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D5AD66F7-C622-4DE5-A3FF-7D6523016568}" name="IndustryEfficiencies" displayName="IndustryEfficiencies" ref="K4:O19" totalsRowShown="0" headerRowDxfId="13" headerRowBorderDxfId="12" tableBorderDxfId="11" headerRowCellStyle="Normal 13 2">
  <autoFilter ref="K4:O19" xr:uid="{D5AD66F7-C622-4DE5-A3FF-7D6523016568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9A47B386-3F26-42EC-94BB-8A0276D69818}" name="Sub-sector"/>
    <tableColumn id="2" xr3:uid="{2237F5C0-23A4-4094-97F8-53BDB03E2F1D}" name="Consumption" dataDxfId="10"/>
    <tableColumn id="3" xr3:uid="{AA68EE99-5671-437E-919E-CE7F36FC0CEB}" name="Efficiency" dataDxfId="9" dataCellStyle="Per cent"/>
    <tableColumn id="4" xr3:uid="{FCCFE870-B05A-466A-988C-1B8307A8B409}" name="Useful energy" dataDxfId="8"/>
    <tableColumn id="5" xr3:uid="{C7767338-06F8-4D4A-BEA5-C1BDDB518F5C}" name="Rejected energy" dataDxfId="7"/>
  </tableColumns>
  <tableStyleInfo showFirstColumn="0" showLastColumn="0" showRowStripes="0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F444B137-EF69-440F-A5EF-4AFD0D65F997}" name="TransportEfficiencies" displayName="TransportEfficiencies" ref="P4:T31" totalsRowShown="0" headerRowDxfId="6" headerRowBorderDxfId="5" headerRowCellStyle="Normal 13 2">
  <autoFilter ref="P4:T31" xr:uid="{F444B137-EF69-440F-A5EF-4AFD0D65F997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33CA4D44-12E4-466D-B735-4C3A1B0D5D7A}" name="Mode" dataDxfId="4"/>
    <tableColumn id="2" xr3:uid="{BA848167-623A-4757-964F-E38A6F6EBFC7}" name="Consumption" dataDxfId="3"/>
    <tableColumn id="3" xr3:uid="{C33C5D63-DBA2-488A-8942-B88A83E089AE}" name="Efficiency" dataDxfId="2" dataCellStyle="Per cent"/>
    <tableColumn id="4" xr3:uid="{6994D417-03BA-4C2C-84AE-57C4285F1BFC}" name="Useful energy" dataDxfId="1"/>
    <tableColumn id="5" xr3:uid="{3139C336-496D-442B-90D8-FE61FD64BE07}" name="Rejected energy" dataDxfId="0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v.uk/government/publications/desnz-standards-for-official-statistics/statistical-revisions-policy" TargetMode="External"/><Relationship Id="rId7" Type="http://schemas.openxmlformats.org/officeDocument/2006/relationships/hyperlink" Target="https://www.gov.uk/government/statistics/energy-consumption-in-the-uk-2025" TargetMode="External"/><Relationship Id="rId2" Type="http://schemas.openxmlformats.org/officeDocument/2006/relationships/hyperlink" Target="mailto:energyconsumption.stats@energysecurity.gov.uk" TargetMode="External"/><Relationship Id="rId1" Type="http://schemas.openxmlformats.org/officeDocument/2006/relationships/hyperlink" Target="mailto:newsdesk@energysecurity.gov.uk" TargetMode="External"/><Relationship Id="rId6" Type="http://schemas.openxmlformats.org/officeDocument/2006/relationships/hyperlink" Target="https://www.gov.uk/government/collections/energy-consumption-in-the-uk" TargetMode="External"/><Relationship Id="rId5" Type="http://schemas.openxmlformats.org/officeDocument/2006/relationships/hyperlink" Target="https://www.gov.uk/government/collections/digest-of-uk-energy-statistics-dukes" TargetMode="External"/><Relationship Id="rId4" Type="http://schemas.openxmlformats.org/officeDocument/2006/relationships/hyperlink" Target="mailto:energy.stats@energysecurity.gov.uk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table" Target="../tables/table8.xml"/><Relationship Id="rId1" Type="http://schemas.openxmlformats.org/officeDocument/2006/relationships/table" Target="../tables/table7.xml"/><Relationship Id="rId4" Type="http://schemas.openxmlformats.org/officeDocument/2006/relationships/table" Target="../tables/table10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69455-8DD1-40AE-A38D-E3AF66A7510B}">
  <dimension ref="A1:A28"/>
  <sheetViews>
    <sheetView showGridLines="0" tabSelected="1" workbookViewId="0"/>
  </sheetViews>
  <sheetFormatPr defaultColWidth="9.42578125" defaultRowHeight="12.75" x14ac:dyDescent="0.2"/>
  <cols>
    <col min="1" max="1" width="124.140625" style="25" customWidth="1"/>
    <col min="2" max="16384" width="9.42578125" style="13"/>
  </cols>
  <sheetData>
    <row r="1" spans="1:1" s="41" customFormat="1" ht="28.5" x14ac:dyDescent="0.25">
      <c r="A1" s="40" t="s">
        <v>122</v>
      </c>
    </row>
    <row r="2" spans="1:1" s="11" customFormat="1" ht="45" customHeight="1" x14ac:dyDescent="0.25">
      <c r="A2" s="10" t="s">
        <v>127</v>
      </c>
    </row>
    <row r="3" spans="1:1" ht="31.5" x14ac:dyDescent="0.2">
      <c r="A3" s="12" t="s">
        <v>47</v>
      </c>
    </row>
    <row r="4" spans="1:1" s="15" customFormat="1" ht="30" customHeight="1" x14ac:dyDescent="0.35">
      <c r="A4" s="14" t="s">
        <v>48</v>
      </c>
    </row>
    <row r="5" spans="1:1" ht="31.5" x14ac:dyDescent="0.2">
      <c r="A5" s="12" t="s">
        <v>77</v>
      </c>
    </row>
    <row r="6" spans="1:1" ht="23.25" x14ac:dyDescent="0.35">
      <c r="A6" s="14" t="s">
        <v>49</v>
      </c>
    </row>
    <row r="7" spans="1:1" s="11" customFormat="1" ht="20.25" customHeight="1" x14ac:dyDescent="0.25">
      <c r="A7" s="12" t="s">
        <v>78</v>
      </c>
    </row>
    <row r="8" spans="1:1" s="15" customFormat="1" ht="30" customHeight="1" x14ac:dyDescent="0.35">
      <c r="A8" s="14" t="s">
        <v>50</v>
      </c>
    </row>
    <row r="9" spans="1:1" ht="20.25" customHeight="1" x14ac:dyDescent="0.25">
      <c r="A9" s="16" t="s">
        <v>51</v>
      </c>
    </row>
    <row r="10" spans="1:1" s="11" customFormat="1" ht="30" customHeight="1" x14ac:dyDescent="0.35">
      <c r="A10" s="17" t="s">
        <v>52</v>
      </c>
    </row>
    <row r="11" spans="1:1" s="18" customFormat="1" ht="31.5" x14ac:dyDescent="0.25">
      <c r="A11" s="12" t="s">
        <v>53</v>
      </c>
    </row>
    <row r="12" spans="1:1" s="18" customFormat="1" ht="20.25" customHeight="1" x14ac:dyDescent="0.25">
      <c r="A12" s="19" t="s">
        <v>54</v>
      </c>
    </row>
    <row r="13" spans="1:1" s="18" customFormat="1" ht="31.5" x14ac:dyDescent="0.25">
      <c r="A13" s="12" t="s">
        <v>55</v>
      </c>
    </row>
    <row r="14" spans="1:1" s="18" customFormat="1" ht="20.25" customHeight="1" x14ac:dyDescent="0.25">
      <c r="A14" s="12" t="s">
        <v>75</v>
      </c>
    </row>
    <row r="15" spans="1:1" s="18" customFormat="1" ht="20.25" customHeight="1" x14ac:dyDescent="0.25">
      <c r="A15" s="12" t="s">
        <v>56</v>
      </c>
    </row>
    <row r="16" spans="1:1" s="18" customFormat="1" ht="20.25" customHeight="1" x14ac:dyDescent="0.25">
      <c r="A16" s="12" t="s">
        <v>57</v>
      </c>
    </row>
    <row r="17" spans="1:1" s="18" customFormat="1" ht="20.25" customHeight="1" x14ac:dyDescent="0.25">
      <c r="A17" s="19" t="s">
        <v>58</v>
      </c>
    </row>
    <row r="18" spans="1:1" s="18" customFormat="1" ht="20.25" customHeight="1" x14ac:dyDescent="0.25">
      <c r="A18" s="20" t="s">
        <v>76</v>
      </c>
    </row>
    <row r="19" spans="1:1" s="21" customFormat="1" ht="20.25" customHeight="1" x14ac:dyDescent="0.2">
      <c r="A19" s="20" t="s">
        <v>59</v>
      </c>
    </row>
    <row r="20" spans="1:1" s="22" customFormat="1" ht="15.75" x14ac:dyDescent="0.2">
      <c r="A20" s="19" t="s">
        <v>60</v>
      </c>
    </row>
    <row r="21" spans="1:1" ht="23.25" x14ac:dyDescent="0.35">
      <c r="A21" s="17" t="s">
        <v>61</v>
      </c>
    </row>
    <row r="22" spans="1:1" ht="18.75" x14ac:dyDescent="0.3">
      <c r="A22" s="23" t="s">
        <v>62</v>
      </c>
    </row>
    <row r="23" spans="1:1" s="22" customFormat="1" ht="18" customHeight="1" x14ac:dyDescent="0.2">
      <c r="A23" s="12" t="s">
        <v>63</v>
      </c>
    </row>
    <row r="24" spans="1:1" s="22" customFormat="1" ht="18.75" customHeight="1" x14ac:dyDescent="0.2">
      <c r="A24" s="39" t="s">
        <v>112</v>
      </c>
    </row>
    <row r="25" spans="1:1" s="22" customFormat="1" ht="18.75" customHeight="1" x14ac:dyDescent="0.2">
      <c r="A25" s="24" t="s">
        <v>64</v>
      </c>
    </row>
    <row r="26" spans="1:1" ht="18.75" x14ac:dyDescent="0.3">
      <c r="A26" s="23" t="s">
        <v>65</v>
      </c>
    </row>
    <row r="27" spans="1:1" s="22" customFormat="1" ht="20.25" customHeight="1" x14ac:dyDescent="0.2">
      <c r="A27" s="19" t="s">
        <v>66</v>
      </c>
    </row>
    <row r="28" spans="1:1" s="22" customFormat="1" ht="19.5" customHeight="1" x14ac:dyDescent="0.2">
      <c r="A28" s="24" t="s">
        <v>67</v>
      </c>
    </row>
  </sheetData>
  <hyperlinks>
    <hyperlink ref="A27" r:id="rId1" xr:uid="{37B51746-3781-457E-9B59-D0B3779483AD}"/>
    <hyperlink ref="A24" r:id="rId2" xr:uid="{CB5D7A35-AEC9-45B1-8B80-00A9575EE8B4}"/>
    <hyperlink ref="A20" r:id="rId3" xr:uid="{1B720D5E-1F03-4EC5-82ED-65A9CA196849}"/>
    <hyperlink ref="A12" r:id="rId4" xr:uid="{EE3AA24D-6AF8-4776-8244-6EA870A64DEF}"/>
    <hyperlink ref="A17" r:id="rId5" xr:uid="{BE477C74-0844-43F4-B44B-A9A1AAD92482}"/>
    <hyperlink ref="A18" r:id="rId6" display="ECUK Publication (opens in a new window)" xr:uid="{F280A920-A957-4E17-83F9-8FAAE1DC76DB}"/>
    <hyperlink ref="A19" r:id="rId7" xr:uid="{D6142698-B42F-4E06-807D-6E4F02696DD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23D6C-AB83-4914-96E2-F817354ECE65}">
  <sheetPr>
    <pageSetUpPr fitToPage="1"/>
  </sheetPr>
  <dimension ref="A1:B12"/>
  <sheetViews>
    <sheetView showGridLines="0" zoomScaleNormal="100" workbookViewId="0"/>
  </sheetViews>
  <sheetFormatPr defaultColWidth="9.140625" defaultRowHeight="12.75" x14ac:dyDescent="0.2"/>
  <cols>
    <col min="1" max="1" width="104.28515625" style="25" bestFit="1" customWidth="1"/>
    <col min="2" max="2" width="21" style="31" bestFit="1" customWidth="1"/>
    <col min="3" max="215" width="9.140625" style="13"/>
    <col min="216" max="216" width="1.85546875" style="13" customWidth="1"/>
    <col min="217" max="217" width="11.5703125" style="13" customWidth="1"/>
    <col min="218" max="218" width="2.42578125" style="13" customWidth="1"/>
    <col min="219" max="219" width="27.140625" style="13" customWidth="1"/>
    <col min="220" max="220" width="30.140625" style="13" customWidth="1"/>
    <col min="221" max="222" width="9.140625" style="13"/>
    <col min="223" max="223" width="16" style="13" customWidth="1"/>
    <col min="224" max="224" width="9.140625" style="13"/>
    <col min="225" max="225" width="27.85546875" style="13" customWidth="1"/>
    <col min="226" max="226" width="34.7109375" style="13" customWidth="1"/>
    <col min="227" max="227" width="9.140625" style="13"/>
    <col min="228" max="228" width="12.28515625" style="13" bestFit="1" customWidth="1"/>
    <col min="229" max="471" width="9.140625" style="13"/>
    <col min="472" max="472" width="1.85546875" style="13" customWidth="1"/>
    <col min="473" max="473" width="11.5703125" style="13" customWidth="1"/>
    <col min="474" max="474" width="2.42578125" style="13" customWidth="1"/>
    <col min="475" max="475" width="27.140625" style="13" customWidth="1"/>
    <col min="476" max="476" width="30.140625" style="13" customWidth="1"/>
    <col min="477" max="478" width="9.140625" style="13"/>
    <col min="479" max="479" width="16" style="13" customWidth="1"/>
    <col min="480" max="480" width="9.140625" style="13"/>
    <col min="481" max="481" width="27.85546875" style="13" customWidth="1"/>
    <col min="482" max="482" width="34.7109375" style="13" customWidth="1"/>
    <col min="483" max="483" width="9.140625" style="13"/>
    <col min="484" max="484" width="12.28515625" style="13" bestFit="1" customWidth="1"/>
    <col min="485" max="727" width="9.140625" style="13"/>
    <col min="728" max="728" width="1.85546875" style="13" customWidth="1"/>
    <col min="729" max="729" width="11.5703125" style="13" customWidth="1"/>
    <col min="730" max="730" width="2.42578125" style="13" customWidth="1"/>
    <col min="731" max="731" width="27.140625" style="13" customWidth="1"/>
    <col min="732" max="732" width="30.140625" style="13" customWidth="1"/>
    <col min="733" max="734" width="9.140625" style="13"/>
    <col min="735" max="735" width="16" style="13" customWidth="1"/>
    <col min="736" max="736" width="9.140625" style="13"/>
    <col min="737" max="737" width="27.85546875" style="13" customWidth="1"/>
    <col min="738" max="738" width="34.7109375" style="13" customWidth="1"/>
    <col min="739" max="739" width="9.140625" style="13"/>
    <col min="740" max="740" width="12.28515625" style="13" bestFit="1" customWidth="1"/>
    <col min="741" max="983" width="9.140625" style="13"/>
    <col min="984" max="984" width="1.85546875" style="13" customWidth="1"/>
    <col min="985" max="985" width="11.5703125" style="13" customWidth="1"/>
    <col min="986" max="986" width="2.42578125" style="13" customWidth="1"/>
    <col min="987" max="987" width="27.140625" style="13" customWidth="1"/>
    <col min="988" max="988" width="30.140625" style="13" customWidth="1"/>
    <col min="989" max="990" width="9.140625" style="13"/>
    <col min="991" max="991" width="16" style="13" customWidth="1"/>
    <col min="992" max="992" width="9.140625" style="13"/>
    <col min="993" max="993" width="27.85546875" style="13" customWidth="1"/>
    <col min="994" max="994" width="34.7109375" style="13" customWidth="1"/>
    <col min="995" max="995" width="9.140625" style="13"/>
    <col min="996" max="996" width="12.28515625" style="13" bestFit="1" customWidth="1"/>
    <col min="997" max="1239" width="9.140625" style="13"/>
    <col min="1240" max="1240" width="1.85546875" style="13" customWidth="1"/>
    <col min="1241" max="1241" width="11.5703125" style="13" customWidth="1"/>
    <col min="1242" max="1242" width="2.42578125" style="13" customWidth="1"/>
    <col min="1243" max="1243" width="27.140625" style="13" customWidth="1"/>
    <col min="1244" max="1244" width="30.140625" style="13" customWidth="1"/>
    <col min="1245" max="1246" width="9.140625" style="13"/>
    <col min="1247" max="1247" width="16" style="13" customWidth="1"/>
    <col min="1248" max="1248" width="9.140625" style="13"/>
    <col min="1249" max="1249" width="27.85546875" style="13" customWidth="1"/>
    <col min="1250" max="1250" width="34.7109375" style="13" customWidth="1"/>
    <col min="1251" max="1251" width="9.140625" style="13"/>
    <col min="1252" max="1252" width="12.28515625" style="13" bestFit="1" customWidth="1"/>
    <col min="1253" max="1495" width="9.140625" style="13"/>
    <col min="1496" max="1496" width="1.85546875" style="13" customWidth="1"/>
    <col min="1497" max="1497" width="11.5703125" style="13" customWidth="1"/>
    <col min="1498" max="1498" width="2.42578125" style="13" customWidth="1"/>
    <col min="1499" max="1499" width="27.140625" style="13" customWidth="1"/>
    <col min="1500" max="1500" width="30.140625" style="13" customWidth="1"/>
    <col min="1501" max="1502" width="9.140625" style="13"/>
    <col min="1503" max="1503" width="16" style="13" customWidth="1"/>
    <col min="1504" max="1504" width="9.140625" style="13"/>
    <col min="1505" max="1505" width="27.85546875" style="13" customWidth="1"/>
    <col min="1506" max="1506" width="34.7109375" style="13" customWidth="1"/>
    <col min="1507" max="1507" width="9.140625" style="13"/>
    <col min="1508" max="1508" width="12.28515625" style="13" bestFit="1" customWidth="1"/>
    <col min="1509" max="1751" width="9.140625" style="13"/>
    <col min="1752" max="1752" width="1.85546875" style="13" customWidth="1"/>
    <col min="1753" max="1753" width="11.5703125" style="13" customWidth="1"/>
    <col min="1754" max="1754" width="2.42578125" style="13" customWidth="1"/>
    <col min="1755" max="1755" width="27.140625" style="13" customWidth="1"/>
    <col min="1756" max="1756" width="30.140625" style="13" customWidth="1"/>
    <col min="1757" max="1758" width="9.140625" style="13"/>
    <col min="1759" max="1759" width="16" style="13" customWidth="1"/>
    <col min="1760" max="1760" width="9.140625" style="13"/>
    <col min="1761" max="1761" width="27.85546875" style="13" customWidth="1"/>
    <col min="1762" max="1762" width="34.7109375" style="13" customWidth="1"/>
    <col min="1763" max="1763" width="9.140625" style="13"/>
    <col min="1764" max="1764" width="12.28515625" style="13" bestFit="1" customWidth="1"/>
    <col min="1765" max="2007" width="9.140625" style="13"/>
    <col min="2008" max="2008" width="1.85546875" style="13" customWidth="1"/>
    <col min="2009" max="2009" width="11.5703125" style="13" customWidth="1"/>
    <col min="2010" max="2010" width="2.42578125" style="13" customWidth="1"/>
    <col min="2011" max="2011" width="27.140625" style="13" customWidth="1"/>
    <col min="2012" max="2012" width="30.140625" style="13" customWidth="1"/>
    <col min="2013" max="2014" width="9.140625" style="13"/>
    <col min="2015" max="2015" width="16" style="13" customWidth="1"/>
    <col min="2016" max="2016" width="9.140625" style="13"/>
    <col min="2017" max="2017" width="27.85546875" style="13" customWidth="1"/>
    <col min="2018" max="2018" width="34.7109375" style="13" customWidth="1"/>
    <col min="2019" max="2019" width="9.140625" style="13"/>
    <col min="2020" max="2020" width="12.28515625" style="13" bestFit="1" customWidth="1"/>
    <col min="2021" max="2263" width="9.140625" style="13"/>
    <col min="2264" max="2264" width="1.85546875" style="13" customWidth="1"/>
    <col min="2265" max="2265" width="11.5703125" style="13" customWidth="1"/>
    <col min="2266" max="2266" width="2.42578125" style="13" customWidth="1"/>
    <col min="2267" max="2267" width="27.140625" style="13" customWidth="1"/>
    <col min="2268" max="2268" width="30.140625" style="13" customWidth="1"/>
    <col min="2269" max="2270" width="9.140625" style="13"/>
    <col min="2271" max="2271" width="16" style="13" customWidth="1"/>
    <col min="2272" max="2272" width="9.140625" style="13"/>
    <col min="2273" max="2273" width="27.85546875" style="13" customWidth="1"/>
    <col min="2274" max="2274" width="34.7109375" style="13" customWidth="1"/>
    <col min="2275" max="2275" width="9.140625" style="13"/>
    <col min="2276" max="2276" width="12.28515625" style="13" bestFit="1" customWidth="1"/>
    <col min="2277" max="2519" width="9.140625" style="13"/>
    <col min="2520" max="2520" width="1.85546875" style="13" customWidth="1"/>
    <col min="2521" max="2521" width="11.5703125" style="13" customWidth="1"/>
    <col min="2522" max="2522" width="2.42578125" style="13" customWidth="1"/>
    <col min="2523" max="2523" width="27.140625" style="13" customWidth="1"/>
    <col min="2524" max="2524" width="30.140625" style="13" customWidth="1"/>
    <col min="2525" max="2526" width="9.140625" style="13"/>
    <col min="2527" max="2527" width="16" style="13" customWidth="1"/>
    <col min="2528" max="2528" width="9.140625" style="13"/>
    <col min="2529" max="2529" width="27.85546875" style="13" customWidth="1"/>
    <col min="2530" max="2530" width="34.7109375" style="13" customWidth="1"/>
    <col min="2531" max="2531" width="9.140625" style="13"/>
    <col min="2532" max="2532" width="12.28515625" style="13" bestFit="1" customWidth="1"/>
    <col min="2533" max="2775" width="9.140625" style="13"/>
    <col min="2776" max="2776" width="1.85546875" style="13" customWidth="1"/>
    <col min="2777" max="2777" width="11.5703125" style="13" customWidth="1"/>
    <col min="2778" max="2778" width="2.42578125" style="13" customWidth="1"/>
    <col min="2779" max="2779" width="27.140625" style="13" customWidth="1"/>
    <col min="2780" max="2780" width="30.140625" style="13" customWidth="1"/>
    <col min="2781" max="2782" width="9.140625" style="13"/>
    <col min="2783" max="2783" width="16" style="13" customWidth="1"/>
    <col min="2784" max="2784" width="9.140625" style="13"/>
    <col min="2785" max="2785" width="27.85546875" style="13" customWidth="1"/>
    <col min="2786" max="2786" width="34.7109375" style="13" customWidth="1"/>
    <col min="2787" max="2787" width="9.140625" style="13"/>
    <col min="2788" max="2788" width="12.28515625" style="13" bestFit="1" customWidth="1"/>
    <col min="2789" max="3031" width="9.140625" style="13"/>
    <col min="3032" max="3032" width="1.85546875" style="13" customWidth="1"/>
    <col min="3033" max="3033" width="11.5703125" style="13" customWidth="1"/>
    <col min="3034" max="3034" width="2.42578125" style="13" customWidth="1"/>
    <col min="3035" max="3035" width="27.140625" style="13" customWidth="1"/>
    <col min="3036" max="3036" width="30.140625" style="13" customWidth="1"/>
    <col min="3037" max="3038" width="9.140625" style="13"/>
    <col min="3039" max="3039" width="16" style="13" customWidth="1"/>
    <col min="3040" max="3040" width="9.140625" style="13"/>
    <col min="3041" max="3041" width="27.85546875" style="13" customWidth="1"/>
    <col min="3042" max="3042" width="34.7109375" style="13" customWidth="1"/>
    <col min="3043" max="3043" width="9.140625" style="13"/>
    <col min="3044" max="3044" width="12.28515625" style="13" bestFit="1" customWidth="1"/>
    <col min="3045" max="3287" width="9.140625" style="13"/>
    <col min="3288" max="3288" width="1.85546875" style="13" customWidth="1"/>
    <col min="3289" max="3289" width="11.5703125" style="13" customWidth="1"/>
    <col min="3290" max="3290" width="2.42578125" style="13" customWidth="1"/>
    <col min="3291" max="3291" width="27.140625" style="13" customWidth="1"/>
    <col min="3292" max="3292" width="30.140625" style="13" customWidth="1"/>
    <col min="3293" max="3294" width="9.140625" style="13"/>
    <col min="3295" max="3295" width="16" style="13" customWidth="1"/>
    <col min="3296" max="3296" width="9.140625" style="13"/>
    <col min="3297" max="3297" width="27.85546875" style="13" customWidth="1"/>
    <col min="3298" max="3298" width="34.7109375" style="13" customWidth="1"/>
    <col min="3299" max="3299" width="9.140625" style="13"/>
    <col min="3300" max="3300" width="12.28515625" style="13" bestFit="1" customWidth="1"/>
    <col min="3301" max="3543" width="9.140625" style="13"/>
    <col min="3544" max="3544" width="1.85546875" style="13" customWidth="1"/>
    <col min="3545" max="3545" width="11.5703125" style="13" customWidth="1"/>
    <col min="3546" max="3546" width="2.42578125" style="13" customWidth="1"/>
    <col min="3547" max="3547" width="27.140625" style="13" customWidth="1"/>
    <col min="3548" max="3548" width="30.140625" style="13" customWidth="1"/>
    <col min="3549" max="3550" width="9.140625" style="13"/>
    <col min="3551" max="3551" width="16" style="13" customWidth="1"/>
    <col min="3552" max="3552" width="9.140625" style="13"/>
    <col min="3553" max="3553" width="27.85546875" style="13" customWidth="1"/>
    <col min="3554" max="3554" width="34.7109375" style="13" customWidth="1"/>
    <col min="3555" max="3555" width="9.140625" style="13"/>
    <col min="3556" max="3556" width="12.28515625" style="13" bestFit="1" customWidth="1"/>
    <col min="3557" max="3799" width="9.140625" style="13"/>
    <col min="3800" max="3800" width="1.85546875" style="13" customWidth="1"/>
    <col min="3801" max="3801" width="11.5703125" style="13" customWidth="1"/>
    <col min="3802" max="3802" width="2.42578125" style="13" customWidth="1"/>
    <col min="3803" max="3803" width="27.140625" style="13" customWidth="1"/>
    <col min="3804" max="3804" width="30.140625" style="13" customWidth="1"/>
    <col min="3805" max="3806" width="9.140625" style="13"/>
    <col min="3807" max="3807" width="16" style="13" customWidth="1"/>
    <col min="3808" max="3808" width="9.140625" style="13"/>
    <col min="3809" max="3809" width="27.85546875" style="13" customWidth="1"/>
    <col min="3810" max="3810" width="34.7109375" style="13" customWidth="1"/>
    <col min="3811" max="3811" width="9.140625" style="13"/>
    <col min="3812" max="3812" width="12.28515625" style="13" bestFit="1" customWidth="1"/>
    <col min="3813" max="4055" width="9.140625" style="13"/>
    <col min="4056" max="4056" width="1.85546875" style="13" customWidth="1"/>
    <col min="4057" max="4057" width="11.5703125" style="13" customWidth="1"/>
    <col min="4058" max="4058" width="2.42578125" style="13" customWidth="1"/>
    <col min="4059" max="4059" width="27.140625" style="13" customWidth="1"/>
    <col min="4060" max="4060" width="30.140625" style="13" customWidth="1"/>
    <col min="4061" max="4062" width="9.140625" style="13"/>
    <col min="4063" max="4063" width="16" style="13" customWidth="1"/>
    <col min="4064" max="4064" width="9.140625" style="13"/>
    <col min="4065" max="4065" width="27.85546875" style="13" customWidth="1"/>
    <col min="4066" max="4066" width="34.7109375" style="13" customWidth="1"/>
    <col min="4067" max="4067" width="9.140625" style="13"/>
    <col min="4068" max="4068" width="12.28515625" style="13" bestFit="1" customWidth="1"/>
    <col min="4069" max="4311" width="9.140625" style="13"/>
    <col min="4312" max="4312" width="1.85546875" style="13" customWidth="1"/>
    <col min="4313" max="4313" width="11.5703125" style="13" customWidth="1"/>
    <col min="4314" max="4314" width="2.42578125" style="13" customWidth="1"/>
    <col min="4315" max="4315" width="27.140625" style="13" customWidth="1"/>
    <col min="4316" max="4316" width="30.140625" style="13" customWidth="1"/>
    <col min="4317" max="4318" width="9.140625" style="13"/>
    <col min="4319" max="4319" width="16" style="13" customWidth="1"/>
    <col min="4320" max="4320" width="9.140625" style="13"/>
    <col min="4321" max="4321" width="27.85546875" style="13" customWidth="1"/>
    <col min="4322" max="4322" width="34.7109375" style="13" customWidth="1"/>
    <col min="4323" max="4323" width="9.140625" style="13"/>
    <col min="4324" max="4324" width="12.28515625" style="13" bestFit="1" customWidth="1"/>
    <col min="4325" max="4567" width="9.140625" style="13"/>
    <col min="4568" max="4568" width="1.85546875" style="13" customWidth="1"/>
    <col min="4569" max="4569" width="11.5703125" style="13" customWidth="1"/>
    <col min="4570" max="4570" width="2.42578125" style="13" customWidth="1"/>
    <col min="4571" max="4571" width="27.140625" style="13" customWidth="1"/>
    <col min="4572" max="4572" width="30.140625" style="13" customWidth="1"/>
    <col min="4573" max="4574" width="9.140625" style="13"/>
    <col min="4575" max="4575" width="16" style="13" customWidth="1"/>
    <col min="4576" max="4576" width="9.140625" style="13"/>
    <col min="4577" max="4577" width="27.85546875" style="13" customWidth="1"/>
    <col min="4578" max="4578" width="34.7109375" style="13" customWidth="1"/>
    <col min="4579" max="4579" width="9.140625" style="13"/>
    <col min="4580" max="4580" width="12.28515625" style="13" bestFit="1" customWidth="1"/>
    <col min="4581" max="4823" width="9.140625" style="13"/>
    <col min="4824" max="4824" width="1.85546875" style="13" customWidth="1"/>
    <col min="4825" max="4825" width="11.5703125" style="13" customWidth="1"/>
    <col min="4826" max="4826" width="2.42578125" style="13" customWidth="1"/>
    <col min="4827" max="4827" width="27.140625" style="13" customWidth="1"/>
    <col min="4828" max="4828" width="30.140625" style="13" customWidth="1"/>
    <col min="4829" max="4830" width="9.140625" style="13"/>
    <col min="4831" max="4831" width="16" style="13" customWidth="1"/>
    <col min="4832" max="4832" width="9.140625" style="13"/>
    <col min="4833" max="4833" width="27.85546875" style="13" customWidth="1"/>
    <col min="4834" max="4834" width="34.7109375" style="13" customWidth="1"/>
    <col min="4835" max="4835" width="9.140625" style="13"/>
    <col min="4836" max="4836" width="12.28515625" style="13" bestFit="1" customWidth="1"/>
    <col min="4837" max="5079" width="9.140625" style="13"/>
    <col min="5080" max="5080" width="1.85546875" style="13" customWidth="1"/>
    <col min="5081" max="5081" width="11.5703125" style="13" customWidth="1"/>
    <col min="5082" max="5082" width="2.42578125" style="13" customWidth="1"/>
    <col min="5083" max="5083" width="27.140625" style="13" customWidth="1"/>
    <col min="5084" max="5084" width="30.140625" style="13" customWidth="1"/>
    <col min="5085" max="5086" width="9.140625" style="13"/>
    <col min="5087" max="5087" width="16" style="13" customWidth="1"/>
    <col min="5088" max="5088" width="9.140625" style="13"/>
    <col min="5089" max="5089" width="27.85546875" style="13" customWidth="1"/>
    <col min="5090" max="5090" width="34.7109375" style="13" customWidth="1"/>
    <col min="5091" max="5091" width="9.140625" style="13"/>
    <col min="5092" max="5092" width="12.28515625" style="13" bestFit="1" customWidth="1"/>
    <col min="5093" max="5335" width="9.140625" style="13"/>
    <col min="5336" max="5336" width="1.85546875" style="13" customWidth="1"/>
    <col min="5337" max="5337" width="11.5703125" style="13" customWidth="1"/>
    <col min="5338" max="5338" width="2.42578125" style="13" customWidth="1"/>
    <col min="5339" max="5339" width="27.140625" style="13" customWidth="1"/>
    <col min="5340" max="5340" width="30.140625" style="13" customWidth="1"/>
    <col min="5341" max="5342" width="9.140625" style="13"/>
    <col min="5343" max="5343" width="16" style="13" customWidth="1"/>
    <col min="5344" max="5344" width="9.140625" style="13"/>
    <col min="5345" max="5345" width="27.85546875" style="13" customWidth="1"/>
    <col min="5346" max="5346" width="34.7109375" style="13" customWidth="1"/>
    <col min="5347" max="5347" width="9.140625" style="13"/>
    <col min="5348" max="5348" width="12.28515625" style="13" bestFit="1" customWidth="1"/>
    <col min="5349" max="5591" width="9.140625" style="13"/>
    <col min="5592" max="5592" width="1.85546875" style="13" customWidth="1"/>
    <col min="5593" max="5593" width="11.5703125" style="13" customWidth="1"/>
    <col min="5594" max="5594" width="2.42578125" style="13" customWidth="1"/>
    <col min="5595" max="5595" width="27.140625" style="13" customWidth="1"/>
    <col min="5596" max="5596" width="30.140625" style="13" customWidth="1"/>
    <col min="5597" max="5598" width="9.140625" style="13"/>
    <col min="5599" max="5599" width="16" style="13" customWidth="1"/>
    <col min="5600" max="5600" width="9.140625" style="13"/>
    <col min="5601" max="5601" width="27.85546875" style="13" customWidth="1"/>
    <col min="5602" max="5602" width="34.7109375" style="13" customWidth="1"/>
    <col min="5603" max="5603" width="9.140625" style="13"/>
    <col min="5604" max="5604" width="12.28515625" style="13" bestFit="1" customWidth="1"/>
    <col min="5605" max="5847" width="9.140625" style="13"/>
    <col min="5848" max="5848" width="1.85546875" style="13" customWidth="1"/>
    <col min="5849" max="5849" width="11.5703125" style="13" customWidth="1"/>
    <col min="5850" max="5850" width="2.42578125" style="13" customWidth="1"/>
    <col min="5851" max="5851" width="27.140625" style="13" customWidth="1"/>
    <col min="5852" max="5852" width="30.140625" style="13" customWidth="1"/>
    <col min="5853" max="5854" width="9.140625" style="13"/>
    <col min="5855" max="5855" width="16" style="13" customWidth="1"/>
    <col min="5856" max="5856" width="9.140625" style="13"/>
    <col min="5857" max="5857" width="27.85546875" style="13" customWidth="1"/>
    <col min="5858" max="5858" width="34.7109375" style="13" customWidth="1"/>
    <col min="5859" max="5859" width="9.140625" style="13"/>
    <col min="5860" max="5860" width="12.28515625" style="13" bestFit="1" customWidth="1"/>
    <col min="5861" max="6103" width="9.140625" style="13"/>
    <col min="6104" max="6104" width="1.85546875" style="13" customWidth="1"/>
    <col min="6105" max="6105" width="11.5703125" style="13" customWidth="1"/>
    <col min="6106" max="6106" width="2.42578125" style="13" customWidth="1"/>
    <col min="6107" max="6107" width="27.140625" style="13" customWidth="1"/>
    <col min="6108" max="6108" width="30.140625" style="13" customWidth="1"/>
    <col min="6109" max="6110" width="9.140625" style="13"/>
    <col min="6111" max="6111" width="16" style="13" customWidth="1"/>
    <col min="6112" max="6112" width="9.140625" style="13"/>
    <col min="6113" max="6113" width="27.85546875" style="13" customWidth="1"/>
    <col min="6114" max="6114" width="34.7109375" style="13" customWidth="1"/>
    <col min="6115" max="6115" width="9.140625" style="13"/>
    <col min="6116" max="6116" width="12.28515625" style="13" bestFit="1" customWidth="1"/>
    <col min="6117" max="6359" width="9.140625" style="13"/>
    <col min="6360" max="6360" width="1.85546875" style="13" customWidth="1"/>
    <col min="6361" max="6361" width="11.5703125" style="13" customWidth="1"/>
    <col min="6362" max="6362" width="2.42578125" style="13" customWidth="1"/>
    <col min="6363" max="6363" width="27.140625" style="13" customWidth="1"/>
    <col min="6364" max="6364" width="30.140625" style="13" customWidth="1"/>
    <col min="6365" max="6366" width="9.140625" style="13"/>
    <col min="6367" max="6367" width="16" style="13" customWidth="1"/>
    <col min="6368" max="6368" width="9.140625" style="13"/>
    <col min="6369" max="6369" width="27.85546875" style="13" customWidth="1"/>
    <col min="6370" max="6370" width="34.7109375" style="13" customWidth="1"/>
    <col min="6371" max="6371" width="9.140625" style="13"/>
    <col min="6372" max="6372" width="12.28515625" style="13" bestFit="1" customWidth="1"/>
    <col min="6373" max="6615" width="9.140625" style="13"/>
    <col min="6616" max="6616" width="1.85546875" style="13" customWidth="1"/>
    <col min="6617" max="6617" width="11.5703125" style="13" customWidth="1"/>
    <col min="6618" max="6618" width="2.42578125" style="13" customWidth="1"/>
    <col min="6619" max="6619" width="27.140625" style="13" customWidth="1"/>
    <col min="6620" max="6620" width="30.140625" style="13" customWidth="1"/>
    <col min="6621" max="6622" width="9.140625" style="13"/>
    <col min="6623" max="6623" width="16" style="13" customWidth="1"/>
    <col min="6624" max="6624" width="9.140625" style="13"/>
    <col min="6625" max="6625" width="27.85546875" style="13" customWidth="1"/>
    <col min="6626" max="6626" width="34.7109375" style="13" customWidth="1"/>
    <col min="6627" max="6627" width="9.140625" style="13"/>
    <col min="6628" max="6628" width="12.28515625" style="13" bestFit="1" customWidth="1"/>
    <col min="6629" max="6871" width="9.140625" style="13"/>
    <col min="6872" max="6872" width="1.85546875" style="13" customWidth="1"/>
    <col min="6873" max="6873" width="11.5703125" style="13" customWidth="1"/>
    <col min="6874" max="6874" width="2.42578125" style="13" customWidth="1"/>
    <col min="6875" max="6875" width="27.140625" style="13" customWidth="1"/>
    <col min="6876" max="6876" width="30.140625" style="13" customWidth="1"/>
    <col min="6877" max="6878" width="9.140625" style="13"/>
    <col min="6879" max="6879" width="16" style="13" customWidth="1"/>
    <col min="6880" max="6880" width="9.140625" style="13"/>
    <col min="6881" max="6881" width="27.85546875" style="13" customWidth="1"/>
    <col min="6882" max="6882" width="34.7109375" style="13" customWidth="1"/>
    <col min="6883" max="6883" width="9.140625" style="13"/>
    <col min="6884" max="6884" width="12.28515625" style="13" bestFit="1" customWidth="1"/>
    <col min="6885" max="7127" width="9.140625" style="13"/>
    <col min="7128" max="7128" width="1.85546875" style="13" customWidth="1"/>
    <col min="7129" max="7129" width="11.5703125" style="13" customWidth="1"/>
    <col min="7130" max="7130" width="2.42578125" style="13" customWidth="1"/>
    <col min="7131" max="7131" width="27.140625" style="13" customWidth="1"/>
    <col min="7132" max="7132" width="30.140625" style="13" customWidth="1"/>
    <col min="7133" max="7134" width="9.140625" style="13"/>
    <col min="7135" max="7135" width="16" style="13" customWidth="1"/>
    <col min="7136" max="7136" width="9.140625" style="13"/>
    <col min="7137" max="7137" width="27.85546875" style="13" customWidth="1"/>
    <col min="7138" max="7138" width="34.7109375" style="13" customWidth="1"/>
    <col min="7139" max="7139" width="9.140625" style="13"/>
    <col min="7140" max="7140" width="12.28515625" style="13" bestFit="1" customWidth="1"/>
    <col min="7141" max="7383" width="9.140625" style="13"/>
    <col min="7384" max="7384" width="1.85546875" style="13" customWidth="1"/>
    <col min="7385" max="7385" width="11.5703125" style="13" customWidth="1"/>
    <col min="7386" max="7386" width="2.42578125" style="13" customWidth="1"/>
    <col min="7387" max="7387" width="27.140625" style="13" customWidth="1"/>
    <col min="7388" max="7388" width="30.140625" style="13" customWidth="1"/>
    <col min="7389" max="7390" width="9.140625" style="13"/>
    <col min="7391" max="7391" width="16" style="13" customWidth="1"/>
    <col min="7392" max="7392" width="9.140625" style="13"/>
    <col min="7393" max="7393" width="27.85546875" style="13" customWidth="1"/>
    <col min="7394" max="7394" width="34.7109375" style="13" customWidth="1"/>
    <col min="7395" max="7395" width="9.140625" style="13"/>
    <col min="7396" max="7396" width="12.28515625" style="13" bestFit="1" customWidth="1"/>
    <col min="7397" max="7639" width="9.140625" style="13"/>
    <col min="7640" max="7640" width="1.85546875" style="13" customWidth="1"/>
    <col min="7641" max="7641" width="11.5703125" style="13" customWidth="1"/>
    <col min="7642" max="7642" width="2.42578125" style="13" customWidth="1"/>
    <col min="7643" max="7643" width="27.140625" style="13" customWidth="1"/>
    <col min="7644" max="7644" width="30.140625" style="13" customWidth="1"/>
    <col min="7645" max="7646" width="9.140625" style="13"/>
    <col min="7647" max="7647" width="16" style="13" customWidth="1"/>
    <col min="7648" max="7648" width="9.140625" style="13"/>
    <col min="7649" max="7649" width="27.85546875" style="13" customWidth="1"/>
    <col min="7650" max="7650" width="34.7109375" style="13" customWidth="1"/>
    <col min="7651" max="7651" width="9.140625" style="13"/>
    <col min="7652" max="7652" width="12.28515625" style="13" bestFit="1" customWidth="1"/>
    <col min="7653" max="7895" width="9.140625" style="13"/>
    <col min="7896" max="7896" width="1.85546875" style="13" customWidth="1"/>
    <col min="7897" max="7897" width="11.5703125" style="13" customWidth="1"/>
    <col min="7898" max="7898" width="2.42578125" style="13" customWidth="1"/>
    <col min="7899" max="7899" width="27.140625" style="13" customWidth="1"/>
    <col min="7900" max="7900" width="30.140625" style="13" customWidth="1"/>
    <col min="7901" max="7902" width="9.140625" style="13"/>
    <col min="7903" max="7903" width="16" style="13" customWidth="1"/>
    <col min="7904" max="7904" width="9.140625" style="13"/>
    <col min="7905" max="7905" width="27.85546875" style="13" customWidth="1"/>
    <col min="7906" max="7906" width="34.7109375" style="13" customWidth="1"/>
    <col min="7907" max="7907" width="9.140625" style="13"/>
    <col min="7908" max="7908" width="12.28515625" style="13" bestFit="1" customWidth="1"/>
    <col min="7909" max="8151" width="9.140625" style="13"/>
    <col min="8152" max="8152" width="1.85546875" style="13" customWidth="1"/>
    <col min="8153" max="8153" width="11.5703125" style="13" customWidth="1"/>
    <col min="8154" max="8154" width="2.42578125" style="13" customWidth="1"/>
    <col min="8155" max="8155" width="27.140625" style="13" customWidth="1"/>
    <col min="8156" max="8156" width="30.140625" style="13" customWidth="1"/>
    <col min="8157" max="8158" width="9.140625" style="13"/>
    <col min="8159" max="8159" width="16" style="13" customWidth="1"/>
    <col min="8160" max="8160" width="9.140625" style="13"/>
    <col min="8161" max="8161" width="27.85546875" style="13" customWidth="1"/>
    <col min="8162" max="8162" width="34.7109375" style="13" customWidth="1"/>
    <col min="8163" max="8163" width="9.140625" style="13"/>
    <col min="8164" max="8164" width="12.28515625" style="13" bestFit="1" customWidth="1"/>
    <col min="8165" max="8407" width="9.140625" style="13"/>
    <col min="8408" max="8408" width="1.85546875" style="13" customWidth="1"/>
    <col min="8409" max="8409" width="11.5703125" style="13" customWidth="1"/>
    <col min="8410" max="8410" width="2.42578125" style="13" customWidth="1"/>
    <col min="8411" max="8411" width="27.140625" style="13" customWidth="1"/>
    <col min="8412" max="8412" width="30.140625" style="13" customWidth="1"/>
    <col min="8413" max="8414" width="9.140625" style="13"/>
    <col min="8415" max="8415" width="16" style="13" customWidth="1"/>
    <col min="8416" max="8416" width="9.140625" style="13"/>
    <col min="8417" max="8417" width="27.85546875" style="13" customWidth="1"/>
    <col min="8418" max="8418" width="34.7109375" style="13" customWidth="1"/>
    <col min="8419" max="8419" width="9.140625" style="13"/>
    <col min="8420" max="8420" width="12.28515625" style="13" bestFit="1" customWidth="1"/>
    <col min="8421" max="8663" width="9.140625" style="13"/>
    <col min="8664" max="8664" width="1.85546875" style="13" customWidth="1"/>
    <col min="8665" max="8665" width="11.5703125" style="13" customWidth="1"/>
    <col min="8666" max="8666" width="2.42578125" style="13" customWidth="1"/>
    <col min="8667" max="8667" width="27.140625" style="13" customWidth="1"/>
    <col min="8668" max="8668" width="30.140625" style="13" customWidth="1"/>
    <col min="8669" max="8670" width="9.140625" style="13"/>
    <col min="8671" max="8671" width="16" style="13" customWidth="1"/>
    <col min="8672" max="8672" width="9.140625" style="13"/>
    <col min="8673" max="8673" width="27.85546875" style="13" customWidth="1"/>
    <col min="8674" max="8674" width="34.7109375" style="13" customWidth="1"/>
    <col min="8675" max="8675" width="9.140625" style="13"/>
    <col min="8676" max="8676" width="12.28515625" style="13" bestFit="1" customWidth="1"/>
    <col min="8677" max="8919" width="9.140625" style="13"/>
    <col min="8920" max="8920" width="1.85546875" style="13" customWidth="1"/>
    <col min="8921" max="8921" width="11.5703125" style="13" customWidth="1"/>
    <col min="8922" max="8922" width="2.42578125" style="13" customWidth="1"/>
    <col min="8923" max="8923" width="27.140625" style="13" customWidth="1"/>
    <col min="8924" max="8924" width="30.140625" style="13" customWidth="1"/>
    <col min="8925" max="8926" width="9.140625" style="13"/>
    <col min="8927" max="8927" width="16" style="13" customWidth="1"/>
    <col min="8928" max="8928" width="9.140625" style="13"/>
    <col min="8929" max="8929" width="27.85546875" style="13" customWidth="1"/>
    <col min="8930" max="8930" width="34.7109375" style="13" customWidth="1"/>
    <col min="8931" max="8931" width="9.140625" style="13"/>
    <col min="8932" max="8932" width="12.28515625" style="13" bestFit="1" customWidth="1"/>
    <col min="8933" max="9175" width="9.140625" style="13"/>
    <col min="9176" max="9176" width="1.85546875" style="13" customWidth="1"/>
    <col min="9177" max="9177" width="11.5703125" style="13" customWidth="1"/>
    <col min="9178" max="9178" width="2.42578125" style="13" customWidth="1"/>
    <col min="9179" max="9179" width="27.140625" style="13" customWidth="1"/>
    <col min="9180" max="9180" width="30.140625" style="13" customWidth="1"/>
    <col min="9181" max="9182" width="9.140625" style="13"/>
    <col min="9183" max="9183" width="16" style="13" customWidth="1"/>
    <col min="9184" max="9184" width="9.140625" style="13"/>
    <col min="9185" max="9185" width="27.85546875" style="13" customWidth="1"/>
    <col min="9186" max="9186" width="34.7109375" style="13" customWidth="1"/>
    <col min="9187" max="9187" width="9.140625" style="13"/>
    <col min="9188" max="9188" width="12.28515625" style="13" bestFit="1" customWidth="1"/>
    <col min="9189" max="9431" width="9.140625" style="13"/>
    <col min="9432" max="9432" width="1.85546875" style="13" customWidth="1"/>
    <col min="9433" max="9433" width="11.5703125" style="13" customWidth="1"/>
    <col min="9434" max="9434" width="2.42578125" style="13" customWidth="1"/>
    <col min="9435" max="9435" width="27.140625" style="13" customWidth="1"/>
    <col min="9436" max="9436" width="30.140625" style="13" customWidth="1"/>
    <col min="9437" max="9438" width="9.140625" style="13"/>
    <col min="9439" max="9439" width="16" style="13" customWidth="1"/>
    <col min="9440" max="9440" width="9.140625" style="13"/>
    <col min="9441" max="9441" width="27.85546875" style="13" customWidth="1"/>
    <col min="9442" max="9442" width="34.7109375" style="13" customWidth="1"/>
    <col min="9443" max="9443" width="9.140625" style="13"/>
    <col min="9444" max="9444" width="12.28515625" style="13" bestFit="1" customWidth="1"/>
    <col min="9445" max="9687" width="9.140625" style="13"/>
    <col min="9688" max="9688" width="1.85546875" style="13" customWidth="1"/>
    <col min="9689" max="9689" width="11.5703125" style="13" customWidth="1"/>
    <col min="9690" max="9690" width="2.42578125" style="13" customWidth="1"/>
    <col min="9691" max="9691" width="27.140625" style="13" customWidth="1"/>
    <col min="9692" max="9692" width="30.140625" style="13" customWidth="1"/>
    <col min="9693" max="9694" width="9.140625" style="13"/>
    <col min="9695" max="9695" width="16" style="13" customWidth="1"/>
    <col min="9696" max="9696" width="9.140625" style="13"/>
    <col min="9697" max="9697" width="27.85546875" style="13" customWidth="1"/>
    <col min="9698" max="9698" width="34.7109375" style="13" customWidth="1"/>
    <col min="9699" max="9699" width="9.140625" style="13"/>
    <col min="9700" max="9700" width="12.28515625" style="13" bestFit="1" customWidth="1"/>
    <col min="9701" max="9943" width="9.140625" style="13"/>
    <col min="9944" max="9944" width="1.85546875" style="13" customWidth="1"/>
    <col min="9945" max="9945" width="11.5703125" style="13" customWidth="1"/>
    <col min="9946" max="9946" width="2.42578125" style="13" customWidth="1"/>
    <col min="9947" max="9947" width="27.140625" style="13" customWidth="1"/>
    <col min="9948" max="9948" width="30.140625" style="13" customWidth="1"/>
    <col min="9949" max="9950" width="9.140625" style="13"/>
    <col min="9951" max="9951" width="16" style="13" customWidth="1"/>
    <col min="9952" max="9952" width="9.140625" style="13"/>
    <col min="9953" max="9953" width="27.85546875" style="13" customWidth="1"/>
    <col min="9954" max="9954" width="34.7109375" style="13" customWidth="1"/>
    <col min="9955" max="9955" width="9.140625" style="13"/>
    <col min="9956" max="9956" width="12.28515625" style="13" bestFit="1" customWidth="1"/>
    <col min="9957" max="10199" width="9.140625" style="13"/>
    <col min="10200" max="10200" width="1.85546875" style="13" customWidth="1"/>
    <col min="10201" max="10201" width="11.5703125" style="13" customWidth="1"/>
    <col min="10202" max="10202" width="2.42578125" style="13" customWidth="1"/>
    <col min="10203" max="10203" width="27.140625" style="13" customWidth="1"/>
    <col min="10204" max="10204" width="30.140625" style="13" customWidth="1"/>
    <col min="10205" max="10206" width="9.140625" style="13"/>
    <col min="10207" max="10207" width="16" style="13" customWidth="1"/>
    <col min="10208" max="10208" width="9.140625" style="13"/>
    <col min="10209" max="10209" width="27.85546875" style="13" customWidth="1"/>
    <col min="10210" max="10210" width="34.7109375" style="13" customWidth="1"/>
    <col min="10211" max="10211" width="9.140625" style="13"/>
    <col min="10212" max="10212" width="12.28515625" style="13" bestFit="1" customWidth="1"/>
    <col min="10213" max="10455" width="9.140625" style="13"/>
    <col min="10456" max="10456" width="1.85546875" style="13" customWidth="1"/>
    <col min="10457" max="10457" width="11.5703125" style="13" customWidth="1"/>
    <col min="10458" max="10458" width="2.42578125" style="13" customWidth="1"/>
    <col min="10459" max="10459" width="27.140625" style="13" customWidth="1"/>
    <col min="10460" max="10460" width="30.140625" style="13" customWidth="1"/>
    <col min="10461" max="10462" width="9.140625" style="13"/>
    <col min="10463" max="10463" width="16" style="13" customWidth="1"/>
    <col min="10464" max="10464" width="9.140625" style="13"/>
    <col min="10465" max="10465" width="27.85546875" style="13" customWidth="1"/>
    <col min="10466" max="10466" width="34.7109375" style="13" customWidth="1"/>
    <col min="10467" max="10467" width="9.140625" style="13"/>
    <col min="10468" max="10468" width="12.28515625" style="13" bestFit="1" customWidth="1"/>
    <col min="10469" max="10711" width="9.140625" style="13"/>
    <col min="10712" max="10712" width="1.85546875" style="13" customWidth="1"/>
    <col min="10713" max="10713" width="11.5703125" style="13" customWidth="1"/>
    <col min="10714" max="10714" width="2.42578125" style="13" customWidth="1"/>
    <col min="10715" max="10715" width="27.140625" style="13" customWidth="1"/>
    <col min="10716" max="10716" width="30.140625" style="13" customWidth="1"/>
    <col min="10717" max="10718" width="9.140625" style="13"/>
    <col min="10719" max="10719" width="16" style="13" customWidth="1"/>
    <col min="10720" max="10720" width="9.140625" style="13"/>
    <col min="10721" max="10721" width="27.85546875" style="13" customWidth="1"/>
    <col min="10722" max="10722" width="34.7109375" style="13" customWidth="1"/>
    <col min="10723" max="10723" width="9.140625" style="13"/>
    <col min="10724" max="10724" width="12.28515625" style="13" bestFit="1" customWidth="1"/>
    <col min="10725" max="10967" width="9.140625" style="13"/>
    <col min="10968" max="10968" width="1.85546875" style="13" customWidth="1"/>
    <col min="10969" max="10969" width="11.5703125" style="13" customWidth="1"/>
    <col min="10970" max="10970" width="2.42578125" style="13" customWidth="1"/>
    <col min="10971" max="10971" width="27.140625" style="13" customWidth="1"/>
    <col min="10972" max="10972" width="30.140625" style="13" customWidth="1"/>
    <col min="10973" max="10974" width="9.140625" style="13"/>
    <col min="10975" max="10975" width="16" style="13" customWidth="1"/>
    <col min="10976" max="10976" width="9.140625" style="13"/>
    <col min="10977" max="10977" width="27.85546875" style="13" customWidth="1"/>
    <col min="10978" max="10978" width="34.7109375" style="13" customWidth="1"/>
    <col min="10979" max="10979" width="9.140625" style="13"/>
    <col min="10980" max="10980" width="12.28515625" style="13" bestFit="1" customWidth="1"/>
    <col min="10981" max="11223" width="9.140625" style="13"/>
    <col min="11224" max="11224" width="1.85546875" style="13" customWidth="1"/>
    <col min="11225" max="11225" width="11.5703125" style="13" customWidth="1"/>
    <col min="11226" max="11226" width="2.42578125" style="13" customWidth="1"/>
    <col min="11227" max="11227" width="27.140625" style="13" customWidth="1"/>
    <col min="11228" max="11228" width="30.140625" style="13" customWidth="1"/>
    <col min="11229" max="11230" width="9.140625" style="13"/>
    <col min="11231" max="11231" width="16" style="13" customWidth="1"/>
    <col min="11232" max="11232" width="9.140625" style="13"/>
    <col min="11233" max="11233" width="27.85546875" style="13" customWidth="1"/>
    <col min="11234" max="11234" width="34.7109375" style="13" customWidth="1"/>
    <col min="11235" max="11235" width="9.140625" style="13"/>
    <col min="11236" max="11236" width="12.28515625" style="13" bestFit="1" customWidth="1"/>
    <col min="11237" max="11479" width="9.140625" style="13"/>
    <col min="11480" max="11480" width="1.85546875" style="13" customWidth="1"/>
    <col min="11481" max="11481" width="11.5703125" style="13" customWidth="1"/>
    <col min="11482" max="11482" width="2.42578125" style="13" customWidth="1"/>
    <col min="11483" max="11483" width="27.140625" style="13" customWidth="1"/>
    <col min="11484" max="11484" width="30.140625" style="13" customWidth="1"/>
    <col min="11485" max="11486" width="9.140625" style="13"/>
    <col min="11487" max="11487" width="16" style="13" customWidth="1"/>
    <col min="11488" max="11488" width="9.140625" style="13"/>
    <col min="11489" max="11489" width="27.85546875" style="13" customWidth="1"/>
    <col min="11490" max="11490" width="34.7109375" style="13" customWidth="1"/>
    <col min="11491" max="11491" width="9.140625" style="13"/>
    <col min="11492" max="11492" width="12.28515625" style="13" bestFit="1" customWidth="1"/>
    <col min="11493" max="11735" width="9.140625" style="13"/>
    <col min="11736" max="11736" width="1.85546875" style="13" customWidth="1"/>
    <col min="11737" max="11737" width="11.5703125" style="13" customWidth="1"/>
    <col min="11738" max="11738" width="2.42578125" style="13" customWidth="1"/>
    <col min="11739" max="11739" width="27.140625" style="13" customWidth="1"/>
    <col min="11740" max="11740" width="30.140625" style="13" customWidth="1"/>
    <col min="11741" max="11742" width="9.140625" style="13"/>
    <col min="11743" max="11743" width="16" style="13" customWidth="1"/>
    <col min="11744" max="11744" width="9.140625" style="13"/>
    <col min="11745" max="11745" width="27.85546875" style="13" customWidth="1"/>
    <col min="11746" max="11746" width="34.7109375" style="13" customWidth="1"/>
    <col min="11747" max="11747" width="9.140625" style="13"/>
    <col min="11748" max="11748" width="12.28515625" style="13" bestFit="1" customWidth="1"/>
    <col min="11749" max="11991" width="9.140625" style="13"/>
    <col min="11992" max="11992" width="1.85546875" style="13" customWidth="1"/>
    <col min="11993" max="11993" width="11.5703125" style="13" customWidth="1"/>
    <col min="11994" max="11994" width="2.42578125" style="13" customWidth="1"/>
    <col min="11995" max="11995" width="27.140625" style="13" customWidth="1"/>
    <col min="11996" max="11996" width="30.140625" style="13" customWidth="1"/>
    <col min="11997" max="11998" width="9.140625" style="13"/>
    <col min="11999" max="11999" width="16" style="13" customWidth="1"/>
    <col min="12000" max="12000" width="9.140625" style="13"/>
    <col min="12001" max="12001" width="27.85546875" style="13" customWidth="1"/>
    <col min="12002" max="12002" width="34.7109375" style="13" customWidth="1"/>
    <col min="12003" max="12003" width="9.140625" style="13"/>
    <col min="12004" max="12004" width="12.28515625" style="13" bestFit="1" customWidth="1"/>
    <col min="12005" max="12247" width="9.140625" style="13"/>
    <col min="12248" max="12248" width="1.85546875" style="13" customWidth="1"/>
    <col min="12249" max="12249" width="11.5703125" style="13" customWidth="1"/>
    <col min="12250" max="12250" width="2.42578125" style="13" customWidth="1"/>
    <col min="12251" max="12251" width="27.140625" style="13" customWidth="1"/>
    <col min="12252" max="12252" width="30.140625" style="13" customWidth="1"/>
    <col min="12253" max="12254" width="9.140625" style="13"/>
    <col min="12255" max="12255" width="16" style="13" customWidth="1"/>
    <col min="12256" max="12256" width="9.140625" style="13"/>
    <col min="12257" max="12257" width="27.85546875" style="13" customWidth="1"/>
    <col min="12258" max="12258" width="34.7109375" style="13" customWidth="1"/>
    <col min="12259" max="12259" width="9.140625" style="13"/>
    <col min="12260" max="12260" width="12.28515625" style="13" bestFit="1" customWidth="1"/>
    <col min="12261" max="12503" width="9.140625" style="13"/>
    <col min="12504" max="12504" width="1.85546875" style="13" customWidth="1"/>
    <col min="12505" max="12505" width="11.5703125" style="13" customWidth="1"/>
    <col min="12506" max="12506" width="2.42578125" style="13" customWidth="1"/>
    <col min="12507" max="12507" width="27.140625" style="13" customWidth="1"/>
    <col min="12508" max="12508" width="30.140625" style="13" customWidth="1"/>
    <col min="12509" max="12510" width="9.140625" style="13"/>
    <col min="12511" max="12511" width="16" style="13" customWidth="1"/>
    <col min="12512" max="12512" width="9.140625" style="13"/>
    <col min="12513" max="12513" width="27.85546875" style="13" customWidth="1"/>
    <col min="12514" max="12514" width="34.7109375" style="13" customWidth="1"/>
    <col min="12515" max="12515" width="9.140625" style="13"/>
    <col min="12516" max="12516" width="12.28515625" style="13" bestFit="1" customWidth="1"/>
    <col min="12517" max="12759" width="9.140625" style="13"/>
    <col min="12760" max="12760" width="1.85546875" style="13" customWidth="1"/>
    <col min="12761" max="12761" width="11.5703125" style="13" customWidth="1"/>
    <col min="12762" max="12762" width="2.42578125" style="13" customWidth="1"/>
    <col min="12763" max="12763" width="27.140625" style="13" customWidth="1"/>
    <col min="12764" max="12764" width="30.140625" style="13" customWidth="1"/>
    <col min="12765" max="12766" width="9.140625" style="13"/>
    <col min="12767" max="12767" width="16" style="13" customWidth="1"/>
    <col min="12768" max="12768" width="9.140625" style="13"/>
    <col min="12769" max="12769" width="27.85546875" style="13" customWidth="1"/>
    <col min="12770" max="12770" width="34.7109375" style="13" customWidth="1"/>
    <col min="12771" max="12771" width="9.140625" style="13"/>
    <col min="12772" max="12772" width="12.28515625" style="13" bestFit="1" customWidth="1"/>
    <col min="12773" max="13015" width="9.140625" style="13"/>
    <col min="13016" max="13016" width="1.85546875" style="13" customWidth="1"/>
    <col min="13017" max="13017" width="11.5703125" style="13" customWidth="1"/>
    <col min="13018" max="13018" width="2.42578125" style="13" customWidth="1"/>
    <col min="13019" max="13019" width="27.140625" style="13" customWidth="1"/>
    <col min="13020" max="13020" width="30.140625" style="13" customWidth="1"/>
    <col min="13021" max="13022" width="9.140625" style="13"/>
    <col min="13023" max="13023" width="16" style="13" customWidth="1"/>
    <col min="13024" max="13024" width="9.140625" style="13"/>
    <col min="13025" max="13025" width="27.85546875" style="13" customWidth="1"/>
    <col min="13026" max="13026" width="34.7109375" style="13" customWidth="1"/>
    <col min="13027" max="13027" width="9.140625" style="13"/>
    <col min="13028" max="13028" width="12.28515625" style="13" bestFit="1" customWidth="1"/>
    <col min="13029" max="13271" width="9.140625" style="13"/>
    <col min="13272" max="13272" width="1.85546875" style="13" customWidth="1"/>
    <col min="13273" max="13273" width="11.5703125" style="13" customWidth="1"/>
    <col min="13274" max="13274" width="2.42578125" style="13" customWidth="1"/>
    <col min="13275" max="13275" width="27.140625" style="13" customWidth="1"/>
    <col min="13276" max="13276" width="30.140625" style="13" customWidth="1"/>
    <col min="13277" max="13278" width="9.140625" style="13"/>
    <col min="13279" max="13279" width="16" style="13" customWidth="1"/>
    <col min="13280" max="13280" width="9.140625" style="13"/>
    <col min="13281" max="13281" width="27.85546875" style="13" customWidth="1"/>
    <col min="13282" max="13282" width="34.7109375" style="13" customWidth="1"/>
    <col min="13283" max="13283" width="9.140625" style="13"/>
    <col min="13284" max="13284" width="12.28515625" style="13" bestFit="1" customWidth="1"/>
    <col min="13285" max="13527" width="9.140625" style="13"/>
    <col min="13528" max="13528" width="1.85546875" style="13" customWidth="1"/>
    <col min="13529" max="13529" width="11.5703125" style="13" customWidth="1"/>
    <col min="13530" max="13530" width="2.42578125" style="13" customWidth="1"/>
    <col min="13531" max="13531" width="27.140625" style="13" customWidth="1"/>
    <col min="13532" max="13532" width="30.140625" style="13" customWidth="1"/>
    <col min="13533" max="13534" width="9.140625" style="13"/>
    <col min="13535" max="13535" width="16" style="13" customWidth="1"/>
    <col min="13536" max="13536" width="9.140625" style="13"/>
    <col min="13537" max="13537" width="27.85546875" style="13" customWidth="1"/>
    <col min="13538" max="13538" width="34.7109375" style="13" customWidth="1"/>
    <col min="13539" max="13539" width="9.140625" style="13"/>
    <col min="13540" max="13540" width="12.28515625" style="13" bestFit="1" customWidth="1"/>
    <col min="13541" max="13783" width="9.140625" style="13"/>
    <col min="13784" max="13784" width="1.85546875" style="13" customWidth="1"/>
    <col min="13785" max="13785" width="11.5703125" style="13" customWidth="1"/>
    <col min="13786" max="13786" width="2.42578125" style="13" customWidth="1"/>
    <col min="13787" max="13787" width="27.140625" style="13" customWidth="1"/>
    <col min="13788" max="13788" width="30.140625" style="13" customWidth="1"/>
    <col min="13789" max="13790" width="9.140625" style="13"/>
    <col min="13791" max="13791" width="16" style="13" customWidth="1"/>
    <col min="13792" max="13792" width="9.140625" style="13"/>
    <col min="13793" max="13793" width="27.85546875" style="13" customWidth="1"/>
    <col min="13794" max="13794" width="34.7109375" style="13" customWidth="1"/>
    <col min="13795" max="13795" width="9.140625" style="13"/>
    <col min="13796" max="13796" width="12.28515625" style="13" bestFit="1" customWidth="1"/>
    <col min="13797" max="14039" width="9.140625" style="13"/>
    <col min="14040" max="14040" width="1.85546875" style="13" customWidth="1"/>
    <col min="14041" max="14041" width="11.5703125" style="13" customWidth="1"/>
    <col min="14042" max="14042" width="2.42578125" style="13" customWidth="1"/>
    <col min="14043" max="14043" width="27.140625" style="13" customWidth="1"/>
    <col min="14044" max="14044" width="30.140625" style="13" customWidth="1"/>
    <col min="14045" max="14046" width="9.140625" style="13"/>
    <col min="14047" max="14047" width="16" style="13" customWidth="1"/>
    <col min="14048" max="14048" width="9.140625" style="13"/>
    <col min="14049" max="14049" width="27.85546875" style="13" customWidth="1"/>
    <col min="14050" max="14050" width="34.7109375" style="13" customWidth="1"/>
    <col min="14051" max="14051" width="9.140625" style="13"/>
    <col min="14052" max="14052" width="12.28515625" style="13" bestFit="1" customWidth="1"/>
    <col min="14053" max="14295" width="9.140625" style="13"/>
    <col min="14296" max="14296" width="1.85546875" style="13" customWidth="1"/>
    <col min="14297" max="14297" width="11.5703125" style="13" customWidth="1"/>
    <col min="14298" max="14298" width="2.42578125" style="13" customWidth="1"/>
    <col min="14299" max="14299" width="27.140625" style="13" customWidth="1"/>
    <col min="14300" max="14300" width="30.140625" style="13" customWidth="1"/>
    <col min="14301" max="14302" width="9.140625" style="13"/>
    <col min="14303" max="14303" width="16" style="13" customWidth="1"/>
    <col min="14304" max="14304" width="9.140625" style="13"/>
    <col min="14305" max="14305" width="27.85546875" style="13" customWidth="1"/>
    <col min="14306" max="14306" width="34.7109375" style="13" customWidth="1"/>
    <col min="14307" max="14307" width="9.140625" style="13"/>
    <col min="14308" max="14308" width="12.28515625" style="13" bestFit="1" customWidth="1"/>
    <col min="14309" max="14551" width="9.140625" style="13"/>
    <col min="14552" max="14552" width="1.85546875" style="13" customWidth="1"/>
    <col min="14553" max="14553" width="11.5703125" style="13" customWidth="1"/>
    <col min="14554" max="14554" width="2.42578125" style="13" customWidth="1"/>
    <col min="14555" max="14555" width="27.140625" style="13" customWidth="1"/>
    <col min="14556" max="14556" width="30.140625" style="13" customWidth="1"/>
    <col min="14557" max="14558" width="9.140625" style="13"/>
    <col min="14559" max="14559" width="16" style="13" customWidth="1"/>
    <col min="14560" max="14560" width="9.140625" style="13"/>
    <col min="14561" max="14561" width="27.85546875" style="13" customWidth="1"/>
    <col min="14562" max="14562" width="34.7109375" style="13" customWidth="1"/>
    <col min="14563" max="14563" width="9.140625" style="13"/>
    <col min="14564" max="14564" width="12.28515625" style="13" bestFit="1" customWidth="1"/>
    <col min="14565" max="14807" width="9.140625" style="13"/>
    <col min="14808" max="14808" width="1.85546875" style="13" customWidth="1"/>
    <col min="14809" max="14809" width="11.5703125" style="13" customWidth="1"/>
    <col min="14810" max="14810" width="2.42578125" style="13" customWidth="1"/>
    <col min="14811" max="14811" width="27.140625" style="13" customWidth="1"/>
    <col min="14812" max="14812" width="30.140625" style="13" customWidth="1"/>
    <col min="14813" max="14814" width="9.140625" style="13"/>
    <col min="14815" max="14815" width="16" style="13" customWidth="1"/>
    <col min="14816" max="14816" width="9.140625" style="13"/>
    <col min="14817" max="14817" width="27.85546875" style="13" customWidth="1"/>
    <col min="14818" max="14818" width="34.7109375" style="13" customWidth="1"/>
    <col min="14819" max="14819" width="9.140625" style="13"/>
    <col min="14820" max="14820" width="12.28515625" style="13" bestFit="1" customWidth="1"/>
    <col min="14821" max="15063" width="9.140625" style="13"/>
    <col min="15064" max="15064" width="1.85546875" style="13" customWidth="1"/>
    <col min="15065" max="15065" width="11.5703125" style="13" customWidth="1"/>
    <col min="15066" max="15066" width="2.42578125" style="13" customWidth="1"/>
    <col min="15067" max="15067" width="27.140625" style="13" customWidth="1"/>
    <col min="15068" max="15068" width="30.140625" style="13" customWidth="1"/>
    <col min="15069" max="15070" width="9.140625" style="13"/>
    <col min="15071" max="15071" width="16" style="13" customWidth="1"/>
    <col min="15072" max="15072" width="9.140625" style="13"/>
    <col min="15073" max="15073" width="27.85546875" style="13" customWidth="1"/>
    <col min="15074" max="15074" width="34.7109375" style="13" customWidth="1"/>
    <col min="15075" max="15075" width="9.140625" style="13"/>
    <col min="15076" max="15076" width="12.28515625" style="13" bestFit="1" customWidth="1"/>
    <col min="15077" max="15319" width="9.140625" style="13"/>
    <col min="15320" max="15320" width="1.85546875" style="13" customWidth="1"/>
    <col min="15321" max="15321" width="11.5703125" style="13" customWidth="1"/>
    <col min="15322" max="15322" width="2.42578125" style="13" customWidth="1"/>
    <col min="15323" max="15323" width="27.140625" style="13" customWidth="1"/>
    <col min="15324" max="15324" width="30.140625" style="13" customWidth="1"/>
    <col min="15325" max="15326" width="9.140625" style="13"/>
    <col min="15327" max="15327" width="16" style="13" customWidth="1"/>
    <col min="15328" max="15328" width="9.140625" style="13"/>
    <col min="15329" max="15329" width="27.85546875" style="13" customWidth="1"/>
    <col min="15330" max="15330" width="34.7109375" style="13" customWidth="1"/>
    <col min="15331" max="15331" width="9.140625" style="13"/>
    <col min="15332" max="15332" width="12.28515625" style="13" bestFit="1" customWidth="1"/>
    <col min="15333" max="15575" width="9.140625" style="13"/>
    <col min="15576" max="15576" width="1.85546875" style="13" customWidth="1"/>
    <col min="15577" max="15577" width="11.5703125" style="13" customWidth="1"/>
    <col min="15578" max="15578" width="2.42578125" style="13" customWidth="1"/>
    <col min="15579" max="15579" width="27.140625" style="13" customWidth="1"/>
    <col min="15580" max="15580" width="30.140625" style="13" customWidth="1"/>
    <col min="15581" max="15582" width="9.140625" style="13"/>
    <col min="15583" max="15583" width="16" style="13" customWidth="1"/>
    <col min="15584" max="15584" width="9.140625" style="13"/>
    <col min="15585" max="15585" width="27.85546875" style="13" customWidth="1"/>
    <col min="15586" max="15586" width="34.7109375" style="13" customWidth="1"/>
    <col min="15587" max="15587" width="9.140625" style="13"/>
    <col min="15588" max="15588" width="12.28515625" style="13" bestFit="1" customWidth="1"/>
    <col min="15589" max="15831" width="9.140625" style="13"/>
    <col min="15832" max="15832" width="1.85546875" style="13" customWidth="1"/>
    <col min="15833" max="15833" width="11.5703125" style="13" customWidth="1"/>
    <col min="15834" max="15834" width="2.42578125" style="13" customWidth="1"/>
    <col min="15835" max="15835" width="27.140625" style="13" customWidth="1"/>
    <col min="15836" max="15836" width="30.140625" style="13" customWidth="1"/>
    <col min="15837" max="15838" width="9.140625" style="13"/>
    <col min="15839" max="15839" width="16" style="13" customWidth="1"/>
    <col min="15840" max="15840" width="9.140625" style="13"/>
    <col min="15841" max="15841" width="27.85546875" style="13" customWidth="1"/>
    <col min="15842" max="15842" width="34.7109375" style="13" customWidth="1"/>
    <col min="15843" max="15843" width="9.140625" style="13"/>
    <col min="15844" max="15844" width="12.28515625" style="13" bestFit="1" customWidth="1"/>
    <col min="15845" max="16087" width="9.140625" style="13"/>
    <col min="16088" max="16088" width="1.85546875" style="13" customWidth="1"/>
    <col min="16089" max="16089" width="11.5703125" style="13" customWidth="1"/>
    <col min="16090" max="16090" width="2.42578125" style="13" customWidth="1"/>
    <col min="16091" max="16091" width="27.140625" style="13" customWidth="1"/>
    <col min="16092" max="16092" width="30.140625" style="13" customWidth="1"/>
    <col min="16093" max="16094" width="9.140625" style="13"/>
    <col min="16095" max="16095" width="16" style="13" customWidth="1"/>
    <col min="16096" max="16096" width="9.140625" style="13"/>
    <col min="16097" max="16097" width="27.85546875" style="13" customWidth="1"/>
    <col min="16098" max="16098" width="34.7109375" style="13" customWidth="1"/>
    <col min="16099" max="16099" width="9.140625" style="13"/>
    <col min="16100" max="16100" width="12.28515625" style="13" bestFit="1" customWidth="1"/>
    <col min="16101" max="16384" width="9.140625" style="13"/>
  </cols>
  <sheetData>
    <row r="1" spans="1:2" s="27" customFormat="1" ht="45" customHeight="1" x14ac:dyDescent="0.2">
      <c r="A1" s="26" t="s">
        <v>68</v>
      </c>
    </row>
    <row r="2" spans="1:2" s="27" customFormat="1" ht="20.25" customHeight="1" x14ac:dyDescent="0.2">
      <c r="A2" s="12" t="s">
        <v>0</v>
      </c>
    </row>
    <row r="3" spans="1:2" s="27" customFormat="1" ht="20.25" customHeight="1" x14ac:dyDescent="0.2">
      <c r="A3" s="24" t="s">
        <v>69</v>
      </c>
    </row>
    <row r="4" spans="1:2" s="27" customFormat="1" ht="30" customHeight="1" x14ac:dyDescent="0.35">
      <c r="A4" s="28" t="s">
        <v>70</v>
      </c>
      <c r="B4" s="17" t="s">
        <v>71</v>
      </c>
    </row>
    <row r="5" spans="1:2" s="27" customFormat="1" ht="20.25" customHeight="1" x14ac:dyDescent="0.2">
      <c r="A5" s="29" t="s">
        <v>43</v>
      </c>
      <c r="B5" s="30" t="s">
        <v>125</v>
      </c>
    </row>
    <row r="6" spans="1:2" s="27" customFormat="1" ht="20.25" customHeight="1" x14ac:dyDescent="0.2">
      <c r="A6" s="29" t="s">
        <v>44</v>
      </c>
      <c r="B6" s="30" t="s">
        <v>126</v>
      </c>
    </row>
    <row r="7" spans="1:2" s="27" customFormat="1" ht="20.25" customHeight="1" x14ac:dyDescent="0.2">
      <c r="A7" s="29" t="s">
        <v>45</v>
      </c>
      <c r="B7" s="30" t="s">
        <v>123</v>
      </c>
    </row>
    <row r="8" spans="1:2" s="27" customFormat="1" ht="20.25" customHeight="1" x14ac:dyDescent="0.2">
      <c r="A8" s="29" t="s">
        <v>46</v>
      </c>
      <c r="B8" s="30" t="s">
        <v>124</v>
      </c>
    </row>
    <row r="9" spans="1:2" s="27" customFormat="1" ht="20.25" customHeight="1" x14ac:dyDescent="0.2">
      <c r="A9" s="65" t="s">
        <v>128</v>
      </c>
      <c r="B9" s="30" t="s">
        <v>201</v>
      </c>
    </row>
    <row r="10" spans="1:2" s="27" customFormat="1" ht="20.25" customHeight="1" x14ac:dyDescent="0.2">
      <c r="A10" s="65" t="s">
        <v>204</v>
      </c>
      <c r="B10" s="72" t="s">
        <v>205</v>
      </c>
    </row>
    <row r="11" spans="1:2" s="27" customFormat="1" ht="20.25" customHeight="1" x14ac:dyDescent="0.2">
      <c r="A11" s="25"/>
      <c r="B11" s="31"/>
    </row>
    <row r="12" spans="1:2" s="27" customFormat="1" ht="20.25" customHeight="1" x14ac:dyDescent="0.2">
      <c r="A12" s="25"/>
      <c r="B12" s="31"/>
    </row>
  </sheetData>
  <hyperlinks>
    <hyperlink ref="B5" location="'Table W1'!A1" display="Table W1" xr:uid="{5C0A0C1E-E9DF-48B2-80C9-F31512462D70}"/>
    <hyperlink ref="B6" location="'Table W2'!A1" display="Table W2" xr:uid="{988187D1-FFC3-4CAD-A98B-062C71215842}"/>
    <hyperlink ref="B7" location="'Table W3'!A1" display="Table W3" xr:uid="{A751C9BB-A513-476C-8E3F-A6FABDDAC56E}"/>
    <hyperlink ref="B8" location="'Table W4'!A1" display="Table W4" xr:uid="{AA1E78FB-7D26-41F2-A1F9-7F8662B8B415}"/>
    <hyperlink ref="B9" location="'Assumed Efficiencies'!A1" display="Assumed Efficiencies" xr:uid="{9B36EB94-D58C-4214-A6BE-8D9E416808E6}"/>
    <hyperlink ref="B10" location="'Flow Chart'!A1" display="Flow Chart" xr:uid="{891C2907-7304-4DB2-B94C-609F85750DF3}"/>
  </hyperlinks>
  <pageMargins left="0.70866141732283472" right="0.70866141732283472" top="0.74803149606299213" bottom="0.74803149606299213" header="0.31496062992125984" footer="0.31496062992125984"/>
  <pageSetup paperSize="9" scale="14" orientation="landscape" verticalDpi="4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D19DA-0B63-4CC7-A4E7-AFCC127C037C}">
  <dimension ref="A1:B11"/>
  <sheetViews>
    <sheetView showGridLines="0" zoomScaleNormal="100" workbookViewId="0"/>
  </sheetViews>
  <sheetFormatPr defaultColWidth="8.7109375" defaultRowHeight="12.75" x14ac:dyDescent="0.2"/>
  <cols>
    <col min="1" max="1" width="11.5703125" style="32" bestFit="1" customWidth="1"/>
    <col min="2" max="2" width="93.7109375" style="32" customWidth="1"/>
    <col min="3" max="16384" width="8.7109375" style="32"/>
  </cols>
  <sheetData>
    <row r="1" spans="1:2" ht="28.5" x14ac:dyDescent="0.2">
      <c r="A1" s="26" t="s">
        <v>72</v>
      </c>
      <c r="B1" s="34"/>
    </row>
    <row r="2" spans="1:2" s="27" customFormat="1" ht="20.25" customHeight="1" x14ac:dyDescent="0.2">
      <c r="A2" s="35" t="s">
        <v>0</v>
      </c>
    </row>
    <row r="3" spans="1:2" s="27" customFormat="1" ht="20.25" customHeight="1" x14ac:dyDescent="0.2">
      <c r="A3" s="35" t="s">
        <v>203</v>
      </c>
    </row>
    <row r="4" spans="1:2" ht="23.25" x14ac:dyDescent="0.35">
      <c r="A4" s="28" t="s">
        <v>73</v>
      </c>
      <c r="B4" s="33" t="s">
        <v>74</v>
      </c>
    </row>
    <row r="5" spans="1:2" ht="47.25" x14ac:dyDescent="0.25">
      <c r="A5" s="36" t="s">
        <v>79</v>
      </c>
      <c r="B5" s="37" t="s">
        <v>113</v>
      </c>
    </row>
    <row r="6" spans="1:2" ht="47.25" x14ac:dyDescent="0.25">
      <c r="A6" s="36" t="s">
        <v>80</v>
      </c>
      <c r="B6" s="37" t="s">
        <v>121</v>
      </c>
    </row>
    <row r="7" spans="1:2" ht="31.5" x14ac:dyDescent="0.25">
      <c r="A7" s="36" t="s">
        <v>81</v>
      </c>
      <c r="B7" s="37" t="s">
        <v>202</v>
      </c>
    </row>
    <row r="8" spans="1:2" customFormat="1" ht="18.600000000000001" customHeight="1" x14ac:dyDescent="0.25">
      <c r="A8" s="36" t="s">
        <v>82</v>
      </c>
      <c r="B8" s="37" t="s">
        <v>106</v>
      </c>
    </row>
    <row r="9" spans="1:2" ht="31.5" x14ac:dyDescent="0.25">
      <c r="A9" s="36" t="s">
        <v>99</v>
      </c>
      <c r="B9" s="37" t="s">
        <v>107</v>
      </c>
    </row>
    <row r="10" spans="1:2" ht="31.5" x14ac:dyDescent="0.25">
      <c r="A10" s="36" t="s">
        <v>104</v>
      </c>
      <c r="B10" s="37" t="s">
        <v>108</v>
      </c>
    </row>
    <row r="11" spans="1:2" ht="47.25" x14ac:dyDescent="0.25">
      <c r="A11" s="36" t="s">
        <v>105</v>
      </c>
      <c r="B11" s="37" t="s">
        <v>111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33"/>
  <sheetViews>
    <sheetView showGridLines="0" workbookViewId="0"/>
  </sheetViews>
  <sheetFormatPr defaultRowHeight="15" x14ac:dyDescent="0.25"/>
  <cols>
    <col min="1" max="1" width="10.42578125" customWidth="1"/>
    <col min="2" max="2" width="21.5703125" customWidth="1"/>
    <col min="3" max="3" width="16.140625" customWidth="1"/>
    <col min="4" max="4" width="21.28515625" customWidth="1"/>
    <col min="5" max="5" width="25.140625" customWidth="1"/>
    <col min="6" max="6" width="14.140625" customWidth="1"/>
    <col min="7" max="7" width="21.85546875" customWidth="1"/>
    <col min="8" max="8" width="23.42578125" customWidth="1"/>
    <col min="9" max="9" width="20.85546875" customWidth="1"/>
    <col min="10" max="10" width="22.28515625" customWidth="1"/>
    <col min="11" max="11" width="24.140625" customWidth="1"/>
    <col min="12" max="12" width="13.140625" customWidth="1"/>
    <col min="13" max="13" width="15.42578125" customWidth="1"/>
  </cols>
  <sheetData>
    <row r="1" spans="1:13" ht="28.5" customHeight="1" x14ac:dyDescent="0.25">
      <c r="A1" s="42" t="s">
        <v>84</v>
      </c>
    </row>
    <row r="2" spans="1:13" ht="20.25" customHeight="1" x14ac:dyDescent="0.25">
      <c r="A2" s="43" t="s">
        <v>0</v>
      </c>
    </row>
    <row r="3" spans="1:13" ht="20.25" customHeight="1" x14ac:dyDescent="0.25">
      <c r="A3" s="43" t="s">
        <v>83</v>
      </c>
    </row>
    <row r="4" spans="1:13" ht="20.25" customHeight="1" x14ac:dyDescent="0.25">
      <c r="A4" s="43" t="s">
        <v>92</v>
      </c>
    </row>
    <row r="5" spans="1:13" ht="25.5" x14ac:dyDescent="0.25">
      <c r="A5" s="2" t="s">
        <v>1</v>
      </c>
      <c r="B5" s="2" t="s">
        <v>85</v>
      </c>
      <c r="C5" s="2" t="s">
        <v>86</v>
      </c>
      <c r="D5" s="2" t="s">
        <v>87</v>
      </c>
      <c r="E5" s="2" t="s">
        <v>88</v>
      </c>
      <c r="F5" s="2" t="s">
        <v>89</v>
      </c>
      <c r="G5" s="2" t="s">
        <v>90</v>
      </c>
      <c r="H5" s="2" t="s">
        <v>91</v>
      </c>
      <c r="I5" s="2" t="s">
        <v>93</v>
      </c>
      <c r="J5" s="38" t="s">
        <v>94</v>
      </c>
      <c r="K5" s="38" t="s">
        <v>95</v>
      </c>
      <c r="L5" s="38" t="s">
        <v>100</v>
      </c>
      <c r="M5" s="38" t="s">
        <v>101</v>
      </c>
    </row>
    <row r="6" spans="1:13" x14ac:dyDescent="0.25">
      <c r="A6" s="3">
        <v>1998</v>
      </c>
      <c r="B6" s="6">
        <v>243573.89</v>
      </c>
      <c r="C6" s="6">
        <v>205.8</v>
      </c>
      <c r="D6" s="6">
        <v>53530.33</v>
      </c>
      <c r="E6" s="6">
        <v>17178.11</v>
      </c>
      <c r="F6" s="6">
        <v>3957.01</v>
      </c>
      <c r="G6" s="6">
        <v>12737.2</v>
      </c>
      <c r="H6" s="6">
        <v>155965.44</v>
      </c>
      <c r="I6" s="9" t="s">
        <v>206</v>
      </c>
      <c r="J6" s="9" t="s">
        <v>206</v>
      </c>
      <c r="K6" s="9" t="s">
        <v>206</v>
      </c>
      <c r="L6" s="9" t="s">
        <v>206</v>
      </c>
      <c r="M6" s="9" t="s">
        <v>206</v>
      </c>
    </row>
    <row r="7" spans="1:13" x14ac:dyDescent="0.25">
      <c r="A7" s="3">
        <v>1999</v>
      </c>
      <c r="B7" s="6">
        <v>243638.62</v>
      </c>
      <c r="C7" s="6">
        <v>19.5</v>
      </c>
      <c r="D7" s="6">
        <v>53811.97</v>
      </c>
      <c r="E7" s="6">
        <v>16405.009999999998</v>
      </c>
      <c r="F7" s="6">
        <v>3858.3</v>
      </c>
      <c r="G7" s="6">
        <v>12962.84</v>
      </c>
      <c r="H7" s="6">
        <v>156580.99</v>
      </c>
      <c r="I7" s="9" t="s">
        <v>206</v>
      </c>
      <c r="J7" s="9" t="s">
        <v>206</v>
      </c>
      <c r="K7" s="9" t="s">
        <v>206</v>
      </c>
      <c r="L7" s="9" t="s">
        <v>206</v>
      </c>
      <c r="M7" s="9" t="s">
        <v>206</v>
      </c>
    </row>
    <row r="8" spans="1:13" x14ac:dyDescent="0.25">
      <c r="A8" s="3">
        <v>2000</v>
      </c>
      <c r="B8" s="6">
        <v>246067.1</v>
      </c>
      <c r="C8" s="6">
        <v>-12.53</v>
      </c>
      <c r="D8" s="6">
        <v>53829.15</v>
      </c>
      <c r="E8" s="6">
        <v>16242.46</v>
      </c>
      <c r="F8" s="6">
        <v>4475.1499999999996</v>
      </c>
      <c r="G8" s="6">
        <v>12283.33</v>
      </c>
      <c r="H8" s="6">
        <v>159249.54</v>
      </c>
      <c r="I8" s="9" t="s">
        <v>206</v>
      </c>
      <c r="J8" s="9" t="s">
        <v>206</v>
      </c>
      <c r="K8" s="9" t="s">
        <v>206</v>
      </c>
      <c r="L8" s="9" t="s">
        <v>206</v>
      </c>
      <c r="M8" s="9" t="s">
        <v>206</v>
      </c>
    </row>
    <row r="9" spans="1:13" x14ac:dyDescent="0.25">
      <c r="A9" s="3">
        <v>2001</v>
      </c>
      <c r="B9" s="6">
        <v>246997.05</v>
      </c>
      <c r="C9" s="6">
        <v>-8</v>
      </c>
      <c r="D9" s="6">
        <v>55191.07</v>
      </c>
      <c r="E9" s="6">
        <v>16667.419999999998</v>
      </c>
      <c r="F9" s="6">
        <v>3522.01</v>
      </c>
      <c r="G9" s="6">
        <v>10731.66</v>
      </c>
      <c r="H9" s="6">
        <v>160892.88999999998</v>
      </c>
      <c r="I9" s="9" t="s">
        <v>206</v>
      </c>
      <c r="J9" s="9" t="s">
        <v>206</v>
      </c>
      <c r="K9" s="9" t="s">
        <v>206</v>
      </c>
      <c r="L9" s="9" t="s">
        <v>206</v>
      </c>
      <c r="M9" s="9" t="s">
        <v>206</v>
      </c>
    </row>
    <row r="10" spans="1:13" x14ac:dyDescent="0.25">
      <c r="A10" s="3">
        <v>2002</v>
      </c>
      <c r="B10" s="6">
        <v>241909.93</v>
      </c>
      <c r="C10" s="6">
        <v>155.79</v>
      </c>
      <c r="D10" s="6">
        <v>52379.98</v>
      </c>
      <c r="E10" s="6">
        <v>17205.53</v>
      </c>
      <c r="F10" s="6">
        <v>3497.91</v>
      </c>
      <c r="G10" s="6">
        <v>11544.15</v>
      </c>
      <c r="H10" s="6">
        <v>157126.57</v>
      </c>
      <c r="I10" s="9" t="s">
        <v>206</v>
      </c>
      <c r="J10" s="9" t="s">
        <v>206</v>
      </c>
      <c r="K10" s="9" t="s">
        <v>206</v>
      </c>
      <c r="L10" s="9" t="s">
        <v>206</v>
      </c>
      <c r="M10" s="9" t="s">
        <v>206</v>
      </c>
    </row>
    <row r="11" spans="1:13" x14ac:dyDescent="0.25">
      <c r="A11" s="3">
        <v>2003</v>
      </c>
      <c r="B11" s="6">
        <v>244638.13</v>
      </c>
      <c r="C11" s="6">
        <v>202.64</v>
      </c>
      <c r="D11" s="6">
        <v>53650.19</v>
      </c>
      <c r="E11" s="6">
        <v>16884.11</v>
      </c>
      <c r="F11" s="6">
        <v>3261.74</v>
      </c>
      <c r="G11" s="6">
        <v>12285.09</v>
      </c>
      <c r="H11" s="6">
        <v>158354.35</v>
      </c>
      <c r="I11" s="9" t="s">
        <v>206</v>
      </c>
      <c r="J11" s="9" t="s">
        <v>206</v>
      </c>
      <c r="K11" s="9" t="s">
        <v>206</v>
      </c>
      <c r="L11" s="9" t="s">
        <v>206</v>
      </c>
      <c r="M11" s="9" t="s">
        <v>206</v>
      </c>
    </row>
    <row r="12" spans="1:13" x14ac:dyDescent="0.25">
      <c r="A12" s="3">
        <v>2004</v>
      </c>
      <c r="B12" s="6">
        <v>245681.97</v>
      </c>
      <c r="C12" s="6">
        <v>138.79</v>
      </c>
      <c r="D12" s="6">
        <v>53437.72</v>
      </c>
      <c r="E12" s="6">
        <v>16505.04</v>
      </c>
      <c r="F12" s="6">
        <v>3548.63</v>
      </c>
      <c r="G12" s="6">
        <v>12428.54</v>
      </c>
      <c r="H12" s="6">
        <v>159623.25</v>
      </c>
      <c r="I12" s="9" t="s">
        <v>206</v>
      </c>
      <c r="J12" s="9" t="s">
        <v>206</v>
      </c>
      <c r="K12" s="9" t="s">
        <v>206</v>
      </c>
      <c r="L12" s="9" t="s">
        <v>206</v>
      </c>
      <c r="M12" s="9" t="s">
        <v>206</v>
      </c>
    </row>
    <row r="13" spans="1:13" x14ac:dyDescent="0.25">
      <c r="A13" s="3">
        <v>2005</v>
      </c>
      <c r="B13" s="6">
        <v>247970.7</v>
      </c>
      <c r="C13" s="6">
        <v>116.35</v>
      </c>
      <c r="D13" s="6">
        <v>55330.68</v>
      </c>
      <c r="E13" s="6">
        <v>16994.8</v>
      </c>
      <c r="F13" s="6">
        <v>3533.42</v>
      </c>
      <c r="G13" s="6">
        <v>12144.95</v>
      </c>
      <c r="H13" s="6">
        <v>159850.5</v>
      </c>
      <c r="I13" s="9" t="s">
        <v>206</v>
      </c>
      <c r="J13" s="9" t="s">
        <v>206</v>
      </c>
      <c r="K13" s="9" t="s">
        <v>206</v>
      </c>
      <c r="L13" s="9" t="s">
        <v>206</v>
      </c>
      <c r="M13" s="9" t="s">
        <v>206</v>
      </c>
    </row>
    <row r="14" spans="1:13" x14ac:dyDescent="0.25">
      <c r="A14" s="3">
        <v>2006</v>
      </c>
      <c r="B14" s="6">
        <v>243234.81</v>
      </c>
      <c r="C14" s="6">
        <v>79.63</v>
      </c>
      <c r="D14" s="6">
        <v>56503.47</v>
      </c>
      <c r="E14" s="6">
        <v>15787.78</v>
      </c>
      <c r="F14" s="6">
        <v>3565.36</v>
      </c>
      <c r="G14" s="6">
        <v>11414.73</v>
      </c>
      <c r="H14" s="6">
        <v>155883.84</v>
      </c>
      <c r="I14" s="9" t="s">
        <v>206</v>
      </c>
      <c r="J14" s="9" t="s">
        <v>206</v>
      </c>
      <c r="K14" s="9" t="s">
        <v>206</v>
      </c>
      <c r="L14" s="9" t="s">
        <v>206</v>
      </c>
      <c r="M14" s="9" t="s">
        <v>206</v>
      </c>
    </row>
    <row r="15" spans="1:13" x14ac:dyDescent="0.25">
      <c r="A15" s="3">
        <v>2007</v>
      </c>
      <c r="B15" s="6">
        <v>237009.51</v>
      </c>
      <c r="C15" s="6">
        <v>109.48</v>
      </c>
      <c r="D15" s="6">
        <v>54351.05</v>
      </c>
      <c r="E15" s="6">
        <v>15055.3</v>
      </c>
      <c r="F15" s="6">
        <v>3679.71</v>
      </c>
      <c r="G15" s="6">
        <v>9729.2199999999993</v>
      </c>
      <c r="H15" s="6">
        <v>154084.76</v>
      </c>
      <c r="I15" s="9" t="s">
        <v>206</v>
      </c>
      <c r="J15" s="9" t="s">
        <v>206</v>
      </c>
      <c r="K15" s="9" t="s">
        <v>206</v>
      </c>
      <c r="L15" s="9" t="s">
        <v>206</v>
      </c>
      <c r="M15" s="9" t="s">
        <v>206</v>
      </c>
    </row>
    <row r="16" spans="1:13" x14ac:dyDescent="0.25">
      <c r="A16" s="3">
        <v>2008</v>
      </c>
      <c r="B16" s="6">
        <v>234267.43</v>
      </c>
      <c r="C16" s="6">
        <v>135.4</v>
      </c>
      <c r="D16" s="6">
        <v>52765.07</v>
      </c>
      <c r="E16" s="6">
        <v>14658.95</v>
      </c>
      <c r="F16" s="6">
        <v>3235.92</v>
      </c>
      <c r="G16" s="6">
        <v>9162.94</v>
      </c>
      <c r="H16" s="6">
        <v>154309.15</v>
      </c>
      <c r="I16" s="9" t="s">
        <v>206</v>
      </c>
      <c r="J16" s="9" t="s">
        <v>206</v>
      </c>
      <c r="K16" s="9" t="s">
        <v>206</v>
      </c>
      <c r="L16" s="9" t="s">
        <v>206</v>
      </c>
      <c r="M16" s="9" t="s">
        <v>206</v>
      </c>
    </row>
    <row r="17" spans="1:13" x14ac:dyDescent="0.25">
      <c r="A17" s="3">
        <v>2009</v>
      </c>
      <c r="B17" s="6">
        <v>221257.73</v>
      </c>
      <c r="C17" s="6">
        <v>-272.7</v>
      </c>
      <c r="D17" s="6">
        <v>50411.66</v>
      </c>
      <c r="E17" s="6">
        <v>14005.28</v>
      </c>
      <c r="F17" s="6">
        <v>3379.29</v>
      </c>
      <c r="G17" s="6">
        <v>8951.06</v>
      </c>
      <c r="H17" s="6">
        <v>144783.13</v>
      </c>
      <c r="I17" s="9" t="s">
        <v>206</v>
      </c>
      <c r="J17" s="9" t="s">
        <v>206</v>
      </c>
      <c r="K17" s="9" t="s">
        <v>206</v>
      </c>
      <c r="L17" s="9" t="s">
        <v>206</v>
      </c>
      <c r="M17" s="9" t="s">
        <v>206</v>
      </c>
    </row>
    <row r="18" spans="1:13" x14ac:dyDescent="0.25">
      <c r="A18" s="3">
        <v>2010</v>
      </c>
      <c r="B18" s="6">
        <v>227602.64</v>
      </c>
      <c r="C18" s="6">
        <v>17.100000000000001</v>
      </c>
      <c r="D18" s="6">
        <v>50247.47</v>
      </c>
      <c r="E18" s="6">
        <v>14314.99</v>
      </c>
      <c r="F18" s="6">
        <v>3536.15</v>
      </c>
      <c r="G18" s="6">
        <v>8710.18</v>
      </c>
      <c r="H18" s="6">
        <v>150776.75</v>
      </c>
      <c r="I18" s="9" t="s">
        <v>206</v>
      </c>
      <c r="J18" s="9" t="s">
        <v>206</v>
      </c>
      <c r="K18" s="9" t="s">
        <v>206</v>
      </c>
      <c r="L18" s="9" t="s">
        <v>206</v>
      </c>
      <c r="M18" s="9" t="s">
        <v>206</v>
      </c>
    </row>
    <row r="19" spans="1:13" x14ac:dyDescent="0.25">
      <c r="A19" s="3">
        <v>2011</v>
      </c>
      <c r="B19" s="6">
        <v>213012.89</v>
      </c>
      <c r="C19" s="6">
        <v>38.6</v>
      </c>
      <c r="D19" s="6">
        <v>48181.02</v>
      </c>
      <c r="E19" s="6">
        <v>13817.16</v>
      </c>
      <c r="F19" s="6">
        <v>3366.78</v>
      </c>
      <c r="G19" s="6">
        <v>8154.39</v>
      </c>
      <c r="H19" s="6">
        <v>139454.93999999997</v>
      </c>
      <c r="I19" s="9" t="s">
        <v>206</v>
      </c>
      <c r="J19" s="9" t="s">
        <v>206</v>
      </c>
      <c r="K19" s="9" t="s">
        <v>206</v>
      </c>
      <c r="L19" s="9" t="s">
        <v>206</v>
      </c>
      <c r="M19" s="9" t="s">
        <v>206</v>
      </c>
    </row>
    <row r="20" spans="1:13" x14ac:dyDescent="0.25">
      <c r="A20" s="3">
        <v>2012</v>
      </c>
      <c r="B20" s="6">
        <v>215841.53</v>
      </c>
      <c r="C20" s="6">
        <v>27.59</v>
      </c>
      <c r="D20" s="6">
        <v>49174.55</v>
      </c>
      <c r="E20" s="6">
        <v>13020.76</v>
      </c>
      <c r="F20" s="6">
        <v>3251.61</v>
      </c>
      <c r="G20" s="6">
        <v>7319.54</v>
      </c>
      <c r="H20" s="6">
        <v>143047.49</v>
      </c>
      <c r="I20" s="9" t="s">
        <v>206</v>
      </c>
      <c r="J20" s="9" t="s">
        <v>206</v>
      </c>
      <c r="K20" s="9" t="s">
        <v>206</v>
      </c>
      <c r="L20" s="9" t="s">
        <v>206</v>
      </c>
      <c r="M20" s="9" t="s">
        <v>206</v>
      </c>
    </row>
    <row r="21" spans="1:13" x14ac:dyDescent="0.25">
      <c r="A21" s="3">
        <v>2013</v>
      </c>
      <c r="B21" s="6">
        <v>215241.1</v>
      </c>
      <c r="C21" s="6">
        <v>7.74</v>
      </c>
      <c r="D21" s="6">
        <v>47912</v>
      </c>
      <c r="E21" s="6">
        <v>12515.19</v>
      </c>
      <c r="F21" s="6">
        <v>3018.3</v>
      </c>
      <c r="G21" s="6">
        <v>6970.51</v>
      </c>
      <c r="H21" s="6">
        <v>144817.35999999999</v>
      </c>
      <c r="I21" s="9" t="s">
        <v>206</v>
      </c>
      <c r="J21" s="9" t="s">
        <v>206</v>
      </c>
      <c r="K21" s="9" t="s">
        <v>206</v>
      </c>
      <c r="L21" s="9" t="s">
        <v>206</v>
      </c>
      <c r="M21" s="9" t="s">
        <v>206</v>
      </c>
    </row>
    <row r="22" spans="1:13" x14ac:dyDescent="0.25">
      <c r="A22" s="3">
        <v>2014</v>
      </c>
      <c r="B22" s="6">
        <v>202005.71</v>
      </c>
      <c r="C22" s="6">
        <v>0.51</v>
      </c>
      <c r="D22" s="6">
        <v>43795.08</v>
      </c>
      <c r="E22" s="6">
        <v>11930.51</v>
      </c>
      <c r="F22" s="6">
        <v>3060.39</v>
      </c>
      <c r="G22" s="6">
        <v>6978.9</v>
      </c>
      <c r="H22" s="6">
        <v>136240.32000000001</v>
      </c>
      <c r="I22" s="9" t="s">
        <v>206</v>
      </c>
      <c r="J22" s="9" t="s">
        <v>206</v>
      </c>
      <c r="K22" s="9" t="s">
        <v>206</v>
      </c>
      <c r="L22" s="9" t="s">
        <v>206</v>
      </c>
      <c r="M22" s="9" t="s">
        <v>206</v>
      </c>
    </row>
    <row r="23" spans="1:13" x14ac:dyDescent="0.25">
      <c r="A23" s="3">
        <v>2015</v>
      </c>
      <c r="B23" s="6">
        <v>203257.76</v>
      </c>
      <c r="C23" s="6">
        <v>-240.07</v>
      </c>
      <c r="D23" s="6">
        <v>41429.06</v>
      </c>
      <c r="E23" s="6">
        <v>12504.9</v>
      </c>
      <c r="F23" s="6">
        <v>3045.19</v>
      </c>
      <c r="G23" s="6">
        <v>8328.6200000000008</v>
      </c>
      <c r="H23" s="6">
        <v>138190.06</v>
      </c>
      <c r="I23" s="9" t="s">
        <v>206</v>
      </c>
      <c r="J23" s="9" t="s">
        <v>206</v>
      </c>
      <c r="K23" s="9" t="s">
        <v>206</v>
      </c>
      <c r="L23" s="9" t="s">
        <v>206</v>
      </c>
      <c r="M23" s="9" t="s">
        <v>206</v>
      </c>
    </row>
    <row r="24" spans="1:13" x14ac:dyDescent="0.25">
      <c r="A24" s="3">
        <v>2016</v>
      </c>
      <c r="B24" s="6">
        <v>200322.39</v>
      </c>
      <c r="C24" s="6">
        <v>-16.36</v>
      </c>
      <c r="D24" s="6">
        <v>37542.07</v>
      </c>
      <c r="E24" s="6">
        <v>12018.19</v>
      </c>
      <c r="F24" s="6">
        <v>2786.46</v>
      </c>
      <c r="G24" s="6">
        <v>8331.35</v>
      </c>
      <c r="H24" s="6">
        <v>139660.66999999998</v>
      </c>
      <c r="I24" s="9" t="s">
        <v>206</v>
      </c>
      <c r="J24" s="9" t="s">
        <v>206</v>
      </c>
      <c r="K24" s="9" t="s">
        <v>206</v>
      </c>
      <c r="L24" s="9" t="s">
        <v>206</v>
      </c>
      <c r="M24" s="9" t="s">
        <v>206</v>
      </c>
    </row>
    <row r="25" spans="1:13" x14ac:dyDescent="0.25">
      <c r="A25" s="3">
        <v>2017</v>
      </c>
      <c r="B25" s="6">
        <v>199183.11</v>
      </c>
      <c r="C25" s="6">
        <v>2.74</v>
      </c>
      <c r="D25" s="6">
        <v>35571.449999999997</v>
      </c>
      <c r="E25" s="6">
        <v>11903.37</v>
      </c>
      <c r="F25" s="6">
        <v>2717.11</v>
      </c>
      <c r="G25" s="6">
        <v>8574.2000000000007</v>
      </c>
      <c r="H25" s="6">
        <v>140414.22999999998</v>
      </c>
      <c r="I25" s="6">
        <v>106.52445267528384</v>
      </c>
      <c r="J25" s="6">
        <v>74630.213226703214</v>
      </c>
      <c r="K25" s="6">
        <v>65890.483575420978</v>
      </c>
      <c r="L25" s="6">
        <v>80581.898226703212</v>
      </c>
      <c r="M25" s="6">
        <v>110130.72857542097</v>
      </c>
    </row>
    <row r="26" spans="1:13" x14ac:dyDescent="0.25">
      <c r="A26" s="3">
        <v>2018</v>
      </c>
      <c r="B26" s="6">
        <v>198416.87</v>
      </c>
      <c r="C26" s="6">
        <v>33.9</v>
      </c>
      <c r="D26" s="6">
        <v>34038.67</v>
      </c>
      <c r="E26" s="6">
        <v>11831.7</v>
      </c>
      <c r="F26" s="6">
        <v>2824.55</v>
      </c>
      <c r="G26" s="6">
        <v>8256.0300000000007</v>
      </c>
      <c r="H26" s="6">
        <v>141432.01</v>
      </c>
      <c r="I26" s="6">
        <v>120.03462029186386</v>
      </c>
      <c r="J26" s="6">
        <v>75545.422714698245</v>
      </c>
      <c r="K26" s="6">
        <v>66006.57976569733</v>
      </c>
      <c r="L26" s="6">
        <v>81461.272714698251</v>
      </c>
      <c r="M26" s="6">
        <v>108785.64976569734</v>
      </c>
    </row>
    <row r="27" spans="1:13" x14ac:dyDescent="0.25">
      <c r="A27" s="3">
        <v>2019</v>
      </c>
      <c r="B27" s="6">
        <v>191173.09</v>
      </c>
      <c r="C27" s="6">
        <v>2.0499999999999998</v>
      </c>
      <c r="D27" s="6">
        <v>30718.94</v>
      </c>
      <c r="E27" s="6">
        <v>12075.39</v>
      </c>
      <c r="F27" s="6">
        <v>2950.35</v>
      </c>
      <c r="G27" s="6">
        <v>7285.5</v>
      </c>
      <c r="H27" s="6">
        <v>138140.85999999999</v>
      </c>
      <c r="I27" s="6">
        <v>136.21931276860604</v>
      </c>
      <c r="J27" s="6">
        <v>73709.59816403006</v>
      </c>
      <c r="K27" s="6">
        <v>64567.431505701861</v>
      </c>
      <c r="L27" s="6">
        <v>79747.293164030067</v>
      </c>
      <c r="M27" s="6">
        <v>104274.41650570187</v>
      </c>
    </row>
    <row r="28" spans="1:13" x14ac:dyDescent="0.25">
      <c r="A28" s="3">
        <v>2020</v>
      </c>
      <c r="B28" s="6">
        <v>171958.62</v>
      </c>
      <c r="C28" s="6">
        <v>45.1</v>
      </c>
      <c r="D28" s="6">
        <v>28152.46</v>
      </c>
      <c r="E28" s="6">
        <v>11043.89</v>
      </c>
      <c r="F28" s="6">
        <v>2933.59</v>
      </c>
      <c r="G28" s="6">
        <v>7061.78</v>
      </c>
      <c r="H28" s="6">
        <v>122721.8</v>
      </c>
      <c r="I28" s="6">
        <v>156.1481508669529</v>
      </c>
      <c r="J28" s="6">
        <v>69334.324747706152</v>
      </c>
      <c r="K28" s="6">
        <v>53543.581345253282</v>
      </c>
      <c r="L28" s="6">
        <v>74856.269747706159</v>
      </c>
      <c r="M28" s="6">
        <v>90151.57634525327</v>
      </c>
    </row>
    <row r="29" spans="1:13" x14ac:dyDescent="0.25">
      <c r="A29" s="3">
        <v>2021</v>
      </c>
      <c r="B29" s="6">
        <v>174903.07</v>
      </c>
      <c r="C29" s="6">
        <v>-41.65</v>
      </c>
      <c r="D29" s="6">
        <v>29602.86</v>
      </c>
      <c r="E29" s="6">
        <v>9966.44</v>
      </c>
      <c r="F29" s="6">
        <v>2860.29</v>
      </c>
      <c r="G29" s="6">
        <v>5622.02</v>
      </c>
      <c r="H29" s="6">
        <v>126893.11</v>
      </c>
      <c r="I29" s="6">
        <v>182.57858966353854</v>
      </c>
      <c r="J29" s="6">
        <v>71109.995774372277</v>
      </c>
      <c r="K29" s="6">
        <v>55965.629652134834</v>
      </c>
      <c r="L29" s="6">
        <v>76093.215774372278</v>
      </c>
      <c r="M29" s="6">
        <v>93411.999652134837</v>
      </c>
    </row>
    <row r="30" spans="1:13" x14ac:dyDescent="0.25">
      <c r="A30" s="3">
        <v>2022</v>
      </c>
      <c r="B30" s="6">
        <v>174324.58</v>
      </c>
      <c r="C30" s="6">
        <v>73.599999999999994</v>
      </c>
      <c r="D30" s="6">
        <v>29613.8</v>
      </c>
      <c r="E30" s="6">
        <v>10515.91</v>
      </c>
      <c r="F30" s="6">
        <v>3044</v>
      </c>
      <c r="G30" s="6">
        <v>5084.21</v>
      </c>
      <c r="H30" s="6">
        <v>125993.05999999998</v>
      </c>
      <c r="I30" s="6">
        <v>219.08421540851896</v>
      </c>
      <c r="J30" s="6">
        <v>68046.48745946672</v>
      </c>
      <c r="K30" s="6">
        <v>58165.596886549698</v>
      </c>
      <c r="L30" s="6">
        <v>73304.442459466722</v>
      </c>
      <c r="M30" s="6">
        <v>96081.351886549703</v>
      </c>
    </row>
    <row r="31" spans="1:13" x14ac:dyDescent="0.25">
      <c r="A31" s="3">
        <v>2023</v>
      </c>
      <c r="B31" s="6">
        <v>168783.87</v>
      </c>
      <c r="C31" s="6">
        <v>235.66</v>
      </c>
      <c r="D31" s="6">
        <v>25931.89</v>
      </c>
      <c r="E31" s="6">
        <v>10037.290000000001</v>
      </c>
      <c r="F31" s="6">
        <v>2902.21</v>
      </c>
      <c r="G31" s="6">
        <v>4474.58</v>
      </c>
      <c r="H31" s="6">
        <v>125202.24000000001</v>
      </c>
      <c r="I31" s="6">
        <v>259.24747576241941</v>
      </c>
      <c r="J31" s="6">
        <v>69623.413767216742</v>
      </c>
      <c r="K31" s="6">
        <v>55838.043258921643</v>
      </c>
      <c r="L31" s="6">
        <v>74642.058767216746</v>
      </c>
      <c r="M31" s="6">
        <v>89690.788258921646</v>
      </c>
    </row>
    <row r="32" spans="1:13" x14ac:dyDescent="0.25">
      <c r="A32" s="3">
        <v>2024</v>
      </c>
      <c r="B32" s="6">
        <v>169273.78</v>
      </c>
      <c r="C32" s="6">
        <v>-83.03</v>
      </c>
      <c r="D32" s="6">
        <v>24576.09</v>
      </c>
      <c r="E32" s="6">
        <v>9319.6299999999992</v>
      </c>
      <c r="F32" s="6">
        <v>2862.23</v>
      </c>
      <c r="G32" s="6">
        <v>4534.6400000000003</v>
      </c>
      <c r="H32" s="6">
        <v>128064.21999999999</v>
      </c>
      <c r="I32" s="6">
        <v>304.37349793908049</v>
      </c>
      <c r="J32" s="6">
        <v>75431.028936912699</v>
      </c>
      <c r="K32" s="6">
        <v>52937.540125566768</v>
      </c>
      <c r="L32" s="6">
        <v>80090.843936912701</v>
      </c>
      <c r="M32" s="6">
        <v>85035.675125566762</v>
      </c>
    </row>
    <row r="33" spans="1:13" x14ac:dyDescent="0.25">
      <c r="A33" s="3">
        <v>2025</v>
      </c>
      <c r="B33" s="6">
        <v>166847.35</v>
      </c>
      <c r="C33" s="6">
        <v>71.22</v>
      </c>
      <c r="D33" s="6">
        <v>23567.01</v>
      </c>
      <c r="E33" s="6">
        <v>8535.5499999999993</v>
      </c>
      <c r="F33" s="6">
        <v>2799.04</v>
      </c>
      <c r="G33" s="6">
        <v>4185.9799999999996</v>
      </c>
      <c r="H33" s="6">
        <v>127688.54</v>
      </c>
      <c r="I33" s="6">
        <v>352.86376478924973</v>
      </c>
      <c r="J33" s="6">
        <v>74882.879014859805</v>
      </c>
      <c r="K33" s="6">
        <v>53158.518215524702</v>
      </c>
      <c r="L33" s="6">
        <v>79150.6540148598</v>
      </c>
      <c r="M33" s="6">
        <v>83792.343215524699</v>
      </c>
    </row>
  </sheetData>
  <pageMargins left="0.75" right="0.75" top="1" bottom="1" header="0.5" footer="0.5"/>
  <pageSetup fitToHeight="0" orientation="landscape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13"/>
  <sheetViews>
    <sheetView showGridLines="0" workbookViewId="0"/>
  </sheetViews>
  <sheetFormatPr defaultRowHeight="15" x14ac:dyDescent="0.25"/>
  <cols>
    <col min="1" max="1" width="8.5703125" customWidth="1"/>
    <col min="2" max="2" width="22.85546875" customWidth="1"/>
    <col min="3" max="3" width="24.85546875" customWidth="1"/>
    <col min="4" max="4" width="21.85546875" customWidth="1"/>
    <col min="5" max="5" width="23.7109375" customWidth="1"/>
    <col min="6" max="6" width="22.42578125" customWidth="1"/>
    <col min="7" max="7" width="24.28515625" customWidth="1"/>
    <col min="8" max="8" width="23.140625" customWidth="1"/>
    <col min="9" max="9" width="25.140625" customWidth="1"/>
    <col min="10" max="10" width="25.85546875" customWidth="1"/>
    <col min="11" max="11" width="27.85546875" customWidth="1"/>
  </cols>
  <sheetData>
    <row r="1" spans="1:11" ht="28.5" customHeight="1" x14ac:dyDescent="0.25">
      <c r="A1" s="42" t="s">
        <v>44</v>
      </c>
    </row>
    <row r="2" spans="1:11" ht="20.25" customHeight="1" x14ac:dyDescent="0.25">
      <c r="A2" s="43" t="s">
        <v>0</v>
      </c>
    </row>
    <row r="3" spans="1:11" ht="20.25" customHeight="1" x14ac:dyDescent="0.25">
      <c r="A3" s="43" t="s">
        <v>83</v>
      </c>
    </row>
    <row r="4" spans="1:11" ht="25.5" x14ac:dyDescent="0.25">
      <c r="A4" s="2" t="s">
        <v>1</v>
      </c>
      <c r="B4" s="2" t="s">
        <v>96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97</v>
      </c>
      <c r="K4" s="2" t="s">
        <v>9</v>
      </c>
    </row>
    <row r="5" spans="1:11" x14ac:dyDescent="0.25">
      <c r="A5" s="3">
        <v>2017</v>
      </c>
      <c r="B5" s="6">
        <v>31163.329042959154</v>
      </c>
      <c r="C5" s="6">
        <v>7544.7854097161307</v>
      </c>
      <c r="D5" s="6">
        <v>11214.654054173167</v>
      </c>
      <c r="E5" s="6">
        <v>9585.2159458268306</v>
      </c>
      <c r="F5" s="6">
        <v>16473.833808126907</v>
      </c>
      <c r="G5" s="6">
        <v>7032.5385413219674</v>
      </c>
      <c r="H5" s="6">
        <v>15778.396321443985</v>
      </c>
      <c r="I5" s="6">
        <v>41727.943678556017</v>
      </c>
      <c r="J5" s="6">
        <v>74630.213226703214</v>
      </c>
      <c r="K5" s="6">
        <v>65890.483575420949</v>
      </c>
    </row>
    <row r="6" spans="1:11" x14ac:dyDescent="0.25">
      <c r="A6" s="3">
        <v>2018</v>
      </c>
      <c r="B6" s="6">
        <v>31595.102998546005</v>
      </c>
      <c r="C6" s="6">
        <v>7655.5816217458787</v>
      </c>
      <c r="D6" s="6">
        <v>11262.650396097884</v>
      </c>
      <c r="E6" s="6">
        <v>9665.0596039021166</v>
      </c>
      <c r="F6" s="6">
        <v>16970.590722496861</v>
      </c>
      <c r="G6" s="6">
        <v>7140.5171376068429</v>
      </c>
      <c r="H6" s="6">
        <v>15717.0785975575</v>
      </c>
      <c r="I6" s="6">
        <v>41545.421402442502</v>
      </c>
      <c r="J6" s="6">
        <v>75545.422714698259</v>
      </c>
      <c r="K6" s="6">
        <v>66006.579765697345</v>
      </c>
    </row>
    <row r="7" spans="1:11" x14ac:dyDescent="0.25">
      <c r="A7" s="3">
        <v>2019</v>
      </c>
      <c r="B7" s="6">
        <v>30732.451060548705</v>
      </c>
      <c r="C7" s="6">
        <v>7507.4782522198921</v>
      </c>
      <c r="D7" s="6">
        <v>10746.410584738427</v>
      </c>
      <c r="E7" s="6">
        <v>9205.4394152615732</v>
      </c>
      <c r="F7" s="6">
        <v>16793.742050966586</v>
      </c>
      <c r="G7" s="6">
        <v>7032.268305996753</v>
      </c>
      <c r="H7" s="6">
        <v>15436.994467776351</v>
      </c>
      <c r="I7" s="6">
        <v>40822.245532223642</v>
      </c>
      <c r="J7" s="6">
        <v>73709.598164030074</v>
      </c>
      <c r="K7" s="6">
        <v>64567.431505701861</v>
      </c>
    </row>
    <row r="8" spans="1:11" x14ac:dyDescent="0.25">
      <c r="A8" s="3">
        <v>2020</v>
      </c>
      <c r="B8" s="6">
        <v>31778.945946128915</v>
      </c>
      <c r="C8" s="6">
        <v>7682.9722047380374</v>
      </c>
      <c r="D8" s="6">
        <v>10627.019425375938</v>
      </c>
      <c r="E8" s="6">
        <v>9005.2905746240631</v>
      </c>
      <c r="F8" s="6">
        <v>15756.0706518442</v>
      </c>
      <c r="G8" s="6">
        <v>6360.8872902483045</v>
      </c>
      <c r="H8" s="6">
        <v>11172.288724357129</v>
      </c>
      <c r="I8" s="6">
        <v>30494.431275642866</v>
      </c>
      <c r="J8" s="6">
        <v>69334.324747706181</v>
      </c>
      <c r="K8" s="6">
        <v>53543.581345253275</v>
      </c>
    </row>
    <row r="9" spans="1:11" x14ac:dyDescent="0.25">
      <c r="A9" s="3">
        <v>2021</v>
      </c>
      <c r="B9" s="6">
        <v>31981.321175646026</v>
      </c>
      <c r="C9" s="6">
        <v>7660.3674140175162</v>
      </c>
      <c r="D9" s="6">
        <v>10642.328875785955</v>
      </c>
      <c r="E9" s="6">
        <v>9167.8411242140482</v>
      </c>
      <c r="F9" s="6">
        <v>16680.362846906948</v>
      </c>
      <c r="G9" s="6">
        <v>6614.7939899366147</v>
      </c>
      <c r="H9" s="6">
        <v>11805.982876033333</v>
      </c>
      <c r="I9" s="6">
        <v>32522.627123966668</v>
      </c>
      <c r="J9" s="6">
        <v>71109.995774372263</v>
      </c>
      <c r="K9" s="6">
        <v>55965.629652134841</v>
      </c>
    </row>
    <row r="10" spans="1:11" x14ac:dyDescent="0.25">
      <c r="A10" s="3">
        <v>2022</v>
      </c>
      <c r="B10" s="6">
        <v>28944.711661288773</v>
      </c>
      <c r="C10" s="6">
        <v>6846.612554119758</v>
      </c>
      <c r="D10" s="6">
        <v>9583.1686097405782</v>
      </c>
      <c r="E10" s="6">
        <v>8374.6213902594227</v>
      </c>
      <c r="F10" s="6">
        <v>15587.562090075209</v>
      </c>
      <c r="G10" s="6">
        <v>6291.2580405327071</v>
      </c>
      <c r="H10" s="6">
        <v>13931.045098362192</v>
      </c>
      <c r="I10" s="6">
        <v>36653.104901637795</v>
      </c>
      <c r="J10" s="6">
        <v>68046.487459466764</v>
      </c>
      <c r="K10" s="6">
        <v>58165.596886549683</v>
      </c>
    </row>
    <row r="11" spans="1:11" x14ac:dyDescent="0.25">
      <c r="A11" s="3">
        <v>2023</v>
      </c>
      <c r="B11" s="6">
        <v>27500.422530890588</v>
      </c>
      <c r="C11" s="6">
        <v>5371.6849448718312</v>
      </c>
      <c r="D11" s="6">
        <v>10017.197400000001</v>
      </c>
      <c r="E11" s="6">
        <v>8823.3325999999997</v>
      </c>
      <c r="F11" s="6">
        <v>15689.169113046582</v>
      </c>
      <c r="G11" s="6">
        <v>5596.0004373293987</v>
      </c>
      <c r="H11" s="6">
        <v>16416.62472327959</v>
      </c>
      <c r="I11" s="6">
        <v>36047.0252767204</v>
      </c>
      <c r="J11" s="6">
        <v>69623.413767216771</v>
      </c>
      <c r="K11" s="6">
        <v>55838.043258921629</v>
      </c>
    </row>
    <row r="12" spans="1:11" x14ac:dyDescent="0.25">
      <c r="A12" s="3">
        <v>2024</v>
      </c>
      <c r="B12" s="6">
        <v>29369.412979802422</v>
      </c>
      <c r="C12" s="6">
        <v>4863.7205181366626</v>
      </c>
      <c r="D12" s="6">
        <v>9672.7397500000006</v>
      </c>
      <c r="E12" s="6">
        <v>8538.8302499999991</v>
      </c>
      <c r="F12" s="6">
        <v>16602.412954528209</v>
      </c>
      <c r="G12" s="6">
        <v>5383.882610012216</v>
      </c>
      <c r="H12" s="6">
        <v>19786.463252582111</v>
      </c>
      <c r="I12" s="6">
        <v>34151.106747417893</v>
      </c>
      <c r="J12" s="6">
        <v>75431.028936912742</v>
      </c>
      <c r="K12" s="6">
        <v>52937.540125566768</v>
      </c>
    </row>
    <row r="13" spans="1:11" x14ac:dyDescent="0.25">
      <c r="A13" s="3">
        <v>2025</v>
      </c>
      <c r="B13" s="6">
        <v>29451.54171233291</v>
      </c>
      <c r="C13" s="6">
        <v>4909.7720524563356</v>
      </c>
      <c r="D13" s="6">
        <v>9205.9811250000002</v>
      </c>
      <c r="E13" s="6">
        <v>8115.8788749999994</v>
      </c>
      <c r="F13" s="6">
        <v>16007.561621960505</v>
      </c>
      <c r="G13" s="6">
        <v>5343.9518436347726</v>
      </c>
      <c r="H13" s="6">
        <v>20217.794555566419</v>
      </c>
      <c r="I13" s="6">
        <v>34788.915444433587</v>
      </c>
      <c r="J13" s="6">
        <v>74882.879014859835</v>
      </c>
      <c r="K13" s="6">
        <v>53158.518215524695</v>
      </c>
    </row>
  </sheetData>
  <pageMargins left="0.75" right="0.75" top="1" bottom="1" header="0.5" footer="0.5"/>
  <pageSetup fitToHeight="0" orientation="landscape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34"/>
  <sheetViews>
    <sheetView showGridLines="0" workbookViewId="0"/>
  </sheetViews>
  <sheetFormatPr defaultRowHeight="15" x14ac:dyDescent="0.25"/>
  <cols>
    <col min="1" max="1" width="20.85546875" customWidth="1"/>
    <col min="2" max="2" width="34.42578125" bestFit="1" customWidth="1"/>
    <col min="3" max="3" width="22" customWidth="1"/>
    <col min="4" max="4" width="24" customWidth="1"/>
    <col min="5" max="5" width="14" customWidth="1"/>
    <col min="8" max="8" width="12" bestFit="1" customWidth="1"/>
  </cols>
  <sheetData>
    <row r="1" spans="1:5" ht="28.5" customHeight="1" x14ac:dyDescent="0.25">
      <c r="A1" s="42" t="s">
        <v>45</v>
      </c>
    </row>
    <row r="2" spans="1:5" ht="20.25" customHeight="1" x14ac:dyDescent="0.25">
      <c r="A2" s="43" t="s">
        <v>0</v>
      </c>
    </row>
    <row r="3" spans="1:5" ht="20.25" customHeight="1" x14ac:dyDescent="0.25">
      <c r="A3" s="43" t="s">
        <v>83</v>
      </c>
    </row>
    <row r="4" spans="1:5" ht="25.5" x14ac:dyDescent="0.25">
      <c r="A4" s="2" t="s">
        <v>10</v>
      </c>
      <c r="B4" s="2" t="s">
        <v>11</v>
      </c>
      <c r="C4" s="38" t="s">
        <v>102</v>
      </c>
      <c r="D4" s="38" t="s">
        <v>103</v>
      </c>
      <c r="E4" s="2" t="s">
        <v>12</v>
      </c>
    </row>
    <row r="5" spans="1:5" x14ac:dyDescent="0.25">
      <c r="A5" s="1" t="s">
        <v>98</v>
      </c>
      <c r="B5" s="1" t="s">
        <v>14</v>
      </c>
      <c r="C5" s="6">
        <v>19230.800476440811</v>
      </c>
      <c r="D5" s="6">
        <v>1788.7492076887879</v>
      </c>
      <c r="E5" s="6">
        <v>21019.549684129597</v>
      </c>
    </row>
    <row r="6" spans="1:5" x14ac:dyDescent="0.25">
      <c r="A6" s="1" t="s">
        <v>13</v>
      </c>
      <c r="B6" s="1" t="s">
        <v>15</v>
      </c>
      <c r="C6" s="6">
        <v>5396.0802355291407</v>
      </c>
      <c r="D6" s="6">
        <v>509.02515518187977</v>
      </c>
      <c r="E6" s="6">
        <v>5905.1053907110208</v>
      </c>
    </row>
    <row r="7" spans="1:5" x14ac:dyDescent="0.25">
      <c r="A7" s="1" t="s">
        <v>13</v>
      </c>
      <c r="B7" s="1" t="s">
        <v>16</v>
      </c>
      <c r="C7" s="6">
        <v>1015.2943562187663</v>
      </c>
      <c r="D7" s="6">
        <v>496.34959652324835</v>
      </c>
      <c r="E7" s="6">
        <v>1511.6439527420148</v>
      </c>
    </row>
    <row r="8" spans="1:5" x14ac:dyDescent="0.25">
      <c r="A8" s="1" t="s">
        <v>13</v>
      </c>
      <c r="B8" s="1" t="s">
        <v>17</v>
      </c>
      <c r="C8" s="6">
        <v>136.15734758877551</v>
      </c>
      <c r="D8" s="6">
        <v>202.6520872751743</v>
      </c>
      <c r="E8" s="6">
        <v>338.80943486394983</v>
      </c>
    </row>
    <row r="9" spans="1:5" x14ac:dyDescent="0.25">
      <c r="A9" s="1" t="s">
        <v>13</v>
      </c>
      <c r="B9" s="1" t="s">
        <v>18</v>
      </c>
      <c r="C9" s="6">
        <v>3673.2092965554193</v>
      </c>
      <c r="D9" s="6">
        <v>1912.9960057872456</v>
      </c>
      <c r="E9" s="6">
        <v>5586.2053023426652</v>
      </c>
    </row>
    <row r="10" spans="1:5" x14ac:dyDescent="0.25">
      <c r="A10" s="4" t="s">
        <v>19</v>
      </c>
      <c r="B10" s="4" t="s">
        <v>20</v>
      </c>
      <c r="C10" s="7">
        <v>590.11649999999997</v>
      </c>
      <c r="D10" s="7">
        <v>752.99349999999993</v>
      </c>
      <c r="E10" s="7">
        <v>1343.11</v>
      </c>
    </row>
    <row r="11" spans="1:5" x14ac:dyDescent="0.25">
      <c r="A11" s="1" t="s">
        <v>19</v>
      </c>
      <c r="B11" s="1" t="s">
        <v>21</v>
      </c>
      <c r="C11" s="6">
        <v>9337.7844163719928</v>
      </c>
      <c r="D11" s="6">
        <v>909.42601671914497</v>
      </c>
      <c r="E11" s="6">
        <v>10247.210433091137</v>
      </c>
    </row>
    <row r="12" spans="1:5" x14ac:dyDescent="0.25">
      <c r="A12" s="1" t="s">
        <v>19</v>
      </c>
      <c r="B12" s="1" t="s">
        <v>22</v>
      </c>
      <c r="C12" s="6">
        <v>1334.4995329484411</v>
      </c>
      <c r="D12" s="6">
        <v>128.82061527493948</v>
      </c>
      <c r="E12" s="6">
        <v>1463.3201482233806</v>
      </c>
    </row>
    <row r="13" spans="1:5" x14ac:dyDescent="0.25">
      <c r="A13" s="1" t="s">
        <v>19</v>
      </c>
      <c r="B13" s="1" t="s">
        <v>23</v>
      </c>
      <c r="C13" s="6">
        <v>728.28386144766273</v>
      </c>
      <c r="D13" s="6">
        <v>290.66219002631976</v>
      </c>
      <c r="E13" s="6">
        <v>1018.9460514739825</v>
      </c>
    </row>
    <row r="14" spans="1:5" x14ac:dyDescent="0.25">
      <c r="A14" s="1" t="s">
        <v>19</v>
      </c>
      <c r="B14" s="1" t="s">
        <v>17</v>
      </c>
      <c r="C14" s="6">
        <v>297.92263613618132</v>
      </c>
      <c r="D14" s="6">
        <v>1334.0839009755853</v>
      </c>
      <c r="E14" s="6">
        <v>1632.0065371117666</v>
      </c>
    </row>
    <row r="15" spans="1:5" x14ac:dyDescent="0.25">
      <c r="A15" s="1" t="s">
        <v>19</v>
      </c>
      <c r="B15" s="1" t="s">
        <v>24</v>
      </c>
      <c r="C15" s="6">
        <v>1276.8331676773385</v>
      </c>
      <c r="D15" s="6">
        <v>375.74512353579962</v>
      </c>
      <c r="E15" s="6">
        <v>1652.5782912131381</v>
      </c>
    </row>
    <row r="16" spans="1:5" x14ac:dyDescent="0.25">
      <c r="A16" s="1" t="s">
        <v>19</v>
      </c>
      <c r="B16" s="1" t="s">
        <v>25</v>
      </c>
      <c r="C16" s="6">
        <v>624.30068165875355</v>
      </c>
      <c r="D16" s="6">
        <v>118.91441555404833</v>
      </c>
      <c r="E16" s="6">
        <v>743.21509721280188</v>
      </c>
    </row>
    <row r="17" spans="1:5" x14ac:dyDescent="0.25">
      <c r="A17" s="1" t="s">
        <v>19</v>
      </c>
      <c r="B17" s="1" t="s">
        <v>26</v>
      </c>
      <c r="C17" s="6">
        <v>1817.8208257201406</v>
      </c>
      <c r="D17" s="6">
        <v>1433.3060815489334</v>
      </c>
      <c r="E17" s="6">
        <v>3251.1269072690739</v>
      </c>
    </row>
    <row r="18" spans="1:5" x14ac:dyDescent="0.25">
      <c r="A18" s="4" t="s">
        <v>27</v>
      </c>
      <c r="B18" s="4" t="s">
        <v>114</v>
      </c>
      <c r="C18" s="7">
        <v>221.17859999999999</v>
      </c>
      <c r="D18" s="7">
        <v>188.41139999999999</v>
      </c>
      <c r="E18" s="7">
        <v>409.59</v>
      </c>
    </row>
    <row r="19" spans="1:5" x14ac:dyDescent="0.25">
      <c r="A19" s="1" t="s">
        <v>27</v>
      </c>
      <c r="B19" s="1" t="s">
        <v>28</v>
      </c>
      <c r="C19" s="6">
        <v>206.59870000000001</v>
      </c>
      <c r="D19" s="6">
        <v>215.03129999999999</v>
      </c>
      <c r="E19" s="6">
        <v>421.63</v>
      </c>
    </row>
    <row r="20" spans="1:5" x14ac:dyDescent="0.25">
      <c r="A20" s="1" t="s">
        <v>27</v>
      </c>
      <c r="B20" s="1" t="s">
        <v>29</v>
      </c>
      <c r="C20" s="6">
        <v>1044.9935999999998</v>
      </c>
      <c r="D20" s="6">
        <v>1132.0763999999999</v>
      </c>
      <c r="E20" s="6">
        <v>2177.0699999999997</v>
      </c>
    </row>
    <row r="21" spans="1:5" x14ac:dyDescent="0.25">
      <c r="A21" s="1" t="s">
        <v>27</v>
      </c>
      <c r="B21" s="1" t="s">
        <v>30</v>
      </c>
      <c r="C21" s="6">
        <v>1472.9399999999998</v>
      </c>
      <c r="D21" s="6">
        <v>865.05999999999972</v>
      </c>
      <c r="E21" s="6">
        <v>2337.9999999999995</v>
      </c>
    </row>
    <row r="22" spans="1:5" x14ac:dyDescent="0.25">
      <c r="A22" s="1" t="s">
        <v>27</v>
      </c>
      <c r="B22" s="1" t="s">
        <v>115</v>
      </c>
      <c r="C22" s="6">
        <v>426.27679999999992</v>
      </c>
      <c r="D22" s="6">
        <v>308.6832</v>
      </c>
      <c r="E22" s="6">
        <v>734.95999999999992</v>
      </c>
    </row>
    <row r="23" spans="1:5" x14ac:dyDescent="0.25">
      <c r="A23" s="1" t="s">
        <v>27</v>
      </c>
      <c r="B23" s="1" t="s">
        <v>116</v>
      </c>
      <c r="C23" s="6">
        <v>372.19840000000005</v>
      </c>
      <c r="D23" s="6">
        <v>209.36160000000001</v>
      </c>
      <c r="E23" s="6">
        <v>581.56000000000006</v>
      </c>
    </row>
    <row r="24" spans="1:5" x14ac:dyDescent="0.25">
      <c r="A24" s="1" t="s">
        <v>27</v>
      </c>
      <c r="B24" s="1" t="s">
        <v>31</v>
      </c>
      <c r="C24" s="6">
        <v>259.2072</v>
      </c>
      <c r="D24" s="6">
        <v>203.6628</v>
      </c>
      <c r="E24" s="6">
        <v>462.87</v>
      </c>
    </row>
    <row r="25" spans="1:5" x14ac:dyDescent="0.25">
      <c r="A25" s="1" t="s">
        <v>27</v>
      </c>
      <c r="B25" s="1" t="s">
        <v>117</v>
      </c>
      <c r="C25" s="6">
        <v>1551.2068000000002</v>
      </c>
      <c r="D25" s="6">
        <v>1431.8832</v>
      </c>
      <c r="E25" s="6">
        <v>2983.09</v>
      </c>
    </row>
    <row r="26" spans="1:5" x14ac:dyDescent="0.25">
      <c r="A26" s="1" t="s">
        <v>27</v>
      </c>
      <c r="B26" s="1" t="s">
        <v>118</v>
      </c>
      <c r="C26" s="6">
        <v>179.2371</v>
      </c>
      <c r="D26" s="6">
        <v>186.55290000000002</v>
      </c>
      <c r="E26" s="6">
        <v>365.79</v>
      </c>
    </row>
    <row r="27" spans="1:5" x14ac:dyDescent="0.25">
      <c r="A27" s="1" t="s">
        <v>27</v>
      </c>
      <c r="B27" s="1" t="s">
        <v>119</v>
      </c>
      <c r="C27" s="6">
        <v>659.26519999999994</v>
      </c>
      <c r="D27" s="6">
        <v>839.06479999999999</v>
      </c>
      <c r="E27" s="6">
        <v>1498.33</v>
      </c>
    </row>
    <row r="28" spans="1:5" x14ac:dyDescent="0.25">
      <c r="A28" s="1" t="s">
        <v>27</v>
      </c>
      <c r="B28" s="1" t="s">
        <v>32</v>
      </c>
      <c r="C28" s="6">
        <v>277.35200000000003</v>
      </c>
      <c r="D28" s="6">
        <v>416.02799999999996</v>
      </c>
      <c r="E28" s="6">
        <v>693.38</v>
      </c>
    </row>
    <row r="29" spans="1:5" x14ac:dyDescent="0.25">
      <c r="A29" s="1" t="s">
        <v>27</v>
      </c>
      <c r="B29" s="1" t="s">
        <v>120</v>
      </c>
      <c r="C29" s="6">
        <v>1373.3440000000003</v>
      </c>
      <c r="D29" s="6">
        <v>1079.0559999999998</v>
      </c>
      <c r="E29" s="6">
        <v>2452.4</v>
      </c>
    </row>
    <row r="30" spans="1:5" x14ac:dyDescent="0.25">
      <c r="A30" s="1" t="s">
        <v>27</v>
      </c>
      <c r="B30" s="1" t="s">
        <v>33</v>
      </c>
      <c r="C30" s="6">
        <v>1162.1827249999999</v>
      </c>
      <c r="D30" s="6">
        <v>1041.0072750000002</v>
      </c>
      <c r="E30" s="6">
        <v>2203.19</v>
      </c>
    </row>
    <row r="31" spans="1:5" x14ac:dyDescent="0.25">
      <c r="A31" s="4" t="s">
        <v>34</v>
      </c>
      <c r="B31" s="4" t="s">
        <v>35</v>
      </c>
      <c r="C31" s="7">
        <v>14546.579555566417</v>
      </c>
      <c r="D31" s="7">
        <v>25266.440444433589</v>
      </c>
      <c r="E31" s="7">
        <v>39813.020000000004</v>
      </c>
    </row>
    <row r="32" spans="1:5" x14ac:dyDescent="0.25">
      <c r="A32" s="1" t="s">
        <v>34</v>
      </c>
      <c r="B32" s="1" t="s">
        <v>36</v>
      </c>
      <c r="C32" s="6">
        <v>481.23990000000003</v>
      </c>
      <c r="D32" s="6">
        <v>531.39009999999996</v>
      </c>
      <c r="E32" s="6">
        <v>1012.63</v>
      </c>
    </row>
    <row r="33" spans="1:5" x14ac:dyDescent="0.25">
      <c r="A33" s="1" t="s">
        <v>34</v>
      </c>
      <c r="B33" s="1" t="s">
        <v>37</v>
      </c>
      <c r="C33" s="6">
        <v>4827.6755999999996</v>
      </c>
      <c r="D33" s="6">
        <v>8582.5344000000005</v>
      </c>
      <c r="E33" s="6">
        <v>13410.21</v>
      </c>
    </row>
    <row r="34" spans="1:5" x14ac:dyDescent="0.25">
      <c r="A34" s="1" t="s">
        <v>34</v>
      </c>
      <c r="B34" s="1" t="s">
        <v>38</v>
      </c>
      <c r="C34" s="6">
        <v>362.29949999999997</v>
      </c>
      <c r="D34" s="6">
        <v>408.55050000000006</v>
      </c>
      <c r="E34" s="6">
        <v>770.85</v>
      </c>
    </row>
  </sheetData>
  <pageMargins left="0.75" right="0.75" top="1" bottom="1" header="0.5" footer="0.5"/>
  <pageSetup fitToHeight="0" orientation="landscape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9"/>
  <sheetViews>
    <sheetView showGridLines="0" workbookViewId="0"/>
  </sheetViews>
  <sheetFormatPr defaultRowHeight="15" x14ac:dyDescent="0.25"/>
  <cols>
    <col min="1" max="1" width="12" customWidth="1"/>
    <col min="2" max="3" width="27.28515625" customWidth="1"/>
    <col min="4" max="4" width="43.28515625" customWidth="1"/>
    <col min="5" max="5" width="45.5703125" customWidth="1"/>
    <col min="6" max="6" width="46.5703125" customWidth="1"/>
    <col min="7" max="7" width="49" customWidth="1"/>
  </cols>
  <sheetData>
    <row r="1" spans="1:5" ht="28.5" customHeight="1" x14ac:dyDescent="0.25">
      <c r="A1" s="42" t="s">
        <v>109</v>
      </c>
    </row>
    <row r="2" spans="1:5" ht="20.25" customHeight="1" x14ac:dyDescent="0.25">
      <c r="A2" s="43" t="s">
        <v>0</v>
      </c>
    </row>
    <row r="3" spans="1:5" ht="20.25" customHeight="1" x14ac:dyDescent="0.25">
      <c r="A3" s="43" t="s">
        <v>83</v>
      </c>
    </row>
    <row r="4" spans="1:5" ht="45" customHeight="1" x14ac:dyDescent="0.25">
      <c r="A4" s="2" t="s">
        <v>10</v>
      </c>
      <c r="B4" s="2" t="s">
        <v>39</v>
      </c>
      <c r="C4" s="2" t="s">
        <v>40</v>
      </c>
      <c r="D4" s="2" t="s">
        <v>110</v>
      </c>
      <c r="E4" s="2" t="s">
        <v>41</v>
      </c>
    </row>
    <row r="5" spans="1:5" x14ac:dyDescent="0.25">
      <c r="A5" s="1" t="s">
        <v>13</v>
      </c>
      <c r="B5" s="6">
        <v>29451.54171233291</v>
      </c>
      <c r="C5" s="6">
        <v>4909.7720524563356</v>
      </c>
      <c r="D5" s="6">
        <v>27944.894959306363</v>
      </c>
      <c r="E5" s="6">
        <v>6416.4188054828855</v>
      </c>
    </row>
    <row r="6" spans="1:5" x14ac:dyDescent="0.25">
      <c r="A6" s="1" t="s">
        <v>27</v>
      </c>
      <c r="B6" s="6">
        <v>9205.9811250000002</v>
      </c>
      <c r="C6" s="6">
        <v>8115.8788749999994</v>
      </c>
      <c r="D6" s="6">
        <v>9214.0610818686873</v>
      </c>
      <c r="E6" s="6">
        <v>8107.7989181313114</v>
      </c>
    </row>
    <row r="7" spans="1:5" x14ac:dyDescent="0.25">
      <c r="A7" s="1" t="s">
        <v>19</v>
      </c>
      <c r="B7" s="6">
        <v>16007.561621960505</v>
      </c>
      <c r="C7" s="6">
        <v>5343.9518436347726</v>
      </c>
      <c r="D7" s="6">
        <v>15065.585472810231</v>
      </c>
      <c r="E7" s="6">
        <v>6285.9279927850512</v>
      </c>
    </row>
    <row r="8" spans="1:5" x14ac:dyDescent="0.25">
      <c r="A8" s="1" t="s">
        <v>34</v>
      </c>
      <c r="B8" s="6">
        <v>20217.794555566419</v>
      </c>
      <c r="C8" s="6">
        <v>34788.915444433587</v>
      </c>
      <c r="D8" s="6">
        <v>15656.568083989881</v>
      </c>
      <c r="E8" s="6">
        <v>39350.141916010121</v>
      </c>
    </row>
    <row r="9" spans="1:5" x14ac:dyDescent="0.25">
      <c r="A9" s="5" t="s">
        <v>42</v>
      </c>
      <c r="B9" s="8">
        <v>74882.879014859835</v>
      </c>
      <c r="C9" s="8">
        <v>53158.518215524695</v>
      </c>
      <c r="D9" s="8">
        <v>67881.10959797517</v>
      </c>
      <c r="E9" s="8">
        <v>60160.287632409367</v>
      </c>
    </row>
  </sheetData>
  <pageMargins left="0.75" right="0.75" top="1" bottom="1" header="0.5" footer="0.5"/>
  <pageSetup fitToHeight="0" orientation="landscape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94175-E54F-4AE0-89D4-580923B281AF}">
  <dimension ref="A1:T62"/>
  <sheetViews>
    <sheetView showGridLines="0" workbookViewId="0"/>
  </sheetViews>
  <sheetFormatPr defaultRowHeight="15" x14ac:dyDescent="0.25"/>
  <cols>
    <col min="1" max="1" width="27.140625" customWidth="1"/>
    <col min="2" max="2" width="15" customWidth="1"/>
    <col min="3" max="3" width="14.28515625" customWidth="1"/>
    <col min="4" max="4" width="17.85546875" customWidth="1"/>
    <col min="5" max="5" width="18" customWidth="1"/>
    <col min="6" max="6" width="42.85546875" bestFit="1" customWidth="1"/>
    <col min="7" max="7" width="15" customWidth="1"/>
    <col min="8" max="8" width="14.28515625" customWidth="1"/>
    <col min="9" max="9" width="17.85546875" customWidth="1"/>
    <col min="10" max="10" width="18" customWidth="1"/>
    <col min="11" max="11" width="41.42578125" customWidth="1"/>
    <col min="12" max="12" width="15" customWidth="1"/>
    <col min="13" max="13" width="14.28515625" customWidth="1"/>
    <col min="14" max="14" width="17.85546875" customWidth="1"/>
    <col min="15" max="15" width="18" customWidth="1"/>
    <col min="16" max="16" width="41.42578125" customWidth="1"/>
    <col min="17" max="17" width="15" customWidth="1"/>
    <col min="18" max="18" width="14.28515625" customWidth="1"/>
    <col min="19" max="19" width="17.85546875" customWidth="1"/>
    <col min="20" max="20" width="18" customWidth="1"/>
  </cols>
  <sheetData>
    <row r="1" spans="1:20" ht="28.5" x14ac:dyDescent="0.25">
      <c r="A1" s="42" t="s">
        <v>128</v>
      </c>
    </row>
    <row r="2" spans="1:20" ht="20.25" customHeight="1" x14ac:dyDescent="0.25">
      <c r="A2" s="43" t="s">
        <v>0</v>
      </c>
    </row>
    <row r="3" spans="1:20" x14ac:dyDescent="0.25">
      <c r="A3" s="44" t="s">
        <v>13</v>
      </c>
      <c r="B3" s="44"/>
      <c r="C3" s="45"/>
      <c r="D3" s="48"/>
      <c r="E3" s="48"/>
      <c r="F3" s="55" t="s">
        <v>19</v>
      </c>
      <c r="G3" s="44"/>
      <c r="H3" s="45"/>
      <c r="I3" s="48"/>
      <c r="J3" s="48"/>
      <c r="K3" s="55" t="s">
        <v>27</v>
      </c>
      <c r="L3" s="44"/>
      <c r="M3" s="45"/>
      <c r="N3" s="48"/>
      <c r="O3" s="48"/>
      <c r="P3" s="55" t="s">
        <v>34</v>
      </c>
      <c r="Q3" s="44"/>
      <c r="R3" s="45"/>
      <c r="S3" s="48"/>
      <c r="T3" s="48"/>
    </row>
    <row r="4" spans="1:20" x14ac:dyDescent="0.25">
      <c r="A4" s="46" t="s">
        <v>11</v>
      </c>
      <c r="B4" s="46" t="s">
        <v>129</v>
      </c>
      <c r="C4" s="46" t="s">
        <v>132</v>
      </c>
      <c r="D4" s="47" t="s">
        <v>130</v>
      </c>
      <c r="E4" s="47" t="s">
        <v>131</v>
      </c>
      <c r="F4" s="46" t="s">
        <v>11</v>
      </c>
      <c r="G4" s="46" t="s">
        <v>129</v>
      </c>
      <c r="H4" s="46" t="s">
        <v>132</v>
      </c>
      <c r="I4" s="47" t="s">
        <v>130</v>
      </c>
      <c r="J4" s="47" t="s">
        <v>131</v>
      </c>
      <c r="K4" s="56" t="s">
        <v>175</v>
      </c>
      <c r="L4" s="46" t="s">
        <v>129</v>
      </c>
      <c r="M4" s="46" t="s">
        <v>132</v>
      </c>
      <c r="N4" s="47" t="s">
        <v>130</v>
      </c>
      <c r="O4" s="47" t="s">
        <v>131</v>
      </c>
      <c r="P4" s="46" t="s">
        <v>174</v>
      </c>
      <c r="Q4" s="46" t="s">
        <v>129</v>
      </c>
      <c r="R4" s="46" t="s">
        <v>132</v>
      </c>
      <c r="S4" s="47" t="s">
        <v>130</v>
      </c>
      <c r="T4" s="47" t="s">
        <v>131</v>
      </c>
    </row>
    <row r="5" spans="1:20" x14ac:dyDescent="0.25">
      <c r="A5" s="49" t="s">
        <v>133</v>
      </c>
      <c r="B5" s="52"/>
      <c r="C5" s="54"/>
      <c r="D5" s="52"/>
      <c r="E5" s="52"/>
      <c r="F5" s="66" t="s">
        <v>20</v>
      </c>
      <c r="H5" s="54"/>
      <c r="J5" s="61"/>
      <c r="K5" s="60" t="s">
        <v>114</v>
      </c>
      <c r="L5" s="52">
        <v>409.59</v>
      </c>
      <c r="M5" s="54">
        <v>0.54</v>
      </c>
      <c r="N5" s="52">
        <f>L5*M5</f>
        <v>221.17859999999999</v>
      </c>
      <c r="O5" s="52">
        <f>L5*(1-M5)</f>
        <v>188.41139999999999</v>
      </c>
      <c r="P5" s="66" t="s">
        <v>35</v>
      </c>
      <c r="Q5" s="52"/>
      <c r="R5" s="54"/>
      <c r="S5" s="52"/>
      <c r="T5" s="52"/>
    </row>
    <row r="6" spans="1:20" x14ac:dyDescent="0.25">
      <c r="A6" s="50" t="s">
        <v>134</v>
      </c>
      <c r="B6" s="52">
        <v>124.49249725975596</v>
      </c>
      <c r="C6" s="54">
        <v>0.78</v>
      </c>
      <c r="D6" s="52">
        <f>B6*C6</f>
        <v>97.104147862609651</v>
      </c>
      <c r="E6" s="52">
        <f>B6*(1-C6)</f>
        <v>27.38834939714631</v>
      </c>
      <c r="F6" s="50" t="s">
        <v>135</v>
      </c>
      <c r="G6" s="52">
        <v>60.19</v>
      </c>
      <c r="H6" s="54">
        <v>0.92</v>
      </c>
      <c r="I6" s="52">
        <f>G6*H6</f>
        <v>55.3748</v>
      </c>
      <c r="J6" s="62">
        <f>G6*(1-H6)</f>
        <v>4.8151999999999973</v>
      </c>
      <c r="K6" t="s">
        <v>28</v>
      </c>
      <c r="L6" s="52">
        <v>421.63</v>
      </c>
      <c r="M6" s="54">
        <v>0.49</v>
      </c>
      <c r="N6" s="52">
        <f t="shared" ref="N6:N17" si="0">L6*M6</f>
        <v>206.59870000000001</v>
      </c>
      <c r="O6" s="52">
        <f t="shared" ref="O6:O17" si="1">L6*(1-M6)</f>
        <v>215.03129999999999</v>
      </c>
      <c r="P6" s="50" t="s">
        <v>136</v>
      </c>
      <c r="Q6" s="52"/>
      <c r="R6" s="54"/>
      <c r="S6" s="52"/>
      <c r="T6" s="52"/>
    </row>
    <row r="7" spans="1:20" x14ac:dyDescent="0.25">
      <c r="A7" s="50" t="s">
        <v>135</v>
      </c>
      <c r="B7" s="52">
        <v>15989.77689105139</v>
      </c>
      <c r="C7" s="54">
        <v>0.92</v>
      </c>
      <c r="D7" s="52">
        <f>B7*C7</f>
        <v>14710.594739767279</v>
      </c>
      <c r="E7" s="52">
        <f>B7*(1-C7)</f>
        <v>1279.1821512841104</v>
      </c>
      <c r="F7" s="50" t="s">
        <v>136</v>
      </c>
      <c r="G7" s="52"/>
      <c r="H7" s="54"/>
      <c r="I7" s="52"/>
      <c r="J7" s="62"/>
      <c r="K7" t="s">
        <v>29</v>
      </c>
      <c r="L7" s="52">
        <v>2177.0699999999997</v>
      </c>
      <c r="M7" s="54">
        <v>0.48</v>
      </c>
      <c r="N7" s="52">
        <f t="shared" si="0"/>
        <v>1044.9935999999998</v>
      </c>
      <c r="O7" s="52">
        <f t="shared" si="1"/>
        <v>1132.0763999999999</v>
      </c>
      <c r="P7" s="51" t="s">
        <v>194</v>
      </c>
      <c r="Q7" s="52">
        <v>754.38353169749018</v>
      </c>
      <c r="R7" s="54">
        <v>0.89</v>
      </c>
      <c r="S7" s="52">
        <f>Q7*R7</f>
        <v>671.4013432107663</v>
      </c>
      <c r="T7" s="52">
        <f>Q7*(1-R7)</f>
        <v>82.982188486723913</v>
      </c>
    </row>
    <row r="8" spans="1:20" x14ac:dyDescent="0.25">
      <c r="A8" s="50" t="s">
        <v>136</v>
      </c>
      <c r="B8" s="52"/>
      <c r="C8" s="54"/>
      <c r="D8" s="52"/>
      <c r="E8" s="52"/>
      <c r="F8" s="51" t="s">
        <v>153</v>
      </c>
      <c r="G8" s="52">
        <v>169.27500000000001</v>
      </c>
      <c r="H8" s="54">
        <v>0.28000000000000003</v>
      </c>
      <c r="I8" s="52">
        <f t="shared" ref="I8:I12" si="2">G8*H8</f>
        <v>47.397000000000006</v>
      </c>
      <c r="J8" s="62">
        <f t="shared" ref="J8:J12" si="3">G8*(1-H8)</f>
        <v>121.878</v>
      </c>
      <c r="K8" t="s">
        <v>30</v>
      </c>
      <c r="L8" s="52">
        <v>2337.9999999999995</v>
      </c>
      <c r="M8" s="54">
        <v>0.63</v>
      </c>
      <c r="N8" s="52">
        <f t="shared" si="0"/>
        <v>1472.9399999999998</v>
      </c>
      <c r="O8" s="52">
        <f t="shared" si="1"/>
        <v>865.05999999999983</v>
      </c>
      <c r="P8" s="51" t="s">
        <v>195</v>
      </c>
      <c r="Q8" s="52">
        <v>99.414026464406106</v>
      </c>
      <c r="R8" s="54">
        <v>0.89</v>
      </c>
      <c r="S8" s="52">
        <f>Q8*R8</f>
        <v>88.478483553321439</v>
      </c>
      <c r="T8" s="52">
        <f>Q8*(1-R8)</f>
        <v>10.935542911084671</v>
      </c>
    </row>
    <row r="9" spans="1:20" x14ac:dyDescent="0.25">
      <c r="A9" s="51" t="s">
        <v>137</v>
      </c>
      <c r="B9" s="52">
        <v>196.03542488291652</v>
      </c>
      <c r="C9" s="54">
        <v>2.8</v>
      </c>
      <c r="D9" s="52">
        <f t="shared" ref="D9:D13" si="4">B9*C9</f>
        <v>548.89918967216624</v>
      </c>
      <c r="E9" s="52">
        <f>IF(D9&gt;B9,0,B9*(1-C9))</f>
        <v>0</v>
      </c>
      <c r="F9" s="51" t="s">
        <v>176</v>
      </c>
      <c r="G9" s="52">
        <v>169.27500000000001</v>
      </c>
      <c r="H9" s="54">
        <v>0.9</v>
      </c>
      <c r="I9" s="52">
        <f t="shared" si="2"/>
        <v>152.3475</v>
      </c>
      <c r="J9" s="62">
        <f t="shared" si="3"/>
        <v>16.927499999999998</v>
      </c>
      <c r="K9" t="s">
        <v>115</v>
      </c>
      <c r="L9" s="52">
        <v>734.95999999999992</v>
      </c>
      <c r="M9" s="54">
        <v>0.57999999999999996</v>
      </c>
      <c r="N9" s="52">
        <f t="shared" si="0"/>
        <v>426.27679999999992</v>
      </c>
      <c r="O9" s="52">
        <f t="shared" si="1"/>
        <v>308.6832</v>
      </c>
      <c r="P9" s="51" t="s">
        <v>196</v>
      </c>
      <c r="Q9" s="52">
        <v>30.252441838103636</v>
      </c>
      <c r="R9" s="54">
        <v>0.89</v>
      </c>
      <c r="S9" s="52">
        <f>Q9*R9</f>
        <v>26.924673235912238</v>
      </c>
      <c r="T9" s="52">
        <f>Q9*(1-R9)</f>
        <v>3.3277686021913997</v>
      </c>
    </row>
    <row r="10" spans="1:20" x14ac:dyDescent="0.25">
      <c r="A10" s="51" t="s">
        <v>138</v>
      </c>
      <c r="B10" s="52">
        <v>1069.8041873492216</v>
      </c>
      <c r="C10" s="54">
        <v>1</v>
      </c>
      <c r="D10" s="52">
        <f t="shared" si="4"/>
        <v>1069.8041873492216</v>
      </c>
      <c r="E10" s="52">
        <f t="shared" ref="E10:E13" si="5">B10*(1-C10)</f>
        <v>0</v>
      </c>
      <c r="F10" s="50" t="s">
        <v>141</v>
      </c>
      <c r="G10" s="52">
        <v>62.53</v>
      </c>
      <c r="H10" s="54">
        <v>0.84</v>
      </c>
      <c r="I10" s="52">
        <f t="shared" si="2"/>
        <v>52.525199999999998</v>
      </c>
      <c r="J10" s="62">
        <f t="shared" si="3"/>
        <v>10.004800000000001</v>
      </c>
      <c r="K10" t="s">
        <v>116</v>
      </c>
      <c r="L10" s="52">
        <v>581.56000000000006</v>
      </c>
      <c r="M10" s="54">
        <v>0.64</v>
      </c>
      <c r="N10" s="52">
        <f t="shared" si="0"/>
        <v>372.19840000000005</v>
      </c>
      <c r="O10" s="52">
        <f t="shared" si="1"/>
        <v>209.36160000000001</v>
      </c>
      <c r="P10" s="50" t="s">
        <v>139</v>
      </c>
      <c r="Q10" s="52"/>
      <c r="R10" s="54"/>
      <c r="S10" s="52"/>
      <c r="T10" s="52"/>
    </row>
    <row r="11" spans="1:20" x14ac:dyDescent="0.25">
      <c r="A11" s="50" t="s">
        <v>139</v>
      </c>
      <c r="B11" s="52">
        <v>1853.5396617419754</v>
      </c>
      <c r="C11" s="54">
        <v>0.84</v>
      </c>
      <c r="D11" s="52">
        <f t="shared" si="4"/>
        <v>1556.9733158632591</v>
      </c>
      <c r="E11" s="52">
        <f t="shared" si="5"/>
        <v>296.56634587871611</v>
      </c>
      <c r="F11" s="50" t="s">
        <v>139</v>
      </c>
      <c r="G11" s="52">
        <v>856.24</v>
      </c>
      <c r="H11" s="54">
        <v>0.3</v>
      </c>
      <c r="I11" s="52">
        <f t="shared" si="2"/>
        <v>256.87200000000001</v>
      </c>
      <c r="J11" s="62">
        <f t="shared" si="3"/>
        <v>599.36799999999994</v>
      </c>
      <c r="K11" t="s">
        <v>31</v>
      </c>
      <c r="L11" s="52">
        <v>462.87</v>
      </c>
      <c r="M11" s="54">
        <v>0.56000000000000005</v>
      </c>
      <c r="N11" s="52">
        <f t="shared" si="0"/>
        <v>259.2072</v>
      </c>
      <c r="O11" s="52">
        <f t="shared" si="1"/>
        <v>203.66279999999998</v>
      </c>
      <c r="P11" s="51" t="s">
        <v>194</v>
      </c>
      <c r="Q11" s="52">
        <v>22628.65945051991</v>
      </c>
      <c r="R11" s="54">
        <v>0.3</v>
      </c>
      <c r="S11" s="52">
        <f t="shared" ref="S11:S15" si="6">Q11*R11</f>
        <v>6788.5978351559725</v>
      </c>
      <c r="T11" s="52">
        <f t="shared" ref="T11:T15" si="7">Q11*(1-R11)</f>
        <v>15840.061615363937</v>
      </c>
    </row>
    <row r="12" spans="1:20" x14ac:dyDescent="0.25">
      <c r="A12" s="50" t="s">
        <v>140</v>
      </c>
      <c r="B12" s="52">
        <v>272.95999999999998</v>
      </c>
      <c r="C12" s="54">
        <v>1</v>
      </c>
      <c r="D12" s="52">
        <f t="shared" si="4"/>
        <v>272.95999999999998</v>
      </c>
      <c r="E12" s="52">
        <f t="shared" si="5"/>
        <v>0</v>
      </c>
      <c r="F12" s="50" t="s">
        <v>140</v>
      </c>
      <c r="G12" s="52">
        <v>25.6</v>
      </c>
      <c r="H12" s="54">
        <v>1</v>
      </c>
      <c r="I12" s="52">
        <f t="shared" si="2"/>
        <v>25.6</v>
      </c>
      <c r="J12" s="62">
        <f t="shared" si="3"/>
        <v>0</v>
      </c>
      <c r="K12" t="s">
        <v>117</v>
      </c>
      <c r="L12" s="52">
        <v>2983.09</v>
      </c>
      <c r="M12" s="54">
        <v>0.52</v>
      </c>
      <c r="N12" s="52">
        <f t="shared" si="0"/>
        <v>1551.2068000000002</v>
      </c>
      <c r="O12" s="52">
        <f t="shared" si="1"/>
        <v>1431.8832</v>
      </c>
      <c r="P12" s="51" t="s">
        <v>196</v>
      </c>
      <c r="Q12" s="52">
        <v>799.11542870438757</v>
      </c>
      <c r="R12" s="54">
        <v>0.43</v>
      </c>
      <c r="S12" s="52">
        <f t="shared" si="6"/>
        <v>343.61963434288663</v>
      </c>
      <c r="T12" s="52">
        <f t="shared" si="7"/>
        <v>455.49579436150094</v>
      </c>
    </row>
    <row r="13" spans="1:20" x14ac:dyDescent="0.25">
      <c r="A13" s="50" t="s">
        <v>141</v>
      </c>
      <c r="B13" s="52">
        <v>1160.0772570550921</v>
      </c>
      <c r="C13" s="54">
        <v>0.84</v>
      </c>
      <c r="D13" s="52">
        <f t="shared" si="4"/>
        <v>974.46489592627734</v>
      </c>
      <c r="E13" s="52">
        <f t="shared" si="5"/>
        <v>185.61236112881477</v>
      </c>
      <c r="F13" s="49" t="s">
        <v>21</v>
      </c>
      <c r="G13" s="52"/>
      <c r="H13" s="54"/>
      <c r="I13" s="52"/>
      <c r="J13" s="62"/>
      <c r="K13" t="s">
        <v>118</v>
      </c>
      <c r="L13" s="52">
        <v>365.79</v>
      </c>
      <c r="M13" s="54">
        <v>0.49</v>
      </c>
      <c r="N13" s="52">
        <f t="shared" si="0"/>
        <v>179.2371</v>
      </c>
      <c r="O13" s="52">
        <f t="shared" si="1"/>
        <v>186.55290000000002</v>
      </c>
      <c r="P13" s="51" t="s">
        <v>197</v>
      </c>
      <c r="Q13" s="52">
        <v>6331.7591135915991</v>
      </c>
      <c r="R13" s="54">
        <v>0.46</v>
      </c>
      <c r="S13" s="52">
        <f t="shared" si="6"/>
        <v>2912.6091922521359</v>
      </c>
      <c r="T13" s="52">
        <f t="shared" si="7"/>
        <v>3419.1499213394636</v>
      </c>
    </row>
    <row r="14" spans="1:20" x14ac:dyDescent="0.25">
      <c r="A14" s="49" t="s">
        <v>15</v>
      </c>
      <c r="B14" s="52"/>
      <c r="C14" s="54"/>
      <c r="D14" s="52"/>
      <c r="E14" s="52"/>
      <c r="F14" s="50" t="s">
        <v>136</v>
      </c>
      <c r="G14" s="52">
        <v>687.73951382411178</v>
      </c>
      <c r="H14" s="54">
        <v>1</v>
      </c>
      <c r="I14" s="52">
        <f t="shared" ref="I14:I18" si="8">G14*H14</f>
        <v>687.73951382411178</v>
      </c>
      <c r="J14" s="62">
        <f t="shared" ref="J14:J18" si="9">G14*(1-H14)</f>
        <v>0</v>
      </c>
      <c r="K14" t="s">
        <v>119</v>
      </c>
      <c r="L14" s="52">
        <v>1498.33</v>
      </c>
      <c r="M14" s="54">
        <v>0.44</v>
      </c>
      <c r="N14" s="52">
        <f t="shared" si="0"/>
        <v>659.26519999999994</v>
      </c>
      <c r="O14" s="52">
        <f t="shared" si="1"/>
        <v>839.06479999999999</v>
      </c>
      <c r="P14" s="51" t="s">
        <v>195</v>
      </c>
      <c r="Q14" s="52">
        <v>6442.4485929429566</v>
      </c>
      <c r="R14" s="54">
        <v>0.43</v>
      </c>
      <c r="S14" s="52">
        <f t="shared" si="6"/>
        <v>2770.2528949654711</v>
      </c>
      <c r="T14" s="52">
        <f t="shared" si="7"/>
        <v>3672.1956979774855</v>
      </c>
    </row>
    <row r="15" spans="1:20" x14ac:dyDescent="0.25">
      <c r="A15" s="50" t="s">
        <v>134</v>
      </c>
      <c r="B15" s="52">
        <v>3.7675027402440255</v>
      </c>
      <c r="C15" s="54">
        <v>0.78</v>
      </c>
      <c r="D15" s="52">
        <f t="shared" ref="D15:D19" si="10">B15*C15</f>
        <v>2.9386521373903398</v>
      </c>
      <c r="E15" s="52">
        <f t="shared" ref="E15:E19" si="11">B15*(1-C15)</f>
        <v>0.8288506028536855</v>
      </c>
      <c r="F15" s="50" t="s">
        <v>135</v>
      </c>
      <c r="G15" s="52">
        <v>6216.7684619184938</v>
      </c>
      <c r="H15" s="54">
        <v>0.92</v>
      </c>
      <c r="I15" s="52">
        <f t="shared" si="8"/>
        <v>5719.4269849650145</v>
      </c>
      <c r="J15" s="62">
        <f t="shared" si="9"/>
        <v>497.34147695347923</v>
      </c>
      <c r="K15" t="s">
        <v>32</v>
      </c>
      <c r="L15" s="52">
        <v>693.38</v>
      </c>
      <c r="M15" s="54">
        <v>0.4</v>
      </c>
      <c r="N15" s="52">
        <f t="shared" si="0"/>
        <v>277.35200000000003</v>
      </c>
      <c r="O15" s="52">
        <f t="shared" si="1"/>
        <v>416.02799999999996</v>
      </c>
      <c r="P15" s="51" t="s">
        <v>198</v>
      </c>
      <c r="Q15" s="52">
        <v>180.62741424114992</v>
      </c>
      <c r="R15" s="54">
        <v>0.15</v>
      </c>
      <c r="S15" s="52">
        <f t="shared" si="6"/>
        <v>27.094112136172487</v>
      </c>
      <c r="T15" s="52">
        <f t="shared" si="7"/>
        <v>153.53330210497742</v>
      </c>
    </row>
    <row r="16" spans="1:20" x14ac:dyDescent="0.25">
      <c r="A16" s="50" t="s">
        <v>142</v>
      </c>
      <c r="B16" s="52">
        <v>4759.9876448319628</v>
      </c>
      <c r="C16" s="54">
        <v>0.92</v>
      </c>
      <c r="D16" s="52">
        <f t="shared" si="10"/>
        <v>4379.188633245406</v>
      </c>
      <c r="E16" s="52">
        <f t="shared" si="11"/>
        <v>380.79901158655684</v>
      </c>
      <c r="F16" s="50" t="s">
        <v>139</v>
      </c>
      <c r="G16" s="52">
        <v>2064.2724783774629</v>
      </c>
      <c r="H16" s="54">
        <v>0.84</v>
      </c>
      <c r="I16" s="52">
        <f t="shared" si="8"/>
        <v>1733.9888818370687</v>
      </c>
      <c r="J16" s="62">
        <f t="shared" si="9"/>
        <v>330.28359654039411</v>
      </c>
      <c r="K16" t="s">
        <v>120</v>
      </c>
      <c r="L16" s="52">
        <v>2452.4</v>
      </c>
      <c r="M16" s="54">
        <v>0.56000000000000005</v>
      </c>
      <c r="N16" s="52">
        <f t="shared" si="0"/>
        <v>1373.3440000000003</v>
      </c>
      <c r="O16" s="52">
        <f t="shared" si="1"/>
        <v>1079.0559999999998</v>
      </c>
      <c r="P16" s="50" t="s">
        <v>135</v>
      </c>
      <c r="Q16" s="52"/>
      <c r="R16" s="54"/>
      <c r="S16" s="52"/>
      <c r="T16" s="52"/>
    </row>
    <row r="17" spans="1:20" x14ac:dyDescent="0.25">
      <c r="A17" s="50" t="s">
        <v>136</v>
      </c>
      <c r="B17" s="52">
        <v>345.11716193588097</v>
      </c>
      <c r="C17" s="54">
        <v>1</v>
      </c>
      <c r="D17" s="52">
        <f t="shared" si="10"/>
        <v>345.11716193588097</v>
      </c>
      <c r="E17" s="52">
        <f t="shared" si="11"/>
        <v>0</v>
      </c>
      <c r="F17" s="50" t="s">
        <v>177</v>
      </c>
      <c r="G17" s="52">
        <v>255.91818865517584</v>
      </c>
      <c r="H17" s="54">
        <v>1</v>
      </c>
      <c r="I17" s="52">
        <f t="shared" si="8"/>
        <v>255.91818865517584</v>
      </c>
      <c r="J17" s="62">
        <f t="shared" si="9"/>
        <v>0</v>
      </c>
      <c r="K17" t="s">
        <v>33</v>
      </c>
      <c r="L17" s="52">
        <v>2203.19</v>
      </c>
      <c r="M17" s="54">
        <v>0.52749999999999997</v>
      </c>
      <c r="N17" s="52">
        <f t="shared" si="0"/>
        <v>1162.1827249999999</v>
      </c>
      <c r="O17" s="52">
        <f t="shared" si="1"/>
        <v>1041.0072750000002</v>
      </c>
      <c r="P17" s="51" t="s">
        <v>196</v>
      </c>
      <c r="Q17" s="52">
        <v>21.489656491193571</v>
      </c>
      <c r="R17" s="54">
        <v>0.43</v>
      </c>
      <c r="S17" s="52">
        <f t="shared" ref="S17:S18" si="12">Q17*R17</f>
        <v>9.2405522912132358</v>
      </c>
      <c r="T17" s="52">
        <f t="shared" ref="T17:T18" si="13">Q17*(1-R17)</f>
        <v>12.249104199980337</v>
      </c>
    </row>
    <row r="18" spans="1:20" x14ac:dyDescent="0.25">
      <c r="A18" s="50" t="s">
        <v>139</v>
      </c>
      <c r="B18" s="52">
        <v>450.89033825802454</v>
      </c>
      <c r="C18" s="54">
        <v>0.84</v>
      </c>
      <c r="D18" s="52">
        <f t="shared" si="10"/>
        <v>378.74788413674059</v>
      </c>
      <c r="E18" s="52">
        <f t="shared" si="11"/>
        <v>72.142454121283947</v>
      </c>
      <c r="F18" s="50" t="s">
        <v>26</v>
      </c>
      <c r="G18" s="52">
        <v>1022.5117903158933</v>
      </c>
      <c r="H18" s="54">
        <v>0.92</v>
      </c>
      <c r="I18" s="52">
        <f t="shared" si="8"/>
        <v>940.71084709062188</v>
      </c>
      <c r="J18" s="62">
        <f t="shared" si="9"/>
        <v>81.800943225271425</v>
      </c>
      <c r="K18" s="49" t="s">
        <v>42</v>
      </c>
      <c r="L18" s="53">
        <f>SUM(L5:L17)</f>
        <v>17321.86</v>
      </c>
      <c r="M18" s="64"/>
      <c r="N18" s="53">
        <f>SUM(N5:N17)</f>
        <v>9205.9811250000002</v>
      </c>
      <c r="O18" s="53">
        <f>SUM(O5:O17)</f>
        <v>8115.8788749999994</v>
      </c>
      <c r="P18" s="51" t="s">
        <v>197</v>
      </c>
      <c r="Q18" s="52">
        <v>160.18034350880643</v>
      </c>
      <c r="R18" s="54">
        <v>0.46</v>
      </c>
      <c r="S18" s="52">
        <f t="shared" si="12"/>
        <v>73.682958014050968</v>
      </c>
      <c r="T18" s="52">
        <f t="shared" si="13"/>
        <v>86.497385494755477</v>
      </c>
    </row>
    <row r="19" spans="1:20" x14ac:dyDescent="0.25">
      <c r="A19" s="50" t="s">
        <v>141</v>
      </c>
      <c r="B19" s="52">
        <v>345.34274294490797</v>
      </c>
      <c r="C19" s="54">
        <v>0.84</v>
      </c>
      <c r="D19" s="52">
        <f t="shared" si="10"/>
        <v>290.08790407372265</v>
      </c>
      <c r="E19" s="52">
        <f t="shared" si="11"/>
        <v>55.254838871185285</v>
      </c>
      <c r="F19" s="49" t="s">
        <v>178</v>
      </c>
      <c r="G19" s="52"/>
      <c r="H19" s="54"/>
      <c r="I19" s="52"/>
      <c r="J19" s="62"/>
      <c r="K19" s="67" t="s">
        <v>200</v>
      </c>
      <c r="L19" s="68"/>
      <c r="M19" s="68"/>
      <c r="N19" s="68"/>
      <c r="O19" s="69">
        <f>O18/L18</f>
        <v>0.46853391466043481</v>
      </c>
      <c r="P19" s="58" t="s">
        <v>141</v>
      </c>
      <c r="Q19" s="52"/>
      <c r="R19" s="54"/>
      <c r="S19" s="52"/>
      <c r="T19" s="52"/>
    </row>
    <row r="20" spans="1:20" x14ac:dyDescent="0.25">
      <c r="A20" s="49" t="s">
        <v>16</v>
      </c>
      <c r="B20" s="52"/>
      <c r="C20" s="54"/>
      <c r="D20" s="52"/>
      <c r="E20" s="52"/>
      <c r="F20" s="50" t="s">
        <v>136</v>
      </c>
      <c r="G20" s="52">
        <v>145.95257351637696</v>
      </c>
      <c r="H20" s="54">
        <v>1</v>
      </c>
      <c r="I20" s="52">
        <f t="shared" ref="I20:I24" si="14">G20*H20</f>
        <v>145.95257351637696</v>
      </c>
      <c r="J20" s="62">
        <f t="shared" ref="J20:J24" si="15">G20*(1-H20)</f>
        <v>0</v>
      </c>
      <c r="P20" s="59" t="s">
        <v>194</v>
      </c>
      <c r="Q20" s="52">
        <v>1470.7511285212888</v>
      </c>
      <c r="R20" s="54">
        <v>0.3</v>
      </c>
      <c r="S20" s="52">
        <f t="shared" ref="S20:S24" si="16">Q20*R20</f>
        <v>441.22533855638665</v>
      </c>
      <c r="T20" s="52">
        <f t="shared" ref="T20:T24" si="17">Q20*(1-R20)</f>
        <v>1029.5257899649021</v>
      </c>
    </row>
    <row r="21" spans="1:20" x14ac:dyDescent="0.25">
      <c r="A21" s="50" t="s">
        <v>135</v>
      </c>
      <c r="B21" s="52"/>
      <c r="C21" s="54"/>
      <c r="D21" s="52"/>
      <c r="E21" s="52"/>
      <c r="F21" s="50" t="s">
        <v>135</v>
      </c>
      <c r="G21" s="52">
        <v>825.16280469391972</v>
      </c>
      <c r="H21" s="54">
        <v>0.92</v>
      </c>
      <c r="I21" s="52">
        <f t="shared" si="14"/>
        <v>759.14978031840621</v>
      </c>
      <c r="J21" s="62">
        <f t="shared" si="15"/>
        <v>66.013024375513538</v>
      </c>
      <c r="P21" s="59" t="s">
        <v>196</v>
      </c>
      <c r="Q21" s="52">
        <v>51.938556994755963</v>
      </c>
      <c r="R21" s="54">
        <v>0.43</v>
      </c>
      <c r="S21" s="52">
        <f t="shared" si="16"/>
        <v>22.333579507745064</v>
      </c>
      <c r="T21" s="52">
        <f t="shared" si="17"/>
        <v>29.604977487010903</v>
      </c>
    </row>
    <row r="22" spans="1:20" x14ac:dyDescent="0.25">
      <c r="A22" s="51" t="s">
        <v>143</v>
      </c>
      <c r="B22" s="52">
        <v>442.4719267219586</v>
      </c>
      <c r="C22" s="54">
        <v>0.4</v>
      </c>
      <c r="D22" s="52">
        <f t="shared" ref="D22:D23" si="18">B22*C22</f>
        <v>176.98877068878346</v>
      </c>
      <c r="E22" s="52">
        <f t="shared" ref="E22:E23" si="19">B22*(1-C22)</f>
        <v>265.48315603317513</v>
      </c>
      <c r="F22" s="50" t="s">
        <v>139</v>
      </c>
      <c r="G22" s="52">
        <v>342.89904999027397</v>
      </c>
      <c r="H22" s="54">
        <v>0.84</v>
      </c>
      <c r="I22" s="52">
        <f t="shared" si="14"/>
        <v>288.03520199183009</v>
      </c>
      <c r="J22" s="62">
        <f t="shared" si="15"/>
        <v>54.863847998443845</v>
      </c>
      <c r="P22" s="59" t="s">
        <v>197</v>
      </c>
      <c r="Q22" s="52">
        <v>411.53307743229306</v>
      </c>
      <c r="R22" s="54">
        <v>0.46</v>
      </c>
      <c r="S22" s="52">
        <f t="shared" si="16"/>
        <v>189.30521561885482</v>
      </c>
      <c r="T22" s="52">
        <f t="shared" si="17"/>
        <v>222.22786181343827</v>
      </c>
    </row>
    <row r="23" spans="1:20" x14ac:dyDescent="0.25">
      <c r="A23" s="51" t="s">
        <v>144</v>
      </c>
      <c r="B23" s="52">
        <v>334.39353739469033</v>
      </c>
      <c r="C23" s="54">
        <v>0.83</v>
      </c>
      <c r="D23" s="52">
        <f t="shared" si="18"/>
        <v>277.54663603759298</v>
      </c>
      <c r="E23" s="52">
        <f t="shared" si="19"/>
        <v>56.846901357097366</v>
      </c>
      <c r="F23" s="50" t="s">
        <v>177</v>
      </c>
      <c r="G23" s="52">
        <v>16.910005006441729</v>
      </c>
      <c r="H23" s="54">
        <v>1</v>
      </c>
      <c r="I23" s="52">
        <f t="shared" si="14"/>
        <v>16.910005006441729</v>
      </c>
      <c r="J23" s="62">
        <f t="shared" si="15"/>
        <v>0</v>
      </c>
      <c r="P23" s="59" t="s">
        <v>195</v>
      </c>
      <c r="Q23" s="52">
        <v>418.72734702777723</v>
      </c>
      <c r="R23" s="54">
        <v>0.43</v>
      </c>
      <c r="S23" s="52">
        <f t="shared" si="16"/>
        <v>180.0527592219442</v>
      </c>
      <c r="T23" s="52">
        <f t="shared" si="17"/>
        <v>238.67458780583306</v>
      </c>
    </row>
    <row r="24" spans="1:20" x14ac:dyDescent="0.25">
      <c r="A24" s="50" t="s">
        <v>136</v>
      </c>
      <c r="B24" s="52"/>
      <c r="C24" s="54"/>
      <c r="D24" s="52"/>
      <c r="E24" s="52"/>
      <c r="F24" s="50" t="s">
        <v>26</v>
      </c>
      <c r="G24" s="52">
        <v>132.39571501636846</v>
      </c>
      <c r="H24" s="54">
        <v>0.94</v>
      </c>
      <c r="I24" s="52">
        <f t="shared" si="14"/>
        <v>124.45197211538634</v>
      </c>
      <c r="J24" s="62">
        <f t="shared" si="15"/>
        <v>7.9437429009821141</v>
      </c>
      <c r="P24" s="59" t="s">
        <v>198</v>
      </c>
      <c r="Q24" s="52">
        <v>11.73989002388517</v>
      </c>
      <c r="R24" s="54">
        <v>0.15</v>
      </c>
      <c r="S24" s="52">
        <f t="shared" si="16"/>
        <v>1.7609835035827754</v>
      </c>
      <c r="T24" s="52">
        <f t="shared" si="17"/>
        <v>9.9789065203023952</v>
      </c>
    </row>
    <row r="25" spans="1:20" x14ac:dyDescent="0.25">
      <c r="A25" s="51" t="s">
        <v>145</v>
      </c>
      <c r="B25" s="52">
        <v>200.83821558329592</v>
      </c>
      <c r="C25" s="54">
        <v>0.77500000000000002</v>
      </c>
      <c r="D25" s="52">
        <f t="shared" ref="D25:D30" si="20">B25*C25</f>
        <v>155.64961707705433</v>
      </c>
      <c r="E25" s="52">
        <f t="shared" ref="E25:E30" si="21">B25*(1-C25)</f>
        <v>45.188598506241576</v>
      </c>
      <c r="F25" s="49" t="s">
        <v>23</v>
      </c>
      <c r="G25" s="52"/>
      <c r="H25" s="54"/>
      <c r="I25" s="52"/>
      <c r="J25" s="62"/>
      <c r="P25" s="57" t="s">
        <v>36</v>
      </c>
      <c r="Q25" s="52"/>
      <c r="R25" s="54"/>
      <c r="S25" s="52"/>
      <c r="T25" s="52"/>
    </row>
    <row r="26" spans="1:20" x14ac:dyDescent="0.25">
      <c r="A26" s="51" t="s">
        <v>146</v>
      </c>
      <c r="B26" s="52">
        <v>283.04407194163275</v>
      </c>
      <c r="C26" s="54">
        <v>0.74</v>
      </c>
      <c r="D26" s="52">
        <f t="shared" si="20"/>
        <v>209.45261323680825</v>
      </c>
      <c r="E26" s="52">
        <f t="shared" si="21"/>
        <v>73.591458704824518</v>
      </c>
      <c r="F26" s="50" t="s">
        <v>136</v>
      </c>
      <c r="G26" s="52">
        <v>447.34772570320877</v>
      </c>
      <c r="H26" s="54">
        <v>1</v>
      </c>
      <c r="I26" s="52">
        <f t="shared" ref="I26:I28" si="22">G26*H26</f>
        <v>447.34772570320877</v>
      </c>
      <c r="J26" s="62">
        <f t="shared" ref="J26:J28" si="23">G26*(1-H26)</f>
        <v>0</v>
      </c>
      <c r="P26" s="58" t="s">
        <v>199</v>
      </c>
      <c r="Q26" s="52">
        <v>553.03</v>
      </c>
      <c r="R26" s="54">
        <v>0.33</v>
      </c>
      <c r="S26" s="52">
        <f t="shared" ref="S26:S29" si="24">Q26*R26</f>
        <v>182.4999</v>
      </c>
      <c r="T26" s="52">
        <f t="shared" ref="T26:T29" si="25">Q26*(1-R26)</f>
        <v>370.53009999999995</v>
      </c>
    </row>
    <row r="27" spans="1:20" x14ac:dyDescent="0.25">
      <c r="A27" s="51" t="s">
        <v>147</v>
      </c>
      <c r="B27" s="52">
        <v>34.308372356561613</v>
      </c>
      <c r="C27" s="54">
        <v>0.85</v>
      </c>
      <c r="D27" s="52">
        <f t="shared" si="20"/>
        <v>29.162116503077371</v>
      </c>
      <c r="E27" s="52">
        <f t="shared" si="21"/>
        <v>5.1462558534842424</v>
      </c>
      <c r="F27" s="50" t="s">
        <v>135</v>
      </c>
      <c r="G27" s="52">
        <v>2.5899179464641762</v>
      </c>
      <c r="H27" s="54">
        <v>0.84</v>
      </c>
      <c r="I27" s="52">
        <f t="shared" si="22"/>
        <v>2.1755310750299079</v>
      </c>
      <c r="J27" s="62">
        <f t="shared" si="23"/>
        <v>0.41438687143426828</v>
      </c>
      <c r="P27" s="58" t="s">
        <v>136</v>
      </c>
      <c r="Q27" s="52">
        <v>459.6</v>
      </c>
      <c r="R27" s="54">
        <v>0.65</v>
      </c>
      <c r="S27" s="52">
        <f t="shared" si="24"/>
        <v>298.74</v>
      </c>
      <c r="T27" s="52">
        <f t="shared" si="25"/>
        <v>160.85999999999999</v>
      </c>
    </row>
    <row r="28" spans="1:20" x14ac:dyDescent="0.25">
      <c r="A28" s="51" t="s">
        <v>148</v>
      </c>
      <c r="B28" s="52">
        <v>39.708439900131495</v>
      </c>
      <c r="C28" s="54">
        <v>0.56999999999999995</v>
      </c>
      <c r="D28" s="52">
        <f t="shared" si="20"/>
        <v>22.63381074307495</v>
      </c>
      <c r="E28" s="52">
        <f t="shared" si="21"/>
        <v>17.074629157056545</v>
      </c>
      <c r="F28" s="50" t="s">
        <v>139</v>
      </c>
      <c r="G28" s="52">
        <v>58.222618329448153</v>
      </c>
      <c r="H28" s="54">
        <v>0.84</v>
      </c>
      <c r="I28" s="52">
        <f t="shared" si="22"/>
        <v>48.906999396736445</v>
      </c>
      <c r="J28" s="62">
        <f t="shared" si="23"/>
        <v>9.3156189327117058</v>
      </c>
      <c r="P28" s="57" t="s">
        <v>37</v>
      </c>
      <c r="Q28" s="52">
        <v>13410.21</v>
      </c>
      <c r="R28" s="54">
        <v>0.36</v>
      </c>
      <c r="S28" s="52">
        <f t="shared" si="24"/>
        <v>4827.6755999999996</v>
      </c>
      <c r="T28" s="52">
        <f t="shared" si="25"/>
        <v>8582.5344000000005</v>
      </c>
    </row>
    <row r="29" spans="1:20" x14ac:dyDescent="0.25">
      <c r="A29" s="51" t="s">
        <v>149</v>
      </c>
      <c r="B29" s="52">
        <v>155.7640298326854</v>
      </c>
      <c r="C29" s="54">
        <v>0.8</v>
      </c>
      <c r="D29" s="52">
        <f t="shared" si="20"/>
        <v>124.61122386614832</v>
      </c>
      <c r="E29" s="52">
        <f t="shared" si="21"/>
        <v>31.152805966537073</v>
      </c>
      <c r="F29" s="49" t="s">
        <v>179</v>
      </c>
      <c r="G29" s="52"/>
      <c r="H29" s="54"/>
      <c r="I29" s="52"/>
      <c r="J29" s="62"/>
      <c r="P29" s="57" t="s">
        <v>38</v>
      </c>
      <c r="Q29" s="52">
        <v>770.85</v>
      </c>
      <c r="R29" s="54">
        <v>0.47</v>
      </c>
      <c r="S29" s="52">
        <f t="shared" si="24"/>
        <v>362.29949999999997</v>
      </c>
      <c r="T29" s="52">
        <f t="shared" si="25"/>
        <v>408.55050000000006</v>
      </c>
    </row>
    <row r="30" spans="1:20" x14ac:dyDescent="0.25">
      <c r="A30" s="51" t="s">
        <v>150</v>
      </c>
      <c r="B30" s="52">
        <v>21.115359011058516</v>
      </c>
      <c r="C30" s="54">
        <v>0.91163820876288659</v>
      </c>
      <c r="D30" s="52">
        <f t="shared" si="20"/>
        <v>19.249568066226662</v>
      </c>
      <c r="E30" s="52">
        <f t="shared" si="21"/>
        <v>1.8657909448318539</v>
      </c>
      <c r="F30" s="50" t="s">
        <v>136</v>
      </c>
      <c r="G30" s="52">
        <v>510.78578949486132</v>
      </c>
      <c r="H30" s="54">
        <v>0.45</v>
      </c>
      <c r="I30" s="52">
        <f t="shared" ref="I30" si="26">G30*H30</f>
        <v>229.85360527268759</v>
      </c>
      <c r="J30" s="62">
        <f t="shared" ref="J30" si="27">G30*(1-H30)</f>
        <v>280.93218422217376</v>
      </c>
      <c r="P30" s="57" t="s">
        <v>42</v>
      </c>
      <c r="Q30" s="53">
        <f>SUM(Q5:Q29)</f>
        <v>55006.71</v>
      </c>
      <c r="R30" s="54"/>
      <c r="S30" s="53">
        <f t="shared" ref="S30:T30" si="28">SUM(S5:S29)</f>
        <v>20217.794555566419</v>
      </c>
      <c r="T30" s="53">
        <f t="shared" si="28"/>
        <v>34788.915444433587</v>
      </c>
    </row>
    <row r="31" spans="1:20" x14ac:dyDescent="0.25">
      <c r="A31" s="49" t="s">
        <v>17</v>
      </c>
      <c r="B31" s="52"/>
      <c r="C31" s="54"/>
      <c r="D31" s="52"/>
      <c r="E31" s="52"/>
      <c r="F31" s="49" t="s">
        <v>17</v>
      </c>
      <c r="G31" s="52"/>
      <c r="H31" s="54"/>
      <c r="I31" s="52"/>
      <c r="J31" s="62"/>
      <c r="P31" s="70" t="s">
        <v>200</v>
      </c>
      <c r="Q31" s="68"/>
      <c r="R31" s="68"/>
      <c r="S31" s="68"/>
      <c r="T31" s="71">
        <f>T30/Q30</f>
        <v>0.6324485766269895</v>
      </c>
    </row>
    <row r="32" spans="1:20" x14ac:dyDescent="0.25">
      <c r="A32" s="50" t="s">
        <v>136</v>
      </c>
      <c r="B32" s="52"/>
      <c r="C32" s="54"/>
      <c r="D32" s="52"/>
      <c r="E32" s="52"/>
      <c r="F32" s="50" t="s">
        <v>136</v>
      </c>
      <c r="G32" s="52"/>
      <c r="H32" s="54"/>
      <c r="I32" s="52"/>
      <c r="J32" s="62"/>
    </row>
    <row r="33" spans="1:10" x14ac:dyDescent="0.25">
      <c r="A33" s="51" t="s">
        <v>151</v>
      </c>
      <c r="B33" s="52">
        <v>0</v>
      </c>
      <c r="C33" s="54">
        <v>0.1</v>
      </c>
      <c r="D33" s="52">
        <f t="shared" ref="D33:D37" si="29">B33*C33</f>
        <v>0</v>
      </c>
      <c r="E33" s="52">
        <f t="shared" ref="E33:E37" si="30">B33*(1-C33)</f>
        <v>0</v>
      </c>
      <c r="F33" s="51" t="s">
        <v>180</v>
      </c>
      <c r="G33" s="52">
        <v>25.905122931690439</v>
      </c>
      <c r="H33" s="54">
        <v>0.24</v>
      </c>
      <c r="I33" s="52">
        <f t="shared" ref="I33:I44" si="31">G33*H33</f>
        <v>6.2172295036057053</v>
      </c>
      <c r="J33" s="62">
        <f t="shared" ref="J33:J44" si="32">G33*(1-H33)</f>
        <v>19.687893428084735</v>
      </c>
    </row>
    <row r="34" spans="1:10" x14ac:dyDescent="0.25">
      <c r="A34" s="51" t="s">
        <v>152</v>
      </c>
      <c r="B34" s="52">
        <v>184.98995143571659</v>
      </c>
      <c r="C34" s="54">
        <v>3.5000000000000003E-2</v>
      </c>
      <c r="D34" s="52">
        <f t="shared" si="29"/>
        <v>6.474648300250081</v>
      </c>
      <c r="E34" s="52">
        <f t="shared" si="30"/>
        <v>178.5153031354665</v>
      </c>
      <c r="F34" s="51" t="s">
        <v>181</v>
      </c>
      <c r="G34" s="52">
        <v>857.8944725626269</v>
      </c>
      <c r="H34" s="54">
        <v>0.24</v>
      </c>
      <c r="I34" s="52">
        <f t="shared" si="31"/>
        <v>205.89467341503044</v>
      </c>
      <c r="J34" s="62">
        <f t="shared" si="32"/>
        <v>651.99979914759649</v>
      </c>
    </row>
    <row r="35" spans="1:10" x14ac:dyDescent="0.25">
      <c r="A35" s="51" t="s">
        <v>153</v>
      </c>
      <c r="B35" s="52">
        <v>6.4373792624150452</v>
      </c>
      <c r="C35" s="54">
        <v>0.24</v>
      </c>
      <c r="D35" s="52">
        <f t="shared" si="29"/>
        <v>1.5449710229796108</v>
      </c>
      <c r="E35" s="52">
        <f t="shared" si="30"/>
        <v>4.8924082394354347</v>
      </c>
      <c r="F35" s="51" t="s">
        <v>182</v>
      </c>
      <c r="G35" s="52">
        <v>372.093730301824</v>
      </c>
      <c r="H35" s="54">
        <v>0.04</v>
      </c>
      <c r="I35" s="52">
        <f t="shared" si="31"/>
        <v>14.88374921207296</v>
      </c>
      <c r="J35" s="62">
        <f t="shared" si="32"/>
        <v>357.20998108975101</v>
      </c>
    </row>
    <row r="36" spans="1:10" x14ac:dyDescent="0.25">
      <c r="A36" s="51" t="s">
        <v>154</v>
      </c>
      <c r="B36" s="52">
        <v>6.4373792624150452</v>
      </c>
      <c r="C36" s="54">
        <v>0.2</v>
      </c>
      <c r="D36" s="52">
        <f t="shared" si="29"/>
        <v>1.2874758524830092</v>
      </c>
      <c r="E36" s="52">
        <f t="shared" si="30"/>
        <v>5.1499034099320369</v>
      </c>
      <c r="F36" s="51" t="s">
        <v>183</v>
      </c>
      <c r="G36" s="52">
        <v>233.68095668140472</v>
      </c>
      <c r="H36" s="54">
        <v>0.04</v>
      </c>
      <c r="I36" s="52">
        <f t="shared" si="31"/>
        <v>9.3472382672561896</v>
      </c>
      <c r="J36" s="62">
        <f t="shared" si="32"/>
        <v>224.33371841414854</v>
      </c>
    </row>
    <row r="37" spans="1:10" x14ac:dyDescent="0.25">
      <c r="A37" s="51" t="s">
        <v>155</v>
      </c>
      <c r="B37" s="52">
        <v>140.94472490340311</v>
      </c>
      <c r="C37" s="54">
        <v>0.9</v>
      </c>
      <c r="D37" s="52">
        <f t="shared" si="29"/>
        <v>126.8502524130628</v>
      </c>
      <c r="E37" s="52">
        <f t="shared" si="30"/>
        <v>14.094472490340308</v>
      </c>
      <c r="F37" s="51" t="s">
        <v>184</v>
      </c>
      <c r="G37" s="52">
        <v>2.7336792916444996</v>
      </c>
      <c r="H37" s="54">
        <v>0.28000000000000003</v>
      </c>
      <c r="I37" s="52">
        <f t="shared" si="31"/>
        <v>0.76543020166045994</v>
      </c>
      <c r="J37" s="62">
        <f t="shared" si="32"/>
        <v>1.9682490899840397</v>
      </c>
    </row>
    <row r="38" spans="1:10" x14ac:dyDescent="0.25">
      <c r="A38" s="49" t="s">
        <v>18</v>
      </c>
      <c r="B38" s="52"/>
      <c r="C38" s="54"/>
      <c r="D38" s="52"/>
      <c r="E38" s="52"/>
      <c r="F38" s="51" t="s">
        <v>185</v>
      </c>
      <c r="G38" s="52">
        <v>2.9875981191292662</v>
      </c>
      <c r="H38" s="54">
        <v>0.04</v>
      </c>
      <c r="I38" s="52">
        <f t="shared" si="31"/>
        <v>0.11950392476517065</v>
      </c>
      <c r="J38" s="62">
        <f t="shared" si="32"/>
        <v>2.8680941943640956</v>
      </c>
    </row>
    <row r="39" spans="1:10" x14ac:dyDescent="0.25">
      <c r="A39" s="50" t="s">
        <v>136</v>
      </c>
      <c r="B39" s="52"/>
      <c r="C39" s="54"/>
      <c r="D39" s="52"/>
      <c r="E39" s="52"/>
      <c r="F39" s="51" t="s">
        <v>186</v>
      </c>
      <c r="G39" s="52">
        <v>1.5559281343747362</v>
      </c>
      <c r="H39" s="54">
        <v>0.92</v>
      </c>
      <c r="I39" s="52">
        <f t="shared" si="31"/>
        <v>1.4314538836247575</v>
      </c>
      <c r="J39" s="62">
        <f t="shared" si="32"/>
        <v>0.12447425074997884</v>
      </c>
    </row>
    <row r="40" spans="1:10" x14ac:dyDescent="0.25">
      <c r="A40" s="51" t="s">
        <v>156</v>
      </c>
      <c r="B40" s="52">
        <v>111.72410604685331</v>
      </c>
      <c r="C40" s="54">
        <v>0.84</v>
      </c>
      <c r="D40" s="52">
        <f t="shared" ref="D40:D57" si="33">B40*C40</f>
        <v>93.848249079356776</v>
      </c>
      <c r="E40" s="52">
        <f t="shared" ref="E40:E57" si="34">B40*(1-C40)</f>
        <v>17.875856967496532</v>
      </c>
      <c r="F40" s="51" t="s">
        <v>187</v>
      </c>
      <c r="G40" s="52">
        <v>2.1610112977426935E-2</v>
      </c>
      <c r="H40" s="54">
        <v>0.34</v>
      </c>
      <c r="I40" s="52">
        <f t="shared" si="31"/>
        <v>7.3474384123251588E-3</v>
      </c>
      <c r="J40" s="62">
        <f t="shared" si="32"/>
        <v>1.4262674565101776E-2</v>
      </c>
    </row>
    <row r="41" spans="1:10" x14ac:dyDescent="0.25">
      <c r="A41" s="51" t="s">
        <v>157</v>
      </c>
      <c r="B41" s="52">
        <v>323.99990753587457</v>
      </c>
      <c r="C41" s="54">
        <v>0.84</v>
      </c>
      <c r="D41" s="52">
        <f t="shared" si="33"/>
        <v>272.15992233013463</v>
      </c>
      <c r="E41" s="52">
        <f t="shared" si="34"/>
        <v>51.839985205739943</v>
      </c>
      <c r="F41" s="51" t="s">
        <v>188</v>
      </c>
      <c r="G41" s="52">
        <v>14.127611358992805</v>
      </c>
      <c r="H41" s="54">
        <v>0.34</v>
      </c>
      <c r="I41" s="52">
        <f t="shared" si="31"/>
        <v>4.8033878620575541</v>
      </c>
      <c r="J41" s="62">
        <f t="shared" si="32"/>
        <v>9.3242234969352502</v>
      </c>
    </row>
    <row r="42" spans="1:10" x14ac:dyDescent="0.25">
      <c r="A42" s="51" t="s">
        <v>158</v>
      </c>
      <c r="B42" s="52">
        <v>55.862053023426654</v>
      </c>
      <c r="C42" s="54">
        <v>0.84</v>
      </c>
      <c r="D42" s="52">
        <f t="shared" si="33"/>
        <v>46.924124539678388</v>
      </c>
      <c r="E42" s="52">
        <f t="shared" si="34"/>
        <v>8.9379284837482658</v>
      </c>
      <c r="F42" s="51" t="s">
        <v>189</v>
      </c>
      <c r="G42" s="52">
        <v>86.143312856268025</v>
      </c>
      <c r="H42" s="54">
        <v>0.45</v>
      </c>
      <c r="I42" s="52">
        <f t="shared" si="31"/>
        <v>38.764490785320611</v>
      </c>
      <c r="J42" s="62">
        <f t="shared" si="32"/>
        <v>47.378822070947415</v>
      </c>
    </row>
    <row r="43" spans="1:10" x14ac:dyDescent="0.25">
      <c r="A43" s="51" t="s">
        <v>159</v>
      </c>
      <c r="B43" s="52">
        <v>11.17241060468533</v>
      </c>
      <c r="C43" s="54">
        <v>0.62</v>
      </c>
      <c r="D43" s="52">
        <f t="shared" si="33"/>
        <v>6.9268945749049049</v>
      </c>
      <c r="E43" s="52">
        <f t="shared" si="34"/>
        <v>4.2455160297804255</v>
      </c>
      <c r="F43" s="51" t="s">
        <v>190</v>
      </c>
      <c r="G43" s="52">
        <v>6.6829274382692621</v>
      </c>
      <c r="H43" s="54">
        <v>0.45</v>
      </c>
      <c r="I43" s="52">
        <f t="shared" si="31"/>
        <v>3.0073173472211678</v>
      </c>
      <c r="J43" s="62">
        <f t="shared" si="32"/>
        <v>3.6756100910480942</v>
      </c>
    </row>
    <row r="44" spans="1:10" x14ac:dyDescent="0.25">
      <c r="A44" s="51" t="s">
        <v>160</v>
      </c>
      <c r="B44" s="52">
        <v>55.862053023426654</v>
      </c>
      <c r="C44" s="54">
        <v>0.84</v>
      </c>
      <c r="D44" s="52">
        <f t="shared" si="33"/>
        <v>46.924124539678388</v>
      </c>
      <c r="E44" s="52">
        <f t="shared" si="34"/>
        <v>8.9379284837482658</v>
      </c>
      <c r="F44" s="51" t="s">
        <v>191</v>
      </c>
      <c r="G44" s="52">
        <v>28.179587322564572</v>
      </c>
      <c r="H44" s="54">
        <v>0.45</v>
      </c>
      <c r="I44" s="52">
        <f t="shared" si="31"/>
        <v>12.680814295154057</v>
      </c>
      <c r="J44" s="62">
        <f t="shared" si="32"/>
        <v>15.498773027410516</v>
      </c>
    </row>
    <row r="45" spans="1:10" x14ac:dyDescent="0.25">
      <c r="A45" s="51" t="s">
        <v>161</v>
      </c>
      <c r="B45" s="52">
        <v>234.62062269839194</v>
      </c>
      <c r="C45" s="54">
        <v>0.84</v>
      </c>
      <c r="D45" s="52">
        <f t="shared" si="33"/>
        <v>197.08132306664922</v>
      </c>
      <c r="E45" s="52">
        <f t="shared" si="34"/>
        <v>37.539299631742715</v>
      </c>
      <c r="F45" s="49" t="s">
        <v>24</v>
      </c>
      <c r="G45" s="52"/>
      <c r="H45" s="54"/>
      <c r="I45" s="52"/>
      <c r="J45" s="62"/>
    </row>
    <row r="46" spans="1:10" x14ac:dyDescent="0.25">
      <c r="A46" s="51" t="s">
        <v>162</v>
      </c>
      <c r="B46" s="52">
        <v>145.24133786090928</v>
      </c>
      <c r="C46" s="54">
        <v>0.84</v>
      </c>
      <c r="D46" s="52">
        <f t="shared" si="33"/>
        <v>122.00272380316379</v>
      </c>
      <c r="E46" s="52">
        <f t="shared" si="34"/>
        <v>23.23861405774549</v>
      </c>
      <c r="F46" s="50" t="s">
        <v>136</v>
      </c>
      <c r="G46" s="52">
        <v>685.56759811022403</v>
      </c>
      <c r="H46" s="54">
        <v>0.66</v>
      </c>
      <c r="I46" s="52">
        <f t="shared" ref="I46:I48" si="35">G46*H46</f>
        <v>452.47461475274787</v>
      </c>
      <c r="J46" s="62">
        <f t="shared" ref="J46:J48" si="36">G46*(1-H46)</f>
        <v>233.09298335747616</v>
      </c>
    </row>
    <row r="47" spans="1:10" x14ac:dyDescent="0.25">
      <c r="A47" s="51" t="s">
        <v>163</v>
      </c>
      <c r="B47" s="52">
        <v>78.206874232797318</v>
      </c>
      <c r="C47" s="54">
        <v>0.84</v>
      </c>
      <c r="D47" s="52">
        <f t="shared" si="33"/>
        <v>65.693774355549749</v>
      </c>
      <c r="E47" s="52">
        <f t="shared" si="34"/>
        <v>12.513099877247573</v>
      </c>
      <c r="F47" s="50" t="s">
        <v>135</v>
      </c>
      <c r="G47" s="52">
        <v>603.47853590713987</v>
      </c>
      <c r="H47" s="54">
        <v>0.86</v>
      </c>
      <c r="I47" s="52">
        <f t="shared" si="35"/>
        <v>518.99154088014029</v>
      </c>
      <c r="J47" s="62">
        <f t="shared" si="36"/>
        <v>84.486995026999594</v>
      </c>
    </row>
    <row r="48" spans="1:10" x14ac:dyDescent="0.25">
      <c r="A48" s="51" t="s">
        <v>164</v>
      </c>
      <c r="B48" s="52">
        <v>189.93098027965064</v>
      </c>
      <c r="C48" s="54">
        <v>0.84</v>
      </c>
      <c r="D48" s="52">
        <f t="shared" si="33"/>
        <v>159.54202343490653</v>
      </c>
      <c r="E48" s="52">
        <f t="shared" si="34"/>
        <v>30.388956844744108</v>
      </c>
      <c r="F48" s="50" t="s">
        <v>139</v>
      </c>
      <c r="G48" s="52">
        <v>363.53215719577418</v>
      </c>
      <c r="H48" s="54">
        <v>0.84</v>
      </c>
      <c r="I48" s="52">
        <f t="shared" si="35"/>
        <v>305.36701204445029</v>
      </c>
      <c r="J48" s="62">
        <f t="shared" si="36"/>
        <v>58.165145151323877</v>
      </c>
    </row>
    <row r="49" spans="1:10" x14ac:dyDescent="0.25">
      <c r="A49" s="51" t="s">
        <v>165</v>
      </c>
      <c r="B49" s="52">
        <v>184.34477497730796</v>
      </c>
      <c r="C49" s="54">
        <v>0.84</v>
      </c>
      <c r="D49" s="52">
        <f t="shared" si="33"/>
        <v>154.84961098093868</v>
      </c>
      <c r="E49" s="52">
        <f t="shared" si="34"/>
        <v>29.495163996369278</v>
      </c>
      <c r="F49" s="49" t="s">
        <v>192</v>
      </c>
      <c r="G49" s="52"/>
      <c r="H49" s="54"/>
      <c r="I49" s="52"/>
      <c r="J49" s="62"/>
    </row>
    <row r="50" spans="1:10" x14ac:dyDescent="0.25">
      <c r="A50" s="51" t="s">
        <v>166</v>
      </c>
      <c r="B50" s="52">
        <v>189.93098027965064</v>
      </c>
      <c r="C50" s="54">
        <v>0.37</v>
      </c>
      <c r="D50" s="52">
        <f t="shared" si="33"/>
        <v>70.274462703470732</v>
      </c>
      <c r="E50" s="52">
        <f t="shared" si="34"/>
        <v>119.65651757617991</v>
      </c>
      <c r="F50" s="50" t="s">
        <v>136</v>
      </c>
      <c r="G50" s="52">
        <v>477.00088356692646</v>
      </c>
      <c r="H50" s="54">
        <v>0.78500000000000003</v>
      </c>
      <c r="I50" s="52">
        <f t="shared" ref="I50" si="37">G50*H50</f>
        <v>374.44569360003726</v>
      </c>
      <c r="J50" s="62">
        <f t="shared" ref="J50" si="38">G50*(1-H50)</f>
        <v>102.55518996688917</v>
      </c>
    </row>
    <row r="51" spans="1:10" x14ac:dyDescent="0.25">
      <c r="A51" s="51" t="s">
        <v>167</v>
      </c>
      <c r="B51" s="52">
        <v>983.17213321230906</v>
      </c>
      <c r="C51" s="54">
        <v>0.37</v>
      </c>
      <c r="D51" s="52">
        <f t="shared" si="33"/>
        <v>363.77368928855435</v>
      </c>
      <c r="E51" s="52">
        <f t="shared" si="34"/>
        <v>619.39844392375471</v>
      </c>
      <c r="F51" s="49" t="s">
        <v>25</v>
      </c>
      <c r="G51" s="52"/>
      <c r="H51" s="54"/>
      <c r="I51" s="52"/>
      <c r="J51" s="62"/>
    </row>
    <row r="52" spans="1:10" x14ac:dyDescent="0.25">
      <c r="A52" s="51" t="s">
        <v>168</v>
      </c>
      <c r="B52" s="52">
        <v>117.31031134919597</v>
      </c>
      <c r="C52" s="54">
        <v>0.84</v>
      </c>
      <c r="D52" s="52">
        <f t="shared" si="33"/>
        <v>98.540661533324609</v>
      </c>
      <c r="E52" s="52">
        <f t="shared" si="34"/>
        <v>18.769649815871357</v>
      </c>
      <c r="F52" s="50" t="s">
        <v>136</v>
      </c>
      <c r="G52" s="52">
        <v>743.21509721280188</v>
      </c>
      <c r="H52" s="54">
        <v>0.84</v>
      </c>
      <c r="I52" s="52">
        <f t="shared" ref="I52" si="39">G52*H52</f>
        <v>624.30068165875355</v>
      </c>
      <c r="J52" s="62">
        <f t="shared" ref="J52" si="40">G52*(1-H52)</f>
        <v>118.91441555404832</v>
      </c>
    </row>
    <row r="53" spans="1:10" x14ac:dyDescent="0.25">
      <c r="A53" s="51" t="s">
        <v>169</v>
      </c>
      <c r="B53" s="52">
        <v>262.55164921010527</v>
      </c>
      <c r="C53" s="54">
        <v>0.37</v>
      </c>
      <c r="D53" s="52">
        <f t="shared" si="33"/>
        <v>97.144110207738947</v>
      </c>
      <c r="E53" s="52">
        <f t="shared" si="34"/>
        <v>165.40753900236632</v>
      </c>
      <c r="F53" s="49" t="s">
        <v>193</v>
      </c>
      <c r="G53" s="52"/>
      <c r="H53" s="54"/>
      <c r="I53" s="52"/>
      <c r="J53" s="62"/>
    </row>
    <row r="54" spans="1:10" x14ac:dyDescent="0.25">
      <c r="A54" s="51" t="s">
        <v>170</v>
      </c>
      <c r="B54" s="52">
        <v>1111.6548551661904</v>
      </c>
      <c r="C54" s="54">
        <v>0.77</v>
      </c>
      <c r="D54" s="52">
        <f t="shared" si="33"/>
        <v>855.97423847796665</v>
      </c>
      <c r="E54" s="52">
        <f t="shared" si="34"/>
        <v>255.68061668822378</v>
      </c>
      <c r="F54" s="50" t="s">
        <v>136</v>
      </c>
      <c r="G54" s="52">
        <v>1048.0890973787077</v>
      </c>
      <c r="H54" s="54">
        <v>0.37</v>
      </c>
      <c r="I54" s="52">
        <f t="shared" ref="I54" si="41">G54*H54</f>
        <v>387.79296603012187</v>
      </c>
      <c r="J54" s="62">
        <f t="shared" ref="J54" si="42">G54*(1-H54)</f>
        <v>660.29613134858585</v>
      </c>
    </row>
    <row r="55" spans="1:10" x14ac:dyDescent="0.25">
      <c r="A55" s="51" t="s">
        <v>171</v>
      </c>
      <c r="B55" s="52">
        <v>245.79303330307727</v>
      </c>
      <c r="C55" s="54">
        <v>0.77</v>
      </c>
      <c r="D55" s="52">
        <f t="shared" si="33"/>
        <v>189.26063564336951</v>
      </c>
      <c r="E55" s="52">
        <f t="shared" si="34"/>
        <v>56.532397659707769</v>
      </c>
      <c r="F55" s="49" t="s">
        <v>26</v>
      </c>
      <c r="G55" s="52"/>
      <c r="H55" s="54"/>
      <c r="I55" s="52"/>
      <c r="J55" s="62"/>
    </row>
    <row r="56" spans="1:10" x14ac:dyDescent="0.25">
      <c r="A56" s="51" t="s">
        <v>172</v>
      </c>
      <c r="B56" s="52">
        <v>575.37914614129443</v>
      </c>
      <c r="C56" s="54">
        <v>0.83</v>
      </c>
      <c r="D56" s="52">
        <f t="shared" si="33"/>
        <v>477.56469129727435</v>
      </c>
      <c r="E56" s="52">
        <f t="shared" si="34"/>
        <v>97.814454844020077</v>
      </c>
      <c r="F56" s="50" t="s">
        <v>136</v>
      </c>
      <c r="G56" s="52">
        <v>768.01518409170365</v>
      </c>
      <c r="H56" s="54">
        <v>0.27</v>
      </c>
      <c r="I56" s="52">
        <f t="shared" ref="I56:I60" si="43">G56*H56</f>
        <v>207.36409970476001</v>
      </c>
      <c r="J56" s="62">
        <f t="shared" ref="J56:J60" si="44">G56*(1-H56)</f>
        <v>560.65108438694369</v>
      </c>
    </row>
    <row r="57" spans="1:10" x14ac:dyDescent="0.25">
      <c r="A57" s="51" t="s">
        <v>173</v>
      </c>
      <c r="B57" s="52">
        <v>709.44807339751844</v>
      </c>
      <c r="C57" s="54">
        <v>0.5</v>
      </c>
      <c r="D57" s="52">
        <f t="shared" si="33"/>
        <v>354.72403669875922</v>
      </c>
      <c r="E57" s="52">
        <f t="shared" si="34"/>
        <v>354.72403669875922</v>
      </c>
      <c r="F57" s="50" t="s">
        <v>135</v>
      </c>
      <c r="G57" s="52">
        <v>631.36027953398298</v>
      </c>
      <c r="H57" s="54">
        <v>0.92</v>
      </c>
      <c r="I57" s="52">
        <f t="shared" si="43"/>
        <v>580.85145717126431</v>
      </c>
      <c r="J57" s="62">
        <f t="shared" si="44"/>
        <v>50.508822362718611</v>
      </c>
    </row>
    <row r="58" spans="1:10" x14ac:dyDescent="0.25">
      <c r="A58" s="49" t="s">
        <v>42</v>
      </c>
      <c r="B58" s="53">
        <v>34008.450000000004</v>
      </c>
      <c r="C58" s="49"/>
      <c r="D58" s="53">
        <f>SUM(D5:D57)</f>
        <v>29451.54171233291</v>
      </c>
      <c r="E58" s="53">
        <f>SUM(E5:E57)</f>
        <v>4909.7720524563356</v>
      </c>
      <c r="F58" s="50" t="s">
        <v>139</v>
      </c>
      <c r="G58" s="52">
        <v>67.456904105584442</v>
      </c>
      <c r="H58" s="54">
        <v>0.84</v>
      </c>
      <c r="I58" s="52">
        <f t="shared" si="43"/>
        <v>56.663799448690931</v>
      </c>
      <c r="J58" s="62">
        <f t="shared" si="44"/>
        <v>10.793104656893513</v>
      </c>
    </row>
    <row r="59" spans="1:10" x14ac:dyDescent="0.25">
      <c r="A59" s="67" t="s">
        <v>200</v>
      </c>
      <c r="B59" s="68"/>
      <c r="C59" s="68"/>
      <c r="D59" s="68"/>
      <c r="E59" s="69">
        <f>E58/B58</f>
        <v>0.14436918037888627</v>
      </c>
      <c r="F59" s="58" t="s">
        <v>177</v>
      </c>
      <c r="G59" s="52">
        <v>38.742063924430127</v>
      </c>
      <c r="H59" s="54">
        <v>1</v>
      </c>
      <c r="I59" s="52">
        <f t="shared" si="43"/>
        <v>38.742063924430127</v>
      </c>
      <c r="J59" s="62">
        <f t="shared" si="44"/>
        <v>0</v>
      </c>
    </row>
    <row r="60" spans="1:10" x14ac:dyDescent="0.25">
      <c r="F60" s="58" t="s">
        <v>26</v>
      </c>
      <c r="G60" s="52">
        <v>220.46249466773855</v>
      </c>
      <c r="H60" s="54">
        <v>0.78</v>
      </c>
      <c r="I60" s="52">
        <f t="shared" si="43"/>
        <v>171.96074584083607</v>
      </c>
      <c r="J60" s="62">
        <f t="shared" si="44"/>
        <v>48.501748826902478</v>
      </c>
    </row>
    <row r="61" spans="1:10" x14ac:dyDescent="0.25">
      <c r="F61" s="57" t="s">
        <v>42</v>
      </c>
      <c r="G61" s="53">
        <v>21351.513465595272</v>
      </c>
      <c r="H61" s="53"/>
      <c r="I61" s="53">
        <f>SUM(I5:I60)</f>
        <v>16007.561621960505</v>
      </c>
      <c r="J61" s="63">
        <f>SUM(J5:J60)</f>
        <v>5343.9518436347716</v>
      </c>
    </row>
    <row r="62" spans="1:10" x14ac:dyDescent="0.25">
      <c r="F62" s="70" t="s">
        <v>200</v>
      </c>
      <c r="G62" s="68"/>
      <c r="H62" s="68"/>
      <c r="I62" s="68"/>
      <c r="J62" s="69">
        <f>J61/G61</f>
        <v>0.25028445183737164</v>
      </c>
    </row>
  </sheetData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97FCA-BB7F-4B8E-83F8-B24ED750303D}">
  <dimension ref="A1"/>
  <sheetViews>
    <sheetView showGridLines="0" workbookViewId="0"/>
  </sheetViews>
  <sheetFormatPr defaultRowHeight="15" x14ac:dyDescent="0.25"/>
  <sheetData/>
  <pageMargins left="0.7" right="0.7" top="0.75" bottom="0.75" header="0.3" footer="0.3"/>
  <headerFooter>
    <oddHeader>&amp;C&amp;"Aptos"&amp;10&amp;K000000 OFFICIAL&amp;1#_x000D_</oddHeader>
    <oddFooter>&amp;C_x000D_&amp;1#&amp;"Aptos"&amp;10&amp;K000000 OFFICIAL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overnment_x0020_Body xmlns="b413c3fd-5a3b-4239-b985-69032e371c04">BEIS</Government_x0020_Body>
    <Date_x0020_Opened xmlns="b413c3fd-5a3b-4239-b985-69032e371c04">2026-07-17T12:36:43+00:00</Date_x0020_Opened>
    <lcf76f155ced4ddcb4097134ff3c332f xmlns="75e7ae58-aec4-4ab0-ae21-ab94226ea01a">
      <Terms xmlns="http://schemas.microsoft.com/office/infopath/2007/PartnerControls"/>
    </lcf76f155ced4ddcb4097134ff3c332f>
    <Folder xmlns="75e7ae58-aec4-4ab0-ae21-ab94226ea01a" xsi:nil="true"/>
    <TaxCatchAll xmlns="c278e07c-0436-44ae-bf20-0fa31c54bf35">
      <Value>1</Value>
    </TaxCatchAll>
    <LegacyData xmlns="aaacb922-5235-4a66-b188-303b9b46fbd7" xsi:nil="true"/>
    <Descriptor xmlns="0063f72e-ace3-48fb-9c1f-5b513408b31f" xsi:nil="true"/>
    <m975189f4ba442ecbf67d4147307b177 xmlns="c278e07c-0436-44ae-bf20-0fa31c54bf35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Energy Statistics</TermName>
          <TermId xmlns="http://schemas.microsoft.com/office/infopath/2007/PartnerControls">0882e751-7c5d-40cd-a0d4-46cf492f7845</TermId>
        </TermInfo>
      </Terms>
    </m975189f4ba442ecbf67d4147307b177>
    <Security_x0020_Classification xmlns="0063f72e-ace3-48fb-9c1f-5b513408b31f">OFFICIAL</Security_x0020_Classification>
    <KnowledgeRetention xmlns="75e7ae58-aec4-4ab0-ae21-ab94226ea01a" xsi:nil="true"/>
    <Sent xmlns="75e7ae58-aec4-4ab0-ae21-ab94226ea01a">true</Sent>
    <Retention_x0020_Label xmlns="a8f60570-4bd3-4f2b-950b-a996de8ab151" xsi:nil="true"/>
    <Date_x0020_Closed xmlns="b413c3fd-5a3b-4239-b985-69032e371c04" xsi:nil="true"/>
    <_dlc_DocId xmlns="c278e07c-0436-44ae-bf20-0fa31c54bf35">QMA56DUQWX45-861680180-397268</_dlc_DocId>
    <_dlc_DocIdUrl xmlns="c278e07c-0436-44ae-bf20-0fa31c54bf35">
      <Url>https://beisgov.sharepoint.com/sites/EnergyStatistics/_layouts/15/DocIdRedir.aspx?ID=QMA56DUQWX45-861680180-397268</Url>
      <Description>QMA56DUQWX45-861680180-397268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582DC177B735439E316E7A5776D78C" ma:contentTypeVersion="35" ma:contentTypeDescription="Create a new document." ma:contentTypeScope="" ma:versionID="d23f527a694073677c8fae75aee59076">
  <xsd:schema xmlns:xsd="http://www.w3.org/2001/XMLSchema" xmlns:xs="http://www.w3.org/2001/XMLSchema" xmlns:p="http://schemas.microsoft.com/office/2006/metadata/properties" xmlns:ns2="0063f72e-ace3-48fb-9c1f-5b513408b31f" xmlns:ns3="c278e07c-0436-44ae-bf20-0fa31c54bf35" xmlns:ns4="b413c3fd-5a3b-4239-b985-69032e371c04" xmlns:ns5="a8f60570-4bd3-4f2b-950b-a996de8ab151" xmlns:ns6="aaacb922-5235-4a66-b188-303b9b46fbd7" xmlns:ns7="75e7ae58-aec4-4ab0-ae21-ab94226ea01a" targetNamespace="http://schemas.microsoft.com/office/2006/metadata/properties" ma:root="true" ma:fieldsID="6c66a90b66dbdcc977bf429cb6adb9ed" ns2:_="" ns3:_="" ns4:_="" ns5:_="" ns6:_="" ns7:_="">
    <xsd:import namespace="0063f72e-ace3-48fb-9c1f-5b513408b31f"/>
    <xsd:import namespace="c278e07c-0436-44ae-bf20-0fa31c54bf35"/>
    <xsd:import namespace="b413c3fd-5a3b-4239-b985-69032e371c04"/>
    <xsd:import namespace="a8f60570-4bd3-4f2b-950b-a996de8ab151"/>
    <xsd:import namespace="aaacb922-5235-4a66-b188-303b9b46fbd7"/>
    <xsd:import namespace="75e7ae58-aec4-4ab0-ae21-ab94226ea01a"/>
    <xsd:element name="properties">
      <xsd:complexType>
        <xsd:sequence>
          <xsd:element name="documentManagement">
            <xsd:complexType>
              <xsd:all>
                <xsd:element ref="ns2:Security_x0020_Classification" minOccurs="0"/>
                <xsd:element ref="ns2:Descriptor" minOccurs="0"/>
                <xsd:element ref="ns3:m975189f4ba442ecbf67d4147307b177" minOccurs="0"/>
                <xsd:element ref="ns3:TaxCatchAll" minOccurs="0"/>
                <xsd:element ref="ns3:TaxCatchAllLabel" minOccurs="0"/>
                <xsd:element ref="ns4:Government_x0020_Body" minOccurs="0"/>
                <xsd:element ref="ns4:Date_x0020_Opened" minOccurs="0"/>
                <xsd:element ref="ns4:Date_x0020_Closed" minOccurs="0"/>
                <xsd:element ref="ns5:Retention_x0020_Label" minOccurs="0"/>
                <xsd:element ref="ns6:LegacyData" minOccurs="0"/>
                <xsd:element ref="ns7:MediaServiceMetadata" minOccurs="0"/>
                <xsd:element ref="ns7:MediaServiceFastMetadata" minOccurs="0"/>
                <xsd:element ref="ns7:MediaServiceDateTaken" minOccurs="0"/>
                <xsd:element ref="ns7:MediaServiceAutoTags" minOccurs="0"/>
                <xsd:element ref="ns7:MediaServiceGenerationTime" minOccurs="0"/>
                <xsd:element ref="ns7:MediaServiceEventHashCode" minOccurs="0"/>
                <xsd:element ref="ns3:SharedWithUsers" minOccurs="0"/>
                <xsd:element ref="ns3:SharedWithDetails" minOccurs="0"/>
                <xsd:element ref="ns7:MediaServiceAutoKeyPoints" minOccurs="0"/>
                <xsd:element ref="ns7:MediaServiceKeyPoints" minOccurs="0"/>
                <xsd:element ref="ns3:_dlc_DocId" minOccurs="0"/>
                <xsd:element ref="ns3:_dlc_DocIdUrl" minOccurs="0"/>
                <xsd:element ref="ns3:_dlc_DocIdPersistId" minOccurs="0"/>
                <xsd:element ref="ns7:MediaServiceOCR" minOccurs="0"/>
                <xsd:element ref="ns7:KnowledgeRetention" minOccurs="0"/>
                <xsd:element ref="ns7:MediaLengthInSeconds" minOccurs="0"/>
                <xsd:element ref="ns7:lcf76f155ced4ddcb4097134ff3c332f" minOccurs="0"/>
                <xsd:element ref="ns7:MediaServiceLocation" minOccurs="0"/>
                <xsd:element ref="ns7:Sent" minOccurs="0"/>
                <xsd:element ref="ns7:MediaServiceObjectDetectorVersions" minOccurs="0"/>
                <xsd:element ref="ns7:MediaServiceSearchProperties" minOccurs="0"/>
                <xsd:element ref="ns7:Folder" minOccurs="0"/>
                <xsd:element ref="ns7:b05dcfd0-cdc0-4faa-b8ae-036043c6be06CountryOrRegion" minOccurs="0"/>
                <xsd:element ref="ns7:b05dcfd0-cdc0-4faa-b8ae-036043c6be06State" minOccurs="0"/>
                <xsd:element ref="ns7:b05dcfd0-cdc0-4faa-b8ae-036043c6be06City" minOccurs="0"/>
                <xsd:element ref="ns7:b05dcfd0-cdc0-4faa-b8ae-036043c6be06PostalCode" minOccurs="0"/>
                <xsd:element ref="ns7:b05dcfd0-cdc0-4faa-b8ae-036043c6be06Street" minOccurs="0"/>
                <xsd:element ref="ns7:b05dcfd0-cdc0-4faa-b8ae-036043c6be06GeoLoc" minOccurs="0"/>
                <xsd:element ref="ns7:b05dcfd0-cdc0-4faa-b8ae-036043c6be06DispNa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63f72e-ace3-48fb-9c1f-5b513408b31f" elementFormDefault="qualified">
    <xsd:import namespace="http://schemas.microsoft.com/office/2006/documentManagement/types"/>
    <xsd:import namespace="http://schemas.microsoft.com/office/infopath/2007/PartnerControls"/>
    <xsd:element name="Security_x0020_Classification" ma:index="8" nillable="true" ma:displayName="Security Classification" ma:default="OFFICIAL" ma:format="Dropdown" ma:indexed="true" ma:internalName="Security_x0020_Classification">
      <xsd:simpleType>
        <xsd:restriction base="dms:Choice">
          <xsd:enumeration value="OFFICIAL"/>
          <xsd:enumeration value="OFFICIAL - SENSITIVE"/>
        </xsd:restriction>
      </xsd:simpleType>
    </xsd:element>
    <xsd:element name="Descriptor" ma:index="9" nillable="true" ma:displayName="Descriptor" ma:default="" ma:format="Dropdown" ma:indexed="true" ma:internalName="Descriptor">
      <xsd:simpleType>
        <xsd:restriction base="dms:Choice">
          <xsd:enumeration value="COMMERCIAL"/>
          <xsd:enumeration value="PERSONAL"/>
          <xsd:enumeration value="LOCSE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78e07c-0436-44ae-bf20-0fa31c54bf35" elementFormDefault="qualified">
    <xsd:import namespace="http://schemas.microsoft.com/office/2006/documentManagement/types"/>
    <xsd:import namespace="http://schemas.microsoft.com/office/infopath/2007/PartnerControls"/>
    <xsd:element name="m975189f4ba442ecbf67d4147307b177" ma:index="10" nillable="true" ma:taxonomy="true" ma:internalName="m975189f4ba442ecbf67d4147307b177" ma:taxonomyFieldName="Business_x0020_Unit" ma:displayName="Business Unit" ma:default="1;#Energy Statistics|0882e751-7c5d-40cd-a0d4-46cf492f7845" ma:fieldId="{6975189f-4ba4-42ec-bf67-d4147307b177}" ma:sspId="9b0aeba9-2bce-41c2-8545-5d12d676a674" ma:termSetId="6f71e40e-3a2e-4baf-91d9-2069eb35453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1" nillable="true" ma:displayName="Taxonomy Catch All Column" ma:hidden="true" ma:list="{5c67b86a-dca8-471d-9378-1ff5bfc4f7ca}" ma:internalName="TaxCatchAll" ma:showField="CatchAllData" ma:web="c278e07c-0436-44ae-bf20-0fa31c54bf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" nillable="true" ma:displayName="Taxonomy Catch All Column1" ma:hidden="true" ma:list="{5c67b86a-dca8-471d-9378-1ff5bfc4f7ca}" ma:internalName="TaxCatchAllLabel" ma:readOnly="true" ma:showField="CatchAllDataLabel" ma:web="c278e07c-0436-44ae-bf20-0fa31c54bf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29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3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1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13c3fd-5a3b-4239-b985-69032e371c04" elementFormDefault="qualified">
    <xsd:import namespace="http://schemas.microsoft.com/office/2006/documentManagement/types"/>
    <xsd:import namespace="http://schemas.microsoft.com/office/infopath/2007/PartnerControls"/>
    <xsd:element name="Government_x0020_Body" ma:index="14" nillable="true" ma:displayName="Government Body" ma:default="BEIS" ma:internalName="Government_x0020_Body">
      <xsd:simpleType>
        <xsd:restriction base="dms:Text">
          <xsd:maxLength value="255"/>
        </xsd:restriction>
      </xsd:simpleType>
    </xsd:element>
    <xsd:element name="Date_x0020_Opened" ma:index="15" nillable="true" ma:displayName="Date Opened" ma:default="[Today]" ma:format="DateOnly" ma:internalName="Date_x0020_Opened">
      <xsd:simpleType>
        <xsd:restriction base="dms:DateTime"/>
      </xsd:simpleType>
    </xsd:element>
    <xsd:element name="Date_x0020_Closed" ma:index="16" nillable="true" ma:displayName="Date Closed" ma:format="DateOnly" ma:internalName="Date_x0020_Clos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f60570-4bd3-4f2b-950b-a996de8ab151" elementFormDefault="qualified">
    <xsd:import namespace="http://schemas.microsoft.com/office/2006/documentManagement/types"/>
    <xsd:import namespace="http://schemas.microsoft.com/office/infopath/2007/PartnerControls"/>
    <xsd:element name="Retention_x0020_Label" ma:index="17" nillable="true" ma:displayName="Retention Label" ma:internalName="Retention_x0020_Label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acb922-5235-4a66-b188-303b9b46fbd7" elementFormDefault="qualified">
    <xsd:import namespace="http://schemas.microsoft.com/office/2006/documentManagement/types"/>
    <xsd:import namespace="http://schemas.microsoft.com/office/infopath/2007/PartnerControls"/>
    <xsd:element name="LegacyData" ma:index="18" nillable="true" ma:displayName="Legacy Data" ma:internalName="LegacyData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e7ae58-aec4-4ab0-ae21-ab94226ea0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2" nillable="true" ma:displayName="Tags" ma:description="Technical Architecture, EDA" ma:internalName="MediaServiceAutoTags" ma:readOnly="true">
      <xsd:simpleType>
        <xsd:restriction base="dms:Text"/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3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KnowledgeRetention" ma:index="33" nillable="true" ma:displayName="Knowledge Retention" ma:format="Dropdown" ma:internalName="KnowledgeRetention">
      <xsd:simpleType>
        <xsd:restriction base="dms:Text">
          <xsd:maxLength value="255"/>
        </xsd:restriction>
      </xsd:simpleType>
    </xsd:element>
    <xsd:element name="MediaLengthInSeconds" ma:index="3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36" nillable="true" ma:taxonomy="true" ma:internalName="lcf76f155ced4ddcb4097134ff3c332f" ma:taxonomyFieldName="MediaServiceImageTags" ma:displayName="Image Tags" ma:readOnly="false" ma:fieldId="{5cf76f15-5ced-4ddc-b409-7134ff3c332f}" ma:taxonomyMulti="true" ma:sspId="9b0aeba9-2bce-41c2-8545-5d12d676a6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37" nillable="true" ma:displayName="Location" ma:internalName="MediaServiceLocation" ma:readOnly="true">
      <xsd:simpleType>
        <xsd:restriction base="dms:Text"/>
      </xsd:simpleType>
    </xsd:element>
    <xsd:element name="Sent" ma:index="38" nillable="true" ma:displayName="Sent" ma:default="1" ma:format="Dropdown" ma:internalName="Sent">
      <xsd:simpleType>
        <xsd:restriction base="dms:Boolean"/>
      </xsd:simpleType>
    </xsd:element>
    <xsd:element name="MediaServiceObjectDetectorVersions" ma:index="3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Folder" ma:index="41" nillable="true" ma:displayName="Folder" ma:format="Dropdown" ma:internalName="Folder">
      <xsd:simpleType>
        <xsd:restriction base="dms:Unknown"/>
      </xsd:simpleType>
    </xsd:element>
    <xsd:element name="b05dcfd0-cdc0-4faa-b8ae-036043c6be06CountryOrRegion" ma:index="42" nillable="true" ma:displayName="Folder: Country/Region" ma:internalName="CountryOrRegion" ma:readOnly="true">
      <xsd:simpleType>
        <xsd:restriction base="dms:Text"/>
      </xsd:simpleType>
    </xsd:element>
    <xsd:element name="b05dcfd0-cdc0-4faa-b8ae-036043c6be06State" ma:index="43" nillable="true" ma:displayName="Folder: State" ma:internalName="State" ma:readOnly="true">
      <xsd:simpleType>
        <xsd:restriction base="dms:Text"/>
      </xsd:simpleType>
    </xsd:element>
    <xsd:element name="b05dcfd0-cdc0-4faa-b8ae-036043c6be06City" ma:index="44" nillable="true" ma:displayName="Folder: City" ma:internalName="City" ma:readOnly="true">
      <xsd:simpleType>
        <xsd:restriction base="dms:Text"/>
      </xsd:simpleType>
    </xsd:element>
    <xsd:element name="b05dcfd0-cdc0-4faa-b8ae-036043c6be06PostalCode" ma:index="45" nillable="true" ma:displayName="Folder: Postal Code" ma:internalName="PostalCode" ma:readOnly="true">
      <xsd:simpleType>
        <xsd:restriction base="dms:Text"/>
      </xsd:simpleType>
    </xsd:element>
    <xsd:element name="b05dcfd0-cdc0-4faa-b8ae-036043c6be06Street" ma:index="46" nillable="true" ma:displayName="Folder: Street" ma:internalName="Street" ma:readOnly="true">
      <xsd:simpleType>
        <xsd:restriction base="dms:Text"/>
      </xsd:simpleType>
    </xsd:element>
    <xsd:element name="b05dcfd0-cdc0-4faa-b8ae-036043c6be06GeoLoc" ma:index="47" nillable="true" ma:displayName="Folder: Coordinates" ma:internalName="GeoLoc" ma:readOnly="true">
      <xsd:simpleType>
        <xsd:restriction base="dms:Unknown"/>
      </xsd:simpleType>
    </xsd:element>
    <xsd:element name="b05dcfd0-cdc0-4faa-b8ae-036043c6be06DispName" ma:index="48" nillable="true" ma:displayName="Folder: Name" ma:internalName="DispNa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B11D4B1-2EB1-4FFE-8F22-2D8F1D8CFCC1}">
  <ds:schemaRefs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0063f72e-ace3-48fb-9c1f-5b513408b31f"/>
    <ds:schemaRef ds:uri="http://purl.org/dc/dcmitype/"/>
    <ds:schemaRef ds:uri="75e7ae58-aec4-4ab0-ae21-ab94226ea01a"/>
    <ds:schemaRef ds:uri="http://schemas.openxmlformats.org/package/2006/metadata/core-properties"/>
    <ds:schemaRef ds:uri="a8f60570-4bd3-4f2b-950b-a996de8ab151"/>
    <ds:schemaRef ds:uri="aaacb922-5235-4a66-b188-303b9b46fbd7"/>
    <ds:schemaRef ds:uri="http://purl.org/dc/elements/1.1/"/>
    <ds:schemaRef ds:uri="http://schemas.microsoft.com/office/2006/metadata/properties"/>
    <ds:schemaRef ds:uri="b413c3fd-5a3b-4239-b985-69032e371c04"/>
    <ds:schemaRef ds:uri="c278e07c-0436-44ae-bf20-0fa31c54bf35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2C3A063-A275-4AEB-877E-DE3B6E37456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AAC7771-E696-4DBF-A926-CA4653A8B5EA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3EBD8488-1078-4D4C-812B-84EC17DE67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63f72e-ace3-48fb-9c1f-5b513408b31f"/>
    <ds:schemaRef ds:uri="c278e07c-0436-44ae-bf20-0fa31c54bf35"/>
    <ds:schemaRef ds:uri="b413c3fd-5a3b-4239-b985-69032e371c04"/>
    <ds:schemaRef ds:uri="a8f60570-4bd3-4f2b-950b-a996de8ab151"/>
    <ds:schemaRef ds:uri="aaacb922-5235-4a66-b188-303b9b46fbd7"/>
    <ds:schemaRef ds:uri="75e7ae58-aec4-4ab0-ae21-ab94226ea0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c602cab8-3946-432a-85f1-8b9b29477bb4}" enabled="1" method="Standard" siteId="{cbac7005-02c1-43eb-b497-e6492d1b2dd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Cover Sheet</vt:lpstr>
      <vt:lpstr>Contents</vt:lpstr>
      <vt:lpstr>Notes</vt:lpstr>
      <vt:lpstr>Table W1</vt:lpstr>
      <vt:lpstr>Table W2</vt:lpstr>
      <vt:lpstr>Table W3</vt:lpstr>
      <vt:lpstr>Table W4</vt:lpstr>
      <vt:lpstr>Assumed Efficiencies</vt:lpstr>
      <vt:lpstr>Flow Chart</vt:lpstr>
      <vt:lpstr>'Table W1'!Print_Titles</vt:lpstr>
      <vt:lpstr>'Table W2'!Print_Titles</vt:lpstr>
      <vt:lpstr>'Table W3'!Print_Titles</vt:lpstr>
      <vt:lpstr>'Table W4'!Print_Titles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Adnan, Gee (Energy Security)</dc:creator>
  <cp:keywords/>
  <dc:description/>
  <cp:lastModifiedBy>Goddard, Ashley (Energy Security)</cp:lastModifiedBy>
  <cp:revision/>
  <dcterms:created xsi:type="dcterms:W3CDTF">2026-07-17T12:31:36Z</dcterms:created>
  <dcterms:modified xsi:type="dcterms:W3CDTF">2026-09-23T10:49:54Z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0x010100F4582DC177B735439E316E7A5776D78C</vt:lpwstr>
  </property>
  <property fmtid="{D5CDD505-2E9C-101B-9397-08002B2CF9AE}" pid="3" name="MediaServiceImageTags">
    <vt:lpwstr/>
  </property>
  <property fmtid="{D5CDD505-2E9C-101B-9397-08002B2CF9AE}" pid="4" name="Business_x0020_Unit">
    <vt:lpwstr>1;#Energy Statistics|0882e751-7c5d-40cd-a0d4-46cf492f7845</vt:lpwstr>
  </property>
  <property fmtid="{D5CDD505-2E9C-101B-9397-08002B2CF9AE}" pid="5" name="Business Unit">
    <vt:lpwstr>1;#Energy Statistics|0882e751-7c5d-40cd-a0d4-46cf492f7845</vt:lpwstr>
  </property>
  <property fmtid="{D5CDD505-2E9C-101B-9397-08002B2CF9AE}" pid="6" name="_dlc_DocIdItemGuid">
    <vt:lpwstr>105ac4dc-611b-4f70-bf9f-e584966cf966</vt:lpwstr>
  </property>
</Properties>
</file>