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F64407C1-03F8-4AE6-90B3-17640BECD26B}" xr6:coauthVersionLast="47" xr6:coauthVersionMax="47" xr10:uidLastSave="{00000000-0000-0000-0000-000000000000}"/>
  <bookViews>
    <workbookView xWindow="28680" yWindow="-120" windowWidth="19440" windowHeight="14880" xr2:uid="{D615F8DA-4896-4EBC-9F5C-3B566C8BDD50}"/>
  </bookViews>
  <sheets>
    <sheet name="Cover Sheet" sheetId="1" r:id="rId1"/>
    <sheet name="Contents" sheetId="2" r:id="rId2"/>
    <sheet name="Notes" sheetId="4" r:id="rId3"/>
    <sheet name="Commentary" sheetId="3" r:id="rId4"/>
    <sheet name="Main table" sheetId="11" r:id="rId5"/>
    <sheet name="Shares of electricity supplied" sheetId="10" r:id="rId6"/>
    <sheet name="Annual" sheetId="7" r:id="rId7"/>
    <sheet name="calculation_hide" sheetId="12" state="hidden" r:id="rId8"/>
    <sheet name="Month" sheetId="9" r:id="rId9"/>
    <sheet name="Quarter" sheetId="8"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5" i="8" l="1"/>
  <c r="D125" i="8"/>
  <c r="E125" i="8"/>
  <c r="F125" i="8"/>
  <c r="G125" i="8"/>
  <c r="H125" i="8"/>
  <c r="I125" i="8"/>
  <c r="J125" i="8"/>
  <c r="K125" i="8"/>
  <c r="L125" i="8"/>
  <c r="M125" i="8"/>
  <c r="N125" i="8"/>
  <c r="O125" i="8"/>
  <c r="P125" i="8"/>
  <c r="Q125" i="8"/>
  <c r="R125" i="8"/>
  <c r="S125" i="8"/>
  <c r="T125" i="8"/>
  <c r="U125" i="8"/>
  <c r="V125" i="8"/>
  <c r="W125" i="8"/>
  <c r="X125" i="8"/>
  <c r="Y125" i="8"/>
  <c r="B125" i="8"/>
  <c r="D118" i="8" l="1"/>
  <c r="Y124" i="8"/>
  <c r="X124" i="8"/>
  <c r="W124" i="8"/>
  <c r="V124" i="8"/>
  <c r="U124" i="8"/>
  <c r="T124" i="8"/>
  <c r="S124" i="8"/>
  <c r="R124" i="8"/>
  <c r="Q124" i="8"/>
  <c r="P124" i="8"/>
  <c r="O124" i="8"/>
  <c r="N124" i="8"/>
  <c r="M124" i="8"/>
  <c r="L124" i="8"/>
  <c r="K124" i="8"/>
  <c r="J124" i="8"/>
  <c r="I124" i="8"/>
  <c r="H124" i="8"/>
  <c r="G124" i="8"/>
  <c r="F124" i="8"/>
  <c r="E124" i="8"/>
  <c r="D124" i="8"/>
  <c r="C124" i="8"/>
  <c r="B124" i="8"/>
  <c r="Z365" i="12"/>
  <c r="Z366" i="12" s="1"/>
  <c r="Z367" i="12" s="1"/>
  <c r="Y365" i="12"/>
  <c r="Y366" i="12" s="1"/>
  <c r="Y367" i="12" s="1"/>
  <c r="X365" i="12"/>
  <c r="X366" i="12" s="1"/>
  <c r="X367" i="12" s="1"/>
  <c r="W365" i="12"/>
  <c r="W366" i="12" s="1"/>
  <c r="W367" i="12" s="1"/>
  <c r="V365" i="12"/>
  <c r="V366" i="12" s="1"/>
  <c r="V367" i="12" s="1"/>
  <c r="U365" i="12"/>
  <c r="U366" i="12" s="1"/>
  <c r="U367" i="12" s="1"/>
  <c r="T365" i="12"/>
  <c r="T366" i="12" s="1"/>
  <c r="T367" i="12" s="1"/>
  <c r="S365" i="12"/>
  <c r="S366" i="12" s="1"/>
  <c r="S367" i="12" s="1"/>
  <c r="R365" i="12"/>
  <c r="R366" i="12" s="1"/>
  <c r="R367" i="12" s="1"/>
  <c r="Q365" i="12"/>
  <c r="Q366" i="12" s="1"/>
  <c r="Q367" i="12" s="1"/>
  <c r="P365" i="12"/>
  <c r="P366" i="12" s="1"/>
  <c r="P367" i="12" s="1"/>
  <c r="O365" i="12"/>
  <c r="O366" i="12" s="1"/>
  <c r="O367" i="12" s="1"/>
  <c r="N365" i="12"/>
  <c r="N366" i="12" s="1"/>
  <c r="N367" i="12" s="1"/>
  <c r="M365" i="12"/>
  <c r="M366" i="12" s="1"/>
  <c r="M367" i="12" s="1"/>
  <c r="L365" i="12"/>
  <c r="L366" i="12" s="1"/>
  <c r="L367" i="12" s="1"/>
  <c r="K365" i="12"/>
  <c r="K366" i="12" s="1"/>
  <c r="K367" i="12" s="1"/>
  <c r="J365" i="12"/>
  <c r="J366" i="12" s="1"/>
  <c r="J367" i="12" s="1"/>
  <c r="I365" i="12"/>
  <c r="I366" i="12" s="1"/>
  <c r="I367" i="12" s="1"/>
  <c r="H365" i="12"/>
  <c r="H366" i="12" s="1"/>
  <c r="H367" i="12" s="1"/>
  <c r="G365" i="12"/>
  <c r="G366" i="12" s="1"/>
  <c r="G367" i="12" s="1"/>
  <c r="F365" i="12"/>
  <c r="F366" i="12" s="1"/>
  <c r="F367" i="12" s="1"/>
  <c r="E365" i="12"/>
  <c r="E366" i="12" s="1"/>
  <c r="E367" i="12" s="1"/>
  <c r="D365" i="12"/>
  <c r="D366" i="12" s="1"/>
  <c r="D367" i="12" s="1"/>
  <c r="C365" i="12"/>
  <c r="C366" i="12" s="1"/>
  <c r="C367" i="12" s="1"/>
  <c r="C123" i="8"/>
  <c r="D123" i="8"/>
  <c r="E123" i="8"/>
  <c r="F123" i="8"/>
  <c r="G123" i="8"/>
  <c r="H123" i="8"/>
  <c r="I123" i="8"/>
  <c r="J123" i="8"/>
  <c r="K123" i="8"/>
  <c r="L123" i="8"/>
  <c r="M123" i="8"/>
  <c r="N123" i="8"/>
  <c r="O123" i="8"/>
  <c r="P123" i="8"/>
  <c r="Q123" i="8"/>
  <c r="R123" i="8"/>
  <c r="S123" i="8"/>
  <c r="T123" i="8"/>
  <c r="U123" i="8"/>
  <c r="V123" i="8"/>
  <c r="W123" i="8"/>
  <c r="X123" i="8"/>
  <c r="Y123" i="8"/>
  <c r="B123" i="8"/>
  <c r="C368" i="12" l="1"/>
  <c r="C369" i="12" s="1"/>
  <c r="C370" i="12" s="1"/>
  <c r="D368" i="12"/>
  <c r="D369" i="12" s="1"/>
  <c r="D370" i="12" s="1"/>
  <c r="E368" i="12"/>
  <c r="E369" i="12" s="1"/>
  <c r="E370" i="12" s="1"/>
  <c r="F368" i="12"/>
  <c r="F369" i="12" s="1"/>
  <c r="F370" i="12" s="1"/>
  <c r="G368" i="12"/>
  <c r="G369" i="12" s="1"/>
  <c r="G370" i="12" s="1"/>
  <c r="H368" i="12"/>
  <c r="H369" i="12" s="1"/>
  <c r="H370" i="12" s="1"/>
  <c r="I368" i="12"/>
  <c r="I369" i="12" s="1"/>
  <c r="I370" i="12" s="1"/>
  <c r="J368" i="12"/>
  <c r="J369" i="12" s="1"/>
  <c r="J370" i="12" s="1"/>
  <c r="K368" i="12"/>
  <c r="K369" i="12" s="1"/>
  <c r="K370" i="12" s="1"/>
  <c r="L368" i="12"/>
  <c r="L369" i="12" s="1"/>
  <c r="L370" i="12" s="1"/>
  <c r="M368" i="12"/>
  <c r="M369" i="12" s="1"/>
  <c r="M370" i="12" s="1"/>
  <c r="N368" i="12"/>
  <c r="N369" i="12" s="1"/>
  <c r="N370" i="12" s="1"/>
  <c r="O368" i="12"/>
  <c r="O369" i="12" s="1"/>
  <c r="O370" i="12" s="1"/>
  <c r="P368" i="12"/>
  <c r="P369" i="12" s="1"/>
  <c r="P370" i="12" s="1"/>
  <c r="Q368" i="12"/>
  <c r="Q369" i="12" s="1"/>
  <c r="Q370" i="12" s="1"/>
  <c r="U368" i="12"/>
  <c r="U369" i="12" s="1"/>
  <c r="U370" i="12" s="1"/>
  <c r="W368" i="12"/>
  <c r="W369" i="12" s="1"/>
  <c r="W370" i="12" s="1"/>
  <c r="X368" i="12"/>
  <c r="X369" i="12" s="1"/>
  <c r="X370" i="12" s="1"/>
  <c r="Y368" i="12"/>
  <c r="Y369" i="12" s="1"/>
  <c r="Y370" i="12" s="1"/>
  <c r="R368" i="12"/>
  <c r="R369" i="12" s="1"/>
  <c r="R370" i="12" s="1"/>
  <c r="S368" i="12"/>
  <c r="S369" i="12" s="1"/>
  <c r="S370" i="12" s="1"/>
  <c r="T368" i="12"/>
  <c r="T369" i="12" s="1"/>
  <c r="T370" i="12" s="1"/>
  <c r="V368" i="12"/>
  <c r="V369" i="12" s="1"/>
  <c r="V370" i="12" s="1"/>
  <c r="Z368" i="12"/>
  <c r="Z369" i="12" s="1"/>
  <c r="Z370" i="12" s="1"/>
  <c r="Y122" i="8"/>
  <c r="X122" i="8"/>
  <c r="W122" i="8"/>
  <c r="V122" i="8"/>
  <c r="U122" i="8"/>
  <c r="T122" i="8"/>
  <c r="S122" i="8"/>
  <c r="R122" i="8"/>
  <c r="Q122" i="8"/>
  <c r="P122" i="8"/>
  <c r="O122" i="8"/>
  <c r="N122" i="8"/>
  <c r="M122" i="8"/>
  <c r="L122" i="8"/>
  <c r="K122" i="8"/>
  <c r="J122" i="8"/>
  <c r="I122" i="8"/>
  <c r="H122" i="8"/>
  <c r="G122" i="8"/>
  <c r="F122" i="8"/>
  <c r="E122" i="8"/>
  <c r="D122" i="8"/>
  <c r="C122" i="8"/>
  <c r="B122" i="8"/>
  <c r="C121" i="8" l="1"/>
  <c r="D121" i="8"/>
  <c r="E121" i="8"/>
  <c r="F121" i="8"/>
  <c r="G121" i="8"/>
  <c r="H121" i="8"/>
  <c r="I121" i="8"/>
  <c r="J121" i="8"/>
  <c r="K121" i="8"/>
  <c r="L121" i="8"/>
  <c r="M121" i="8"/>
  <c r="N121" i="8"/>
  <c r="O121" i="8"/>
  <c r="P121" i="8"/>
  <c r="Q121" i="8"/>
  <c r="R121" i="8"/>
  <c r="S121" i="8"/>
  <c r="T121" i="8"/>
  <c r="U121" i="8"/>
  <c r="V121" i="8"/>
  <c r="W121" i="8"/>
  <c r="X121" i="8"/>
  <c r="Y121" i="8"/>
  <c r="B121" i="8"/>
  <c r="C120" i="8"/>
  <c r="D120" i="8"/>
  <c r="E120" i="8"/>
  <c r="F120" i="8"/>
  <c r="G120" i="8"/>
  <c r="H120" i="8"/>
  <c r="I120" i="8"/>
  <c r="J120" i="8"/>
  <c r="K120" i="8"/>
  <c r="L120" i="8"/>
  <c r="M120" i="8"/>
  <c r="N120" i="8"/>
  <c r="O120" i="8"/>
  <c r="P120" i="8"/>
  <c r="Q120" i="8"/>
  <c r="R120" i="8"/>
  <c r="S120" i="8"/>
  <c r="T120" i="8"/>
  <c r="U120" i="8"/>
  <c r="V120" i="8"/>
  <c r="W120" i="8"/>
  <c r="X120" i="8"/>
  <c r="Y120" i="8"/>
  <c r="B120" i="8"/>
  <c r="R37" i="7" l="1"/>
  <c r="M37" i="7"/>
  <c r="T37" i="7"/>
  <c r="F37" i="7"/>
  <c r="S37" i="7"/>
  <c r="E37" i="7"/>
  <c r="D37" i="7"/>
  <c r="C37" i="7"/>
  <c r="Q37" i="7"/>
  <c r="L37" i="7"/>
  <c r="B37" i="7"/>
  <c r="Y37" i="7"/>
  <c r="J37" i="7"/>
  <c r="X37" i="7"/>
  <c r="K37" i="7"/>
  <c r="P37" i="7"/>
  <c r="O37" i="7"/>
  <c r="N37" i="7"/>
  <c r="W37" i="7"/>
  <c r="I37" i="7"/>
  <c r="V37" i="7"/>
  <c r="H37" i="7"/>
  <c r="U37" i="7"/>
  <c r="G37" i="7"/>
  <c r="Z353" i="12"/>
  <c r="Z354" i="12" s="1"/>
  <c r="Z355" i="12" s="1"/>
  <c r="Z356" i="12" s="1"/>
  <c r="Z357" i="12" s="1"/>
  <c r="Z358" i="12" s="1"/>
  <c r="Z359" i="12" s="1"/>
  <c r="Z360" i="12" s="1"/>
  <c r="Z361" i="12" s="1"/>
  <c r="Z362" i="12" s="1"/>
  <c r="Z363" i="12" s="1"/>
  <c r="Z364" i="12" s="1"/>
  <c r="Y353" i="12"/>
  <c r="Y354" i="12" s="1"/>
  <c r="Y355" i="12" s="1"/>
  <c r="Y356" i="12" s="1"/>
  <c r="Y357" i="12" s="1"/>
  <c r="Y358" i="12" s="1"/>
  <c r="Y359" i="12" s="1"/>
  <c r="Y360" i="12" s="1"/>
  <c r="Y361" i="12" s="1"/>
  <c r="Y362" i="12" s="1"/>
  <c r="Y363" i="12" s="1"/>
  <c r="Y364" i="12" s="1"/>
  <c r="X353" i="12"/>
  <c r="X354" i="12" s="1"/>
  <c r="X355" i="12" s="1"/>
  <c r="X356" i="12" s="1"/>
  <c r="X357" i="12" s="1"/>
  <c r="X358" i="12" s="1"/>
  <c r="X359" i="12" s="1"/>
  <c r="X360" i="12" s="1"/>
  <c r="X361" i="12" s="1"/>
  <c r="X362" i="12" s="1"/>
  <c r="X363" i="12" s="1"/>
  <c r="X364" i="12" s="1"/>
  <c r="W353" i="12"/>
  <c r="W354" i="12" s="1"/>
  <c r="W355" i="12" s="1"/>
  <c r="W356" i="12" s="1"/>
  <c r="W357" i="12" s="1"/>
  <c r="W358" i="12" s="1"/>
  <c r="W359" i="12" s="1"/>
  <c r="W360" i="12" s="1"/>
  <c r="W361" i="12" s="1"/>
  <c r="W362" i="12" s="1"/>
  <c r="W363" i="12" s="1"/>
  <c r="W364" i="12" s="1"/>
  <c r="V353" i="12"/>
  <c r="V354" i="12" s="1"/>
  <c r="V355" i="12" s="1"/>
  <c r="V356" i="12" s="1"/>
  <c r="V357" i="12" s="1"/>
  <c r="V358" i="12" s="1"/>
  <c r="V359" i="12" s="1"/>
  <c r="V360" i="12" s="1"/>
  <c r="V361" i="12" s="1"/>
  <c r="V362" i="12" s="1"/>
  <c r="V363" i="12" s="1"/>
  <c r="V364" i="12" s="1"/>
  <c r="U353" i="12"/>
  <c r="U354" i="12" s="1"/>
  <c r="U355" i="12" s="1"/>
  <c r="U356" i="12" s="1"/>
  <c r="U357" i="12" s="1"/>
  <c r="U358" i="12" s="1"/>
  <c r="U359" i="12" s="1"/>
  <c r="U360" i="12" s="1"/>
  <c r="U361" i="12" s="1"/>
  <c r="U362" i="12" s="1"/>
  <c r="U363" i="12" s="1"/>
  <c r="U364" i="12" s="1"/>
  <c r="T353" i="12"/>
  <c r="T354" i="12" s="1"/>
  <c r="T355" i="12" s="1"/>
  <c r="T356" i="12" s="1"/>
  <c r="T357" i="12" s="1"/>
  <c r="T358" i="12" s="1"/>
  <c r="T359" i="12" s="1"/>
  <c r="T360" i="12" s="1"/>
  <c r="T361" i="12" s="1"/>
  <c r="T362" i="12" s="1"/>
  <c r="T363" i="12" s="1"/>
  <c r="T364" i="12" s="1"/>
  <c r="S353" i="12"/>
  <c r="S354" i="12" s="1"/>
  <c r="S355" i="12" s="1"/>
  <c r="S356" i="12" s="1"/>
  <c r="S357" i="12" s="1"/>
  <c r="S358" i="12" s="1"/>
  <c r="S359" i="12" s="1"/>
  <c r="S360" i="12" s="1"/>
  <c r="S361" i="12" s="1"/>
  <c r="S362" i="12" s="1"/>
  <c r="S363" i="12" s="1"/>
  <c r="S364" i="12" s="1"/>
  <c r="R353" i="12"/>
  <c r="R354" i="12" s="1"/>
  <c r="R355" i="12" s="1"/>
  <c r="R356" i="12" s="1"/>
  <c r="R357" i="12" s="1"/>
  <c r="R358" i="12" s="1"/>
  <c r="R359" i="12" s="1"/>
  <c r="R360" i="12" s="1"/>
  <c r="R361" i="12" s="1"/>
  <c r="R362" i="12" s="1"/>
  <c r="R363" i="12" s="1"/>
  <c r="R364" i="12" s="1"/>
  <c r="Q353" i="12"/>
  <c r="Q354" i="12" s="1"/>
  <c r="Q355" i="12" s="1"/>
  <c r="Q356" i="12" s="1"/>
  <c r="Q357" i="12" s="1"/>
  <c r="Q358" i="12" s="1"/>
  <c r="Q359" i="12" s="1"/>
  <c r="Q360" i="12" s="1"/>
  <c r="Q361" i="12" s="1"/>
  <c r="Q362" i="12" s="1"/>
  <c r="Q363" i="12" s="1"/>
  <c r="Q364" i="12" s="1"/>
  <c r="P353" i="12"/>
  <c r="P354" i="12" s="1"/>
  <c r="P355" i="12" s="1"/>
  <c r="P356" i="12" s="1"/>
  <c r="P357" i="12" s="1"/>
  <c r="P358" i="12" s="1"/>
  <c r="P359" i="12" s="1"/>
  <c r="P360" i="12" s="1"/>
  <c r="P361" i="12" s="1"/>
  <c r="P362" i="12" s="1"/>
  <c r="P363" i="12" s="1"/>
  <c r="P364" i="12" s="1"/>
  <c r="O353" i="12"/>
  <c r="O354" i="12" s="1"/>
  <c r="O355" i="12" s="1"/>
  <c r="O356" i="12" s="1"/>
  <c r="O357" i="12" s="1"/>
  <c r="O358" i="12" s="1"/>
  <c r="O359" i="12" s="1"/>
  <c r="O360" i="12" s="1"/>
  <c r="O361" i="12" s="1"/>
  <c r="O362" i="12" s="1"/>
  <c r="O363" i="12" s="1"/>
  <c r="O364" i="12" s="1"/>
  <c r="N353" i="12"/>
  <c r="N354" i="12" s="1"/>
  <c r="N355" i="12" s="1"/>
  <c r="N356" i="12" s="1"/>
  <c r="N357" i="12" s="1"/>
  <c r="N358" i="12" s="1"/>
  <c r="N359" i="12" s="1"/>
  <c r="N360" i="12" s="1"/>
  <c r="N361" i="12" s="1"/>
  <c r="N362" i="12" s="1"/>
  <c r="N363" i="12" s="1"/>
  <c r="N364" i="12" s="1"/>
  <c r="M353" i="12"/>
  <c r="M354" i="12" s="1"/>
  <c r="M355" i="12" s="1"/>
  <c r="M356" i="12" s="1"/>
  <c r="M357" i="12" s="1"/>
  <c r="M358" i="12" s="1"/>
  <c r="M359" i="12" s="1"/>
  <c r="M360" i="12" s="1"/>
  <c r="M361" i="12" s="1"/>
  <c r="M362" i="12" s="1"/>
  <c r="M363" i="12" s="1"/>
  <c r="M364" i="12" s="1"/>
  <c r="L353" i="12"/>
  <c r="L354" i="12" s="1"/>
  <c r="L355" i="12" s="1"/>
  <c r="L356" i="12" s="1"/>
  <c r="L357" i="12" s="1"/>
  <c r="L358" i="12" s="1"/>
  <c r="L359" i="12" s="1"/>
  <c r="L360" i="12" s="1"/>
  <c r="L361" i="12" s="1"/>
  <c r="L362" i="12" s="1"/>
  <c r="L363" i="12" s="1"/>
  <c r="L364" i="12" s="1"/>
  <c r="K353" i="12"/>
  <c r="K354" i="12" s="1"/>
  <c r="K355" i="12" s="1"/>
  <c r="K356" i="12" s="1"/>
  <c r="K357" i="12" s="1"/>
  <c r="K358" i="12" s="1"/>
  <c r="K359" i="12" s="1"/>
  <c r="K360" i="12" s="1"/>
  <c r="K361" i="12" s="1"/>
  <c r="K362" i="12" s="1"/>
  <c r="K363" i="12" s="1"/>
  <c r="K364" i="12" s="1"/>
  <c r="J353" i="12"/>
  <c r="J354" i="12" s="1"/>
  <c r="J355" i="12" s="1"/>
  <c r="J356" i="12" s="1"/>
  <c r="J357" i="12" s="1"/>
  <c r="J358" i="12" s="1"/>
  <c r="J359" i="12" s="1"/>
  <c r="J360" i="12" s="1"/>
  <c r="J361" i="12" s="1"/>
  <c r="J362" i="12" s="1"/>
  <c r="J363" i="12" s="1"/>
  <c r="J364" i="12" s="1"/>
  <c r="I353" i="12"/>
  <c r="I354" i="12" s="1"/>
  <c r="I355" i="12" s="1"/>
  <c r="I356" i="12" s="1"/>
  <c r="I357" i="12" s="1"/>
  <c r="I358" i="12" s="1"/>
  <c r="I359" i="12" s="1"/>
  <c r="I360" i="12" s="1"/>
  <c r="I361" i="12" s="1"/>
  <c r="I362" i="12" s="1"/>
  <c r="I363" i="12" s="1"/>
  <c r="I364" i="12" s="1"/>
  <c r="H353" i="12"/>
  <c r="H354" i="12" s="1"/>
  <c r="H355" i="12" s="1"/>
  <c r="H356" i="12" s="1"/>
  <c r="H357" i="12" s="1"/>
  <c r="H358" i="12" s="1"/>
  <c r="H359" i="12" s="1"/>
  <c r="H360" i="12" s="1"/>
  <c r="H361" i="12" s="1"/>
  <c r="H362" i="12" s="1"/>
  <c r="H363" i="12" s="1"/>
  <c r="H364" i="12" s="1"/>
  <c r="G353" i="12"/>
  <c r="G354" i="12" s="1"/>
  <c r="G355" i="12" s="1"/>
  <c r="G356" i="12" s="1"/>
  <c r="G357" i="12" s="1"/>
  <c r="G358" i="12" s="1"/>
  <c r="G359" i="12" s="1"/>
  <c r="G360" i="12" s="1"/>
  <c r="G361" i="12" s="1"/>
  <c r="G362" i="12" s="1"/>
  <c r="G363" i="12" s="1"/>
  <c r="G364" i="12" s="1"/>
  <c r="F353" i="12"/>
  <c r="F354" i="12" s="1"/>
  <c r="F355" i="12" s="1"/>
  <c r="F356" i="12" s="1"/>
  <c r="F357" i="12" s="1"/>
  <c r="F358" i="12" s="1"/>
  <c r="F359" i="12" s="1"/>
  <c r="F360" i="12" s="1"/>
  <c r="F361" i="12" s="1"/>
  <c r="F362" i="12" s="1"/>
  <c r="F363" i="12" s="1"/>
  <c r="F364" i="12" s="1"/>
  <c r="E353" i="12"/>
  <c r="E354" i="12" s="1"/>
  <c r="E355" i="12" s="1"/>
  <c r="E356" i="12" s="1"/>
  <c r="E357" i="12" s="1"/>
  <c r="E358" i="12" s="1"/>
  <c r="E359" i="12" s="1"/>
  <c r="E360" i="12" s="1"/>
  <c r="E361" i="12" s="1"/>
  <c r="E362" i="12" s="1"/>
  <c r="E363" i="12" s="1"/>
  <c r="E364" i="12" s="1"/>
  <c r="D353" i="12"/>
  <c r="D354" i="12" s="1"/>
  <c r="D355" i="12" s="1"/>
  <c r="D356" i="12" s="1"/>
  <c r="D357" i="12" s="1"/>
  <c r="D358" i="12" s="1"/>
  <c r="D359" i="12" s="1"/>
  <c r="D360" i="12" s="1"/>
  <c r="D361" i="12" s="1"/>
  <c r="D362" i="12" s="1"/>
  <c r="D363" i="12" s="1"/>
  <c r="D364" i="12" s="1"/>
  <c r="C353" i="12"/>
  <c r="C354" i="12" s="1"/>
  <c r="C355" i="12" s="1"/>
  <c r="C356" i="12" s="1"/>
  <c r="C357" i="12" s="1"/>
  <c r="C358" i="12" s="1"/>
  <c r="C359" i="12" s="1"/>
  <c r="C360" i="12" s="1"/>
  <c r="C361" i="12" s="1"/>
  <c r="C362" i="12" s="1"/>
  <c r="C363" i="12" s="1"/>
  <c r="C364" i="12" s="1"/>
  <c r="B119" i="8"/>
  <c r="A354" i="12" l="1"/>
  <c r="A355" i="12" s="1"/>
  <c r="A356" i="12" s="1"/>
  <c r="A357" i="12" s="1"/>
  <c r="A358" i="12" s="1"/>
  <c r="A359" i="12" s="1"/>
  <c r="A360" i="12" s="1"/>
  <c r="A361" i="12" s="1"/>
  <c r="A362" i="12" s="1"/>
  <c r="A363" i="12" s="1"/>
  <c r="A364" i="12" s="1"/>
  <c r="C119" i="8" l="1"/>
  <c r="D119" i="8"/>
  <c r="E119" i="8"/>
  <c r="F119" i="8"/>
  <c r="G119" i="8"/>
  <c r="H119" i="8"/>
  <c r="I119" i="8"/>
  <c r="J119" i="8"/>
  <c r="K119" i="8"/>
  <c r="L119" i="8"/>
  <c r="M119" i="8"/>
  <c r="N119" i="8"/>
  <c r="O119" i="8"/>
  <c r="P119" i="8"/>
  <c r="Q119" i="8"/>
  <c r="R119" i="8"/>
  <c r="S119" i="8"/>
  <c r="T119" i="8"/>
  <c r="U119" i="8"/>
  <c r="V119" i="8"/>
  <c r="W119" i="8"/>
  <c r="X119" i="8"/>
  <c r="Y119" i="8"/>
  <c r="C118" i="8"/>
  <c r="E118" i="8"/>
  <c r="F118" i="8"/>
  <c r="G118" i="8"/>
  <c r="H118" i="8"/>
  <c r="I118" i="8"/>
  <c r="J118" i="8"/>
  <c r="K118" i="8"/>
  <c r="L118" i="8"/>
  <c r="M118" i="8"/>
  <c r="N118" i="8"/>
  <c r="O118" i="8"/>
  <c r="P118" i="8"/>
  <c r="Q118" i="8"/>
  <c r="R118" i="8"/>
  <c r="S118" i="8"/>
  <c r="T118" i="8"/>
  <c r="U118" i="8"/>
  <c r="V118" i="8"/>
  <c r="W118" i="8"/>
  <c r="X118" i="8"/>
  <c r="Y118" i="8"/>
  <c r="B118" i="8"/>
  <c r="C117" i="8"/>
  <c r="D117" i="8"/>
  <c r="E117" i="8"/>
  <c r="F117" i="8"/>
  <c r="G117" i="8"/>
  <c r="H117" i="8"/>
  <c r="I117" i="8"/>
  <c r="J117" i="8"/>
  <c r="K117" i="8"/>
  <c r="L117" i="8"/>
  <c r="M117" i="8"/>
  <c r="N117" i="8"/>
  <c r="O117" i="8"/>
  <c r="P117" i="8"/>
  <c r="Q117" i="8"/>
  <c r="R117" i="8"/>
  <c r="S117" i="8"/>
  <c r="T117" i="8"/>
  <c r="U117" i="8"/>
  <c r="V117" i="8"/>
  <c r="W117" i="8"/>
  <c r="X117" i="8"/>
  <c r="Y117" i="8"/>
  <c r="Q88" i="8"/>
  <c r="Q89" i="8"/>
  <c r="Q90" i="8"/>
  <c r="Q91" i="8"/>
  <c r="Q92" i="8"/>
  <c r="Q93" i="8"/>
  <c r="Q94" i="8"/>
  <c r="Q95" i="8"/>
  <c r="Q96" i="8"/>
  <c r="Q97" i="8"/>
  <c r="Q98" i="8"/>
  <c r="Q99" i="8"/>
  <c r="B117" i="8" l="1"/>
  <c r="Q100" i="8"/>
  <c r="Q101" i="8"/>
  <c r="Q102" i="8"/>
  <c r="Q103" i="8"/>
  <c r="Q104" i="8"/>
  <c r="Q105" i="8"/>
  <c r="Q106" i="8"/>
  <c r="Q107" i="8"/>
  <c r="Q108" i="8"/>
  <c r="Q109" i="8"/>
  <c r="Q110" i="8"/>
  <c r="Q111" i="8"/>
  <c r="Q112" i="8"/>
  <c r="Q113" i="8"/>
  <c r="Q114" i="8"/>
  <c r="Q115" i="8"/>
  <c r="Q116" i="8"/>
  <c r="Q36" i="7" s="1"/>
  <c r="Q29" i="7"/>
  <c r="Q30" i="7"/>
  <c r="Q31" i="7"/>
  <c r="Q293" i="12"/>
  <c r="Q294" i="12" s="1"/>
  <c r="Q295" i="12" s="1"/>
  <c r="Q296" i="12" s="1"/>
  <c r="Q297" i="12" s="1"/>
  <c r="Q298" i="12" s="1"/>
  <c r="Q299" i="12" s="1"/>
  <c r="Q300" i="12" s="1"/>
  <c r="Q301" i="12" s="1"/>
  <c r="Q302" i="12" s="1"/>
  <c r="Q303" i="12" s="1"/>
  <c r="Q304" i="12" s="1"/>
  <c r="R293" i="12"/>
  <c r="R294" i="12" s="1"/>
  <c r="R295" i="12" s="1"/>
  <c r="R296" i="12" s="1"/>
  <c r="R297" i="12" s="1"/>
  <c r="R298" i="12" s="1"/>
  <c r="R299" i="12" s="1"/>
  <c r="R300" i="12" s="1"/>
  <c r="R301" i="12" s="1"/>
  <c r="R302" i="12" s="1"/>
  <c r="R303" i="12" s="1"/>
  <c r="R304" i="12" s="1"/>
  <c r="Q305" i="12"/>
  <c r="Q306" i="12" s="1"/>
  <c r="Q307" i="12" s="1"/>
  <c r="Q308" i="12" s="1"/>
  <c r="Q309" i="12" s="1"/>
  <c r="Q310" i="12" s="1"/>
  <c r="Q311" i="12" s="1"/>
  <c r="Q312" i="12" s="1"/>
  <c r="Q313" i="12" s="1"/>
  <c r="Q314" i="12" s="1"/>
  <c r="Q315" i="12" s="1"/>
  <c r="Q316" i="12" s="1"/>
  <c r="R305" i="12"/>
  <c r="R306" i="12" s="1"/>
  <c r="R307" i="12" s="1"/>
  <c r="R308" i="12" s="1"/>
  <c r="R309" i="12" s="1"/>
  <c r="R310" i="12" s="1"/>
  <c r="R311" i="12" s="1"/>
  <c r="R312" i="12" s="1"/>
  <c r="R313" i="12" s="1"/>
  <c r="R314" i="12" s="1"/>
  <c r="R315" i="12" s="1"/>
  <c r="R316" i="12" s="1"/>
  <c r="Q317" i="12"/>
  <c r="Q318" i="12" s="1"/>
  <c r="Q319" i="12" s="1"/>
  <c r="Q320" i="12" s="1"/>
  <c r="Q321" i="12" s="1"/>
  <c r="Q322" i="12" s="1"/>
  <c r="Q323" i="12" s="1"/>
  <c r="Q324" i="12" s="1"/>
  <c r="Q325" i="12" s="1"/>
  <c r="Q326" i="12" s="1"/>
  <c r="Q327" i="12" s="1"/>
  <c r="Q328" i="12" s="1"/>
  <c r="R317" i="12"/>
  <c r="R318" i="12" s="1"/>
  <c r="R319" i="12" s="1"/>
  <c r="R320" i="12" s="1"/>
  <c r="R321" i="12" s="1"/>
  <c r="R322" i="12" s="1"/>
  <c r="R323" i="12" s="1"/>
  <c r="R324" i="12" s="1"/>
  <c r="R325" i="12" s="1"/>
  <c r="R326" i="12" s="1"/>
  <c r="R327" i="12" s="1"/>
  <c r="R328" i="12" s="1"/>
  <c r="Q329" i="12"/>
  <c r="Q330" i="12" s="1"/>
  <c r="Q331" i="12" s="1"/>
  <c r="Q332" i="12" s="1"/>
  <c r="Q333" i="12" s="1"/>
  <c r="Q334" i="12" s="1"/>
  <c r="Q335" i="12" s="1"/>
  <c r="Q336" i="12" s="1"/>
  <c r="Q337" i="12" s="1"/>
  <c r="Q338" i="12" s="1"/>
  <c r="Q339" i="12" s="1"/>
  <c r="Q340" i="12" s="1"/>
  <c r="R329" i="12"/>
  <c r="R330" i="12" s="1"/>
  <c r="R331" i="12" s="1"/>
  <c r="R332" i="12" s="1"/>
  <c r="R333" i="12" s="1"/>
  <c r="R334" i="12" s="1"/>
  <c r="R335" i="12" s="1"/>
  <c r="R336" i="12" s="1"/>
  <c r="R337" i="12" s="1"/>
  <c r="R338" i="12" s="1"/>
  <c r="R339" i="12" s="1"/>
  <c r="R340" i="12" s="1"/>
  <c r="Q341" i="12"/>
  <c r="Q342" i="12" s="1"/>
  <c r="Q343" i="12" s="1"/>
  <c r="Q344" i="12" s="1"/>
  <c r="R341" i="12"/>
  <c r="R342" i="12" s="1"/>
  <c r="R343" i="12" s="1"/>
  <c r="I116" i="8"/>
  <c r="I36" i="7" s="1"/>
  <c r="H116" i="8"/>
  <c r="H36" i="7" s="1"/>
  <c r="U116" i="8"/>
  <c r="U36" i="7" s="1"/>
  <c r="T116" i="8"/>
  <c r="T36" i="7" s="1"/>
  <c r="S116" i="8"/>
  <c r="S36" i="7" s="1"/>
  <c r="R116" i="8"/>
  <c r="R36" i="7" s="1"/>
  <c r="P116" i="8"/>
  <c r="P36" i="7" s="1"/>
  <c r="O116" i="8"/>
  <c r="O36" i="7" s="1"/>
  <c r="G116" i="8"/>
  <c r="G36" i="7" s="1"/>
  <c r="F116" i="8"/>
  <c r="F36" i="7" s="1"/>
  <c r="E116" i="8"/>
  <c r="E36" i="7" s="1"/>
  <c r="D116" i="8"/>
  <c r="D36" i="7" s="1"/>
  <c r="C116" i="8"/>
  <c r="C36" i="7" s="1"/>
  <c r="N116" i="8"/>
  <c r="N36" i="7" s="1"/>
  <c r="M116" i="8"/>
  <c r="M36" i="7" s="1"/>
  <c r="L116" i="8"/>
  <c r="L36" i="7" s="1"/>
  <c r="K116" i="8"/>
  <c r="K36" i="7" s="1"/>
  <c r="J116" i="8"/>
  <c r="J36" i="7" s="1"/>
  <c r="B116" i="8"/>
  <c r="B36" i="7" l="1"/>
  <c r="R344" i="12"/>
  <c r="R345" i="12" s="1"/>
  <c r="R346" i="12" s="1"/>
  <c r="R347" i="12" s="1"/>
  <c r="R348" i="12" s="1"/>
  <c r="R349" i="12" s="1"/>
  <c r="R350" i="12" s="1"/>
  <c r="R351" i="12" s="1"/>
  <c r="R352" i="12" s="1"/>
  <c r="Q345" i="12"/>
  <c r="Q346" i="12" s="1"/>
  <c r="Q347" i="12" s="1"/>
  <c r="Q348" i="12" s="1"/>
  <c r="Q349" i="12" s="1"/>
  <c r="Q350" i="12" s="1"/>
  <c r="Q351" i="12" s="1"/>
  <c r="Q352" i="12" s="1"/>
  <c r="Q35" i="7"/>
  <c r="Q34" i="7"/>
  <c r="Q32" i="7"/>
  <c r="Q33" i="7"/>
  <c r="W116" i="8"/>
  <c r="W36" i="7" s="1"/>
  <c r="Y116" i="8"/>
  <c r="Y36" i="7" s="1"/>
  <c r="X116" i="8"/>
  <c r="X36" i="7" s="1"/>
  <c r="V116" i="8"/>
  <c r="V36" i="7" s="1"/>
  <c r="Z341" i="12"/>
  <c r="Z342" i="12" s="1"/>
  <c r="Z343" i="12" s="1"/>
  <c r="Z344" i="12" s="1"/>
  <c r="Z345" i="12" s="1"/>
  <c r="Z346" i="12" s="1"/>
  <c r="Z347" i="12" s="1"/>
  <c r="Z348" i="12" s="1"/>
  <c r="Z349" i="12" s="1"/>
  <c r="Z350" i="12" s="1"/>
  <c r="Z351" i="12" s="1"/>
  <c r="Z352" i="12" s="1"/>
  <c r="Y341" i="12"/>
  <c r="Y342" i="12" s="1"/>
  <c r="Y343" i="12" s="1"/>
  <c r="Y344" i="12" s="1"/>
  <c r="Y345" i="12" s="1"/>
  <c r="Y346" i="12" s="1"/>
  <c r="Y347" i="12" s="1"/>
  <c r="Y348" i="12" s="1"/>
  <c r="Y349" i="12" s="1"/>
  <c r="Y350" i="12" s="1"/>
  <c r="Y351" i="12" s="1"/>
  <c r="Y352" i="12" s="1"/>
  <c r="X341" i="12"/>
  <c r="X342" i="12" s="1"/>
  <c r="X343" i="12" s="1"/>
  <c r="X344" i="12" s="1"/>
  <c r="X345" i="12" s="1"/>
  <c r="X346" i="12" s="1"/>
  <c r="X347" i="12" s="1"/>
  <c r="X348" i="12" s="1"/>
  <c r="X349" i="12" s="1"/>
  <c r="X350" i="12" s="1"/>
  <c r="X351" i="12" s="1"/>
  <c r="X352" i="12" s="1"/>
  <c r="W341" i="12"/>
  <c r="W342" i="12" s="1"/>
  <c r="W343" i="12" s="1"/>
  <c r="W344" i="12" s="1"/>
  <c r="W345" i="12" s="1"/>
  <c r="W346" i="12" s="1"/>
  <c r="W347" i="12" s="1"/>
  <c r="W348" i="12" s="1"/>
  <c r="W349" i="12" s="1"/>
  <c r="W350" i="12" s="1"/>
  <c r="W351" i="12" s="1"/>
  <c r="W352" i="12" s="1"/>
  <c r="V341" i="12"/>
  <c r="V342" i="12" s="1"/>
  <c r="V343" i="12" s="1"/>
  <c r="V344" i="12" s="1"/>
  <c r="V345" i="12" s="1"/>
  <c r="V346" i="12" s="1"/>
  <c r="V347" i="12" s="1"/>
  <c r="V348" i="12" s="1"/>
  <c r="V349" i="12" s="1"/>
  <c r="V350" i="12" s="1"/>
  <c r="V351" i="12" s="1"/>
  <c r="V352" i="12" s="1"/>
  <c r="U341" i="12"/>
  <c r="U342" i="12" s="1"/>
  <c r="U343" i="12" s="1"/>
  <c r="U344" i="12" s="1"/>
  <c r="U345" i="12" s="1"/>
  <c r="U346" i="12" s="1"/>
  <c r="U347" i="12" s="1"/>
  <c r="U348" i="12" s="1"/>
  <c r="U349" i="12" s="1"/>
  <c r="U350" i="12" s="1"/>
  <c r="U351" i="12" s="1"/>
  <c r="U352" i="12" s="1"/>
  <c r="T341" i="12"/>
  <c r="T342" i="12" s="1"/>
  <c r="T343" i="12" s="1"/>
  <c r="T344" i="12" s="1"/>
  <c r="T345" i="12" s="1"/>
  <c r="T346" i="12" s="1"/>
  <c r="T347" i="12" s="1"/>
  <c r="T348" i="12" s="1"/>
  <c r="T349" i="12" s="1"/>
  <c r="T350" i="12" s="1"/>
  <c r="T351" i="12" s="1"/>
  <c r="T352" i="12" s="1"/>
  <c r="S341" i="12"/>
  <c r="S342" i="12" s="1"/>
  <c r="S343" i="12" s="1"/>
  <c r="S344" i="12" s="1"/>
  <c r="S345" i="12" s="1"/>
  <c r="S346" i="12" s="1"/>
  <c r="S347" i="12" s="1"/>
  <c r="S348" i="12" s="1"/>
  <c r="S349" i="12" s="1"/>
  <c r="S350" i="12" s="1"/>
  <c r="S351" i="12" s="1"/>
  <c r="S352" i="12" s="1"/>
  <c r="P341" i="12"/>
  <c r="P342" i="12" s="1"/>
  <c r="P343" i="12" s="1"/>
  <c r="P344" i="12" s="1"/>
  <c r="P345" i="12" s="1"/>
  <c r="P346" i="12" s="1"/>
  <c r="P347" i="12" s="1"/>
  <c r="P348" i="12" s="1"/>
  <c r="P349" i="12" s="1"/>
  <c r="P350" i="12" s="1"/>
  <c r="P351" i="12" s="1"/>
  <c r="P352" i="12" s="1"/>
  <c r="O341" i="12"/>
  <c r="O342" i="12" s="1"/>
  <c r="O343" i="12" s="1"/>
  <c r="O344" i="12" s="1"/>
  <c r="O345" i="12" s="1"/>
  <c r="O346" i="12" s="1"/>
  <c r="O347" i="12" s="1"/>
  <c r="O348" i="12" s="1"/>
  <c r="O349" i="12" s="1"/>
  <c r="O350" i="12" s="1"/>
  <c r="O351" i="12" s="1"/>
  <c r="O352" i="12" s="1"/>
  <c r="N341" i="12"/>
  <c r="N342" i="12" s="1"/>
  <c r="N343" i="12" s="1"/>
  <c r="N344" i="12" s="1"/>
  <c r="N345" i="12" s="1"/>
  <c r="N346" i="12" s="1"/>
  <c r="N347" i="12" s="1"/>
  <c r="N348" i="12" s="1"/>
  <c r="N349" i="12" s="1"/>
  <c r="N350" i="12" s="1"/>
  <c r="N351" i="12" s="1"/>
  <c r="N352" i="12" s="1"/>
  <c r="M341" i="12"/>
  <c r="M342" i="12" s="1"/>
  <c r="M343" i="12" s="1"/>
  <c r="M344" i="12" s="1"/>
  <c r="M345" i="12" s="1"/>
  <c r="M346" i="12" s="1"/>
  <c r="M347" i="12" s="1"/>
  <c r="M348" i="12" s="1"/>
  <c r="M349" i="12" s="1"/>
  <c r="M350" i="12" s="1"/>
  <c r="M351" i="12" s="1"/>
  <c r="M352" i="12" s="1"/>
  <c r="L341" i="12"/>
  <c r="L342" i="12" s="1"/>
  <c r="L343" i="12" s="1"/>
  <c r="L344" i="12" s="1"/>
  <c r="L345" i="12" s="1"/>
  <c r="L346" i="12" s="1"/>
  <c r="L347" i="12" s="1"/>
  <c r="L348" i="12" s="1"/>
  <c r="L349" i="12" s="1"/>
  <c r="L350" i="12" s="1"/>
  <c r="L351" i="12" s="1"/>
  <c r="L352" i="12" s="1"/>
  <c r="K341" i="12"/>
  <c r="K342" i="12" s="1"/>
  <c r="K343" i="12" s="1"/>
  <c r="K344" i="12" s="1"/>
  <c r="K345" i="12" s="1"/>
  <c r="K346" i="12" s="1"/>
  <c r="K347" i="12" s="1"/>
  <c r="K348" i="12" s="1"/>
  <c r="K349" i="12" s="1"/>
  <c r="K350" i="12" s="1"/>
  <c r="K351" i="12" s="1"/>
  <c r="K352" i="12" s="1"/>
  <c r="J341" i="12"/>
  <c r="J342" i="12" s="1"/>
  <c r="J343" i="12" s="1"/>
  <c r="J344" i="12" s="1"/>
  <c r="J345" i="12" s="1"/>
  <c r="J346" i="12" s="1"/>
  <c r="J347" i="12" s="1"/>
  <c r="J348" i="12" s="1"/>
  <c r="J349" i="12" s="1"/>
  <c r="J350" i="12" s="1"/>
  <c r="J351" i="12" s="1"/>
  <c r="J352" i="12" s="1"/>
  <c r="I341" i="12"/>
  <c r="I342" i="12" s="1"/>
  <c r="I343" i="12" s="1"/>
  <c r="I344" i="12" s="1"/>
  <c r="I345" i="12" s="1"/>
  <c r="I346" i="12" s="1"/>
  <c r="I347" i="12" s="1"/>
  <c r="I348" i="12" s="1"/>
  <c r="I349" i="12" s="1"/>
  <c r="I350" i="12" s="1"/>
  <c r="I351" i="12" s="1"/>
  <c r="I352" i="12" s="1"/>
  <c r="H341" i="12"/>
  <c r="H342" i="12" s="1"/>
  <c r="H343" i="12" s="1"/>
  <c r="H344" i="12" s="1"/>
  <c r="H345" i="12" s="1"/>
  <c r="H346" i="12" s="1"/>
  <c r="H347" i="12" s="1"/>
  <c r="H348" i="12" s="1"/>
  <c r="H349" i="12" s="1"/>
  <c r="H350" i="12" s="1"/>
  <c r="H351" i="12" s="1"/>
  <c r="H352" i="12" s="1"/>
  <c r="G341" i="12"/>
  <c r="G342" i="12" s="1"/>
  <c r="G343" i="12" s="1"/>
  <c r="G344" i="12" s="1"/>
  <c r="G345" i="12" s="1"/>
  <c r="G346" i="12" s="1"/>
  <c r="G347" i="12" s="1"/>
  <c r="G348" i="12" s="1"/>
  <c r="G349" i="12" s="1"/>
  <c r="G350" i="12" s="1"/>
  <c r="G351" i="12" s="1"/>
  <c r="G352" i="12" s="1"/>
  <c r="F341" i="12"/>
  <c r="F342" i="12" s="1"/>
  <c r="F343" i="12" s="1"/>
  <c r="F344" i="12" s="1"/>
  <c r="F345" i="12" s="1"/>
  <c r="F346" i="12" s="1"/>
  <c r="F347" i="12" s="1"/>
  <c r="F348" i="12" s="1"/>
  <c r="F349" i="12" s="1"/>
  <c r="F350" i="12" s="1"/>
  <c r="F351" i="12" s="1"/>
  <c r="F352" i="12" s="1"/>
  <c r="E341" i="12"/>
  <c r="E342" i="12" s="1"/>
  <c r="E343" i="12" s="1"/>
  <c r="E344" i="12" s="1"/>
  <c r="E345" i="12" s="1"/>
  <c r="E346" i="12" s="1"/>
  <c r="E347" i="12" s="1"/>
  <c r="E348" i="12" s="1"/>
  <c r="D341" i="12"/>
  <c r="D342" i="12" s="1"/>
  <c r="D343" i="12" s="1"/>
  <c r="D344" i="12" s="1"/>
  <c r="D345" i="12" s="1"/>
  <c r="D346" i="12" s="1"/>
  <c r="D347" i="12" s="1"/>
  <c r="D348" i="12" s="1"/>
  <c r="C341" i="12"/>
  <c r="C342" i="12" s="1"/>
  <c r="C343" i="12" s="1"/>
  <c r="C344" i="12" s="1"/>
  <c r="C345" i="12" s="1"/>
  <c r="C346" i="12" s="1"/>
  <c r="C347" i="12" s="1"/>
  <c r="C348" i="12" s="1"/>
  <c r="C349" i="12" s="1"/>
  <c r="C350" i="12" s="1"/>
  <c r="C351" i="12" s="1"/>
  <c r="C352" i="12" s="1"/>
  <c r="E349" i="12" l="1"/>
  <c r="E350" i="12" s="1"/>
  <c r="E351" i="12" s="1"/>
  <c r="E352" i="12" s="1"/>
  <c r="D349" i="12"/>
  <c r="D350" i="12" s="1"/>
  <c r="D351" i="12" s="1"/>
  <c r="D352" i="12" s="1"/>
  <c r="A342" i="12"/>
  <c r="A343" i="12" s="1"/>
  <c r="A344" i="12" s="1"/>
  <c r="A345" i="12" s="1"/>
  <c r="A346" i="12" s="1"/>
  <c r="A347" i="12" s="1"/>
  <c r="A348" i="12" s="1"/>
  <c r="A349" i="12" s="1"/>
  <c r="A350" i="12" s="1"/>
  <c r="A351" i="12" s="1"/>
  <c r="A352" i="12" s="1"/>
  <c r="B115" i="8" l="1"/>
  <c r="Y115" i="8" l="1"/>
  <c r="X115" i="8"/>
  <c r="W115" i="8"/>
  <c r="V115" i="8"/>
  <c r="U115" i="8"/>
  <c r="T115" i="8"/>
  <c r="S115" i="8"/>
  <c r="R115" i="8"/>
  <c r="P115" i="8"/>
  <c r="O115" i="8"/>
  <c r="N115" i="8"/>
  <c r="M115" i="8"/>
  <c r="L115" i="8"/>
  <c r="K115" i="8"/>
  <c r="J115" i="8"/>
  <c r="I115" i="8"/>
  <c r="H115" i="8"/>
  <c r="G115" i="8"/>
  <c r="F115" i="8"/>
  <c r="E115" i="8"/>
  <c r="D115" i="8"/>
  <c r="C115" i="8"/>
  <c r="C114" i="8"/>
  <c r="D114" i="8"/>
  <c r="E114" i="8"/>
  <c r="F114" i="8"/>
  <c r="G114" i="8"/>
  <c r="H114" i="8"/>
  <c r="I114" i="8"/>
  <c r="J114" i="8"/>
  <c r="K114" i="8"/>
  <c r="L114" i="8"/>
  <c r="M114" i="8"/>
  <c r="N114" i="8"/>
  <c r="O114" i="8"/>
  <c r="P114" i="8"/>
  <c r="R114" i="8"/>
  <c r="S114" i="8"/>
  <c r="T114" i="8"/>
  <c r="U114" i="8"/>
  <c r="V114" i="8"/>
  <c r="W114" i="8"/>
  <c r="X114" i="8"/>
  <c r="Y114" i="8"/>
  <c r="B114" i="8"/>
  <c r="C113" i="8"/>
  <c r="D113" i="8"/>
  <c r="E113" i="8"/>
  <c r="F113" i="8"/>
  <c r="G113" i="8"/>
  <c r="H113" i="8"/>
  <c r="I113" i="8"/>
  <c r="J113" i="8"/>
  <c r="K113" i="8"/>
  <c r="L113" i="8"/>
  <c r="M113" i="8"/>
  <c r="N113" i="8"/>
  <c r="O113" i="8"/>
  <c r="P113" i="8"/>
  <c r="R113" i="8"/>
  <c r="S113" i="8"/>
  <c r="T113" i="8"/>
  <c r="U113" i="8"/>
  <c r="V113" i="8"/>
  <c r="W113" i="8"/>
  <c r="X113" i="8"/>
  <c r="Y113" i="8"/>
  <c r="B113" i="8"/>
  <c r="B112" i="8"/>
  <c r="C112" i="8"/>
  <c r="D112" i="8"/>
  <c r="E112" i="8"/>
  <c r="F112" i="8"/>
  <c r="G112" i="8"/>
  <c r="H112" i="8"/>
  <c r="I112" i="8"/>
  <c r="J112" i="8"/>
  <c r="K112" i="8"/>
  <c r="L112" i="8"/>
  <c r="M112" i="8"/>
  <c r="N112" i="8"/>
  <c r="O112" i="8"/>
  <c r="P112" i="8"/>
  <c r="R112" i="8"/>
  <c r="S112" i="8"/>
  <c r="T112" i="8"/>
  <c r="U112" i="8"/>
  <c r="V112" i="8"/>
  <c r="W112" i="8"/>
  <c r="X112" i="8"/>
  <c r="Y112" i="8"/>
  <c r="Y329" i="12"/>
  <c r="Y330" i="12" s="1"/>
  <c r="Y331" i="12" s="1"/>
  <c r="X329" i="12"/>
  <c r="X330" i="12" s="1"/>
  <c r="X331" i="12" s="1"/>
  <c r="P329" i="12"/>
  <c r="P330" i="12" s="1"/>
  <c r="P331" i="12" s="1"/>
  <c r="P332" i="12" s="1"/>
  <c r="O329" i="12"/>
  <c r="O330" i="12" s="1"/>
  <c r="O331" i="12" s="1"/>
  <c r="M329" i="12"/>
  <c r="M330" i="12" s="1"/>
  <c r="M331" i="12" s="1"/>
  <c r="M332" i="12" s="1"/>
  <c r="M333" i="12" s="1"/>
  <c r="M334" i="12" s="1"/>
  <c r="M335" i="12" s="1"/>
  <c r="M336" i="12" s="1"/>
  <c r="M337" i="12" s="1"/>
  <c r="M338" i="12" s="1"/>
  <c r="M339" i="12" s="1"/>
  <c r="M340" i="12" s="1"/>
  <c r="H329" i="12"/>
  <c r="H330" i="12" s="1"/>
  <c r="H331" i="12" s="1"/>
  <c r="H332" i="12" s="1"/>
  <c r="H333" i="12" s="1"/>
  <c r="H334" i="12" s="1"/>
  <c r="H335" i="12" s="1"/>
  <c r="H336" i="12" s="1"/>
  <c r="H337" i="12" s="1"/>
  <c r="H338" i="12" s="1"/>
  <c r="H339" i="12" s="1"/>
  <c r="H340" i="12" s="1"/>
  <c r="G329" i="12"/>
  <c r="G330" i="12" s="1"/>
  <c r="G331" i="12" s="1"/>
  <c r="Z329" i="12"/>
  <c r="Z330" i="12" s="1"/>
  <c r="Z331" i="12" s="1"/>
  <c r="Z332" i="12" s="1"/>
  <c r="Z333" i="12" s="1"/>
  <c r="Z334" i="12" s="1"/>
  <c r="Z335" i="12" s="1"/>
  <c r="Z336" i="12" s="1"/>
  <c r="Z337" i="12" s="1"/>
  <c r="Z338" i="12" s="1"/>
  <c r="Z339" i="12" s="1"/>
  <c r="Z340" i="12" s="1"/>
  <c r="W329" i="12"/>
  <c r="W330" i="12" s="1"/>
  <c r="W331" i="12" s="1"/>
  <c r="W332" i="12" s="1"/>
  <c r="W333" i="12" s="1"/>
  <c r="W334" i="12" s="1"/>
  <c r="W335" i="12" s="1"/>
  <c r="W336" i="12" s="1"/>
  <c r="W337" i="12" s="1"/>
  <c r="W338" i="12" s="1"/>
  <c r="W339" i="12" s="1"/>
  <c r="W340" i="12" s="1"/>
  <c r="N329" i="12"/>
  <c r="I329" i="12"/>
  <c r="I330" i="12" s="1"/>
  <c r="I331" i="12" s="1"/>
  <c r="I332" i="12" s="1"/>
  <c r="C329" i="12"/>
  <c r="U329" i="12"/>
  <c r="U330" i="12" s="1"/>
  <c r="U331" i="12" s="1"/>
  <c r="U332" i="12" s="1"/>
  <c r="U333" i="12" s="1"/>
  <c r="U334" i="12" s="1"/>
  <c r="U335" i="12" s="1"/>
  <c r="U336" i="12" s="1"/>
  <c r="U337" i="12" s="1"/>
  <c r="U338" i="12" s="1"/>
  <c r="U339" i="12" s="1"/>
  <c r="U340" i="12" s="1"/>
  <c r="L329" i="12"/>
  <c r="L330" i="12" s="1"/>
  <c r="L331" i="12" s="1"/>
  <c r="D329" i="12"/>
  <c r="D330" i="12" s="1"/>
  <c r="D331" i="12" s="1"/>
  <c r="E329" i="12"/>
  <c r="E330" i="12" s="1"/>
  <c r="E331" i="12" s="1"/>
  <c r="F329" i="12"/>
  <c r="J329" i="12"/>
  <c r="J330" i="12" s="1"/>
  <c r="J331" i="12" s="1"/>
  <c r="K329" i="12"/>
  <c r="S329" i="12"/>
  <c r="S330" i="12" s="1"/>
  <c r="S331" i="12" s="1"/>
  <c r="T329" i="12"/>
  <c r="V329" i="12"/>
  <c r="V330" i="12" s="1"/>
  <c r="V331" i="12" s="1"/>
  <c r="V332" i="12" s="1"/>
  <c r="V333" i="12" s="1"/>
  <c r="V334" i="12" s="1"/>
  <c r="V335" i="12" s="1"/>
  <c r="V336" i="12" s="1"/>
  <c r="V337" i="12" s="1"/>
  <c r="V338" i="12" s="1"/>
  <c r="V339" i="12" s="1"/>
  <c r="V340" i="12" s="1"/>
  <c r="A330" i="12"/>
  <c r="A331" i="12" s="1"/>
  <c r="A332" i="12" s="1"/>
  <c r="A333" i="12" s="1"/>
  <c r="A334" i="12" s="1"/>
  <c r="A335" i="12" s="1"/>
  <c r="A336" i="12" s="1"/>
  <c r="A337" i="12" s="1"/>
  <c r="A338" i="12" s="1"/>
  <c r="A339" i="12" s="1"/>
  <c r="A340" i="12" s="1"/>
  <c r="V35" i="7" l="1"/>
  <c r="R35" i="7"/>
  <c r="P35" i="7"/>
  <c r="H35" i="7"/>
  <c r="N35" i="7"/>
  <c r="U35" i="7"/>
  <c r="D35" i="7"/>
  <c r="B35" i="7"/>
  <c r="T35" i="7"/>
  <c r="I35" i="7"/>
  <c r="X35" i="7"/>
  <c r="G35" i="7"/>
  <c r="E35" i="7"/>
  <c r="C35" i="7"/>
  <c r="O35" i="7"/>
  <c r="Y35" i="7"/>
  <c r="L35" i="7"/>
  <c r="M35" i="7"/>
  <c r="K35" i="7"/>
  <c r="W35" i="7"/>
  <c r="J35" i="7"/>
  <c r="S35" i="7"/>
  <c r="F35" i="7"/>
  <c r="I333" i="12"/>
  <c r="I334" i="12" s="1"/>
  <c r="I335" i="12" s="1"/>
  <c r="I336" i="12" s="1"/>
  <c r="I337" i="12" s="1"/>
  <c r="I338" i="12" s="1"/>
  <c r="I339" i="12" s="1"/>
  <c r="I340" i="12" s="1"/>
  <c r="P333" i="12"/>
  <c r="P334" i="12" s="1"/>
  <c r="P335" i="12" s="1"/>
  <c r="P336" i="12" s="1"/>
  <c r="P337" i="12" s="1"/>
  <c r="P338" i="12" s="1"/>
  <c r="P339" i="12" s="1"/>
  <c r="P340" i="12" s="1"/>
  <c r="E332" i="12"/>
  <c r="E333" i="12" s="1"/>
  <c r="E334" i="12" s="1"/>
  <c r="E335" i="12" s="1"/>
  <c r="E336" i="12" s="1"/>
  <c r="E337" i="12" s="1"/>
  <c r="E338" i="12" s="1"/>
  <c r="E339" i="12" s="1"/>
  <c r="E340" i="12" s="1"/>
  <c r="D332" i="12"/>
  <c r="D333" i="12" s="1"/>
  <c r="D334" i="12" s="1"/>
  <c r="D335" i="12" s="1"/>
  <c r="D336" i="12" s="1"/>
  <c r="D337" i="12" s="1"/>
  <c r="D338" i="12" s="1"/>
  <c r="D339" i="12" s="1"/>
  <c r="D340" i="12" s="1"/>
  <c r="X332" i="12"/>
  <c r="X333" i="12" s="1"/>
  <c r="X334" i="12" s="1"/>
  <c r="X335" i="12" s="1"/>
  <c r="X336" i="12" s="1"/>
  <c r="X337" i="12" s="1"/>
  <c r="X338" i="12" s="1"/>
  <c r="X339" i="12" s="1"/>
  <c r="X340" i="12" s="1"/>
  <c r="Y332" i="12"/>
  <c r="Y333" i="12" s="1"/>
  <c r="Y334" i="12" s="1"/>
  <c r="Y335" i="12" s="1"/>
  <c r="Y336" i="12" s="1"/>
  <c r="Y337" i="12" s="1"/>
  <c r="Y338" i="12" s="1"/>
  <c r="Y339" i="12" s="1"/>
  <c r="Y340" i="12" s="1"/>
  <c r="L332" i="12"/>
  <c r="L333" i="12" s="1"/>
  <c r="L334" i="12" s="1"/>
  <c r="L335" i="12" s="1"/>
  <c r="L336" i="12" s="1"/>
  <c r="L337" i="12" s="1"/>
  <c r="L338" i="12" s="1"/>
  <c r="L339" i="12" s="1"/>
  <c r="L340" i="12" s="1"/>
  <c r="G332" i="12"/>
  <c r="G333" i="12" s="1"/>
  <c r="G334" i="12" s="1"/>
  <c r="G335" i="12" s="1"/>
  <c r="G336" i="12" s="1"/>
  <c r="G337" i="12" s="1"/>
  <c r="G338" i="12" s="1"/>
  <c r="G339" i="12" s="1"/>
  <c r="G340" i="12" s="1"/>
  <c r="O332" i="12"/>
  <c r="O333" i="12" s="1"/>
  <c r="O334" i="12" s="1"/>
  <c r="O335" i="12" s="1"/>
  <c r="O336" i="12" s="1"/>
  <c r="O337" i="12" s="1"/>
  <c r="O338" i="12" s="1"/>
  <c r="O339" i="12" s="1"/>
  <c r="O340" i="12" s="1"/>
  <c r="S332" i="12"/>
  <c r="S333" i="12" s="1"/>
  <c r="S334" i="12" s="1"/>
  <c r="S335" i="12" s="1"/>
  <c r="S336" i="12" s="1"/>
  <c r="S337" i="12" s="1"/>
  <c r="S338" i="12" s="1"/>
  <c r="S339" i="12" s="1"/>
  <c r="S340" i="12" s="1"/>
  <c r="J332" i="12"/>
  <c r="J333" i="12" s="1"/>
  <c r="J334" i="12" s="1"/>
  <c r="J335" i="12" s="1"/>
  <c r="J336" i="12" s="1"/>
  <c r="J337" i="12" s="1"/>
  <c r="J338" i="12" s="1"/>
  <c r="J339" i="12" s="1"/>
  <c r="J340" i="12" s="1"/>
  <c r="K330" i="12"/>
  <c r="K331" i="12" s="1"/>
  <c r="K332" i="12" s="1"/>
  <c r="K333" i="12" s="1"/>
  <c r="K334" i="12" s="1"/>
  <c r="K335" i="12" s="1"/>
  <c r="K336" i="12" s="1"/>
  <c r="K337" i="12" s="1"/>
  <c r="K338" i="12" s="1"/>
  <c r="K339" i="12" s="1"/>
  <c r="K340" i="12" s="1"/>
  <c r="C330" i="12"/>
  <c r="C331" i="12" s="1"/>
  <c r="C332" i="12" s="1"/>
  <c r="C333" i="12" s="1"/>
  <c r="C334" i="12" s="1"/>
  <c r="C335" i="12" s="1"/>
  <c r="C336" i="12" s="1"/>
  <c r="C337" i="12" s="1"/>
  <c r="C338" i="12" s="1"/>
  <c r="C339" i="12" s="1"/>
  <c r="C340" i="12" s="1"/>
  <c r="F330" i="12"/>
  <c r="F331" i="12" s="1"/>
  <c r="F332" i="12" s="1"/>
  <c r="F333" i="12" s="1"/>
  <c r="F334" i="12" s="1"/>
  <c r="F335" i="12" s="1"/>
  <c r="F336" i="12" s="1"/>
  <c r="F337" i="12" s="1"/>
  <c r="F338" i="12" s="1"/>
  <c r="F339" i="12" s="1"/>
  <c r="F340" i="12" s="1"/>
  <c r="T330" i="12"/>
  <c r="T331" i="12" s="1"/>
  <c r="T332" i="12" s="1"/>
  <c r="T333" i="12" s="1"/>
  <c r="T334" i="12" s="1"/>
  <c r="T335" i="12" s="1"/>
  <c r="T336" i="12" s="1"/>
  <c r="T337" i="12" s="1"/>
  <c r="T338" i="12" s="1"/>
  <c r="T339" i="12" s="1"/>
  <c r="T340" i="12" s="1"/>
  <c r="N330" i="12"/>
  <c r="N331" i="12" s="1"/>
  <c r="N332" i="12" s="1"/>
  <c r="N333" i="12" s="1"/>
  <c r="N334" i="12" s="1"/>
  <c r="N335" i="12" s="1"/>
  <c r="N336" i="12" s="1"/>
  <c r="N337" i="12" s="1"/>
  <c r="N338" i="12" s="1"/>
  <c r="N339" i="12" s="1"/>
  <c r="N340" i="12" s="1"/>
  <c r="C111" i="8"/>
  <c r="D111" i="8"/>
  <c r="E111" i="8"/>
  <c r="F111" i="8"/>
  <c r="G111" i="8"/>
  <c r="H111" i="8"/>
  <c r="I111" i="8"/>
  <c r="J111" i="8"/>
  <c r="K111" i="8"/>
  <c r="L111" i="8"/>
  <c r="M111" i="8"/>
  <c r="N111" i="8"/>
  <c r="O111" i="8"/>
  <c r="P111" i="8"/>
  <c r="R111" i="8"/>
  <c r="S111" i="8"/>
  <c r="T111" i="8"/>
  <c r="U111" i="8"/>
  <c r="V111" i="8"/>
  <c r="W111" i="8"/>
  <c r="X111" i="8"/>
  <c r="Y111" i="8"/>
  <c r="B111" i="8"/>
  <c r="W110" i="8"/>
  <c r="F110" i="8"/>
  <c r="P110" i="8"/>
  <c r="H110" i="8"/>
  <c r="E110" i="8"/>
  <c r="X110" i="8"/>
  <c r="U110" i="8"/>
  <c r="T110" i="8"/>
  <c r="L110" i="8"/>
  <c r="D110" i="8"/>
  <c r="C110" i="8"/>
  <c r="Y110" i="8"/>
  <c r="V110" i="8"/>
  <c r="M110" i="8"/>
  <c r="O110" i="8"/>
  <c r="N110" i="8"/>
  <c r="R110" i="8"/>
  <c r="I110" i="8"/>
  <c r="G110" i="8"/>
  <c r="J110" i="8"/>
  <c r="K110" i="8"/>
  <c r="S110" i="8"/>
  <c r="B110" i="8"/>
  <c r="Y109" i="8" l="1"/>
  <c r="W109" i="8"/>
  <c r="P109" i="8"/>
  <c r="N109" i="8"/>
  <c r="H109" i="8"/>
  <c r="F109" i="8"/>
  <c r="X109" i="8"/>
  <c r="O109" i="8"/>
  <c r="G109" i="8"/>
  <c r="V109" i="8"/>
  <c r="T109" i="8"/>
  <c r="M109" i="8"/>
  <c r="K109" i="8"/>
  <c r="E109" i="8"/>
  <c r="C109" i="8"/>
  <c r="D109" i="8"/>
  <c r="I109" i="8"/>
  <c r="J109" i="8"/>
  <c r="L109" i="8"/>
  <c r="R109" i="8"/>
  <c r="S109" i="8"/>
  <c r="U109" i="8"/>
  <c r="B109" i="8"/>
  <c r="C108" i="8" l="1"/>
  <c r="D108" i="8"/>
  <c r="E108" i="8"/>
  <c r="F108" i="8"/>
  <c r="G108" i="8"/>
  <c r="H108" i="8"/>
  <c r="I108" i="8"/>
  <c r="J108" i="8"/>
  <c r="K108" i="8"/>
  <c r="K34" i="7" s="1"/>
  <c r="L108" i="8"/>
  <c r="M108" i="8"/>
  <c r="N108" i="8"/>
  <c r="O108" i="8"/>
  <c r="P108" i="8"/>
  <c r="R108" i="8"/>
  <c r="R34" i="7" s="1"/>
  <c r="S108" i="8"/>
  <c r="T108" i="8"/>
  <c r="U108" i="8"/>
  <c r="U34" i="7" s="1"/>
  <c r="V108" i="8"/>
  <c r="V34" i="7" s="1"/>
  <c r="W108" i="8"/>
  <c r="W34" i="7" s="1"/>
  <c r="X108" i="8"/>
  <c r="X34" i="7" s="1"/>
  <c r="Y108" i="8"/>
  <c r="Y34" i="7" s="1"/>
  <c r="B108" i="8"/>
  <c r="S317" i="12"/>
  <c r="S318" i="12" s="1"/>
  <c r="S319" i="12" s="1"/>
  <c r="S320" i="12" s="1"/>
  <c r="S321" i="12" s="1"/>
  <c r="S322" i="12" s="1"/>
  <c r="S323" i="12" s="1"/>
  <c r="S324" i="12" s="1"/>
  <c r="J317" i="12"/>
  <c r="J318" i="12" s="1"/>
  <c r="J319" i="12" s="1"/>
  <c r="J320" i="12" s="1"/>
  <c r="J321" i="12" s="1"/>
  <c r="J322" i="12" s="1"/>
  <c r="J323" i="12" s="1"/>
  <c r="J324" i="12" s="1"/>
  <c r="I317" i="12"/>
  <c r="I318" i="12" s="1"/>
  <c r="I319" i="12" s="1"/>
  <c r="I320" i="12" s="1"/>
  <c r="I321" i="12" s="1"/>
  <c r="I322" i="12" s="1"/>
  <c r="I323" i="12" s="1"/>
  <c r="I324" i="12" s="1"/>
  <c r="E317" i="12"/>
  <c r="E318" i="12" s="1"/>
  <c r="E319" i="12" s="1"/>
  <c r="E320" i="12" s="1"/>
  <c r="E321" i="12" s="1"/>
  <c r="E322" i="12" s="1"/>
  <c r="E323" i="12" s="1"/>
  <c r="E324" i="12" s="1"/>
  <c r="D317" i="12"/>
  <c r="D318" i="12" s="1"/>
  <c r="D319" i="12" s="1"/>
  <c r="D320" i="12" s="1"/>
  <c r="D321" i="12" s="1"/>
  <c r="D322" i="12" s="1"/>
  <c r="D323" i="12" s="1"/>
  <c r="D324" i="12" s="1"/>
  <c r="F317" i="12"/>
  <c r="G317" i="12"/>
  <c r="G318" i="12" s="1"/>
  <c r="G319" i="12" s="1"/>
  <c r="G320" i="12" s="1"/>
  <c r="G321" i="12" s="1"/>
  <c r="G322" i="12" s="1"/>
  <c r="G323" i="12" s="1"/>
  <c r="G324" i="12" s="1"/>
  <c r="H317" i="12"/>
  <c r="H318" i="12" s="1"/>
  <c r="H319" i="12" s="1"/>
  <c r="H320" i="12" s="1"/>
  <c r="H321" i="12" s="1"/>
  <c r="H322" i="12" s="1"/>
  <c r="H323" i="12" s="1"/>
  <c r="H324" i="12" s="1"/>
  <c r="K317" i="12"/>
  <c r="L317" i="12"/>
  <c r="L318" i="12" s="1"/>
  <c r="L319" i="12" s="1"/>
  <c r="M317" i="12"/>
  <c r="M318" i="12" s="1"/>
  <c r="M319" i="12" s="1"/>
  <c r="N317" i="12"/>
  <c r="O317" i="12"/>
  <c r="O318" i="12" s="1"/>
  <c r="O319" i="12" s="1"/>
  <c r="O320" i="12" s="1"/>
  <c r="O321" i="12" s="1"/>
  <c r="O322" i="12" s="1"/>
  <c r="O323" i="12" s="1"/>
  <c r="O324" i="12" s="1"/>
  <c r="P317" i="12"/>
  <c r="P318" i="12" s="1"/>
  <c r="P319" i="12" s="1"/>
  <c r="P320" i="12" s="1"/>
  <c r="P321" i="12" s="1"/>
  <c r="P322" i="12" s="1"/>
  <c r="P323" i="12" s="1"/>
  <c r="P324" i="12" s="1"/>
  <c r="T317" i="12"/>
  <c r="U317" i="12"/>
  <c r="U318" i="12" s="1"/>
  <c r="U319" i="12" s="1"/>
  <c r="U320" i="12" s="1"/>
  <c r="U321" i="12" s="1"/>
  <c r="U322" i="12" s="1"/>
  <c r="U323" i="12" s="1"/>
  <c r="U324" i="12" s="1"/>
  <c r="V317" i="12"/>
  <c r="V318" i="12" s="1"/>
  <c r="V319" i="12" s="1"/>
  <c r="V320" i="12" s="1"/>
  <c r="V321" i="12" s="1"/>
  <c r="V322" i="12" s="1"/>
  <c r="V323" i="12" s="1"/>
  <c r="V324" i="12" s="1"/>
  <c r="W317" i="12"/>
  <c r="X317" i="12"/>
  <c r="X318" i="12" s="1"/>
  <c r="X319" i="12" s="1"/>
  <c r="X320" i="12" s="1"/>
  <c r="X321" i="12" s="1"/>
  <c r="X322" i="12" s="1"/>
  <c r="X323" i="12" s="1"/>
  <c r="X324" i="12" s="1"/>
  <c r="Y317" i="12"/>
  <c r="Y318" i="12" s="1"/>
  <c r="Y319" i="12" s="1"/>
  <c r="Y320" i="12" s="1"/>
  <c r="Y321" i="12" s="1"/>
  <c r="Y322" i="12" s="1"/>
  <c r="Y323" i="12" s="1"/>
  <c r="Y324" i="12" s="1"/>
  <c r="Z317" i="12"/>
  <c r="Z318" i="12" s="1"/>
  <c r="Z319" i="12" s="1"/>
  <c r="Z320" i="12" s="1"/>
  <c r="Z321" i="12" s="1"/>
  <c r="Z322" i="12" s="1"/>
  <c r="Z323" i="12" s="1"/>
  <c r="Z324" i="12" s="1"/>
  <c r="C317" i="12"/>
  <c r="C107" i="8"/>
  <c r="D107" i="8"/>
  <c r="E107" i="8"/>
  <c r="F107" i="8"/>
  <c r="G107" i="8"/>
  <c r="H107" i="8"/>
  <c r="I107" i="8"/>
  <c r="J107" i="8"/>
  <c r="K107" i="8"/>
  <c r="L107" i="8"/>
  <c r="M107" i="8"/>
  <c r="N107" i="8"/>
  <c r="O107" i="8"/>
  <c r="P107" i="8"/>
  <c r="R107" i="8"/>
  <c r="S107" i="8"/>
  <c r="T107" i="8"/>
  <c r="U107" i="8"/>
  <c r="V107" i="8"/>
  <c r="W107" i="8"/>
  <c r="X107" i="8"/>
  <c r="Y107" i="8"/>
  <c r="B107" i="8"/>
  <c r="S34" i="7" l="1"/>
  <c r="L34" i="7"/>
  <c r="D34" i="7"/>
  <c r="T34" i="7"/>
  <c r="C34" i="7"/>
  <c r="J34" i="7"/>
  <c r="B34" i="7"/>
  <c r="I34" i="7"/>
  <c r="P34" i="7"/>
  <c r="H34" i="7"/>
  <c r="O34" i="7"/>
  <c r="G34" i="7"/>
  <c r="N34" i="7"/>
  <c r="F34" i="7"/>
  <c r="M34" i="7"/>
  <c r="E34" i="7"/>
  <c r="S325" i="12"/>
  <c r="G325" i="12"/>
  <c r="P325" i="12"/>
  <c r="H325" i="12"/>
  <c r="O325" i="12"/>
  <c r="D325" i="12"/>
  <c r="E325" i="12"/>
  <c r="I325" i="12"/>
  <c r="U325" i="12"/>
  <c r="V325" i="12"/>
  <c r="J325" i="12"/>
  <c r="Z325" i="12"/>
  <c r="Y325" i="12"/>
  <c r="X325" i="12"/>
  <c r="L320" i="12"/>
  <c r="L321" i="12" s="1"/>
  <c r="L322" i="12" s="1"/>
  <c r="L323" i="12" s="1"/>
  <c r="L324" i="12" s="1"/>
  <c r="M320" i="12"/>
  <c r="M321" i="12" s="1"/>
  <c r="M322" i="12" s="1"/>
  <c r="M323" i="12" s="1"/>
  <c r="M324" i="12" s="1"/>
  <c r="T318" i="12"/>
  <c r="T319" i="12" s="1"/>
  <c r="T320" i="12" s="1"/>
  <c r="T321" i="12" s="1"/>
  <c r="T322" i="12" s="1"/>
  <c r="T323" i="12" s="1"/>
  <c r="T324" i="12" s="1"/>
  <c r="K318" i="12"/>
  <c r="K319" i="12" s="1"/>
  <c r="K320" i="12" s="1"/>
  <c r="K321" i="12" s="1"/>
  <c r="K322" i="12" s="1"/>
  <c r="K323" i="12" s="1"/>
  <c r="K324" i="12" s="1"/>
  <c r="C318" i="12"/>
  <c r="C319" i="12" s="1"/>
  <c r="C320" i="12" s="1"/>
  <c r="C321" i="12" s="1"/>
  <c r="C322" i="12" s="1"/>
  <c r="C323" i="12" s="1"/>
  <c r="C324" i="12" s="1"/>
  <c r="W318" i="12"/>
  <c r="W319" i="12" s="1"/>
  <c r="W320" i="12" s="1"/>
  <c r="W321" i="12" s="1"/>
  <c r="W322" i="12" s="1"/>
  <c r="W323" i="12" s="1"/>
  <c r="W324" i="12" s="1"/>
  <c r="N318" i="12"/>
  <c r="N319" i="12" s="1"/>
  <c r="N320" i="12" s="1"/>
  <c r="N321" i="12" s="1"/>
  <c r="N322" i="12" s="1"/>
  <c r="N323" i="12" s="1"/>
  <c r="N324" i="12" s="1"/>
  <c r="F318" i="12"/>
  <c r="F319" i="12" s="1"/>
  <c r="F320" i="12" s="1"/>
  <c r="F321" i="12" s="1"/>
  <c r="F322" i="12" s="1"/>
  <c r="F323" i="12" s="1"/>
  <c r="F324" i="12" s="1"/>
  <c r="A318" i="12"/>
  <c r="A319" i="12" s="1"/>
  <c r="A320" i="12" s="1"/>
  <c r="A321" i="12" s="1"/>
  <c r="A322" i="12" s="1"/>
  <c r="A323" i="12" s="1"/>
  <c r="A324" i="12" s="1"/>
  <c r="A325" i="12" s="1"/>
  <c r="A326" i="12" s="1"/>
  <c r="A327" i="12" s="1"/>
  <c r="A328" i="12" s="1"/>
  <c r="X326" i="12" l="1"/>
  <c r="J326" i="12"/>
  <c r="H326" i="12"/>
  <c r="E326" i="12"/>
  <c r="D326" i="12"/>
  <c r="V326" i="12"/>
  <c r="P326" i="12"/>
  <c r="O326" i="12"/>
  <c r="G326" i="12"/>
  <c r="Y326" i="12"/>
  <c r="Z326" i="12"/>
  <c r="U326" i="12"/>
  <c r="I326" i="12"/>
  <c r="S326" i="12"/>
  <c r="T325" i="12"/>
  <c r="K325" i="12"/>
  <c r="M325" i="12"/>
  <c r="F325" i="12"/>
  <c r="N325" i="12"/>
  <c r="W325" i="12"/>
  <c r="L325" i="12"/>
  <c r="C325" i="12"/>
  <c r="C106" i="8"/>
  <c r="D106" i="8"/>
  <c r="E106" i="8"/>
  <c r="F106" i="8"/>
  <c r="G106" i="8"/>
  <c r="H106" i="8"/>
  <c r="I106" i="8"/>
  <c r="J106" i="8"/>
  <c r="K106" i="8"/>
  <c r="L106" i="8"/>
  <c r="M106" i="8"/>
  <c r="N106" i="8"/>
  <c r="O106" i="8"/>
  <c r="P106" i="8"/>
  <c r="R106" i="8"/>
  <c r="S106" i="8"/>
  <c r="T106" i="8"/>
  <c r="U106" i="8"/>
  <c r="V106" i="8"/>
  <c r="W106" i="8"/>
  <c r="X106" i="8"/>
  <c r="Y106" i="8"/>
  <c r="B106" i="8"/>
  <c r="V327" i="12" l="1"/>
  <c r="V328" i="12" s="1"/>
  <c r="D327" i="12"/>
  <c r="D328" i="12" s="1"/>
  <c r="P327" i="12"/>
  <c r="P328" i="12" s="1"/>
  <c r="H327" i="12"/>
  <c r="H328" i="12" s="1"/>
  <c r="I327" i="12"/>
  <c r="I328" i="12" s="1"/>
  <c r="U327" i="12"/>
  <c r="U328" i="12" s="1"/>
  <c r="Y327" i="12"/>
  <c r="Y328" i="12" s="1"/>
  <c r="J327" i="12"/>
  <c r="J328" i="12" s="1"/>
  <c r="S327" i="12"/>
  <c r="S328" i="12" s="1"/>
  <c r="Z327" i="12"/>
  <c r="Z328" i="12" s="1"/>
  <c r="E327" i="12"/>
  <c r="E328" i="12" s="1"/>
  <c r="G327" i="12"/>
  <c r="G328" i="12" s="1"/>
  <c r="O327" i="12"/>
  <c r="O328" i="12" s="1"/>
  <c r="X327" i="12"/>
  <c r="X328" i="12" s="1"/>
  <c r="K326" i="12"/>
  <c r="T326" i="12"/>
  <c r="C326" i="12"/>
  <c r="L326" i="12"/>
  <c r="W326" i="12"/>
  <c r="N326" i="12"/>
  <c r="F326" i="12"/>
  <c r="M326" i="12"/>
  <c r="AB18" i="12"/>
  <c r="BA18" i="12" s="1"/>
  <c r="T327" i="12" l="1"/>
  <c r="T328" i="12" s="1"/>
  <c r="K327" i="12"/>
  <c r="K328" i="12" s="1"/>
  <c r="M327" i="12"/>
  <c r="M328" i="12" s="1"/>
  <c r="W327" i="12"/>
  <c r="W328" i="12" s="1"/>
  <c r="N327" i="12"/>
  <c r="N328" i="12" s="1"/>
  <c r="L327" i="12"/>
  <c r="L328" i="12" s="1"/>
  <c r="F327" i="12"/>
  <c r="F328" i="12" s="1"/>
  <c r="C327" i="12"/>
  <c r="C328" i="12" s="1"/>
  <c r="AB45" i="12"/>
  <c r="Z305" i="12"/>
  <c r="Z306" i="12" s="1"/>
  <c r="Z307" i="12" s="1"/>
  <c r="Z308" i="12" s="1"/>
  <c r="Z309" i="12" s="1"/>
  <c r="Z310" i="12" s="1"/>
  <c r="Z311" i="12" s="1"/>
  <c r="Z312" i="12" s="1"/>
  <c r="Z313" i="12" s="1"/>
  <c r="Z314" i="12" s="1"/>
  <c r="Z315" i="12" s="1"/>
  <c r="Z316" i="12" s="1"/>
  <c r="Y305" i="12"/>
  <c r="Y306" i="12" s="1"/>
  <c r="Y307" i="12" s="1"/>
  <c r="Y308" i="12" s="1"/>
  <c r="Y309" i="12" s="1"/>
  <c r="Y310" i="12" s="1"/>
  <c r="Y311" i="12" s="1"/>
  <c r="Y312" i="12" s="1"/>
  <c r="Y313" i="12" s="1"/>
  <c r="Y314" i="12" s="1"/>
  <c r="Y315" i="12" s="1"/>
  <c r="Y316" i="12" s="1"/>
  <c r="X305" i="12"/>
  <c r="X306" i="12" s="1"/>
  <c r="X307" i="12" s="1"/>
  <c r="X308" i="12" s="1"/>
  <c r="X309" i="12" s="1"/>
  <c r="X310" i="12" s="1"/>
  <c r="X311" i="12" s="1"/>
  <c r="X312" i="12" s="1"/>
  <c r="X313" i="12" s="1"/>
  <c r="X314" i="12" s="1"/>
  <c r="X315" i="12" s="1"/>
  <c r="X316" i="12" s="1"/>
  <c r="W305" i="12"/>
  <c r="W306" i="12" s="1"/>
  <c r="W307" i="12" s="1"/>
  <c r="W308" i="12" s="1"/>
  <c r="W309" i="12" s="1"/>
  <c r="W310" i="12" s="1"/>
  <c r="W311" i="12" s="1"/>
  <c r="W312" i="12" s="1"/>
  <c r="W313" i="12" s="1"/>
  <c r="W314" i="12" s="1"/>
  <c r="W315" i="12" s="1"/>
  <c r="W316" i="12" s="1"/>
  <c r="V305" i="12"/>
  <c r="V306" i="12" s="1"/>
  <c r="V307" i="12" s="1"/>
  <c r="V308" i="12" s="1"/>
  <c r="V309" i="12" s="1"/>
  <c r="V310" i="12" s="1"/>
  <c r="V311" i="12" s="1"/>
  <c r="V312" i="12" s="1"/>
  <c r="V313" i="12" s="1"/>
  <c r="V314" i="12" s="1"/>
  <c r="V315" i="12" s="1"/>
  <c r="V316" i="12" s="1"/>
  <c r="U305" i="12"/>
  <c r="U306" i="12" s="1"/>
  <c r="U307" i="12" s="1"/>
  <c r="U308" i="12" s="1"/>
  <c r="U309" i="12" s="1"/>
  <c r="U310" i="12" s="1"/>
  <c r="U311" i="12" s="1"/>
  <c r="U312" i="12" s="1"/>
  <c r="U313" i="12" s="1"/>
  <c r="U314" i="12" s="1"/>
  <c r="U315" i="12" s="1"/>
  <c r="U316" i="12" s="1"/>
  <c r="T305" i="12"/>
  <c r="T306" i="12" s="1"/>
  <c r="T307" i="12" s="1"/>
  <c r="T308" i="12" s="1"/>
  <c r="T309" i="12" s="1"/>
  <c r="T310" i="12" s="1"/>
  <c r="T311" i="12" s="1"/>
  <c r="T312" i="12" s="1"/>
  <c r="T313" i="12" s="1"/>
  <c r="T314" i="12" s="1"/>
  <c r="T315" i="12" s="1"/>
  <c r="T316" i="12" s="1"/>
  <c r="S305" i="12"/>
  <c r="S306" i="12" s="1"/>
  <c r="S307" i="12" s="1"/>
  <c r="S308" i="12" s="1"/>
  <c r="S309" i="12" s="1"/>
  <c r="S310" i="12" s="1"/>
  <c r="S311" i="12" s="1"/>
  <c r="S312" i="12" s="1"/>
  <c r="S313" i="12" s="1"/>
  <c r="S314" i="12" s="1"/>
  <c r="S315" i="12" s="1"/>
  <c r="S316" i="12" s="1"/>
  <c r="P305" i="12"/>
  <c r="P306" i="12" s="1"/>
  <c r="P307" i="12" s="1"/>
  <c r="P308" i="12" s="1"/>
  <c r="P309" i="12" s="1"/>
  <c r="P310" i="12" s="1"/>
  <c r="P311" i="12" s="1"/>
  <c r="P312" i="12" s="1"/>
  <c r="P313" i="12" s="1"/>
  <c r="P314" i="12" s="1"/>
  <c r="P315" i="12" s="1"/>
  <c r="P316" i="12" s="1"/>
  <c r="O305" i="12"/>
  <c r="O306" i="12" s="1"/>
  <c r="O307" i="12" s="1"/>
  <c r="O308" i="12" s="1"/>
  <c r="O309" i="12" s="1"/>
  <c r="O310" i="12" s="1"/>
  <c r="O311" i="12" s="1"/>
  <c r="O312" i="12" s="1"/>
  <c r="O313" i="12" s="1"/>
  <c r="O314" i="12" s="1"/>
  <c r="O315" i="12" s="1"/>
  <c r="O316" i="12" s="1"/>
  <c r="N305" i="12"/>
  <c r="N306" i="12" s="1"/>
  <c r="N307" i="12" s="1"/>
  <c r="N308" i="12" s="1"/>
  <c r="N309" i="12" s="1"/>
  <c r="N310" i="12" s="1"/>
  <c r="N311" i="12" s="1"/>
  <c r="N312" i="12" s="1"/>
  <c r="N313" i="12" s="1"/>
  <c r="N314" i="12" s="1"/>
  <c r="N315" i="12" s="1"/>
  <c r="N316" i="12" s="1"/>
  <c r="M305" i="12"/>
  <c r="M306" i="12" s="1"/>
  <c r="M307" i="12" s="1"/>
  <c r="M308" i="12" s="1"/>
  <c r="M309" i="12" s="1"/>
  <c r="M310" i="12" s="1"/>
  <c r="M311" i="12" s="1"/>
  <c r="M312" i="12" s="1"/>
  <c r="M313" i="12" s="1"/>
  <c r="M314" i="12" s="1"/>
  <c r="M315" i="12" s="1"/>
  <c r="M316" i="12" s="1"/>
  <c r="L305" i="12"/>
  <c r="L306" i="12" s="1"/>
  <c r="L307" i="12" s="1"/>
  <c r="L308" i="12" s="1"/>
  <c r="L309" i="12" s="1"/>
  <c r="L310" i="12" s="1"/>
  <c r="L311" i="12" s="1"/>
  <c r="L312" i="12" s="1"/>
  <c r="L313" i="12" s="1"/>
  <c r="L314" i="12" s="1"/>
  <c r="L315" i="12" s="1"/>
  <c r="L316" i="12" s="1"/>
  <c r="K305" i="12"/>
  <c r="K306" i="12" s="1"/>
  <c r="K307" i="12" s="1"/>
  <c r="K308" i="12" s="1"/>
  <c r="K309" i="12" s="1"/>
  <c r="K310" i="12" s="1"/>
  <c r="K311" i="12" s="1"/>
  <c r="K312" i="12" s="1"/>
  <c r="K313" i="12" s="1"/>
  <c r="K314" i="12" s="1"/>
  <c r="K315" i="12" s="1"/>
  <c r="K316" i="12" s="1"/>
  <c r="J305" i="12"/>
  <c r="J306" i="12" s="1"/>
  <c r="J307" i="12" s="1"/>
  <c r="J308" i="12" s="1"/>
  <c r="J309" i="12" s="1"/>
  <c r="J310" i="12" s="1"/>
  <c r="J311" i="12" s="1"/>
  <c r="J312" i="12" s="1"/>
  <c r="J313" i="12" s="1"/>
  <c r="J314" i="12" s="1"/>
  <c r="J315" i="12" s="1"/>
  <c r="J316" i="12" s="1"/>
  <c r="I305" i="12"/>
  <c r="I306" i="12" s="1"/>
  <c r="I307" i="12" s="1"/>
  <c r="I308" i="12" s="1"/>
  <c r="I309" i="12" s="1"/>
  <c r="I310" i="12" s="1"/>
  <c r="I311" i="12" s="1"/>
  <c r="I312" i="12" s="1"/>
  <c r="I313" i="12" s="1"/>
  <c r="I314" i="12" s="1"/>
  <c r="I315" i="12" s="1"/>
  <c r="I316" i="12" s="1"/>
  <c r="H305" i="12"/>
  <c r="H306" i="12" s="1"/>
  <c r="H307" i="12" s="1"/>
  <c r="H308" i="12" s="1"/>
  <c r="H309" i="12" s="1"/>
  <c r="H310" i="12" s="1"/>
  <c r="H311" i="12" s="1"/>
  <c r="H312" i="12" s="1"/>
  <c r="H313" i="12" s="1"/>
  <c r="H314" i="12" s="1"/>
  <c r="H315" i="12" s="1"/>
  <c r="H316" i="12" s="1"/>
  <c r="G305" i="12"/>
  <c r="G306" i="12" s="1"/>
  <c r="G307" i="12" s="1"/>
  <c r="G308" i="12" s="1"/>
  <c r="G309" i="12" s="1"/>
  <c r="G310" i="12" s="1"/>
  <c r="G311" i="12" s="1"/>
  <c r="G312" i="12" s="1"/>
  <c r="G313" i="12" s="1"/>
  <c r="G314" i="12" s="1"/>
  <c r="G315" i="12" s="1"/>
  <c r="G316" i="12" s="1"/>
  <c r="F305" i="12"/>
  <c r="F306" i="12" s="1"/>
  <c r="F307" i="12" s="1"/>
  <c r="F308" i="12" s="1"/>
  <c r="F309" i="12" s="1"/>
  <c r="F310" i="12" s="1"/>
  <c r="F311" i="12" s="1"/>
  <c r="F312" i="12" s="1"/>
  <c r="F313" i="12" s="1"/>
  <c r="F314" i="12" s="1"/>
  <c r="F315" i="12" s="1"/>
  <c r="F316" i="12" s="1"/>
  <c r="E305" i="12"/>
  <c r="E306" i="12" s="1"/>
  <c r="E307" i="12" s="1"/>
  <c r="E308" i="12" s="1"/>
  <c r="E309" i="12" s="1"/>
  <c r="E310" i="12" s="1"/>
  <c r="E311" i="12" s="1"/>
  <c r="E312" i="12" s="1"/>
  <c r="E313" i="12" s="1"/>
  <c r="E314" i="12" s="1"/>
  <c r="E315" i="12" s="1"/>
  <c r="E316" i="12" s="1"/>
  <c r="D305" i="12"/>
  <c r="D306" i="12" s="1"/>
  <c r="D307" i="12" s="1"/>
  <c r="D308" i="12" s="1"/>
  <c r="D309" i="12" s="1"/>
  <c r="D310" i="12" s="1"/>
  <c r="D311" i="12" s="1"/>
  <c r="D312" i="12" s="1"/>
  <c r="D313" i="12" s="1"/>
  <c r="D314" i="12" s="1"/>
  <c r="D315" i="12" s="1"/>
  <c r="D316" i="12" s="1"/>
  <c r="C305" i="12"/>
  <c r="C306" i="12" s="1"/>
  <c r="C307" i="12" s="1"/>
  <c r="C308" i="12" s="1"/>
  <c r="C309" i="12" s="1"/>
  <c r="C310" i="12" s="1"/>
  <c r="C311" i="12" s="1"/>
  <c r="C312" i="12" s="1"/>
  <c r="C313" i="12" s="1"/>
  <c r="C314" i="12" s="1"/>
  <c r="C315" i="12" s="1"/>
  <c r="C316" i="12" s="1"/>
  <c r="D293" i="12"/>
  <c r="D294" i="12" s="1"/>
  <c r="D295" i="12" s="1"/>
  <c r="D296" i="12" s="1"/>
  <c r="D297" i="12" s="1"/>
  <c r="D298" i="12" s="1"/>
  <c r="D299" i="12" s="1"/>
  <c r="D300" i="12" s="1"/>
  <c r="D301" i="12" s="1"/>
  <c r="D302" i="12" s="1"/>
  <c r="D303" i="12" s="1"/>
  <c r="D304" i="12" s="1"/>
  <c r="E293" i="12"/>
  <c r="E294" i="12" s="1"/>
  <c r="E295" i="12" s="1"/>
  <c r="E296" i="12" s="1"/>
  <c r="E297" i="12" s="1"/>
  <c r="E298" i="12" s="1"/>
  <c r="E299" i="12" s="1"/>
  <c r="E300" i="12" s="1"/>
  <c r="E301" i="12" s="1"/>
  <c r="E302" i="12" s="1"/>
  <c r="E303" i="12" s="1"/>
  <c r="E304" i="12" s="1"/>
  <c r="F293" i="12"/>
  <c r="F294" i="12" s="1"/>
  <c r="F295" i="12" s="1"/>
  <c r="F296" i="12" s="1"/>
  <c r="F297" i="12" s="1"/>
  <c r="F298" i="12" s="1"/>
  <c r="F299" i="12" s="1"/>
  <c r="F300" i="12" s="1"/>
  <c r="F301" i="12" s="1"/>
  <c r="F302" i="12" s="1"/>
  <c r="F303" i="12" s="1"/>
  <c r="F304" i="12" s="1"/>
  <c r="G293" i="12"/>
  <c r="G294" i="12" s="1"/>
  <c r="G295" i="12" s="1"/>
  <c r="G296" i="12" s="1"/>
  <c r="G297" i="12" s="1"/>
  <c r="G298" i="12" s="1"/>
  <c r="G299" i="12" s="1"/>
  <c r="G300" i="12" s="1"/>
  <c r="G301" i="12" s="1"/>
  <c r="G302" i="12" s="1"/>
  <c r="G303" i="12" s="1"/>
  <c r="G304" i="12" s="1"/>
  <c r="H293" i="12"/>
  <c r="H294" i="12" s="1"/>
  <c r="H295" i="12" s="1"/>
  <c r="H296" i="12" s="1"/>
  <c r="H297" i="12" s="1"/>
  <c r="H298" i="12" s="1"/>
  <c r="H299" i="12" s="1"/>
  <c r="H300" i="12" s="1"/>
  <c r="H301" i="12" s="1"/>
  <c r="H302" i="12" s="1"/>
  <c r="H303" i="12" s="1"/>
  <c r="H304" i="12" s="1"/>
  <c r="I293" i="12"/>
  <c r="I294" i="12" s="1"/>
  <c r="I295" i="12" s="1"/>
  <c r="I296" i="12" s="1"/>
  <c r="I297" i="12" s="1"/>
  <c r="I298" i="12" s="1"/>
  <c r="I299" i="12" s="1"/>
  <c r="I300" i="12" s="1"/>
  <c r="I301" i="12" s="1"/>
  <c r="I302" i="12" s="1"/>
  <c r="I303" i="12" s="1"/>
  <c r="I304" i="12" s="1"/>
  <c r="J293" i="12"/>
  <c r="J294" i="12" s="1"/>
  <c r="J295" i="12" s="1"/>
  <c r="J296" i="12" s="1"/>
  <c r="J297" i="12" s="1"/>
  <c r="J298" i="12" s="1"/>
  <c r="J299" i="12" s="1"/>
  <c r="J300" i="12" s="1"/>
  <c r="J301" i="12" s="1"/>
  <c r="J302" i="12" s="1"/>
  <c r="J303" i="12" s="1"/>
  <c r="J304" i="12" s="1"/>
  <c r="K293" i="12"/>
  <c r="K294" i="12" s="1"/>
  <c r="K295" i="12" s="1"/>
  <c r="K296" i="12" s="1"/>
  <c r="K297" i="12" s="1"/>
  <c r="K298" i="12" s="1"/>
  <c r="K299" i="12" s="1"/>
  <c r="K300" i="12" s="1"/>
  <c r="K301" i="12" s="1"/>
  <c r="K302" i="12" s="1"/>
  <c r="K303" i="12" s="1"/>
  <c r="K304" i="12" s="1"/>
  <c r="L293" i="12"/>
  <c r="L294" i="12" s="1"/>
  <c r="L295" i="12" s="1"/>
  <c r="L296" i="12" s="1"/>
  <c r="L297" i="12" s="1"/>
  <c r="L298" i="12" s="1"/>
  <c r="L299" i="12" s="1"/>
  <c r="L300" i="12" s="1"/>
  <c r="L301" i="12" s="1"/>
  <c r="L302" i="12" s="1"/>
  <c r="L303" i="12" s="1"/>
  <c r="L304" i="12" s="1"/>
  <c r="M293" i="12"/>
  <c r="M294" i="12" s="1"/>
  <c r="M295" i="12" s="1"/>
  <c r="M296" i="12" s="1"/>
  <c r="M297" i="12" s="1"/>
  <c r="M298" i="12" s="1"/>
  <c r="M299" i="12" s="1"/>
  <c r="M300" i="12" s="1"/>
  <c r="M301" i="12" s="1"/>
  <c r="M302" i="12" s="1"/>
  <c r="M303" i="12" s="1"/>
  <c r="M304" i="12" s="1"/>
  <c r="N293" i="12"/>
  <c r="N294" i="12" s="1"/>
  <c r="N295" i="12" s="1"/>
  <c r="N296" i="12" s="1"/>
  <c r="N297" i="12" s="1"/>
  <c r="N298" i="12" s="1"/>
  <c r="N299" i="12" s="1"/>
  <c r="N300" i="12" s="1"/>
  <c r="N301" i="12" s="1"/>
  <c r="N302" i="12" s="1"/>
  <c r="N303" i="12" s="1"/>
  <c r="N304" i="12" s="1"/>
  <c r="O293" i="12"/>
  <c r="O294" i="12" s="1"/>
  <c r="O295" i="12" s="1"/>
  <c r="O296" i="12" s="1"/>
  <c r="O297" i="12" s="1"/>
  <c r="O298" i="12" s="1"/>
  <c r="O299" i="12" s="1"/>
  <c r="O300" i="12" s="1"/>
  <c r="O301" i="12" s="1"/>
  <c r="O302" i="12" s="1"/>
  <c r="O303" i="12" s="1"/>
  <c r="O304" i="12" s="1"/>
  <c r="P293" i="12"/>
  <c r="P294" i="12" s="1"/>
  <c r="P295" i="12" s="1"/>
  <c r="P296" i="12" s="1"/>
  <c r="P297" i="12" s="1"/>
  <c r="P298" i="12" s="1"/>
  <c r="P299" i="12" s="1"/>
  <c r="P300" i="12" s="1"/>
  <c r="P301" i="12" s="1"/>
  <c r="P302" i="12" s="1"/>
  <c r="P303" i="12" s="1"/>
  <c r="P304" i="12" s="1"/>
  <c r="S293" i="12"/>
  <c r="S294" i="12" s="1"/>
  <c r="S295" i="12" s="1"/>
  <c r="S296" i="12" s="1"/>
  <c r="S297" i="12" s="1"/>
  <c r="S298" i="12" s="1"/>
  <c r="S299" i="12" s="1"/>
  <c r="S300" i="12" s="1"/>
  <c r="S301" i="12" s="1"/>
  <c r="S302" i="12" s="1"/>
  <c r="S303" i="12" s="1"/>
  <c r="S304" i="12" s="1"/>
  <c r="T293" i="12"/>
  <c r="T294" i="12" s="1"/>
  <c r="T295" i="12" s="1"/>
  <c r="T296" i="12" s="1"/>
  <c r="T297" i="12" s="1"/>
  <c r="T298" i="12" s="1"/>
  <c r="T299" i="12" s="1"/>
  <c r="T300" i="12" s="1"/>
  <c r="T301" i="12" s="1"/>
  <c r="T302" i="12" s="1"/>
  <c r="T303" i="12" s="1"/>
  <c r="T304" i="12" s="1"/>
  <c r="U293" i="12"/>
  <c r="U294" i="12" s="1"/>
  <c r="U295" i="12" s="1"/>
  <c r="U296" i="12" s="1"/>
  <c r="U297" i="12" s="1"/>
  <c r="U298" i="12" s="1"/>
  <c r="U299" i="12" s="1"/>
  <c r="U300" i="12" s="1"/>
  <c r="U301" i="12" s="1"/>
  <c r="U302" i="12" s="1"/>
  <c r="U303" i="12" s="1"/>
  <c r="U304" i="12" s="1"/>
  <c r="V293" i="12"/>
  <c r="V294" i="12" s="1"/>
  <c r="V295" i="12" s="1"/>
  <c r="V296" i="12" s="1"/>
  <c r="V297" i="12" s="1"/>
  <c r="V298" i="12" s="1"/>
  <c r="V299" i="12" s="1"/>
  <c r="V300" i="12" s="1"/>
  <c r="V301" i="12" s="1"/>
  <c r="V302" i="12" s="1"/>
  <c r="V303" i="12" s="1"/>
  <c r="V304" i="12" s="1"/>
  <c r="W293" i="12"/>
  <c r="W294" i="12" s="1"/>
  <c r="W295" i="12" s="1"/>
  <c r="W296" i="12" s="1"/>
  <c r="W297" i="12" s="1"/>
  <c r="W298" i="12" s="1"/>
  <c r="W299" i="12" s="1"/>
  <c r="W300" i="12" s="1"/>
  <c r="W301" i="12" s="1"/>
  <c r="W302" i="12" s="1"/>
  <c r="W303" i="12" s="1"/>
  <c r="W304" i="12" s="1"/>
  <c r="X293" i="12"/>
  <c r="X294" i="12" s="1"/>
  <c r="X295" i="12" s="1"/>
  <c r="X296" i="12" s="1"/>
  <c r="X297" i="12" s="1"/>
  <c r="X298" i="12" s="1"/>
  <c r="X299" i="12" s="1"/>
  <c r="X300" i="12" s="1"/>
  <c r="X301" i="12" s="1"/>
  <c r="X302" i="12" s="1"/>
  <c r="X303" i="12" s="1"/>
  <c r="X304" i="12" s="1"/>
  <c r="Y293" i="12"/>
  <c r="Y294" i="12" s="1"/>
  <c r="Y295" i="12" s="1"/>
  <c r="Y296" i="12" s="1"/>
  <c r="Y297" i="12" s="1"/>
  <c r="Y298" i="12" s="1"/>
  <c r="Y299" i="12" s="1"/>
  <c r="Y300" i="12" s="1"/>
  <c r="Y301" i="12" s="1"/>
  <c r="Y302" i="12" s="1"/>
  <c r="Y303" i="12" s="1"/>
  <c r="Y304" i="12" s="1"/>
  <c r="Z293" i="12"/>
  <c r="Z294" i="12" s="1"/>
  <c r="Z295" i="12" s="1"/>
  <c r="Z296" i="12" s="1"/>
  <c r="Z297" i="12" s="1"/>
  <c r="Z298" i="12" s="1"/>
  <c r="Z299" i="12" s="1"/>
  <c r="Z300" i="12" s="1"/>
  <c r="Z301" i="12" s="1"/>
  <c r="Z302" i="12" s="1"/>
  <c r="Z303" i="12" s="1"/>
  <c r="Z304" i="12" s="1"/>
  <c r="C293" i="12"/>
  <c r="C294" i="12" s="1"/>
  <c r="C295" i="12" s="1"/>
  <c r="C296" i="12" s="1"/>
  <c r="C297" i="12" s="1"/>
  <c r="C298" i="12" s="1"/>
  <c r="C299" i="12" s="1"/>
  <c r="C300" i="12" s="1"/>
  <c r="C301" i="12" s="1"/>
  <c r="C302" i="12" s="1"/>
  <c r="C303" i="12" s="1"/>
  <c r="C304" i="12" s="1"/>
  <c r="Y15" i="11"/>
  <c r="AC45" i="12" l="1"/>
  <c r="BA45" i="12"/>
  <c r="Y105" i="8"/>
  <c r="X105" i="8"/>
  <c r="W105" i="8"/>
  <c r="V105" i="8"/>
  <c r="U105" i="8"/>
  <c r="T105" i="8"/>
  <c r="S105" i="8"/>
  <c r="R105" i="8"/>
  <c r="P105" i="8"/>
  <c r="O105" i="8"/>
  <c r="N105" i="8"/>
  <c r="M105" i="8"/>
  <c r="L105" i="8"/>
  <c r="K105" i="8"/>
  <c r="J105" i="8"/>
  <c r="I105" i="8"/>
  <c r="H105" i="8"/>
  <c r="G105" i="8"/>
  <c r="F105" i="8"/>
  <c r="E105" i="8"/>
  <c r="D105" i="8"/>
  <c r="C105" i="8"/>
  <c r="B105" i="8"/>
  <c r="Y104" i="8"/>
  <c r="X104" i="8"/>
  <c r="W104" i="8"/>
  <c r="V104" i="8"/>
  <c r="U104" i="8"/>
  <c r="T104" i="8"/>
  <c r="S104" i="8"/>
  <c r="R104" i="8"/>
  <c r="P104" i="8"/>
  <c r="O104" i="8"/>
  <c r="N104" i="8"/>
  <c r="M104" i="8"/>
  <c r="L104" i="8"/>
  <c r="K104" i="8"/>
  <c r="J104" i="8"/>
  <c r="I104" i="8"/>
  <c r="H104" i="8"/>
  <c r="G104" i="8"/>
  <c r="F104" i="8"/>
  <c r="E104" i="8"/>
  <c r="D104" i="8"/>
  <c r="C104" i="8"/>
  <c r="B104" i="8"/>
  <c r="Y103" i="8"/>
  <c r="X103" i="8"/>
  <c r="W103" i="8"/>
  <c r="V103" i="8"/>
  <c r="U103" i="8"/>
  <c r="T103" i="8"/>
  <c r="S103" i="8"/>
  <c r="R103" i="8"/>
  <c r="P103" i="8"/>
  <c r="O103" i="8"/>
  <c r="N103" i="8"/>
  <c r="M103" i="8"/>
  <c r="L103" i="8"/>
  <c r="K103" i="8"/>
  <c r="J103" i="8"/>
  <c r="I103" i="8"/>
  <c r="H103" i="8"/>
  <c r="G103" i="8"/>
  <c r="F103" i="8"/>
  <c r="E103" i="8"/>
  <c r="D103" i="8"/>
  <c r="C103" i="8"/>
  <c r="B103" i="8"/>
  <c r="Y102" i="8"/>
  <c r="X102" i="8"/>
  <c r="W102" i="8"/>
  <c r="V102" i="8"/>
  <c r="U102" i="8"/>
  <c r="T102" i="8"/>
  <c r="S102" i="8"/>
  <c r="R102" i="8"/>
  <c r="P102" i="8"/>
  <c r="O102" i="8"/>
  <c r="N102" i="8"/>
  <c r="M102" i="8"/>
  <c r="L102" i="8"/>
  <c r="K102" i="8"/>
  <c r="J102" i="8"/>
  <c r="I102" i="8"/>
  <c r="H102" i="8"/>
  <c r="G102" i="8"/>
  <c r="F102" i="8"/>
  <c r="E102" i="8"/>
  <c r="D102" i="8"/>
  <c r="C102" i="8"/>
  <c r="B102" i="8"/>
  <c r="Y101" i="8"/>
  <c r="X101" i="8"/>
  <c r="W101" i="8"/>
  <c r="V101" i="8"/>
  <c r="U101" i="8"/>
  <c r="T101" i="8"/>
  <c r="S101" i="8"/>
  <c r="R101" i="8"/>
  <c r="P101" i="8"/>
  <c r="O101" i="8"/>
  <c r="N101" i="8"/>
  <c r="M101" i="8"/>
  <c r="L101" i="8"/>
  <c r="K101" i="8"/>
  <c r="J101" i="8"/>
  <c r="I101" i="8"/>
  <c r="H101" i="8"/>
  <c r="G101" i="8"/>
  <c r="F101" i="8"/>
  <c r="E101" i="8"/>
  <c r="D101" i="8"/>
  <c r="C101" i="8"/>
  <c r="B101" i="8"/>
  <c r="Y100" i="8"/>
  <c r="X100" i="8"/>
  <c r="W100" i="8"/>
  <c r="V100" i="8"/>
  <c r="U100" i="8"/>
  <c r="T100" i="8"/>
  <c r="S100" i="8"/>
  <c r="R100" i="8"/>
  <c r="P100" i="8"/>
  <c r="O100" i="8"/>
  <c r="N100" i="8"/>
  <c r="M100" i="8"/>
  <c r="L100" i="8"/>
  <c r="K100" i="8"/>
  <c r="J100" i="8"/>
  <c r="I100" i="8"/>
  <c r="H100" i="8"/>
  <c r="G100" i="8"/>
  <c r="F100" i="8"/>
  <c r="E100" i="8"/>
  <c r="D100" i="8"/>
  <c r="C100" i="8"/>
  <c r="B100" i="8"/>
  <c r="Y99" i="8"/>
  <c r="X99" i="8"/>
  <c r="W99" i="8"/>
  <c r="V99" i="8"/>
  <c r="U99" i="8"/>
  <c r="T99" i="8"/>
  <c r="S99" i="8"/>
  <c r="R99" i="8"/>
  <c r="P99" i="8"/>
  <c r="O99" i="8"/>
  <c r="N99" i="8"/>
  <c r="M99" i="8"/>
  <c r="L99" i="8"/>
  <c r="K99" i="8"/>
  <c r="J99" i="8"/>
  <c r="I99" i="8"/>
  <c r="H99" i="8"/>
  <c r="G99" i="8"/>
  <c r="F99" i="8"/>
  <c r="E99" i="8"/>
  <c r="D99" i="8"/>
  <c r="C99" i="8"/>
  <c r="B99" i="8"/>
  <c r="Y98" i="8"/>
  <c r="X98" i="8"/>
  <c r="W98" i="8"/>
  <c r="V98" i="8"/>
  <c r="U98" i="8"/>
  <c r="T98" i="8"/>
  <c r="S98" i="8"/>
  <c r="R98" i="8"/>
  <c r="P98" i="8"/>
  <c r="O98" i="8"/>
  <c r="N98" i="8"/>
  <c r="M98" i="8"/>
  <c r="L98" i="8"/>
  <c r="K98" i="8"/>
  <c r="J98" i="8"/>
  <c r="I98" i="8"/>
  <c r="H98" i="8"/>
  <c r="G98" i="8"/>
  <c r="F98" i="8"/>
  <c r="E98" i="8"/>
  <c r="D98" i="8"/>
  <c r="C98" i="8"/>
  <c r="B98" i="8"/>
  <c r="Y97" i="8"/>
  <c r="X97" i="8"/>
  <c r="W97" i="8"/>
  <c r="V97" i="8"/>
  <c r="U97" i="8"/>
  <c r="T97" i="8"/>
  <c r="S97" i="8"/>
  <c r="R97" i="8"/>
  <c r="P97" i="8"/>
  <c r="O97" i="8"/>
  <c r="N97" i="8"/>
  <c r="M97" i="8"/>
  <c r="L97" i="8"/>
  <c r="K97" i="8"/>
  <c r="J97" i="8"/>
  <c r="I97" i="8"/>
  <c r="H97" i="8"/>
  <c r="G97" i="8"/>
  <c r="F97" i="8"/>
  <c r="E97" i="8"/>
  <c r="D97" i="8"/>
  <c r="C97" i="8"/>
  <c r="B97" i="8"/>
  <c r="Y96" i="8"/>
  <c r="X96" i="8"/>
  <c r="W96" i="8"/>
  <c r="V96" i="8"/>
  <c r="U96" i="8"/>
  <c r="T96" i="8"/>
  <c r="S96" i="8"/>
  <c r="R96" i="8"/>
  <c r="P96" i="8"/>
  <c r="O96" i="8"/>
  <c r="N96" i="8"/>
  <c r="M96" i="8"/>
  <c r="L96" i="8"/>
  <c r="K96" i="8"/>
  <c r="J96" i="8"/>
  <c r="I96" i="8"/>
  <c r="H96" i="8"/>
  <c r="G96" i="8"/>
  <c r="F96" i="8"/>
  <c r="E96" i="8"/>
  <c r="D96" i="8"/>
  <c r="C96" i="8"/>
  <c r="B96" i="8"/>
  <c r="Y95" i="8"/>
  <c r="X95" i="8"/>
  <c r="W95" i="8"/>
  <c r="V95" i="8"/>
  <c r="U95" i="8"/>
  <c r="T95" i="8"/>
  <c r="S95" i="8"/>
  <c r="R95" i="8"/>
  <c r="P95" i="8"/>
  <c r="O95" i="8"/>
  <c r="N95" i="8"/>
  <c r="M95" i="8"/>
  <c r="L95" i="8"/>
  <c r="K95" i="8"/>
  <c r="J95" i="8"/>
  <c r="I95" i="8"/>
  <c r="H95" i="8"/>
  <c r="G95" i="8"/>
  <c r="F95" i="8"/>
  <c r="E95" i="8"/>
  <c r="D95" i="8"/>
  <c r="C95" i="8"/>
  <c r="B95" i="8"/>
  <c r="Y94" i="8"/>
  <c r="X94" i="8"/>
  <c r="W94" i="8"/>
  <c r="V94" i="8"/>
  <c r="U94" i="8"/>
  <c r="T94" i="8"/>
  <c r="S94" i="8"/>
  <c r="R94" i="8"/>
  <c r="P94" i="8"/>
  <c r="O94" i="8"/>
  <c r="N94" i="8"/>
  <c r="M94" i="8"/>
  <c r="L94" i="8"/>
  <c r="K94" i="8"/>
  <c r="J94" i="8"/>
  <c r="I94" i="8"/>
  <c r="H94" i="8"/>
  <c r="G94" i="8"/>
  <c r="F94" i="8"/>
  <c r="E94" i="8"/>
  <c r="D94" i="8"/>
  <c r="C94" i="8"/>
  <c r="B94" i="8"/>
  <c r="Y93" i="8"/>
  <c r="X93" i="8"/>
  <c r="W93" i="8"/>
  <c r="V93" i="8"/>
  <c r="U93" i="8"/>
  <c r="T93" i="8"/>
  <c r="S93" i="8"/>
  <c r="R93" i="8"/>
  <c r="P93" i="8"/>
  <c r="O93" i="8"/>
  <c r="N93" i="8"/>
  <c r="M93" i="8"/>
  <c r="L93" i="8"/>
  <c r="K93" i="8"/>
  <c r="J93" i="8"/>
  <c r="I93" i="8"/>
  <c r="H93" i="8"/>
  <c r="G93" i="8"/>
  <c r="F93" i="8"/>
  <c r="E93" i="8"/>
  <c r="D93" i="8"/>
  <c r="C93" i="8"/>
  <c r="B93" i="8"/>
  <c r="Y92" i="8"/>
  <c r="X92" i="8"/>
  <c r="W92" i="8"/>
  <c r="V92" i="8"/>
  <c r="U92" i="8"/>
  <c r="T92" i="8"/>
  <c r="S92" i="8"/>
  <c r="R92" i="8"/>
  <c r="P92" i="8"/>
  <c r="O92" i="8"/>
  <c r="N92" i="8"/>
  <c r="M92" i="8"/>
  <c r="L92" i="8"/>
  <c r="K92" i="8"/>
  <c r="J92" i="8"/>
  <c r="I92" i="8"/>
  <c r="H92" i="8"/>
  <c r="G92" i="8"/>
  <c r="F92" i="8"/>
  <c r="E92" i="8"/>
  <c r="D92" i="8"/>
  <c r="C92" i="8"/>
  <c r="B92" i="8"/>
  <c r="Y91" i="8"/>
  <c r="X91" i="8"/>
  <c r="W91" i="8"/>
  <c r="V91" i="8"/>
  <c r="U91" i="8"/>
  <c r="T91" i="8"/>
  <c r="S91" i="8"/>
  <c r="R91" i="8"/>
  <c r="P91" i="8"/>
  <c r="O91" i="8"/>
  <c r="N91" i="8"/>
  <c r="M91" i="8"/>
  <c r="L91" i="8"/>
  <c r="K91" i="8"/>
  <c r="J91" i="8"/>
  <c r="I91" i="8"/>
  <c r="H91" i="8"/>
  <c r="G91" i="8"/>
  <c r="F91" i="8"/>
  <c r="E91" i="8"/>
  <c r="D91" i="8"/>
  <c r="C91" i="8"/>
  <c r="B91" i="8"/>
  <c r="Y90" i="8"/>
  <c r="X90" i="8"/>
  <c r="W90" i="8"/>
  <c r="V90" i="8"/>
  <c r="U90" i="8"/>
  <c r="T90" i="8"/>
  <c r="S90" i="8"/>
  <c r="R90" i="8"/>
  <c r="P90" i="8"/>
  <c r="O90" i="8"/>
  <c r="N90" i="8"/>
  <c r="M90" i="8"/>
  <c r="L90" i="8"/>
  <c r="K90" i="8"/>
  <c r="J90" i="8"/>
  <c r="I90" i="8"/>
  <c r="H90" i="8"/>
  <c r="G90" i="8"/>
  <c r="F90" i="8"/>
  <c r="E90" i="8"/>
  <c r="D90" i="8"/>
  <c r="C90" i="8"/>
  <c r="B90" i="8"/>
  <c r="Y89" i="8"/>
  <c r="X89" i="8"/>
  <c r="W89" i="8"/>
  <c r="V89" i="8"/>
  <c r="U89" i="8"/>
  <c r="T89" i="8"/>
  <c r="S89" i="8"/>
  <c r="R89" i="8"/>
  <c r="P89" i="8"/>
  <c r="O89" i="8"/>
  <c r="N89" i="8"/>
  <c r="M89" i="8"/>
  <c r="L89" i="8"/>
  <c r="K89" i="8"/>
  <c r="J89" i="8"/>
  <c r="I89" i="8"/>
  <c r="H89" i="8"/>
  <c r="G89" i="8"/>
  <c r="F89" i="8"/>
  <c r="E89" i="8"/>
  <c r="D89" i="8"/>
  <c r="C89" i="8"/>
  <c r="B89" i="8"/>
  <c r="Y88" i="8"/>
  <c r="X88" i="8"/>
  <c r="W88" i="8"/>
  <c r="V88" i="8"/>
  <c r="U88" i="8"/>
  <c r="T88" i="8"/>
  <c r="S88" i="8"/>
  <c r="R88" i="8"/>
  <c r="P88" i="8"/>
  <c r="O88" i="8"/>
  <c r="N88" i="8"/>
  <c r="M88" i="8"/>
  <c r="L88" i="8"/>
  <c r="K88" i="8"/>
  <c r="J88" i="8"/>
  <c r="I88" i="8"/>
  <c r="H88" i="8"/>
  <c r="G88" i="8"/>
  <c r="F88" i="8"/>
  <c r="E88" i="8"/>
  <c r="D88" i="8"/>
  <c r="C88" i="8"/>
  <c r="B88" i="8"/>
  <c r="Y87" i="8"/>
  <c r="X87" i="8"/>
  <c r="W87" i="8"/>
  <c r="V87" i="8"/>
  <c r="U87" i="8"/>
  <c r="T87" i="8"/>
  <c r="S87" i="8"/>
  <c r="R87" i="8"/>
  <c r="P87" i="8"/>
  <c r="O87" i="8"/>
  <c r="N87" i="8"/>
  <c r="M87" i="8"/>
  <c r="L87" i="8"/>
  <c r="K87" i="8"/>
  <c r="J87" i="8"/>
  <c r="I87" i="8"/>
  <c r="H87" i="8"/>
  <c r="G87" i="8"/>
  <c r="F87" i="8"/>
  <c r="E87" i="8"/>
  <c r="D87" i="8"/>
  <c r="C87" i="8"/>
  <c r="B87" i="8"/>
  <c r="Y86" i="8"/>
  <c r="X86" i="8"/>
  <c r="W86" i="8"/>
  <c r="V86" i="8"/>
  <c r="U86" i="8"/>
  <c r="T86" i="8"/>
  <c r="S86" i="8"/>
  <c r="R86" i="8"/>
  <c r="P86" i="8"/>
  <c r="O86" i="8"/>
  <c r="N86" i="8"/>
  <c r="M86" i="8"/>
  <c r="L86" i="8"/>
  <c r="K86" i="8"/>
  <c r="J86" i="8"/>
  <c r="I86" i="8"/>
  <c r="H86" i="8"/>
  <c r="G86" i="8"/>
  <c r="F86" i="8"/>
  <c r="E86" i="8"/>
  <c r="D86" i="8"/>
  <c r="C86" i="8"/>
  <c r="B86" i="8"/>
  <c r="Y85" i="8"/>
  <c r="X85" i="8"/>
  <c r="W85" i="8"/>
  <c r="V85" i="8"/>
  <c r="U85" i="8"/>
  <c r="T85" i="8"/>
  <c r="S85" i="8"/>
  <c r="R85" i="8"/>
  <c r="P85" i="8"/>
  <c r="O85" i="8"/>
  <c r="N85" i="8"/>
  <c r="M85" i="8"/>
  <c r="L85" i="8"/>
  <c r="K85" i="8"/>
  <c r="J85" i="8"/>
  <c r="I85" i="8"/>
  <c r="H85" i="8"/>
  <c r="G85" i="8"/>
  <c r="F85" i="8"/>
  <c r="E85" i="8"/>
  <c r="D85" i="8"/>
  <c r="C85" i="8"/>
  <c r="B85" i="8"/>
  <c r="Y84" i="8"/>
  <c r="X84" i="8"/>
  <c r="W84" i="8"/>
  <c r="V84" i="8"/>
  <c r="U84" i="8"/>
  <c r="T84" i="8"/>
  <c r="S84" i="8"/>
  <c r="R84" i="8"/>
  <c r="P84" i="8"/>
  <c r="O84" i="8"/>
  <c r="N84" i="8"/>
  <c r="M84" i="8"/>
  <c r="L84" i="8"/>
  <c r="K84" i="8"/>
  <c r="J84" i="8"/>
  <c r="I84" i="8"/>
  <c r="H84" i="8"/>
  <c r="G84" i="8"/>
  <c r="F84" i="8"/>
  <c r="E84" i="8"/>
  <c r="D84" i="8"/>
  <c r="C84" i="8"/>
  <c r="B84" i="8"/>
  <c r="Y83" i="8"/>
  <c r="X83" i="8"/>
  <c r="W83" i="8"/>
  <c r="V83" i="8"/>
  <c r="U83" i="8"/>
  <c r="T83" i="8"/>
  <c r="S83" i="8"/>
  <c r="R83" i="8"/>
  <c r="P83" i="8"/>
  <c r="O83" i="8"/>
  <c r="N83" i="8"/>
  <c r="M83" i="8"/>
  <c r="L83" i="8"/>
  <c r="K83" i="8"/>
  <c r="J83" i="8"/>
  <c r="I83" i="8"/>
  <c r="H83" i="8"/>
  <c r="G83" i="8"/>
  <c r="F83" i="8"/>
  <c r="E83" i="8"/>
  <c r="D83" i="8"/>
  <c r="C83" i="8"/>
  <c r="B83" i="8"/>
  <c r="Y82" i="8"/>
  <c r="X82" i="8"/>
  <c r="W82" i="8"/>
  <c r="V82" i="8"/>
  <c r="U82" i="8"/>
  <c r="T82" i="8"/>
  <c r="S82" i="8"/>
  <c r="R82" i="8"/>
  <c r="P82" i="8"/>
  <c r="O82" i="8"/>
  <c r="N82" i="8"/>
  <c r="M82" i="8"/>
  <c r="L82" i="8"/>
  <c r="K82" i="8"/>
  <c r="J82" i="8"/>
  <c r="I82" i="8"/>
  <c r="H82" i="8"/>
  <c r="G82" i="8"/>
  <c r="F82" i="8"/>
  <c r="E82" i="8"/>
  <c r="D82" i="8"/>
  <c r="C82" i="8"/>
  <c r="B82" i="8"/>
  <c r="Y81" i="8"/>
  <c r="X81" i="8"/>
  <c r="W81" i="8"/>
  <c r="V81" i="8"/>
  <c r="U81" i="8"/>
  <c r="T81" i="8"/>
  <c r="S81" i="8"/>
  <c r="R81" i="8"/>
  <c r="P81" i="8"/>
  <c r="O81" i="8"/>
  <c r="N81" i="8"/>
  <c r="M81" i="8"/>
  <c r="L81" i="8"/>
  <c r="K81" i="8"/>
  <c r="J81" i="8"/>
  <c r="I81" i="8"/>
  <c r="H81" i="8"/>
  <c r="G81" i="8"/>
  <c r="F81" i="8"/>
  <c r="E81" i="8"/>
  <c r="D81" i="8"/>
  <c r="C81" i="8"/>
  <c r="B81" i="8"/>
  <c r="Y80" i="8"/>
  <c r="X80" i="8"/>
  <c r="W80" i="8"/>
  <c r="V80" i="8"/>
  <c r="U80" i="8"/>
  <c r="T80" i="8"/>
  <c r="S80" i="8"/>
  <c r="R80" i="8"/>
  <c r="P80" i="8"/>
  <c r="O80" i="8"/>
  <c r="N80" i="8"/>
  <c r="M80" i="8"/>
  <c r="L80" i="8"/>
  <c r="K80" i="8"/>
  <c r="J80" i="8"/>
  <c r="I80" i="8"/>
  <c r="H80" i="8"/>
  <c r="G80" i="8"/>
  <c r="F80" i="8"/>
  <c r="E80" i="8"/>
  <c r="D80" i="8"/>
  <c r="C80" i="8"/>
  <c r="B80" i="8"/>
  <c r="Y79" i="8"/>
  <c r="X79" i="8"/>
  <c r="W79" i="8"/>
  <c r="V79" i="8"/>
  <c r="U79" i="8"/>
  <c r="T79" i="8"/>
  <c r="S79" i="8"/>
  <c r="R79" i="8"/>
  <c r="P79" i="8"/>
  <c r="O79" i="8"/>
  <c r="N79" i="8"/>
  <c r="L79" i="8"/>
  <c r="K79" i="8"/>
  <c r="J79" i="8"/>
  <c r="I79" i="8"/>
  <c r="H79" i="8"/>
  <c r="G79" i="8"/>
  <c r="F79" i="8"/>
  <c r="E79" i="8"/>
  <c r="D79" i="8"/>
  <c r="C79" i="8"/>
  <c r="B79" i="8"/>
  <c r="Y78" i="8"/>
  <c r="X78" i="8"/>
  <c r="W78" i="8"/>
  <c r="V78" i="8"/>
  <c r="U78" i="8"/>
  <c r="T78" i="8"/>
  <c r="S78" i="8"/>
  <c r="R78" i="8"/>
  <c r="P78" i="8"/>
  <c r="O78" i="8"/>
  <c r="N78" i="8"/>
  <c r="L78" i="8"/>
  <c r="K78" i="8"/>
  <c r="J78" i="8"/>
  <c r="I78" i="8"/>
  <c r="H78" i="8"/>
  <c r="G78" i="8"/>
  <c r="F78" i="8"/>
  <c r="E78" i="8"/>
  <c r="D78" i="8"/>
  <c r="C78" i="8"/>
  <c r="B78" i="8"/>
  <c r="Y77" i="8"/>
  <c r="X77" i="8"/>
  <c r="W77" i="8"/>
  <c r="V77" i="8"/>
  <c r="U77" i="8"/>
  <c r="T77" i="8"/>
  <c r="S77" i="8"/>
  <c r="R77" i="8"/>
  <c r="P77" i="8"/>
  <c r="O77" i="8"/>
  <c r="N77" i="8"/>
  <c r="L77" i="8"/>
  <c r="K77" i="8"/>
  <c r="J77" i="8"/>
  <c r="I77" i="8"/>
  <c r="H77" i="8"/>
  <c r="G77" i="8"/>
  <c r="F77" i="8"/>
  <c r="E77" i="8"/>
  <c r="D77" i="8"/>
  <c r="C77" i="8"/>
  <c r="B77" i="8"/>
  <c r="Y76" i="8"/>
  <c r="X76" i="8"/>
  <c r="W76" i="8"/>
  <c r="V76" i="8"/>
  <c r="U76" i="8"/>
  <c r="T76" i="8"/>
  <c r="S76" i="8"/>
  <c r="R76" i="8"/>
  <c r="P76" i="8"/>
  <c r="O76" i="8"/>
  <c r="N76" i="8"/>
  <c r="L76" i="8"/>
  <c r="K76" i="8"/>
  <c r="J76" i="8"/>
  <c r="I76" i="8"/>
  <c r="H76" i="8"/>
  <c r="G76" i="8"/>
  <c r="F76" i="8"/>
  <c r="E76" i="8"/>
  <c r="D76" i="8"/>
  <c r="C76" i="8"/>
  <c r="B76" i="8"/>
  <c r="Y75" i="8"/>
  <c r="X75" i="8"/>
  <c r="W75" i="8"/>
  <c r="V75" i="8"/>
  <c r="U75" i="8"/>
  <c r="T75" i="8"/>
  <c r="S75" i="8"/>
  <c r="R75" i="8"/>
  <c r="P75" i="8"/>
  <c r="O75" i="8"/>
  <c r="N75" i="8"/>
  <c r="L75" i="8"/>
  <c r="K75" i="8"/>
  <c r="J75" i="8"/>
  <c r="I75" i="8"/>
  <c r="H75" i="8"/>
  <c r="G75" i="8"/>
  <c r="F75" i="8"/>
  <c r="E75" i="8"/>
  <c r="D75" i="8"/>
  <c r="C75" i="8"/>
  <c r="B75" i="8"/>
  <c r="Y74" i="8"/>
  <c r="X74" i="8"/>
  <c r="W74" i="8"/>
  <c r="V74" i="8"/>
  <c r="U74" i="8"/>
  <c r="T74" i="8"/>
  <c r="S74" i="8"/>
  <c r="R74" i="8"/>
  <c r="P74" i="8"/>
  <c r="O74" i="8"/>
  <c r="N74" i="8"/>
  <c r="L74" i="8"/>
  <c r="K74" i="8"/>
  <c r="J74" i="8"/>
  <c r="I74" i="8"/>
  <c r="H74" i="8"/>
  <c r="G74" i="8"/>
  <c r="F74" i="8"/>
  <c r="E74" i="8"/>
  <c r="D74" i="8"/>
  <c r="C74" i="8"/>
  <c r="B74" i="8"/>
  <c r="Y73" i="8"/>
  <c r="X73" i="8"/>
  <c r="W73" i="8"/>
  <c r="V73" i="8"/>
  <c r="U73" i="8"/>
  <c r="T73" i="8"/>
  <c r="S73" i="8"/>
  <c r="R73" i="8"/>
  <c r="P73" i="8"/>
  <c r="O73" i="8"/>
  <c r="N73" i="8"/>
  <c r="L73" i="8"/>
  <c r="K73" i="8"/>
  <c r="J73" i="8"/>
  <c r="I73" i="8"/>
  <c r="H73" i="8"/>
  <c r="G73" i="8"/>
  <c r="F73" i="8"/>
  <c r="E73" i="8"/>
  <c r="D73" i="8"/>
  <c r="C73" i="8"/>
  <c r="B73" i="8"/>
  <c r="Y72" i="8"/>
  <c r="X72" i="8"/>
  <c r="W72" i="8"/>
  <c r="V72" i="8"/>
  <c r="U72" i="8"/>
  <c r="T72" i="8"/>
  <c r="S72" i="8"/>
  <c r="R72" i="8"/>
  <c r="P72" i="8"/>
  <c r="O72" i="8"/>
  <c r="N72" i="8"/>
  <c r="L72" i="8"/>
  <c r="K72" i="8"/>
  <c r="J72" i="8"/>
  <c r="I72" i="8"/>
  <c r="H72" i="8"/>
  <c r="G72" i="8"/>
  <c r="F72" i="8"/>
  <c r="E72" i="8"/>
  <c r="D72" i="8"/>
  <c r="C72" i="8"/>
  <c r="B72" i="8"/>
  <c r="Y71" i="8"/>
  <c r="X71" i="8"/>
  <c r="W71" i="8"/>
  <c r="V71" i="8"/>
  <c r="U71" i="8"/>
  <c r="T71" i="8"/>
  <c r="S71" i="8"/>
  <c r="R71" i="8"/>
  <c r="P71" i="8"/>
  <c r="N71" i="8"/>
  <c r="L71" i="8"/>
  <c r="K71" i="8"/>
  <c r="J71" i="8"/>
  <c r="I71" i="8"/>
  <c r="H71" i="8"/>
  <c r="G71" i="8"/>
  <c r="F71" i="8"/>
  <c r="E71" i="8"/>
  <c r="D71" i="8"/>
  <c r="C71" i="8"/>
  <c r="B71" i="8"/>
  <c r="Y70" i="8"/>
  <c r="X70" i="8"/>
  <c r="W70" i="8"/>
  <c r="V70" i="8"/>
  <c r="U70" i="8"/>
  <c r="T70" i="8"/>
  <c r="S70" i="8"/>
  <c r="R70" i="8"/>
  <c r="P70" i="8"/>
  <c r="N70" i="8"/>
  <c r="L70" i="8"/>
  <c r="K70" i="8"/>
  <c r="J70" i="8"/>
  <c r="I70" i="8"/>
  <c r="H70" i="8"/>
  <c r="G70" i="8"/>
  <c r="F70" i="8"/>
  <c r="E70" i="8"/>
  <c r="D70" i="8"/>
  <c r="C70" i="8"/>
  <c r="B70" i="8"/>
  <c r="Y69" i="8"/>
  <c r="X69" i="8"/>
  <c r="W69" i="8"/>
  <c r="V69" i="8"/>
  <c r="U69" i="8"/>
  <c r="T69" i="8"/>
  <c r="S69" i="8"/>
  <c r="R69" i="8"/>
  <c r="P69" i="8"/>
  <c r="N69" i="8"/>
  <c r="L69" i="8"/>
  <c r="K69" i="8"/>
  <c r="J69" i="8"/>
  <c r="I69" i="8"/>
  <c r="H69" i="8"/>
  <c r="G69" i="8"/>
  <c r="F69" i="8"/>
  <c r="E69" i="8"/>
  <c r="D69" i="8"/>
  <c r="C69" i="8"/>
  <c r="B69" i="8"/>
  <c r="Y68" i="8"/>
  <c r="X68" i="8"/>
  <c r="W68" i="8"/>
  <c r="V68" i="8"/>
  <c r="U68" i="8"/>
  <c r="T68" i="8"/>
  <c r="S68" i="8"/>
  <c r="R68" i="8"/>
  <c r="P68" i="8"/>
  <c r="N68" i="8"/>
  <c r="L68" i="8"/>
  <c r="K68" i="8"/>
  <c r="J68" i="8"/>
  <c r="I68" i="8"/>
  <c r="H68" i="8"/>
  <c r="G68" i="8"/>
  <c r="F68" i="8"/>
  <c r="E68" i="8"/>
  <c r="D68" i="8"/>
  <c r="C68" i="8"/>
  <c r="B68" i="8"/>
  <c r="Y67" i="8"/>
  <c r="X67" i="8"/>
  <c r="W67" i="8"/>
  <c r="V67" i="8"/>
  <c r="U67" i="8"/>
  <c r="T67" i="8"/>
  <c r="S67" i="8"/>
  <c r="R67" i="8"/>
  <c r="P67" i="8"/>
  <c r="N67" i="8"/>
  <c r="L67" i="8"/>
  <c r="K67" i="8"/>
  <c r="J67" i="8"/>
  <c r="I67" i="8"/>
  <c r="H67" i="8"/>
  <c r="G67" i="8"/>
  <c r="F67" i="8"/>
  <c r="E67" i="8"/>
  <c r="D67" i="8"/>
  <c r="C67" i="8"/>
  <c r="B67" i="8"/>
  <c r="Y66" i="8"/>
  <c r="X66" i="8"/>
  <c r="W66" i="8"/>
  <c r="V66" i="8"/>
  <c r="U66" i="8"/>
  <c r="T66" i="8"/>
  <c r="S66" i="8"/>
  <c r="R66" i="8"/>
  <c r="P66" i="8"/>
  <c r="N66" i="8"/>
  <c r="L66" i="8"/>
  <c r="K66" i="8"/>
  <c r="J66" i="8"/>
  <c r="I66" i="8"/>
  <c r="H66" i="8"/>
  <c r="G66" i="8"/>
  <c r="F66" i="8"/>
  <c r="E66" i="8"/>
  <c r="D66" i="8"/>
  <c r="C66" i="8"/>
  <c r="B66" i="8"/>
  <c r="Y65" i="8"/>
  <c r="X65" i="8"/>
  <c r="W65" i="8"/>
  <c r="V65" i="8"/>
  <c r="U65" i="8"/>
  <c r="T65" i="8"/>
  <c r="S65" i="8"/>
  <c r="R65" i="8"/>
  <c r="P65" i="8"/>
  <c r="N65" i="8"/>
  <c r="L65" i="8"/>
  <c r="K65" i="8"/>
  <c r="J65" i="8"/>
  <c r="I65" i="8"/>
  <c r="H65" i="8"/>
  <c r="G65" i="8"/>
  <c r="F65" i="8"/>
  <c r="E65" i="8"/>
  <c r="D65" i="8"/>
  <c r="C65" i="8"/>
  <c r="B65" i="8"/>
  <c r="Y64" i="8"/>
  <c r="X64" i="8"/>
  <c r="W64" i="8"/>
  <c r="V64" i="8"/>
  <c r="U64" i="8"/>
  <c r="T64" i="8"/>
  <c r="S64" i="8"/>
  <c r="R64" i="8"/>
  <c r="P64" i="8"/>
  <c r="N64" i="8"/>
  <c r="L64" i="8"/>
  <c r="K64" i="8"/>
  <c r="J64" i="8"/>
  <c r="I64" i="8"/>
  <c r="H64" i="8"/>
  <c r="G64" i="8"/>
  <c r="F64" i="8"/>
  <c r="E64" i="8"/>
  <c r="D64" i="8"/>
  <c r="C64" i="8"/>
  <c r="B64" i="8"/>
  <c r="Y63" i="8"/>
  <c r="X63" i="8"/>
  <c r="W63" i="8"/>
  <c r="V63" i="8"/>
  <c r="U63" i="8"/>
  <c r="T63" i="8"/>
  <c r="S63" i="8"/>
  <c r="R63" i="8"/>
  <c r="P63" i="8"/>
  <c r="N63" i="8"/>
  <c r="L63" i="8"/>
  <c r="K63" i="8"/>
  <c r="J63" i="8"/>
  <c r="I63" i="8"/>
  <c r="H63" i="8"/>
  <c r="G63" i="8"/>
  <c r="F63" i="8"/>
  <c r="E63" i="8"/>
  <c r="D63" i="8"/>
  <c r="C63" i="8"/>
  <c r="B63" i="8"/>
  <c r="Y62" i="8"/>
  <c r="X62" i="8"/>
  <c r="W62" i="8"/>
  <c r="V62" i="8"/>
  <c r="U62" i="8"/>
  <c r="T62" i="8"/>
  <c r="S62" i="8"/>
  <c r="R62" i="8"/>
  <c r="P62" i="8"/>
  <c r="N62" i="8"/>
  <c r="L62" i="8"/>
  <c r="K62" i="8"/>
  <c r="J62" i="8"/>
  <c r="I62" i="8"/>
  <c r="H62" i="8"/>
  <c r="G62" i="8"/>
  <c r="F62" i="8"/>
  <c r="E62" i="8"/>
  <c r="D62" i="8"/>
  <c r="C62" i="8"/>
  <c r="B62" i="8"/>
  <c r="Y61" i="8"/>
  <c r="X61" i="8"/>
  <c r="W61" i="8"/>
  <c r="V61" i="8"/>
  <c r="U61" i="8"/>
  <c r="T61" i="8"/>
  <c r="S61" i="8"/>
  <c r="R61" i="8"/>
  <c r="P61" i="8"/>
  <c r="N61" i="8"/>
  <c r="L61" i="8"/>
  <c r="K61" i="8"/>
  <c r="J61" i="8"/>
  <c r="I61" i="8"/>
  <c r="H61" i="8"/>
  <c r="G61" i="8"/>
  <c r="F61" i="8"/>
  <c r="E61" i="8"/>
  <c r="D61" i="8"/>
  <c r="C61" i="8"/>
  <c r="B61" i="8"/>
  <c r="Y60" i="8"/>
  <c r="X60" i="8"/>
  <c r="W60" i="8"/>
  <c r="V60" i="8"/>
  <c r="U60" i="8"/>
  <c r="T60" i="8"/>
  <c r="S60" i="8"/>
  <c r="R60" i="8"/>
  <c r="P60" i="8"/>
  <c r="N60" i="8"/>
  <c r="L60" i="8"/>
  <c r="K60" i="8"/>
  <c r="J60" i="8"/>
  <c r="I60" i="8"/>
  <c r="H60" i="8"/>
  <c r="G60" i="8"/>
  <c r="F60" i="8"/>
  <c r="E60" i="8"/>
  <c r="D60" i="8"/>
  <c r="C60" i="8"/>
  <c r="B60" i="8"/>
  <c r="Y59" i="8"/>
  <c r="X59" i="8"/>
  <c r="W59" i="8"/>
  <c r="V59" i="8"/>
  <c r="U59" i="8"/>
  <c r="T59" i="8"/>
  <c r="S59" i="8"/>
  <c r="R59" i="8"/>
  <c r="P59" i="8"/>
  <c r="N59" i="8"/>
  <c r="J59" i="8"/>
  <c r="I59" i="8"/>
  <c r="H59" i="8"/>
  <c r="G59" i="8"/>
  <c r="F59" i="8"/>
  <c r="E59" i="8"/>
  <c r="D59" i="8"/>
  <c r="C59" i="8"/>
  <c r="B59" i="8"/>
  <c r="Y58" i="8"/>
  <c r="X58" i="8"/>
  <c r="W58" i="8"/>
  <c r="V58" i="8"/>
  <c r="U58" i="8"/>
  <c r="T58" i="8"/>
  <c r="S58" i="8"/>
  <c r="R58" i="8"/>
  <c r="P58" i="8"/>
  <c r="N58" i="8"/>
  <c r="J58" i="8"/>
  <c r="I58" i="8"/>
  <c r="H58" i="8"/>
  <c r="G58" i="8"/>
  <c r="F58" i="8"/>
  <c r="E58" i="8"/>
  <c r="D58" i="8"/>
  <c r="C58" i="8"/>
  <c r="B58" i="8"/>
  <c r="Y57" i="8"/>
  <c r="X57" i="8"/>
  <c r="W57" i="8"/>
  <c r="V57" i="8"/>
  <c r="U57" i="8"/>
  <c r="T57" i="8"/>
  <c r="S57" i="8"/>
  <c r="R57" i="8"/>
  <c r="P57" i="8"/>
  <c r="N57" i="8"/>
  <c r="J57" i="8"/>
  <c r="I57" i="8"/>
  <c r="H57" i="8"/>
  <c r="G57" i="8"/>
  <c r="F57" i="8"/>
  <c r="E57" i="8"/>
  <c r="D57" i="8"/>
  <c r="C57" i="8"/>
  <c r="B57" i="8"/>
  <c r="Y56" i="8"/>
  <c r="X56" i="8"/>
  <c r="W56" i="8"/>
  <c r="V56" i="8"/>
  <c r="U56" i="8"/>
  <c r="T56" i="8"/>
  <c r="S56" i="8"/>
  <c r="R56" i="8"/>
  <c r="P56" i="8"/>
  <c r="N56" i="8"/>
  <c r="J56" i="8"/>
  <c r="I56" i="8"/>
  <c r="H56" i="8"/>
  <c r="G56" i="8"/>
  <c r="F56" i="8"/>
  <c r="E56" i="8"/>
  <c r="D56" i="8"/>
  <c r="C56" i="8"/>
  <c r="B56" i="8"/>
  <c r="Y55" i="8"/>
  <c r="X55" i="8"/>
  <c r="W55" i="8"/>
  <c r="V55" i="8"/>
  <c r="U55" i="8"/>
  <c r="T55" i="8"/>
  <c r="S55" i="8"/>
  <c r="R55" i="8"/>
  <c r="P55" i="8"/>
  <c r="N55" i="8"/>
  <c r="J55" i="8"/>
  <c r="I55" i="8"/>
  <c r="H55" i="8"/>
  <c r="G55" i="8"/>
  <c r="F55" i="8"/>
  <c r="E55" i="8"/>
  <c r="D55" i="8"/>
  <c r="C55" i="8"/>
  <c r="B55" i="8"/>
  <c r="Y54" i="8"/>
  <c r="X54" i="8"/>
  <c r="W54" i="8"/>
  <c r="V54" i="8"/>
  <c r="U54" i="8"/>
  <c r="T54" i="8"/>
  <c r="S54" i="8"/>
  <c r="R54" i="8"/>
  <c r="P54" i="8"/>
  <c r="N54" i="8"/>
  <c r="J54" i="8"/>
  <c r="I54" i="8"/>
  <c r="H54" i="8"/>
  <c r="G54" i="8"/>
  <c r="F54" i="8"/>
  <c r="E54" i="8"/>
  <c r="D54" i="8"/>
  <c r="C54" i="8"/>
  <c r="B54" i="8"/>
  <c r="Y53" i="8"/>
  <c r="X53" i="8"/>
  <c r="W53" i="8"/>
  <c r="V53" i="8"/>
  <c r="U53" i="8"/>
  <c r="T53" i="8"/>
  <c r="S53" i="8"/>
  <c r="R53" i="8"/>
  <c r="P53" i="8"/>
  <c r="N53" i="8"/>
  <c r="J53" i="8"/>
  <c r="I53" i="8"/>
  <c r="H53" i="8"/>
  <c r="G53" i="8"/>
  <c r="F53" i="8"/>
  <c r="E53" i="8"/>
  <c r="D53" i="8"/>
  <c r="C53" i="8"/>
  <c r="B53" i="8"/>
  <c r="Y52" i="8"/>
  <c r="X52" i="8"/>
  <c r="W52" i="8"/>
  <c r="V52" i="8"/>
  <c r="U52" i="8"/>
  <c r="T52" i="8"/>
  <c r="S52" i="8"/>
  <c r="R52" i="8"/>
  <c r="P52" i="8"/>
  <c r="N52" i="8"/>
  <c r="J52" i="8"/>
  <c r="I52" i="8"/>
  <c r="H52" i="8"/>
  <c r="G52" i="8"/>
  <c r="F52" i="8"/>
  <c r="E52" i="8"/>
  <c r="D52" i="8"/>
  <c r="C52" i="8"/>
  <c r="B52" i="8"/>
  <c r="Y51" i="8"/>
  <c r="X51" i="8"/>
  <c r="W51" i="8"/>
  <c r="V51" i="8"/>
  <c r="U51" i="8"/>
  <c r="T51" i="8"/>
  <c r="S51" i="8"/>
  <c r="R51" i="8"/>
  <c r="P51" i="8"/>
  <c r="N51" i="8"/>
  <c r="J51" i="8"/>
  <c r="I51" i="8"/>
  <c r="H51" i="8"/>
  <c r="G51" i="8"/>
  <c r="F51" i="8"/>
  <c r="E51" i="8"/>
  <c r="D51" i="8"/>
  <c r="C51" i="8"/>
  <c r="B51" i="8"/>
  <c r="Y50" i="8"/>
  <c r="X50" i="8"/>
  <c r="W50" i="8"/>
  <c r="V50" i="8"/>
  <c r="U50" i="8"/>
  <c r="T50" i="8"/>
  <c r="S50" i="8"/>
  <c r="R50" i="8"/>
  <c r="P50" i="8"/>
  <c r="N50" i="8"/>
  <c r="J50" i="8"/>
  <c r="I50" i="8"/>
  <c r="H50" i="8"/>
  <c r="G50" i="8"/>
  <c r="F50" i="8"/>
  <c r="E50" i="8"/>
  <c r="D50" i="8"/>
  <c r="C50" i="8"/>
  <c r="B50" i="8"/>
  <c r="Y49" i="8"/>
  <c r="X49" i="8"/>
  <c r="W49" i="8"/>
  <c r="V49" i="8"/>
  <c r="U49" i="8"/>
  <c r="T49" i="8"/>
  <c r="S49" i="8"/>
  <c r="R49" i="8"/>
  <c r="P49" i="8"/>
  <c r="N49" i="8"/>
  <c r="J49" i="8"/>
  <c r="I49" i="8"/>
  <c r="H49" i="8"/>
  <c r="G49" i="8"/>
  <c r="F49" i="8"/>
  <c r="E49" i="8"/>
  <c r="D49" i="8"/>
  <c r="C49" i="8"/>
  <c r="B49" i="8"/>
  <c r="Y48" i="8"/>
  <c r="X48" i="8"/>
  <c r="W48" i="8"/>
  <c r="V48" i="8"/>
  <c r="U48" i="8"/>
  <c r="T48" i="8"/>
  <c r="S48" i="8"/>
  <c r="R48" i="8"/>
  <c r="P48" i="8"/>
  <c r="N48" i="8"/>
  <c r="J48" i="8"/>
  <c r="I48" i="8"/>
  <c r="H48" i="8"/>
  <c r="G48" i="8"/>
  <c r="F48" i="8"/>
  <c r="E48" i="8"/>
  <c r="D48" i="8"/>
  <c r="C48" i="8"/>
  <c r="B48" i="8"/>
  <c r="Y47" i="8"/>
  <c r="X47" i="8"/>
  <c r="W47" i="8"/>
  <c r="V47" i="8"/>
  <c r="U47" i="8"/>
  <c r="T47" i="8"/>
  <c r="S47" i="8"/>
  <c r="R47" i="8"/>
  <c r="P47" i="8"/>
  <c r="N47" i="8"/>
  <c r="I47" i="8"/>
  <c r="H47" i="8"/>
  <c r="G47" i="8"/>
  <c r="F47" i="8"/>
  <c r="E47" i="8"/>
  <c r="D47" i="8"/>
  <c r="C47" i="8"/>
  <c r="B47" i="8"/>
  <c r="Y46" i="8"/>
  <c r="X46" i="8"/>
  <c r="W46" i="8"/>
  <c r="V46" i="8"/>
  <c r="U46" i="8"/>
  <c r="T46" i="8"/>
  <c r="S46" i="8"/>
  <c r="R46" i="8"/>
  <c r="P46" i="8"/>
  <c r="N46" i="8"/>
  <c r="I46" i="8"/>
  <c r="H46" i="8"/>
  <c r="G46" i="8"/>
  <c r="F46" i="8"/>
  <c r="E46" i="8"/>
  <c r="D46" i="8"/>
  <c r="C46" i="8"/>
  <c r="B46" i="8"/>
  <c r="Y45" i="8"/>
  <c r="X45" i="8"/>
  <c r="W45" i="8"/>
  <c r="V45" i="8"/>
  <c r="U45" i="8"/>
  <c r="T45" i="8"/>
  <c r="S45" i="8"/>
  <c r="R45" i="8"/>
  <c r="P45" i="8"/>
  <c r="N45" i="8"/>
  <c r="I45" i="8"/>
  <c r="H45" i="8"/>
  <c r="G45" i="8"/>
  <c r="F45" i="8"/>
  <c r="E45" i="8"/>
  <c r="D45" i="8"/>
  <c r="C45" i="8"/>
  <c r="B45" i="8"/>
  <c r="Y44" i="8"/>
  <c r="X44" i="8"/>
  <c r="W44" i="8"/>
  <c r="V44" i="8"/>
  <c r="U44" i="8"/>
  <c r="T44" i="8"/>
  <c r="S44" i="8"/>
  <c r="R44" i="8"/>
  <c r="P44" i="8"/>
  <c r="N44" i="8"/>
  <c r="I44" i="8"/>
  <c r="H44" i="8"/>
  <c r="G44" i="8"/>
  <c r="F44" i="8"/>
  <c r="E44" i="8"/>
  <c r="D44" i="8"/>
  <c r="C44" i="8"/>
  <c r="B44" i="8"/>
  <c r="Y43" i="8"/>
  <c r="X43" i="8"/>
  <c r="W43" i="8"/>
  <c r="V43" i="8"/>
  <c r="U43" i="8"/>
  <c r="T43" i="8"/>
  <c r="S43" i="8"/>
  <c r="R43" i="8"/>
  <c r="P43" i="8"/>
  <c r="N43" i="8"/>
  <c r="I43" i="8"/>
  <c r="H43" i="8"/>
  <c r="G43" i="8"/>
  <c r="F43" i="8"/>
  <c r="E43" i="8"/>
  <c r="D43" i="8"/>
  <c r="C43" i="8"/>
  <c r="B43" i="8"/>
  <c r="Y42" i="8"/>
  <c r="X42" i="8"/>
  <c r="W42" i="8"/>
  <c r="V42" i="8"/>
  <c r="U42" i="8"/>
  <c r="T42" i="8"/>
  <c r="S42" i="8"/>
  <c r="R42" i="8"/>
  <c r="P42" i="8"/>
  <c r="N42" i="8"/>
  <c r="I42" i="8"/>
  <c r="H42" i="8"/>
  <c r="G42" i="8"/>
  <c r="F42" i="8"/>
  <c r="E42" i="8"/>
  <c r="D42" i="8"/>
  <c r="C42" i="8"/>
  <c r="B42" i="8"/>
  <c r="Y41" i="8"/>
  <c r="X41" i="8"/>
  <c r="W41" i="8"/>
  <c r="V41" i="8"/>
  <c r="U41" i="8"/>
  <c r="T41" i="8"/>
  <c r="S41" i="8"/>
  <c r="R41" i="8"/>
  <c r="P41" i="8"/>
  <c r="N41" i="8"/>
  <c r="I41" i="8"/>
  <c r="H41" i="8"/>
  <c r="G41" i="8"/>
  <c r="F41" i="8"/>
  <c r="E41" i="8"/>
  <c r="D41" i="8"/>
  <c r="C41" i="8"/>
  <c r="B41" i="8"/>
  <c r="Y40" i="8"/>
  <c r="X40" i="8"/>
  <c r="W40" i="8"/>
  <c r="V40" i="8"/>
  <c r="U40" i="8"/>
  <c r="T40" i="8"/>
  <c r="S40" i="8"/>
  <c r="R40" i="8"/>
  <c r="P40" i="8"/>
  <c r="N40" i="8"/>
  <c r="I40" i="8"/>
  <c r="H40" i="8"/>
  <c r="G40" i="8"/>
  <c r="F40" i="8"/>
  <c r="E40" i="8"/>
  <c r="D40" i="8"/>
  <c r="C40" i="8"/>
  <c r="B40" i="8"/>
  <c r="Y39" i="8"/>
  <c r="X39" i="8"/>
  <c r="W39" i="8"/>
  <c r="V39" i="8"/>
  <c r="U39" i="8"/>
  <c r="T39" i="8"/>
  <c r="S39" i="8"/>
  <c r="R39" i="8"/>
  <c r="P39" i="8"/>
  <c r="N39" i="8"/>
  <c r="I39" i="8"/>
  <c r="H39" i="8"/>
  <c r="G39" i="8"/>
  <c r="F39" i="8"/>
  <c r="E39" i="8"/>
  <c r="D39" i="8"/>
  <c r="C39" i="8"/>
  <c r="B39" i="8"/>
  <c r="Y38" i="8"/>
  <c r="X38" i="8"/>
  <c r="W38" i="8"/>
  <c r="V38" i="8"/>
  <c r="U38" i="8"/>
  <c r="T38" i="8"/>
  <c r="S38" i="8"/>
  <c r="R38" i="8"/>
  <c r="P38" i="8"/>
  <c r="N38" i="8"/>
  <c r="I38" i="8"/>
  <c r="H38" i="8"/>
  <c r="G38" i="8"/>
  <c r="F38" i="8"/>
  <c r="E38" i="8"/>
  <c r="D38" i="8"/>
  <c r="C38" i="8"/>
  <c r="B38" i="8"/>
  <c r="Y37" i="8"/>
  <c r="X37" i="8"/>
  <c r="W37" i="8"/>
  <c r="V37" i="8"/>
  <c r="U37" i="8"/>
  <c r="T37" i="8"/>
  <c r="S37" i="8"/>
  <c r="R37" i="8"/>
  <c r="P37" i="8"/>
  <c r="N37" i="8"/>
  <c r="I37" i="8"/>
  <c r="H37" i="8"/>
  <c r="G37" i="8"/>
  <c r="F37" i="8"/>
  <c r="E37" i="8"/>
  <c r="D37" i="8"/>
  <c r="C37" i="8"/>
  <c r="B37" i="8"/>
  <c r="Y36" i="8"/>
  <c r="X36" i="8"/>
  <c r="W36" i="8"/>
  <c r="V36" i="8"/>
  <c r="U36" i="8"/>
  <c r="T36" i="8"/>
  <c r="S36" i="8"/>
  <c r="R36" i="8"/>
  <c r="P36" i="8"/>
  <c r="N36" i="8"/>
  <c r="I36" i="8"/>
  <c r="H36" i="8"/>
  <c r="G36" i="8"/>
  <c r="F36" i="8"/>
  <c r="E36" i="8"/>
  <c r="D36" i="8"/>
  <c r="C36" i="8"/>
  <c r="B36" i="8"/>
  <c r="Y35" i="8"/>
  <c r="X35" i="8"/>
  <c r="W35" i="8"/>
  <c r="V35" i="8"/>
  <c r="U35" i="8"/>
  <c r="T35" i="8"/>
  <c r="S35" i="8"/>
  <c r="R35" i="8"/>
  <c r="P35" i="8"/>
  <c r="N35" i="8"/>
  <c r="I35" i="8"/>
  <c r="H35" i="8"/>
  <c r="G35" i="8"/>
  <c r="F35" i="8"/>
  <c r="E35" i="8"/>
  <c r="D35" i="8"/>
  <c r="C35" i="8"/>
  <c r="B35" i="8"/>
  <c r="Y34" i="8"/>
  <c r="X34" i="8"/>
  <c r="W34" i="8"/>
  <c r="V34" i="8"/>
  <c r="U34" i="8"/>
  <c r="T34" i="8"/>
  <c r="S34" i="8"/>
  <c r="R34" i="8"/>
  <c r="P34" i="8"/>
  <c r="N34" i="8"/>
  <c r="I34" i="8"/>
  <c r="H34" i="8"/>
  <c r="G34" i="8"/>
  <c r="F34" i="8"/>
  <c r="E34" i="8"/>
  <c r="D34" i="8"/>
  <c r="C34" i="8"/>
  <c r="B34" i="8"/>
  <c r="Y33" i="8"/>
  <c r="X33" i="8"/>
  <c r="W33" i="8"/>
  <c r="V33" i="8"/>
  <c r="U33" i="8"/>
  <c r="T33" i="8"/>
  <c r="S33" i="8"/>
  <c r="R33" i="8"/>
  <c r="P33" i="8"/>
  <c r="N33" i="8"/>
  <c r="I33" i="8"/>
  <c r="H33" i="8"/>
  <c r="G33" i="8"/>
  <c r="F33" i="8"/>
  <c r="E33" i="8"/>
  <c r="D33" i="8"/>
  <c r="C33" i="8"/>
  <c r="B33" i="8"/>
  <c r="Y32" i="8"/>
  <c r="X32" i="8"/>
  <c r="W32" i="8"/>
  <c r="V32" i="8"/>
  <c r="U32" i="8"/>
  <c r="T32" i="8"/>
  <c r="S32" i="8"/>
  <c r="R32" i="8"/>
  <c r="P32" i="8"/>
  <c r="N32" i="8"/>
  <c r="I32" i="8"/>
  <c r="H32" i="8"/>
  <c r="G32" i="8"/>
  <c r="F32" i="8"/>
  <c r="E32" i="8"/>
  <c r="D32" i="8"/>
  <c r="C32" i="8"/>
  <c r="B32" i="8"/>
  <c r="Y31" i="8"/>
  <c r="X31" i="8"/>
  <c r="W31" i="8"/>
  <c r="V31" i="8"/>
  <c r="U31" i="8"/>
  <c r="T31" i="8"/>
  <c r="S31" i="8"/>
  <c r="R31" i="8"/>
  <c r="P31" i="8"/>
  <c r="N31" i="8"/>
  <c r="I31" i="8"/>
  <c r="H31" i="8"/>
  <c r="G31" i="8"/>
  <c r="F31" i="8"/>
  <c r="E31" i="8"/>
  <c r="D31" i="8"/>
  <c r="C31" i="8"/>
  <c r="B31" i="8"/>
  <c r="Y30" i="8"/>
  <c r="X30" i="8"/>
  <c r="W30" i="8"/>
  <c r="V30" i="8"/>
  <c r="U30" i="8"/>
  <c r="T30" i="8"/>
  <c r="S30" i="8"/>
  <c r="R30" i="8"/>
  <c r="P30" i="8"/>
  <c r="N30" i="8"/>
  <c r="I30" i="8"/>
  <c r="H30" i="8"/>
  <c r="G30" i="8"/>
  <c r="F30" i="8"/>
  <c r="E30" i="8"/>
  <c r="D30" i="8"/>
  <c r="C30" i="8"/>
  <c r="B30" i="8"/>
  <c r="Y29" i="8"/>
  <c r="X29" i="8"/>
  <c r="W29" i="8"/>
  <c r="V29" i="8"/>
  <c r="U29" i="8"/>
  <c r="T29" i="8"/>
  <c r="S29" i="8"/>
  <c r="R29" i="8"/>
  <c r="P29" i="8"/>
  <c r="N29" i="8"/>
  <c r="I29" i="8"/>
  <c r="H29" i="8"/>
  <c r="G29" i="8"/>
  <c r="F29" i="8"/>
  <c r="E29" i="8"/>
  <c r="D29" i="8"/>
  <c r="C29" i="8"/>
  <c r="B29" i="8"/>
  <c r="Y28" i="8"/>
  <c r="X28" i="8"/>
  <c r="W28" i="8"/>
  <c r="V28" i="8"/>
  <c r="U28" i="8"/>
  <c r="T28" i="8"/>
  <c r="S28" i="8"/>
  <c r="R28" i="8"/>
  <c r="P28" i="8"/>
  <c r="N28" i="8"/>
  <c r="I28" i="8"/>
  <c r="H28" i="8"/>
  <c r="G28" i="8"/>
  <c r="F28" i="8"/>
  <c r="E28" i="8"/>
  <c r="D28" i="8"/>
  <c r="C28" i="8"/>
  <c r="B28" i="8"/>
  <c r="Y27" i="8"/>
  <c r="X27" i="8"/>
  <c r="W27" i="8"/>
  <c r="V27" i="8"/>
  <c r="U27" i="8"/>
  <c r="T27" i="8"/>
  <c r="S27" i="8"/>
  <c r="R27" i="8"/>
  <c r="P27" i="8"/>
  <c r="N27" i="8"/>
  <c r="I27" i="8"/>
  <c r="H27" i="8"/>
  <c r="G27" i="8"/>
  <c r="F27" i="8"/>
  <c r="E27" i="8"/>
  <c r="D27" i="8"/>
  <c r="C27" i="8"/>
  <c r="B27" i="8"/>
  <c r="Y26" i="8"/>
  <c r="X26" i="8"/>
  <c r="W26" i="8"/>
  <c r="V26" i="8"/>
  <c r="U26" i="8"/>
  <c r="T26" i="8"/>
  <c r="S26" i="8"/>
  <c r="R26" i="8"/>
  <c r="P26" i="8"/>
  <c r="N26" i="8"/>
  <c r="I26" i="8"/>
  <c r="H26" i="8"/>
  <c r="G26" i="8"/>
  <c r="F26" i="8"/>
  <c r="E26" i="8"/>
  <c r="D26" i="8"/>
  <c r="C26" i="8"/>
  <c r="B26" i="8"/>
  <c r="Y25" i="8"/>
  <c r="X25" i="8"/>
  <c r="W25" i="8"/>
  <c r="V25" i="8"/>
  <c r="U25" i="8"/>
  <c r="T25" i="8"/>
  <c r="S25" i="8"/>
  <c r="R25" i="8"/>
  <c r="P25" i="8"/>
  <c r="N25" i="8"/>
  <c r="I25" i="8"/>
  <c r="H25" i="8"/>
  <c r="G25" i="8"/>
  <c r="F25" i="8"/>
  <c r="E25" i="8"/>
  <c r="D25" i="8"/>
  <c r="C25" i="8"/>
  <c r="B25" i="8"/>
  <c r="Y24" i="8"/>
  <c r="X24" i="8"/>
  <c r="W24" i="8"/>
  <c r="V24" i="8"/>
  <c r="U24" i="8"/>
  <c r="T24" i="8"/>
  <c r="S24" i="8"/>
  <c r="R24" i="8"/>
  <c r="P24" i="8"/>
  <c r="N24" i="8"/>
  <c r="I24" i="8"/>
  <c r="H24" i="8"/>
  <c r="G24" i="8"/>
  <c r="F24" i="8"/>
  <c r="E24" i="8"/>
  <c r="D24" i="8"/>
  <c r="C24" i="8"/>
  <c r="B24" i="8"/>
  <c r="Y23" i="8"/>
  <c r="X23" i="8"/>
  <c r="W23" i="8"/>
  <c r="V23" i="8"/>
  <c r="U23" i="8"/>
  <c r="T23" i="8"/>
  <c r="S23" i="8"/>
  <c r="R23" i="8"/>
  <c r="P23" i="8"/>
  <c r="N23" i="8"/>
  <c r="I23" i="8"/>
  <c r="H23" i="8"/>
  <c r="G23" i="8"/>
  <c r="F23" i="8"/>
  <c r="E23" i="8"/>
  <c r="D23" i="8"/>
  <c r="C23" i="8"/>
  <c r="B23" i="8"/>
  <c r="Y22" i="8"/>
  <c r="X22" i="8"/>
  <c r="W22" i="8"/>
  <c r="V22" i="8"/>
  <c r="U22" i="8"/>
  <c r="T22" i="8"/>
  <c r="S22" i="8"/>
  <c r="R22" i="8"/>
  <c r="P22" i="8"/>
  <c r="N22" i="8"/>
  <c r="I22" i="8"/>
  <c r="H22" i="8"/>
  <c r="G22" i="8"/>
  <c r="F22" i="8"/>
  <c r="E22" i="8"/>
  <c r="D22" i="8"/>
  <c r="C22" i="8"/>
  <c r="B22" i="8"/>
  <c r="Y21" i="8"/>
  <c r="X21" i="8"/>
  <c r="W21" i="8"/>
  <c r="V21" i="8"/>
  <c r="U21" i="8"/>
  <c r="T21" i="8"/>
  <c r="S21" i="8"/>
  <c r="R21" i="8"/>
  <c r="P21" i="8"/>
  <c r="N21" i="8"/>
  <c r="I21" i="8"/>
  <c r="H21" i="8"/>
  <c r="G21" i="8"/>
  <c r="F21" i="8"/>
  <c r="E21" i="8"/>
  <c r="D21" i="8"/>
  <c r="C21" i="8"/>
  <c r="B21" i="8"/>
  <c r="Y20" i="8"/>
  <c r="X20" i="8"/>
  <c r="W20" i="8"/>
  <c r="V20" i="8"/>
  <c r="U20" i="8"/>
  <c r="T20" i="8"/>
  <c r="S20" i="8"/>
  <c r="R20" i="8"/>
  <c r="P20" i="8"/>
  <c r="N20" i="8"/>
  <c r="I20" i="8"/>
  <c r="H20" i="8"/>
  <c r="G20" i="8"/>
  <c r="F20" i="8"/>
  <c r="E20" i="8"/>
  <c r="D20" i="8"/>
  <c r="C20" i="8"/>
  <c r="B20" i="8"/>
  <c r="Y19" i="8"/>
  <c r="X19" i="8"/>
  <c r="W19" i="8"/>
  <c r="V19" i="8"/>
  <c r="U19" i="8"/>
  <c r="T19" i="8"/>
  <c r="S19" i="8"/>
  <c r="R19" i="8"/>
  <c r="P19" i="8"/>
  <c r="N19" i="8"/>
  <c r="I19" i="8"/>
  <c r="H19" i="8"/>
  <c r="G19" i="8"/>
  <c r="F19" i="8"/>
  <c r="E19" i="8"/>
  <c r="D19" i="8"/>
  <c r="C19" i="8"/>
  <c r="B19" i="8"/>
  <c r="Y18" i="8"/>
  <c r="X18" i="8"/>
  <c r="W18" i="8"/>
  <c r="V18" i="8"/>
  <c r="U18" i="8"/>
  <c r="T18" i="8"/>
  <c r="S18" i="8"/>
  <c r="R18" i="8"/>
  <c r="P18" i="8"/>
  <c r="N18" i="8"/>
  <c r="I18" i="8"/>
  <c r="H18" i="8"/>
  <c r="G18" i="8"/>
  <c r="F18" i="8"/>
  <c r="E18" i="8"/>
  <c r="D18" i="8"/>
  <c r="C18" i="8"/>
  <c r="B18" i="8"/>
  <c r="Y17" i="8"/>
  <c r="X17" i="8"/>
  <c r="W17" i="8"/>
  <c r="V17" i="8"/>
  <c r="U17" i="8"/>
  <c r="T17" i="8"/>
  <c r="S17" i="8"/>
  <c r="R17" i="8"/>
  <c r="P17" i="8"/>
  <c r="N17" i="8"/>
  <c r="I17" i="8"/>
  <c r="H17" i="8"/>
  <c r="G17" i="8"/>
  <c r="F17" i="8"/>
  <c r="E17" i="8"/>
  <c r="D17" i="8"/>
  <c r="C17" i="8"/>
  <c r="B17" i="8"/>
  <c r="Y16" i="8"/>
  <c r="X16" i="8"/>
  <c r="W16" i="8"/>
  <c r="V16" i="8"/>
  <c r="U16" i="8"/>
  <c r="T16" i="8"/>
  <c r="S16" i="8"/>
  <c r="R16" i="8"/>
  <c r="P16" i="8"/>
  <c r="N16" i="8"/>
  <c r="I16" i="8"/>
  <c r="H16" i="8"/>
  <c r="G16" i="8"/>
  <c r="F16" i="8"/>
  <c r="E16" i="8"/>
  <c r="D16" i="8"/>
  <c r="C16" i="8"/>
  <c r="B16" i="8"/>
  <c r="Y15" i="8"/>
  <c r="X15" i="8"/>
  <c r="W15" i="8"/>
  <c r="V15" i="8"/>
  <c r="U15" i="8"/>
  <c r="T15" i="8"/>
  <c r="S15" i="8"/>
  <c r="R15" i="8"/>
  <c r="P15" i="8"/>
  <c r="N15" i="8"/>
  <c r="I15" i="8"/>
  <c r="H15" i="8"/>
  <c r="G15" i="8"/>
  <c r="F15" i="8"/>
  <c r="E15" i="8"/>
  <c r="D15" i="8"/>
  <c r="C15" i="8"/>
  <c r="B15" i="8"/>
  <c r="Y14" i="8"/>
  <c r="X14" i="8"/>
  <c r="W14" i="8"/>
  <c r="V14" i="8"/>
  <c r="U14" i="8"/>
  <c r="T14" i="8"/>
  <c r="S14" i="8"/>
  <c r="R14" i="8"/>
  <c r="P14" i="8"/>
  <c r="N14" i="8"/>
  <c r="I14" i="8"/>
  <c r="H14" i="8"/>
  <c r="G14" i="8"/>
  <c r="F14" i="8"/>
  <c r="E14" i="8"/>
  <c r="D14" i="8"/>
  <c r="C14" i="8"/>
  <c r="B14" i="8"/>
  <c r="Y13" i="8"/>
  <c r="X13" i="8"/>
  <c r="W13" i="8"/>
  <c r="V13" i="8"/>
  <c r="U13" i="8"/>
  <c r="T13" i="8"/>
  <c r="S13" i="8"/>
  <c r="R13" i="8"/>
  <c r="P13" i="8"/>
  <c r="N13" i="8"/>
  <c r="I13" i="8"/>
  <c r="H13" i="8"/>
  <c r="G13" i="8"/>
  <c r="F13" i="8"/>
  <c r="E13" i="8"/>
  <c r="D13" i="8"/>
  <c r="C13" i="8"/>
  <c r="B13" i="8"/>
  <c r="Y12" i="8"/>
  <c r="X12" i="8"/>
  <c r="W12" i="8"/>
  <c r="V12" i="8"/>
  <c r="U12" i="8"/>
  <c r="T12" i="8"/>
  <c r="S12" i="8"/>
  <c r="R12" i="8"/>
  <c r="P12" i="8"/>
  <c r="N12" i="8"/>
  <c r="I12" i="8"/>
  <c r="H12" i="8"/>
  <c r="G12" i="8"/>
  <c r="F12" i="8"/>
  <c r="E12" i="8"/>
  <c r="D12" i="8"/>
  <c r="C12" i="8"/>
  <c r="B12" i="8"/>
  <c r="V11" i="8"/>
  <c r="U11" i="8"/>
  <c r="T11" i="8"/>
  <c r="S11" i="8"/>
  <c r="R11" i="8"/>
  <c r="N11" i="8"/>
  <c r="I11" i="8"/>
  <c r="H11" i="8"/>
  <c r="G11" i="8"/>
  <c r="F11" i="8"/>
  <c r="E11" i="8"/>
  <c r="D11" i="8"/>
  <c r="C11" i="8"/>
  <c r="B11" i="8"/>
  <c r="V10" i="8"/>
  <c r="U10" i="8"/>
  <c r="T10" i="8"/>
  <c r="S10" i="8"/>
  <c r="R10" i="8"/>
  <c r="N10" i="8"/>
  <c r="I10" i="8"/>
  <c r="H10" i="8"/>
  <c r="G10" i="8"/>
  <c r="F10" i="8"/>
  <c r="E10" i="8"/>
  <c r="D10" i="8"/>
  <c r="C10" i="8"/>
  <c r="B10" i="8"/>
  <c r="V9" i="8"/>
  <c r="U9" i="8"/>
  <c r="T9" i="8"/>
  <c r="S9" i="8"/>
  <c r="R9" i="8"/>
  <c r="N9" i="8"/>
  <c r="I9" i="8"/>
  <c r="H9" i="8"/>
  <c r="G9" i="8"/>
  <c r="F9" i="8"/>
  <c r="E9" i="8"/>
  <c r="D9" i="8"/>
  <c r="C9" i="8"/>
  <c r="B9" i="8"/>
  <c r="V8" i="8"/>
  <c r="U8" i="8"/>
  <c r="T8" i="8"/>
  <c r="S8" i="8"/>
  <c r="R8" i="8"/>
  <c r="N8" i="8"/>
  <c r="I8" i="8"/>
  <c r="H8" i="8"/>
  <c r="G8" i="8"/>
  <c r="F8" i="8"/>
  <c r="E8" i="8"/>
  <c r="D8" i="8"/>
  <c r="C8" i="8"/>
  <c r="B8" i="8"/>
  <c r="A306" i="12"/>
  <c r="A307" i="12" s="1"/>
  <c r="A308" i="12" s="1"/>
  <c r="A309" i="12" s="1"/>
  <c r="A310" i="12" s="1"/>
  <c r="A311" i="12" s="1"/>
  <c r="A312" i="12" s="1"/>
  <c r="A313" i="12" s="1"/>
  <c r="A314" i="12" s="1"/>
  <c r="A315" i="12" s="1"/>
  <c r="A316" i="12" s="1"/>
  <c r="A294" i="12"/>
  <c r="A295" i="12" s="1"/>
  <c r="A296" i="12" s="1"/>
  <c r="A297" i="12" s="1"/>
  <c r="A298" i="12" s="1"/>
  <c r="A299" i="12" s="1"/>
  <c r="A300" i="12" s="1"/>
  <c r="A301" i="12" s="1"/>
  <c r="A302" i="12" s="1"/>
  <c r="A303" i="12" s="1"/>
  <c r="A304" i="12" s="1"/>
  <c r="A282" i="12"/>
  <c r="A283" i="12" s="1"/>
  <c r="A284" i="12" s="1"/>
  <c r="A285" i="12" s="1"/>
  <c r="A286" i="12" s="1"/>
  <c r="A287" i="12" s="1"/>
  <c r="A288" i="12" s="1"/>
  <c r="A289" i="12" s="1"/>
  <c r="A290" i="12" s="1"/>
  <c r="A291" i="12" s="1"/>
  <c r="A292" i="12" s="1"/>
  <c r="A270" i="12"/>
  <c r="A271" i="12" s="1"/>
  <c r="A272" i="12" s="1"/>
  <c r="A273" i="12" s="1"/>
  <c r="A274" i="12" s="1"/>
  <c r="A275" i="12" s="1"/>
  <c r="A276" i="12" s="1"/>
  <c r="A277" i="12" s="1"/>
  <c r="A278" i="12" s="1"/>
  <c r="A279" i="12" s="1"/>
  <c r="A280" i="12" s="1"/>
  <c r="A258" i="12"/>
  <c r="A259" i="12" s="1"/>
  <c r="A260" i="12" s="1"/>
  <c r="A261" i="12" s="1"/>
  <c r="A262" i="12" s="1"/>
  <c r="A263" i="12" s="1"/>
  <c r="A264" i="12" s="1"/>
  <c r="A265" i="12" s="1"/>
  <c r="A266" i="12" s="1"/>
  <c r="A267" i="12" s="1"/>
  <c r="A268" i="12" s="1"/>
  <c r="AT45" i="12"/>
  <c r="AA8" i="12"/>
  <c r="Y12" i="11"/>
  <c r="A12" i="11"/>
  <c r="AY8" i="12" l="1"/>
  <c r="AZ8" i="12"/>
  <c r="B20" i="7"/>
  <c r="F33" i="7"/>
  <c r="E33" i="7"/>
  <c r="M33" i="7"/>
  <c r="V33" i="7"/>
  <c r="H33" i="7"/>
  <c r="P33" i="7"/>
  <c r="Y33" i="7"/>
  <c r="J33" i="7"/>
  <c r="G33" i="7"/>
  <c r="O33" i="7"/>
  <c r="X33" i="7"/>
  <c r="B33" i="7"/>
  <c r="S33" i="7"/>
  <c r="I33" i="7"/>
  <c r="R33" i="7"/>
  <c r="C33" i="7"/>
  <c r="K33" i="7"/>
  <c r="T33" i="7"/>
  <c r="D33" i="7"/>
  <c r="L33" i="7"/>
  <c r="U33" i="7"/>
  <c r="N33" i="7"/>
  <c r="W33" i="7"/>
  <c r="T32" i="7"/>
  <c r="N27" i="7"/>
  <c r="C32" i="7"/>
  <c r="B28" i="7"/>
  <c r="K32" i="7"/>
  <c r="W29" i="7"/>
  <c r="J32" i="7"/>
  <c r="H27" i="7"/>
  <c r="P27" i="7"/>
  <c r="Y27" i="7"/>
  <c r="D28" i="7"/>
  <c r="L28" i="7"/>
  <c r="U28" i="7"/>
  <c r="W31" i="7"/>
  <c r="F27" i="7"/>
  <c r="N29" i="7"/>
  <c r="E28" i="7"/>
  <c r="M28" i="7"/>
  <c r="V28" i="7"/>
  <c r="H29" i="7"/>
  <c r="P29" i="7"/>
  <c r="Y29" i="7"/>
  <c r="D30" i="7"/>
  <c r="L30" i="7"/>
  <c r="U30" i="7"/>
  <c r="H31" i="7"/>
  <c r="P31" i="7"/>
  <c r="Y31" i="7"/>
  <c r="D32" i="7"/>
  <c r="L32" i="7"/>
  <c r="U32" i="7"/>
  <c r="E32" i="7"/>
  <c r="M32" i="7"/>
  <c r="V32" i="7"/>
  <c r="Y18" i="7"/>
  <c r="F19" i="7"/>
  <c r="C19" i="7"/>
  <c r="W23" i="7"/>
  <c r="S26" i="7"/>
  <c r="H20" i="7"/>
  <c r="D21" i="7"/>
  <c r="F22" i="7"/>
  <c r="P22" i="7"/>
  <c r="Y22" i="7"/>
  <c r="U23" i="7"/>
  <c r="W14" i="7"/>
  <c r="S14" i="7"/>
  <c r="W16" i="7"/>
  <c r="I17" i="7"/>
  <c r="I18" i="7"/>
  <c r="W18" i="7"/>
  <c r="G18" i="7"/>
  <c r="X19" i="7"/>
  <c r="G20" i="7"/>
  <c r="C21" i="7"/>
  <c r="C25" i="7"/>
  <c r="U25" i="7"/>
  <c r="E25" i="7"/>
  <c r="P25" i="7"/>
  <c r="S25" i="7"/>
  <c r="N26" i="7"/>
  <c r="I26" i="7"/>
  <c r="W27" i="7"/>
  <c r="J28" i="7"/>
  <c r="S28" i="7"/>
  <c r="F29" i="7"/>
  <c r="B30" i="7"/>
  <c r="J30" i="7"/>
  <c r="S30" i="7"/>
  <c r="F31" i="7"/>
  <c r="N31" i="7"/>
  <c r="B32" i="7"/>
  <c r="S32" i="7"/>
  <c r="N18" i="7"/>
  <c r="AA9" i="12"/>
  <c r="U20" i="7"/>
  <c r="P21" i="7"/>
  <c r="Y21" i="7"/>
  <c r="I22" i="7"/>
  <c r="E23" i="7"/>
  <c r="I28" i="7"/>
  <c r="U31" i="7"/>
  <c r="F10" i="7"/>
  <c r="X11" i="7"/>
  <c r="N12" i="7"/>
  <c r="X14" i="7"/>
  <c r="T17" i="7"/>
  <c r="B17" i="7"/>
  <c r="N17" i="7"/>
  <c r="X17" i="7"/>
  <c r="F18" i="7"/>
  <c r="T18" i="7"/>
  <c r="D18" i="7"/>
  <c r="R18" i="7"/>
  <c r="B18" i="7"/>
  <c r="X18" i="7"/>
  <c r="H19" i="7"/>
  <c r="U19" i="7"/>
  <c r="B19" i="7"/>
  <c r="J19" i="7"/>
  <c r="G19" i="7"/>
  <c r="T19" i="7"/>
  <c r="F20" i="7"/>
  <c r="S20" i="7"/>
  <c r="C20" i="7"/>
  <c r="N20" i="7"/>
  <c r="X20" i="7"/>
  <c r="J21" i="7"/>
  <c r="W21" i="7"/>
  <c r="G21" i="7"/>
  <c r="T21" i="7"/>
  <c r="D22" i="7"/>
  <c r="L22" i="7"/>
  <c r="W22" i="7"/>
  <c r="G22" i="7"/>
  <c r="R22" i="7"/>
  <c r="B22" i="7"/>
  <c r="J22" i="7"/>
  <c r="U22" i="7"/>
  <c r="H23" i="7"/>
  <c r="S23" i="7"/>
  <c r="C23" i="7"/>
  <c r="K23" i="7"/>
  <c r="V23" i="7"/>
  <c r="F23" i="7"/>
  <c r="P23" i="7"/>
  <c r="Y23" i="7"/>
  <c r="D24" i="7"/>
  <c r="L24" i="7"/>
  <c r="W24" i="7"/>
  <c r="G24" i="7"/>
  <c r="R24" i="7"/>
  <c r="B24" i="7"/>
  <c r="J24" i="7"/>
  <c r="U24" i="7"/>
  <c r="E24" i="7"/>
  <c r="N24" i="7"/>
  <c r="H25" i="7"/>
  <c r="R25" i="7"/>
  <c r="F25" i="7"/>
  <c r="O25" i="7"/>
  <c r="X25" i="7"/>
  <c r="B26" i="7"/>
  <c r="J26" i="7"/>
  <c r="T26" i="7"/>
  <c r="F26" i="7"/>
  <c r="O26" i="7"/>
  <c r="X26" i="7"/>
  <c r="B27" i="7"/>
  <c r="J27" i="7"/>
  <c r="S27" i="7"/>
  <c r="C27" i="7"/>
  <c r="K27" i="7"/>
  <c r="T27" i="7"/>
  <c r="F28" i="7"/>
  <c r="N28" i="7"/>
  <c r="W28" i="7"/>
  <c r="O28" i="7"/>
  <c r="X28" i="7"/>
  <c r="B29" i="7"/>
  <c r="J29" i="7"/>
  <c r="S29" i="7"/>
  <c r="C29" i="7"/>
  <c r="K29" i="7"/>
  <c r="F30" i="7"/>
  <c r="N30" i="7"/>
  <c r="W30" i="7"/>
  <c r="G30" i="7"/>
  <c r="B31" i="7"/>
  <c r="J31" i="7"/>
  <c r="S31" i="7"/>
  <c r="C31" i="7"/>
  <c r="K31" i="7"/>
  <c r="T31" i="7"/>
  <c r="F32" i="7"/>
  <c r="N32" i="7"/>
  <c r="W32" i="7"/>
  <c r="G32" i="7"/>
  <c r="O32" i="7"/>
  <c r="X32" i="7"/>
  <c r="U10" i="7"/>
  <c r="W17" i="7"/>
  <c r="U18" i="7"/>
  <c r="I25" i="7"/>
  <c r="K25" i="7"/>
  <c r="N25" i="7"/>
  <c r="W25" i="7"/>
  <c r="C26" i="7"/>
  <c r="K26" i="7"/>
  <c r="U26" i="7"/>
  <c r="B23" i="7"/>
  <c r="F24" i="7"/>
  <c r="P24" i="7"/>
  <c r="Y24" i="7"/>
  <c r="I24" i="7"/>
  <c r="L27" i="7"/>
  <c r="U27" i="7"/>
  <c r="E27" i="7"/>
  <c r="M27" i="7"/>
  <c r="V27" i="7"/>
  <c r="H28" i="7"/>
  <c r="P28" i="7"/>
  <c r="D29" i="7"/>
  <c r="L29" i="7"/>
  <c r="Y30" i="7"/>
  <c r="E31" i="7"/>
  <c r="H32" i="7"/>
  <c r="Y32" i="7"/>
  <c r="I32" i="7"/>
  <c r="E9" i="7"/>
  <c r="W11" i="7"/>
  <c r="W13" i="7"/>
  <c r="U17" i="7"/>
  <c r="E17" i="7"/>
  <c r="S17" i="7"/>
  <c r="E18" i="7"/>
  <c r="S18" i="7"/>
  <c r="J20" i="7"/>
  <c r="F21" i="7"/>
  <c r="D23" i="7"/>
  <c r="L23" i="7"/>
  <c r="G25" i="7"/>
  <c r="E26" i="7"/>
  <c r="W26" i="7"/>
  <c r="D19" i="7"/>
  <c r="P19" i="7"/>
  <c r="Y19" i="7"/>
  <c r="E20" i="7"/>
  <c r="T22" i="7"/>
  <c r="N23" i="7"/>
  <c r="X23" i="7"/>
  <c r="T24" i="7"/>
  <c r="R28" i="7"/>
  <c r="E29" i="7"/>
  <c r="M29" i="7"/>
  <c r="V29" i="7"/>
  <c r="O30" i="7"/>
  <c r="I30" i="7"/>
  <c r="R30" i="7"/>
  <c r="M31" i="7"/>
  <c r="V31" i="7"/>
  <c r="R32" i="7"/>
  <c r="G10" i="7"/>
  <c r="Y10" i="7"/>
  <c r="E11" i="7"/>
  <c r="S11" i="7"/>
  <c r="G12" i="7"/>
  <c r="S13" i="7"/>
  <c r="C14" i="7"/>
  <c r="C17" i="7"/>
  <c r="P17" i="7"/>
  <c r="C18" i="7"/>
  <c r="P18" i="7"/>
  <c r="I19" i="7"/>
  <c r="V19" i="7"/>
  <c r="S19" i="7"/>
  <c r="N19" i="7"/>
  <c r="R20" i="7"/>
  <c r="W20" i="7"/>
  <c r="T20" i="7"/>
  <c r="I21" i="7"/>
  <c r="V21" i="7"/>
  <c r="S21" i="7"/>
  <c r="N21" i="7"/>
  <c r="X21" i="7"/>
  <c r="J23" i="7"/>
  <c r="X24" i="7"/>
  <c r="Y25" i="7"/>
  <c r="G26" i="7"/>
  <c r="P26" i="7"/>
  <c r="Y26" i="7"/>
  <c r="D27" i="7"/>
  <c r="Y28" i="7"/>
  <c r="U29" i="7"/>
  <c r="X30" i="7"/>
  <c r="H30" i="7"/>
  <c r="P30" i="7"/>
  <c r="D31" i="7"/>
  <c r="L31" i="7"/>
  <c r="P32" i="7"/>
  <c r="G28" i="7"/>
  <c r="W19" i="7"/>
  <c r="T29" i="7"/>
  <c r="B21" i="7"/>
  <c r="B12" i="7"/>
  <c r="AE18" i="12"/>
  <c r="AG18" i="12"/>
  <c r="AW18" i="12"/>
  <c r="AV18" i="12"/>
  <c r="AU18" i="12"/>
  <c r="AF18" i="12"/>
  <c r="AB8" i="12"/>
  <c r="AI18" i="12"/>
  <c r="AY18" i="12"/>
  <c r="AJ8" i="12"/>
  <c r="AM18" i="12"/>
  <c r="AD45" i="12"/>
  <c r="AQ18" i="12"/>
  <c r="AR8" i="12"/>
  <c r="AN18" i="12"/>
  <c r="AJ45" i="12"/>
  <c r="AO18" i="12"/>
  <c r="AL45" i="12"/>
  <c r="G17" i="7"/>
  <c r="G13" i="7"/>
  <c r="C16" i="7"/>
  <c r="Y11" i="7"/>
  <c r="X12" i="7"/>
  <c r="G14" i="7"/>
  <c r="H15" i="7"/>
  <c r="W10" i="7"/>
  <c r="I11" i="7"/>
  <c r="F11" i="7"/>
  <c r="U15" i="7"/>
  <c r="S10" i="7"/>
  <c r="P11" i="7"/>
  <c r="I14" i="7"/>
  <c r="B10" i="7"/>
  <c r="T11" i="7"/>
  <c r="U12" i="7"/>
  <c r="Y12" i="7"/>
  <c r="B14" i="7"/>
  <c r="E15" i="7"/>
  <c r="P16" i="7"/>
  <c r="I10" i="7"/>
  <c r="U11" i="7"/>
  <c r="N10" i="7"/>
  <c r="U13" i="7"/>
  <c r="Y13" i="7"/>
  <c r="Y14" i="7"/>
  <c r="P10" i="7"/>
  <c r="E10" i="7"/>
  <c r="F12" i="7"/>
  <c r="T9" i="7"/>
  <c r="R13" i="7"/>
  <c r="I13" i="7"/>
  <c r="I15" i="7"/>
  <c r="F15" i="7"/>
  <c r="I16" i="7"/>
  <c r="I9" i="7"/>
  <c r="G11" i="7"/>
  <c r="N11" i="7"/>
  <c r="N14" i="7"/>
  <c r="N16" i="7"/>
  <c r="B16" i="7"/>
  <c r="X10" i="7"/>
  <c r="E13" i="7"/>
  <c r="R14" i="7"/>
  <c r="C15" i="7"/>
  <c r="E16" i="7"/>
  <c r="T10" i="7"/>
  <c r="B15" i="7"/>
  <c r="X16" i="7"/>
  <c r="T14" i="7"/>
  <c r="V9" i="7"/>
  <c r="B11" i="7"/>
  <c r="Y16" i="7"/>
  <c r="H9" i="7"/>
  <c r="F9" i="7"/>
  <c r="D10" i="7"/>
  <c r="R10" i="7"/>
  <c r="H11" i="7"/>
  <c r="V11" i="7"/>
  <c r="T12" i="7"/>
  <c r="F13" i="7"/>
  <c r="T13" i="7"/>
  <c r="D13" i="7"/>
  <c r="B13" i="7"/>
  <c r="X13" i="7"/>
  <c r="F14" i="7"/>
  <c r="D14" i="7"/>
  <c r="V15" i="7"/>
  <c r="T15" i="7"/>
  <c r="F16" i="7"/>
  <c r="T16" i="7"/>
  <c r="F17" i="7"/>
  <c r="D17" i="7"/>
  <c r="R17" i="7"/>
  <c r="C11" i="7"/>
  <c r="I12" i="7"/>
  <c r="W12" i="7"/>
  <c r="E12" i="7"/>
  <c r="S12" i="7"/>
  <c r="C13" i="7"/>
  <c r="U14" i="7"/>
  <c r="E14" i="7"/>
  <c r="W15" i="7"/>
  <c r="G15" i="7"/>
  <c r="S15" i="7"/>
  <c r="G16" i="7"/>
  <c r="U16" i="7"/>
  <c r="S16" i="7"/>
  <c r="Y17" i="7"/>
  <c r="U9" i="7"/>
  <c r="N13" i="7"/>
  <c r="N15" i="7"/>
  <c r="X15" i="7"/>
  <c r="C9" i="7"/>
  <c r="R9" i="7"/>
  <c r="G9" i="7"/>
  <c r="C10" i="7"/>
  <c r="C12" i="7"/>
  <c r="P12" i="7"/>
  <c r="P13" i="7"/>
  <c r="P14" i="7"/>
  <c r="P15" i="7"/>
  <c r="Y15" i="7"/>
  <c r="B9" i="7"/>
  <c r="N9" i="7"/>
  <c r="H10" i="7"/>
  <c r="V10" i="7"/>
  <c r="H12" i="7"/>
  <c r="V12" i="7"/>
  <c r="H13" i="7"/>
  <c r="V13" i="7"/>
  <c r="H14" i="7"/>
  <c r="V14" i="7"/>
  <c r="H16" i="7"/>
  <c r="V16" i="7"/>
  <c r="H17" i="7"/>
  <c r="V17" i="7"/>
  <c r="H18" i="7"/>
  <c r="V18" i="7"/>
  <c r="D20" i="7"/>
  <c r="P20" i="7"/>
  <c r="Y20" i="7"/>
  <c r="H21" i="7"/>
  <c r="U21" i="7"/>
  <c r="B25" i="7"/>
  <c r="J25" i="7"/>
  <c r="T25" i="7"/>
  <c r="H26" i="7"/>
  <c r="R26" i="7"/>
  <c r="D26" i="7"/>
  <c r="L26" i="7"/>
  <c r="V26" i="7"/>
  <c r="E22" i="7"/>
  <c r="N22" i="7"/>
  <c r="X22" i="7"/>
  <c r="I23" i="7"/>
  <c r="T23" i="7"/>
  <c r="I27" i="7"/>
  <c r="R27" i="7"/>
  <c r="I29" i="7"/>
  <c r="R29" i="7"/>
  <c r="E30" i="7"/>
  <c r="M30" i="7"/>
  <c r="V30" i="7"/>
  <c r="I31" i="7"/>
  <c r="R31" i="7"/>
  <c r="D9" i="7"/>
  <c r="S9" i="7"/>
  <c r="D11" i="7"/>
  <c r="R11" i="7"/>
  <c r="D12" i="7"/>
  <c r="R12" i="7"/>
  <c r="D15" i="7"/>
  <c r="R15" i="7"/>
  <c r="D16" i="7"/>
  <c r="R16" i="7"/>
  <c r="H22" i="7"/>
  <c r="S22" i="7"/>
  <c r="H24" i="7"/>
  <c r="S24" i="7"/>
  <c r="D25" i="7"/>
  <c r="L25" i="7"/>
  <c r="V25" i="7"/>
  <c r="E19" i="7"/>
  <c r="R19" i="7"/>
  <c r="I20" i="7"/>
  <c r="V20" i="7"/>
  <c r="E21" i="7"/>
  <c r="R21" i="7"/>
  <c r="C22" i="7"/>
  <c r="K22" i="7"/>
  <c r="V22" i="7"/>
  <c r="G23" i="7"/>
  <c r="R23" i="7"/>
  <c r="C24" i="7"/>
  <c r="K24" i="7"/>
  <c r="V24" i="7"/>
  <c r="G27" i="7"/>
  <c r="O27" i="7"/>
  <c r="X27" i="7"/>
  <c r="C28" i="7"/>
  <c r="K28" i="7"/>
  <c r="T28" i="7"/>
  <c r="G29" i="7"/>
  <c r="O29" i="7"/>
  <c r="X29" i="7"/>
  <c r="C30" i="7"/>
  <c r="K30" i="7"/>
  <c r="T30" i="7"/>
  <c r="G31" i="7"/>
  <c r="O31" i="7"/>
  <c r="X31" i="7"/>
  <c r="AD8" i="12"/>
  <c r="AL8" i="12"/>
  <c r="AT8" i="12"/>
  <c r="AH18" i="12"/>
  <c r="AP18" i="12"/>
  <c r="AX18" i="12"/>
  <c r="AR45" i="12"/>
  <c r="AC8" i="12"/>
  <c r="AK8" i="12"/>
  <c r="AE8" i="12"/>
  <c r="AM8" i="12"/>
  <c r="AU8" i="12"/>
  <c r="AS8" i="12"/>
  <c r="AF8" i="12"/>
  <c r="AN8" i="12"/>
  <c r="AV8" i="12"/>
  <c r="AY45" i="12"/>
  <c r="AQ45" i="12"/>
  <c r="AI45" i="12"/>
  <c r="AX45" i="12"/>
  <c r="AP45" i="12"/>
  <c r="AH45" i="12"/>
  <c r="AW45" i="12"/>
  <c r="AO45" i="12"/>
  <c r="AG45" i="12"/>
  <c r="AV45" i="12"/>
  <c r="AN45" i="12"/>
  <c r="AF45" i="12"/>
  <c r="AU45" i="12"/>
  <c r="AM45" i="12"/>
  <c r="AE45" i="12"/>
  <c r="AB46" i="12"/>
  <c r="AS45" i="12"/>
  <c r="AK45" i="12"/>
  <c r="AJ18" i="12"/>
  <c r="AR18" i="12"/>
  <c r="AZ18" i="12"/>
  <c r="AZ45" i="12"/>
  <c r="AG8" i="12"/>
  <c r="AO8" i="12"/>
  <c r="AW8" i="12"/>
  <c r="AC18" i="12"/>
  <c r="AK18" i="12"/>
  <c r="AS18" i="12"/>
  <c r="AH8" i="12"/>
  <c r="AP8" i="12"/>
  <c r="AX8" i="12"/>
  <c r="AD18" i="12"/>
  <c r="AL18" i="12"/>
  <c r="AT18" i="12"/>
  <c r="AB19" i="12"/>
  <c r="BA19" i="12" s="1"/>
  <c r="AI8" i="12"/>
  <c r="AQ8" i="12"/>
  <c r="N6" i="11"/>
  <c r="W12" i="11"/>
  <c r="A12" i="10"/>
  <c r="A15" i="11"/>
  <c r="O6" i="11"/>
  <c r="W6" i="11"/>
  <c r="I15" i="11"/>
  <c r="V6" i="11"/>
  <c r="B15" i="11"/>
  <c r="R12" i="11"/>
  <c r="M6" i="11"/>
  <c r="P15" i="11"/>
  <c r="V12" i="11"/>
  <c r="X12" i="11"/>
  <c r="T12" i="11"/>
  <c r="S12" i="11"/>
  <c r="U6" i="11"/>
  <c r="Q15" i="11"/>
  <c r="H15" i="11"/>
  <c r="X15" i="11"/>
  <c r="H6" i="11"/>
  <c r="P6" i="11"/>
  <c r="Q12" i="11"/>
  <c r="J15" i="11"/>
  <c r="R15" i="11"/>
  <c r="U12" i="11"/>
  <c r="Y16" i="11"/>
  <c r="F6" i="11"/>
  <c r="AC46" i="12" l="1"/>
  <c r="BA46" i="12"/>
  <c r="AY9" i="12"/>
  <c r="AZ9" i="12"/>
  <c r="AR9" i="12"/>
  <c r="AC9" i="12"/>
  <c r="AX9" i="12"/>
  <c r="AJ9" i="12"/>
  <c r="AV9" i="12"/>
  <c r="AI9" i="12"/>
  <c r="AO9" i="12"/>
  <c r="AS9" i="12"/>
  <c r="AB9" i="12"/>
  <c r="AK9" i="12"/>
  <c r="AG9" i="12"/>
  <c r="AT9" i="12"/>
  <c r="AH9" i="12"/>
  <c r="AN9" i="12"/>
  <c r="AU9" i="12"/>
  <c r="AM9" i="12"/>
  <c r="AL9" i="12"/>
  <c r="AE9" i="12"/>
  <c r="AQ9" i="12"/>
  <c r="AP9" i="12"/>
  <c r="AW9" i="12"/>
  <c r="AD9" i="12"/>
  <c r="AF9" i="12"/>
  <c r="AA10" i="12"/>
  <c r="AY46" i="12"/>
  <c r="AQ46" i="12"/>
  <c r="AI46" i="12"/>
  <c r="AX46" i="12"/>
  <c r="AP46" i="12"/>
  <c r="AH46" i="12"/>
  <c r="AW46" i="12"/>
  <c r="AO46" i="12"/>
  <c r="AG46" i="12"/>
  <c r="AV46" i="12"/>
  <c r="AN46" i="12"/>
  <c r="AF46" i="12"/>
  <c r="AU46" i="12"/>
  <c r="AM46" i="12"/>
  <c r="AE46" i="12"/>
  <c r="AS46" i="12"/>
  <c r="AK46" i="12"/>
  <c r="AR46" i="12"/>
  <c r="AL46" i="12"/>
  <c r="AJ46" i="12"/>
  <c r="AD46" i="12"/>
  <c r="AT46" i="12"/>
  <c r="AZ46" i="12"/>
  <c r="AB20" i="12"/>
  <c r="BA20" i="12" s="1"/>
  <c r="AT19" i="12"/>
  <c r="AL19" i="12"/>
  <c r="AD19" i="12"/>
  <c r="AS19" i="12"/>
  <c r="AK19" i="12"/>
  <c r="AC19" i="12"/>
  <c r="AZ19" i="12"/>
  <c r="AR19" i="12"/>
  <c r="AJ19" i="12"/>
  <c r="AY19" i="12"/>
  <c r="AQ19" i="12"/>
  <c r="AI19" i="12"/>
  <c r="AU19" i="12"/>
  <c r="AX19" i="12"/>
  <c r="AP19" i="12"/>
  <c r="AH19" i="12"/>
  <c r="AE19" i="12"/>
  <c r="AW19" i="12"/>
  <c r="AO19" i="12"/>
  <c r="AG19" i="12"/>
  <c r="AV19" i="12"/>
  <c r="AN19" i="12"/>
  <c r="AF19" i="12"/>
  <c r="AM19" i="12"/>
  <c r="M15" i="11"/>
  <c r="E15" i="11"/>
  <c r="P12" i="11"/>
  <c r="B12" i="11"/>
  <c r="L15" i="11"/>
  <c r="A6" i="10"/>
  <c r="Y6" i="11"/>
  <c r="L6" i="11"/>
  <c r="R6" i="11"/>
  <c r="S6" i="11"/>
  <c r="O12" i="11"/>
  <c r="O15" i="11"/>
  <c r="U15" i="11"/>
  <c r="X6" i="11"/>
  <c r="K6" i="11"/>
  <c r="T6" i="11"/>
  <c r="G6" i="11"/>
  <c r="D12" i="11"/>
  <c r="E6" i="11"/>
  <c r="E12" i="11"/>
  <c r="C12" i="11"/>
  <c r="T15" i="11"/>
  <c r="A6" i="11"/>
  <c r="W15" i="11"/>
  <c r="V15" i="11"/>
  <c r="N12" i="11"/>
  <c r="A15" i="10"/>
  <c r="L12" i="11"/>
  <c r="F15" i="11"/>
  <c r="K12" i="11"/>
  <c r="C6" i="11"/>
  <c r="B6" i="11"/>
  <c r="K15" i="11"/>
  <c r="Q6" i="11"/>
  <c r="T13" i="11"/>
  <c r="G12" i="11"/>
  <c r="I6" i="11"/>
  <c r="D6" i="11"/>
  <c r="I12" i="11"/>
  <c r="J12" i="11"/>
  <c r="N15" i="11"/>
  <c r="D15" i="11"/>
  <c r="M12" i="11"/>
  <c r="F12" i="11"/>
  <c r="J6" i="11"/>
  <c r="S15" i="11"/>
  <c r="G15" i="11"/>
  <c r="C15" i="11"/>
  <c r="H12" i="11"/>
  <c r="C15" i="10" l="1"/>
  <c r="C6" i="10"/>
  <c r="C12" i="10"/>
  <c r="AV10" i="12"/>
  <c r="AZ10" i="12"/>
  <c r="AQ10" i="12"/>
  <c r="AB10" i="12"/>
  <c r="AW10" i="12"/>
  <c r="AO10" i="12"/>
  <c r="AA11" i="12"/>
  <c r="AX10" i="12"/>
  <c r="AE10" i="12"/>
  <c r="AT10" i="12"/>
  <c r="AU10" i="12"/>
  <c r="AI10" i="12"/>
  <c r="AJ10" i="12"/>
  <c r="AM10" i="12"/>
  <c r="AH10" i="12"/>
  <c r="AY10" i="12"/>
  <c r="AF10" i="12"/>
  <c r="AC10" i="12"/>
  <c r="AN10" i="12"/>
  <c r="AL10" i="12"/>
  <c r="AG10" i="12"/>
  <c r="AD10" i="12"/>
  <c r="AK10" i="12"/>
  <c r="AP10" i="12"/>
  <c r="AR10" i="12"/>
  <c r="AS10" i="12"/>
  <c r="B15" i="10"/>
  <c r="B6" i="10"/>
  <c r="AZ20" i="12"/>
  <c r="AR20" i="12"/>
  <c r="AJ20" i="12"/>
  <c r="AV20" i="12"/>
  <c r="AN20" i="12"/>
  <c r="AU20" i="12"/>
  <c r="AK20" i="12"/>
  <c r="AT20" i="12"/>
  <c r="AI20" i="12"/>
  <c r="AS20" i="12"/>
  <c r="AH20" i="12"/>
  <c r="AB21" i="12"/>
  <c r="BA21" i="12" s="1"/>
  <c r="AQ20" i="12"/>
  <c r="AG20" i="12"/>
  <c r="AL20" i="12"/>
  <c r="AP20" i="12"/>
  <c r="AF20" i="12"/>
  <c r="AW20" i="12"/>
  <c r="AY20" i="12"/>
  <c r="AO20" i="12"/>
  <c r="AE20" i="12"/>
  <c r="AX20" i="12"/>
  <c r="AM20" i="12"/>
  <c r="AD20" i="12"/>
  <c r="AC20" i="12"/>
  <c r="V16" i="11"/>
  <c r="A16" i="10"/>
  <c r="M16" i="11"/>
  <c r="K16" i="11"/>
  <c r="C13" i="11"/>
  <c r="S16" i="11"/>
  <c r="D7" i="11"/>
  <c r="G7" i="11"/>
  <c r="H13" i="11"/>
  <c r="S13" i="11"/>
  <c r="U16" i="11"/>
  <c r="I16" i="11"/>
  <c r="U7" i="11"/>
  <c r="V7" i="11"/>
  <c r="J7" i="11"/>
  <c r="V13" i="11"/>
  <c r="E7" i="11"/>
  <c r="K7" i="11"/>
  <c r="A7" i="10"/>
  <c r="N16" i="11"/>
  <c r="R7" i="11"/>
  <c r="T16" i="11"/>
  <c r="Y13" i="11"/>
  <c r="X13" i="11"/>
  <c r="H16" i="11"/>
  <c r="O13" i="11"/>
  <c r="N13" i="11"/>
  <c r="J13" i="11"/>
  <c r="Y7" i="11"/>
  <c r="B13" i="11"/>
  <c r="A13" i="10"/>
  <c r="P7" i="11"/>
  <c r="L13" i="11"/>
  <c r="A7" i="11"/>
  <c r="T7" i="11"/>
  <c r="E16" i="11"/>
  <c r="M7" i="11"/>
  <c r="Q16" i="11"/>
  <c r="M13" i="11"/>
  <c r="O7" i="11"/>
  <c r="A13" i="11"/>
  <c r="W7" i="11"/>
  <c r="P16" i="11"/>
  <c r="N7" i="11"/>
  <c r="X7" i="11"/>
  <c r="J16" i="11"/>
  <c r="A16" i="11"/>
  <c r="O16" i="11"/>
  <c r="L16" i="11"/>
  <c r="F16" i="11"/>
  <c r="R13" i="11"/>
  <c r="X16" i="11"/>
  <c r="B16" i="11"/>
  <c r="K13" i="11"/>
  <c r="S7" i="11"/>
  <c r="F7" i="11"/>
  <c r="W16" i="11"/>
  <c r="C7" i="11"/>
  <c r="D13" i="11"/>
  <c r="R16" i="11"/>
  <c r="C16" i="11"/>
  <c r="E13" i="11"/>
  <c r="Q13" i="11"/>
  <c r="B7" i="11"/>
  <c r="I7" i="11"/>
  <c r="F13" i="11"/>
  <c r="Q7" i="11"/>
  <c r="I13" i="11"/>
  <c r="U13" i="11"/>
  <c r="L7" i="11"/>
  <c r="Y17" i="11"/>
  <c r="P13" i="11"/>
  <c r="D16" i="11"/>
  <c r="G13" i="11"/>
  <c r="W13" i="11"/>
  <c r="H7" i="11"/>
  <c r="G16" i="11"/>
  <c r="N15" i="10" l="1"/>
  <c r="Q14" i="11"/>
  <c r="C16" i="10"/>
  <c r="C7" i="10"/>
  <c r="C13" i="10"/>
  <c r="AG11" i="12"/>
  <c r="AZ11" i="12"/>
  <c r="AM11" i="12"/>
  <c r="AH11" i="12"/>
  <c r="AE11" i="12"/>
  <c r="AI11" i="12"/>
  <c r="AO11" i="12"/>
  <c r="AQ11" i="12"/>
  <c r="AW11" i="12"/>
  <c r="AP11" i="12"/>
  <c r="AX11" i="12"/>
  <c r="AT11" i="12"/>
  <c r="AB11" i="12"/>
  <c r="AK11" i="12"/>
  <c r="AF11" i="12"/>
  <c r="AY11" i="12"/>
  <c r="AU11" i="12"/>
  <c r="AJ11" i="12"/>
  <c r="AN11" i="12"/>
  <c r="AV11" i="12"/>
  <c r="AC11" i="12"/>
  <c r="AS11" i="12"/>
  <c r="AR11" i="12"/>
  <c r="AD11" i="12"/>
  <c r="AA12" i="12"/>
  <c r="AZ12" i="12" s="1"/>
  <c r="AL11" i="12"/>
  <c r="L15" i="10"/>
  <c r="M15" i="10"/>
  <c r="J15" i="10"/>
  <c r="K15" i="10"/>
  <c r="H15" i="10"/>
  <c r="I15" i="10"/>
  <c r="F15" i="10"/>
  <c r="G15" i="10"/>
  <c r="D15" i="10"/>
  <c r="E15" i="10"/>
  <c r="M6" i="10"/>
  <c r="N6" i="10"/>
  <c r="K6" i="10"/>
  <c r="L6" i="10"/>
  <c r="I6" i="10"/>
  <c r="J6" i="10"/>
  <c r="G6" i="10"/>
  <c r="H6" i="10"/>
  <c r="E6" i="10"/>
  <c r="F6" i="10"/>
  <c r="Q6" i="10" a="1"/>
  <c r="D6" i="10"/>
  <c r="Q15" i="10" a="1"/>
  <c r="P15" i="10" a="1"/>
  <c r="O15" i="10" a="1"/>
  <c r="O6" i="10" a="1"/>
  <c r="P6" i="10" a="1"/>
  <c r="B7" i="10"/>
  <c r="B16" i="10"/>
  <c r="N12" i="10"/>
  <c r="B12" i="10"/>
  <c r="AX21" i="12"/>
  <c r="AP21" i="12"/>
  <c r="AH21" i="12"/>
  <c r="AB22" i="12"/>
  <c r="BA22" i="12" s="1"/>
  <c r="AT21" i="12"/>
  <c r="AL21" i="12"/>
  <c r="AD21" i="12"/>
  <c r="AQ21" i="12"/>
  <c r="AF21" i="12"/>
  <c r="AZ21" i="12"/>
  <c r="AO21" i="12"/>
  <c r="AE21" i="12"/>
  <c r="AY21" i="12"/>
  <c r="AN21" i="12"/>
  <c r="AC21" i="12"/>
  <c r="AW21" i="12"/>
  <c r="AM21" i="12"/>
  <c r="AR21" i="12"/>
  <c r="AV21" i="12"/>
  <c r="AK21" i="12"/>
  <c r="AU21" i="12"/>
  <c r="AJ21" i="12"/>
  <c r="AS21" i="12"/>
  <c r="AI21" i="12"/>
  <c r="AG21" i="12"/>
  <c r="Y14" i="11"/>
  <c r="I14" i="11"/>
  <c r="N14" i="11"/>
  <c r="C14" i="11"/>
  <c r="T14" i="11"/>
  <c r="W14" i="11"/>
  <c r="G14" i="11"/>
  <c r="D14" i="11"/>
  <c r="U14" i="11"/>
  <c r="O14" i="11"/>
  <c r="K14" i="11"/>
  <c r="P14" i="11"/>
  <c r="J14" i="11"/>
  <c r="X14" i="11"/>
  <c r="R14" i="11"/>
  <c r="M14" i="11"/>
  <c r="Y18" i="11"/>
  <c r="B14" i="11"/>
  <c r="H14" i="11"/>
  <c r="V14" i="11"/>
  <c r="L14" i="11"/>
  <c r="S14" i="11"/>
  <c r="F14" i="11"/>
  <c r="U17" i="11"/>
  <c r="E8" i="11"/>
  <c r="O17" i="11"/>
  <c r="K17" i="11"/>
  <c r="U8" i="11"/>
  <c r="A17" i="10"/>
  <c r="T8" i="11"/>
  <c r="A8" i="10"/>
  <c r="I8" i="11"/>
  <c r="N8" i="11"/>
  <c r="F17" i="11"/>
  <c r="W8" i="11"/>
  <c r="P8" i="11"/>
  <c r="H8" i="11"/>
  <c r="V17" i="11"/>
  <c r="O8" i="11"/>
  <c r="A17" i="11"/>
  <c r="P17" i="11"/>
  <c r="K8" i="11"/>
  <c r="W17" i="11"/>
  <c r="J8" i="11"/>
  <c r="J17" i="11"/>
  <c r="F8" i="11"/>
  <c r="E17" i="11"/>
  <c r="B8" i="11"/>
  <c r="D17" i="11"/>
  <c r="R17" i="11"/>
  <c r="G17" i="11"/>
  <c r="H17" i="11"/>
  <c r="L8" i="11"/>
  <c r="R8" i="11"/>
  <c r="M8" i="11"/>
  <c r="Q8" i="11"/>
  <c r="S8" i="11"/>
  <c r="S17" i="11"/>
  <c r="M17" i="11"/>
  <c r="C8" i="11"/>
  <c r="T17" i="11"/>
  <c r="D8" i="11"/>
  <c r="A8" i="11"/>
  <c r="X17" i="11"/>
  <c r="C17" i="11"/>
  <c r="Y8" i="11"/>
  <c r="V8" i="11"/>
  <c r="N17" i="11"/>
  <c r="L17" i="11"/>
  <c r="I17" i="11"/>
  <c r="X8" i="11"/>
  <c r="Q17" i="11"/>
  <c r="B17" i="11"/>
  <c r="G8" i="11"/>
  <c r="N7" i="10" l="1"/>
  <c r="N16" i="10"/>
  <c r="S18" i="11"/>
  <c r="X18" i="11"/>
  <c r="J18" i="11"/>
  <c r="V18" i="11"/>
  <c r="L18" i="11"/>
  <c r="O18" i="11"/>
  <c r="N18" i="11"/>
  <c r="W18" i="11"/>
  <c r="P18" i="11"/>
  <c r="T18" i="11"/>
  <c r="M18" i="11"/>
  <c r="U18" i="11"/>
  <c r="I18" i="11"/>
  <c r="H18" i="11"/>
  <c r="G18" i="11"/>
  <c r="F18" i="11"/>
  <c r="E18" i="11"/>
  <c r="D18" i="11"/>
  <c r="C18" i="11"/>
  <c r="B18" i="11"/>
  <c r="Q18" i="11"/>
  <c r="C17" i="10"/>
  <c r="C8" i="10"/>
  <c r="R18" i="11"/>
  <c r="K18" i="11"/>
  <c r="AF12" i="12"/>
  <c r="AH12" i="12"/>
  <c r="AJ12" i="12"/>
  <c r="AW12" i="12"/>
  <c r="AC12" i="12"/>
  <c r="AS12" i="12"/>
  <c r="AV12" i="12"/>
  <c r="AG12" i="12"/>
  <c r="AN12" i="12"/>
  <c r="AP12" i="12"/>
  <c r="AD12" i="12"/>
  <c r="AX12" i="12"/>
  <c r="AL12" i="12"/>
  <c r="AQ12" i="12"/>
  <c r="AE12" i="12"/>
  <c r="AO12" i="12"/>
  <c r="AT12" i="12"/>
  <c r="AB12" i="12"/>
  <c r="AU12" i="12"/>
  <c r="AI12" i="12"/>
  <c r="AR12" i="12"/>
  <c r="AM12" i="12"/>
  <c r="AY12" i="12"/>
  <c r="AK12" i="12"/>
  <c r="L16" i="10"/>
  <c r="M16" i="10"/>
  <c r="J16" i="10"/>
  <c r="K16" i="10"/>
  <c r="H16" i="10"/>
  <c r="I16" i="10"/>
  <c r="F16" i="10"/>
  <c r="G16" i="10"/>
  <c r="D16" i="10"/>
  <c r="E16" i="10"/>
  <c r="L12" i="10"/>
  <c r="M12" i="10"/>
  <c r="J12" i="10"/>
  <c r="K12" i="10"/>
  <c r="H12" i="10"/>
  <c r="I12" i="10"/>
  <c r="F12" i="10"/>
  <c r="G12" i="10"/>
  <c r="D12" i="10"/>
  <c r="E12" i="10"/>
  <c r="L7" i="10"/>
  <c r="M7" i="10"/>
  <c r="J7" i="10"/>
  <c r="K7" i="10"/>
  <c r="H7" i="10"/>
  <c r="I7" i="10"/>
  <c r="F7" i="10"/>
  <c r="G7" i="10"/>
  <c r="D7" i="10"/>
  <c r="E7" i="10"/>
  <c r="Q7" i="10" a="1"/>
  <c r="O16" i="10" a="1"/>
  <c r="P16" i="10" a="1"/>
  <c r="Q16" i="10" a="1"/>
  <c r="Q12" i="10" a="1"/>
  <c r="P12" i="10" a="1"/>
  <c r="O12" i="10" a="1"/>
  <c r="P7" i="10" a="1"/>
  <c r="O7" i="10" a="1"/>
  <c r="B17" i="10"/>
  <c r="B8" i="10"/>
  <c r="B13" i="10"/>
  <c r="B14" i="10" s="1"/>
  <c r="AV22" i="12"/>
  <c r="AN22" i="12"/>
  <c r="AF22" i="12"/>
  <c r="AZ22" i="12"/>
  <c r="AR22" i="12"/>
  <c r="AJ22" i="12"/>
  <c r="AW22" i="12"/>
  <c r="AL22" i="12"/>
  <c r="AU22" i="12"/>
  <c r="AK22" i="12"/>
  <c r="AT22" i="12"/>
  <c r="AI22" i="12"/>
  <c r="AS22" i="12"/>
  <c r="AH22" i="12"/>
  <c r="AM22" i="12"/>
  <c r="AB23" i="12"/>
  <c r="BA23" i="12" s="1"/>
  <c r="AQ22" i="12"/>
  <c r="AG22" i="12"/>
  <c r="AC22" i="12"/>
  <c r="AP22" i="12"/>
  <c r="AE22" i="12"/>
  <c r="AY22" i="12"/>
  <c r="AO22" i="12"/>
  <c r="AD22" i="12"/>
  <c r="AX22" i="12"/>
  <c r="R9" i="11"/>
  <c r="A9" i="10"/>
  <c r="N9" i="11"/>
  <c r="L9" i="11"/>
  <c r="H9" i="11"/>
  <c r="W9" i="11"/>
  <c r="U9" i="11"/>
  <c r="T9" i="11"/>
  <c r="M9" i="11"/>
  <c r="Y10" i="11"/>
  <c r="P9" i="11"/>
  <c r="B9" i="11"/>
  <c r="A9" i="11"/>
  <c r="F9" i="11"/>
  <c r="C9" i="11"/>
  <c r="V9" i="11"/>
  <c r="Q9" i="11"/>
  <c r="J9" i="11"/>
  <c r="G9" i="11"/>
  <c r="S9" i="11"/>
  <c r="I9" i="11"/>
  <c r="K9" i="11"/>
  <c r="D9" i="11"/>
  <c r="E9" i="11"/>
  <c r="X9" i="11"/>
  <c r="Y9" i="11"/>
  <c r="O9" i="11"/>
  <c r="N17" i="10" l="1"/>
  <c r="N8" i="10"/>
  <c r="C9" i="10"/>
  <c r="N13" i="10"/>
  <c r="C14" i="10"/>
  <c r="L17" i="10"/>
  <c r="M17" i="10"/>
  <c r="J17" i="10"/>
  <c r="K17" i="10"/>
  <c r="H17" i="10"/>
  <c r="I17" i="10"/>
  <c r="F17" i="10"/>
  <c r="G17" i="10"/>
  <c r="D17" i="10"/>
  <c r="E17" i="10"/>
  <c r="L13" i="10"/>
  <c r="M13" i="10"/>
  <c r="J13" i="10"/>
  <c r="K13" i="10"/>
  <c r="H13" i="10"/>
  <c r="I13" i="10"/>
  <c r="F13" i="10"/>
  <c r="G13" i="10"/>
  <c r="D13" i="10"/>
  <c r="E13" i="10"/>
  <c r="L8" i="10"/>
  <c r="M8" i="10"/>
  <c r="J8" i="10"/>
  <c r="K8" i="10"/>
  <c r="H8" i="10"/>
  <c r="I8" i="10"/>
  <c r="F8" i="10"/>
  <c r="G8" i="10"/>
  <c r="D8" i="10"/>
  <c r="E8" i="10"/>
  <c r="Q8" i="10" a="1"/>
  <c r="Q17" i="10" a="1"/>
  <c r="P17" i="10" a="1"/>
  <c r="O17" i="10" a="1"/>
  <c r="O13" i="10" a="1"/>
  <c r="P13" i="10" a="1"/>
  <c r="Q13" i="10" a="1"/>
  <c r="P8" i="10" a="1"/>
  <c r="O8" i="10" a="1"/>
  <c r="B18" i="10"/>
  <c r="C18" i="10"/>
  <c r="N18" i="10" s="1"/>
  <c r="B9" i="10"/>
  <c r="AB24" i="12"/>
  <c r="BA24" i="12" s="1"/>
  <c r="AT23" i="12"/>
  <c r="AL23" i="12"/>
  <c r="AD23" i="12"/>
  <c r="AZ23" i="12"/>
  <c r="AX23" i="12"/>
  <c r="AP23" i="12"/>
  <c r="AH23" i="12"/>
  <c r="AR23" i="12"/>
  <c r="AG23" i="12"/>
  <c r="AQ23" i="12"/>
  <c r="AF23" i="12"/>
  <c r="AO23" i="12"/>
  <c r="AE23" i="12"/>
  <c r="AY23" i="12"/>
  <c r="AN23" i="12"/>
  <c r="AC23" i="12"/>
  <c r="AS23" i="12"/>
  <c r="AW23" i="12"/>
  <c r="AM23" i="12"/>
  <c r="AI23" i="12"/>
  <c r="AV23" i="12"/>
  <c r="AK23" i="12"/>
  <c r="AU23" i="12"/>
  <c r="AJ23" i="12"/>
  <c r="Y11" i="11"/>
  <c r="U10" i="11"/>
  <c r="G10" i="11"/>
  <c r="T10" i="11"/>
  <c r="N10" i="11"/>
  <c r="C10" i="11"/>
  <c r="A10" i="10"/>
  <c r="F10" i="11"/>
  <c r="V10" i="11"/>
  <c r="B10" i="11"/>
  <c r="L10" i="11"/>
  <c r="J10" i="11"/>
  <c r="W10" i="11"/>
  <c r="S10" i="11"/>
  <c r="H10" i="11"/>
  <c r="R10" i="11"/>
  <c r="I10" i="11"/>
  <c r="M10" i="11"/>
  <c r="K10" i="11"/>
  <c r="A10" i="11"/>
  <c r="E10" i="11"/>
  <c r="X10" i="11"/>
  <c r="O10" i="11"/>
  <c r="P10" i="11"/>
  <c r="D10" i="11"/>
  <c r="Q10" i="11"/>
  <c r="N9" i="10" l="1"/>
  <c r="V11" i="11"/>
  <c r="Q11" i="11"/>
  <c r="C10" i="10"/>
  <c r="U11" i="11"/>
  <c r="C11" i="11"/>
  <c r="M11" i="11"/>
  <c r="P11" i="11"/>
  <c r="B11" i="11"/>
  <c r="G11" i="11"/>
  <c r="L11" i="11"/>
  <c r="W11" i="11"/>
  <c r="D11" i="11"/>
  <c r="O11" i="11"/>
  <c r="T11" i="11"/>
  <c r="H11" i="11"/>
  <c r="S11" i="11"/>
  <c r="X11" i="11"/>
  <c r="I11" i="11"/>
  <c r="E11" i="11"/>
  <c r="N11" i="11"/>
  <c r="K11" i="11"/>
  <c r="F11" i="11"/>
  <c r="R11" i="11"/>
  <c r="J11" i="11"/>
  <c r="N14" i="10"/>
  <c r="J14" i="10"/>
  <c r="E14" i="10"/>
  <c r="M14" i="10"/>
  <c r="D14" i="10"/>
  <c r="L14" i="10"/>
  <c r="G14" i="10"/>
  <c r="F14" i="10"/>
  <c r="K14" i="10"/>
  <c r="I14" i="10"/>
  <c r="H14" i="10"/>
  <c r="L18" i="10"/>
  <c r="M18" i="10"/>
  <c r="J18" i="10"/>
  <c r="K18" i="10"/>
  <c r="H18" i="10"/>
  <c r="I18" i="10"/>
  <c r="F18" i="10"/>
  <c r="G18" i="10"/>
  <c r="D18" i="10"/>
  <c r="E18" i="10"/>
  <c r="L9" i="10"/>
  <c r="M9" i="10"/>
  <c r="J9" i="10"/>
  <c r="K9" i="10"/>
  <c r="H9" i="10"/>
  <c r="I9" i="10"/>
  <c r="F9" i="10"/>
  <c r="G9" i="10"/>
  <c r="D9" i="10"/>
  <c r="E9" i="10"/>
  <c r="Q9" i="10" a="1"/>
  <c r="P18" i="10" a="1"/>
  <c r="Q18" i="10" a="1"/>
  <c r="O18" i="10" a="1"/>
  <c r="P9" i="10" a="1"/>
  <c r="O9" i="10" a="1"/>
  <c r="B10" i="10"/>
  <c r="B11" i="10" s="1"/>
  <c r="AZ24" i="12"/>
  <c r="AR24" i="12"/>
  <c r="AJ24" i="12"/>
  <c r="AY24" i="12"/>
  <c r="AQ24" i="12"/>
  <c r="AI24" i="12"/>
  <c r="AX24" i="12"/>
  <c r="AP24" i="12"/>
  <c r="AH24" i="12"/>
  <c r="AV24" i="12"/>
  <c r="AN24" i="12"/>
  <c r="AF24" i="12"/>
  <c r="AT24" i="12"/>
  <c r="AD24" i="12"/>
  <c r="AS24" i="12"/>
  <c r="AC24" i="12"/>
  <c r="AO24" i="12"/>
  <c r="AM24" i="12"/>
  <c r="AU24" i="12"/>
  <c r="AB25" i="12"/>
  <c r="BA25" i="12" s="1"/>
  <c r="AL24" i="12"/>
  <c r="AE24" i="12"/>
  <c r="AK24" i="12"/>
  <c r="AW24" i="12"/>
  <c r="AG24" i="12"/>
  <c r="C11" i="10" l="1"/>
  <c r="N10" i="10"/>
  <c r="L10" i="10"/>
  <c r="M10" i="10"/>
  <c r="J10" i="10"/>
  <c r="K10" i="10"/>
  <c r="H10" i="10"/>
  <c r="I10" i="10"/>
  <c r="F10" i="10"/>
  <c r="G10" i="10"/>
  <c r="D10" i="10"/>
  <c r="E10" i="10"/>
  <c r="Q10" i="10" a="1"/>
  <c r="P10" i="10" a="1"/>
  <c r="O10" i="10" a="1"/>
  <c r="AX25" i="12"/>
  <c r="AP25" i="12"/>
  <c r="AH25" i="12"/>
  <c r="AW25" i="12"/>
  <c r="AO25" i="12"/>
  <c r="AG25" i="12"/>
  <c r="AV25" i="12"/>
  <c r="AN25" i="12"/>
  <c r="AF25" i="12"/>
  <c r="AB26" i="12"/>
  <c r="BA26" i="12" s="1"/>
  <c r="AT25" i="12"/>
  <c r="AL25" i="12"/>
  <c r="AD25" i="12"/>
  <c r="AZ25" i="12"/>
  <c r="AJ25" i="12"/>
  <c r="AY25" i="12"/>
  <c r="AI25" i="12"/>
  <c r="AU25" i="12"/>
  <c r="AE25" i="12"/>
  <c r="AS25" i="12"/>
  <c r="AC25" i="12"/>
  <c r="AR25" i="12"/>
  <c r="AQ25" i="12"/>
  <c r="AM25" i="12"/>
  <c r="AK25" i="12"/>
  <c r="N11" i="10" l="1"/>
  <c r="D11" i="10"/>
  <c r="H11" i="10"/>
  <c r="J11" i="10"/>
  <c r="K11" i="10"/>
  <c r="M11" i="10"/>
  <c r="I11" i="10"/>
  <c r="L11" i="10"/>
  <c r="G11" i="10"/>
  <c r="F11" i="10"/>
  <c r="E11" i="10"/>
  <c r="AV26" i="12"/>
  <c r="AN26" i="12"/>
  <c r="AF26" i="12"/>
  <c r="AU26" i="12"/>
  <c r="AM26" i="12"/>
  <c r="AE26" i="12"/>
  <c r="AB27" i="12"/>
  <c r="BA27" i="12" s="1"/>
  <c r="AT26" i="12"/>
  <c r="AL26" i="12"/>
  <c r="AD26" i="12"/>
  <c r="AS26" i="12"/>
  <c r="AK26" i="12"/>
  <c r="AC26" i="12"/>
  <c r="AZ26" i="12"/>
  <c r="AR26" i="12"/>
  <c r="AJ26" i="12"/>
  <c r="AX26" i="12"/>
  <c r="AP26" i="12"/>
  <c r="AH26" i="12"/>
  <c r="AY26" i="12"/>
  <c r="AW26" i="12"/>
  <c r="AQ26" i="12"/>
  <c r="AO26" i="12"/>
  <c r="AI26" i="12"/>
  <c r="AG26" i="12"/>
  <c r="AB28" i="12" l="1"/>
  <c r="BA28" i="12" s="1"/>
  <c r="AT27" i="12"/>
  <c r="AL27" i="12"/>
  <c r="AD27" i="12"/>
  <c r="AS27" i="12"/>
  <c r="AK27" i="12"/>
  <c r="AC27" i="12"/>
  <c r="AZ27" i="12"/>
  <c r="AR27" i="12"/>
  <c r="AJ27" i="12"/>
  <c r="AY27" i="12"/>
  <c r="AQ27" i="12"/>
  <c r="AI27" i="12"/>
  <c r="AX27" i="12"/>
  <c r="AP27" i="12"/>
  <c r="AH27" i="12"/>
  <c r="AV27" i="12"/>
  <c r="AN27" i="12"/>
  <c r="AF27" i="12"/>
  <c r="AE27" i="12"/>
  <c r="AW27" i="12"/>
  <c r="AG27" i="12"/>
  <c r="AU27" i="12"/>
  <c r="AO27" i="12"/>
  <c r="AM27" i="12"/>
  <c r="AZ28" i="12" l="1"/>
  <c r="AR28" i="12"/>
  <c r="AJ28" i="12"/>
  <c r="AY28" i="12"/>
  <c r="AQ28" i="12"/>
  <c r="AI28" i="12"/>
  <c r="AX28" i="12"/>
  <c r="AP28" i="12"/>
  <c r="AH28" i="12"/>
  <c r="AW28" i="12"/>
  <c r="AO28" i="12"/>
  <c r="AG28" i="12"/>
  <c r="AV28" i="12"/>
  <c r="AN28" i="12"/>
  <c r="AF28" i="12"/>
  <c r="AB29" i="12"/>
  <c r="BA29" i="12" s="1"/>
  <c r="AT28" i="12"/>
  <c r="AL28" i="12"/>
  <c r="AD28" i="12"/>
  <c r="AK28" i="12"/>
  <c r="AE28" i="12"/>
  <c r="AC28" i="12"/>
  <c r="AM28" i="12"/>
  <c r="AU28" i="12"/>
  <c r="AS28" i="12"/>
  <c r="AX29" i="12" l="1"/>
  <c r="AP29" i="12"/>
  <c r="AH29" i="12"/>
  <c r="AW29" i="12"/>
  <c r="AO29" i="12"/>
  <c r="AG29" i="12"/>
  <c r="AV29" i="12"/>
  <c r="AN29" i="12"/>
  <c r="AF29" i="12"/>
  <c r="AU29" i="12"/>
  <c r="AM29" i="12"/>
  <c r="AE29" i="12"/>
  <c r="AB30" i="12"/>
  <c r="BA30" i="12" s="1"/>
  <c r="AT29" i="12"/>
  <c r="AL29" i="12"/>
  <c r="AD29" i="12"/>
  <c r="AZ29" i="12"/>
  <c r="AR29" i="12"/>
  <c r="AJ29" i="12"/>
  <c r="AQ29" i="12"/>
  <c r="AK29" i="12"/>
  <c r="AI29" i="12"/>
  <c r="AC29" i="12"/>
  <c r="AS29" i="12"/>
  <c r="AY29" i="12"/>
  <c r="AV30" i="12" l="1"/>
  <c r="AN30" i="12"/>
  <c r="AF30" i="12"/>
  <c r="AU30" i="12"/>
  <c r="AM30" i="12"/>
  <c r="AE30" i="12"/>
  <c r="AB31" i="12"/>
  <c r="BA31" i="12" s="1"/>
  <c r="AT30" i="12"/>
  <c r="AL30" i="12"/>
  <c r="AD30" i="12"/>
  <c r="AS30" i="12"/>
  <c r="AK30" i="12"/>
  <c r="AC30" i="12"/>
  <c r="AZ30" i="12"/>
  <c r="AR30" i="12"/>
  <c r="AJ30" i="12"/>
  <c r="AX30" i="12"/>
  <c r="AP30" i="12"/>
  <c r="AH30" i="12"/>
  <c r="AW30" i="12"/>
  <c r="AQ30" i="12"/>
  <c r="AO30" i="12"/>
  <c r="AI30" i="12"/>
  <c r="AY30" i="12"/>
  <c r="AG30" i="12"/>
  <c r="Y19" i="11"/>
  <c r="AB32" i="12" l="1"/>
  <c r="BA32" i="12" s="1"/>
  <c r="AT31" i="12"/>
  <c r="AL31" i="12"/>
  <c r="AD31" i="12"/>
  <c r="AS31" i="12"/>
  <c r="AK31" i="12"/>
  <c r="AC31" i="12"/>
  <c r="AZ31" i="12"/>
  <c r="AR31" i="12"/>
  <c r="AJ31" i="12"/>
  <c r="AY31" i="12"/>
  <c r="AQ31" i="12"/>
  <c r="AI31" i="12"/>
  <c r="AX31" i="12"/>
  <c r="AP31" i="12"/>
  <c r="AH31" i="12"/>
  <c r="AV31" i="12"/>
  <c r="AN31" i="12"/>
  <c r="AF31" i="12"/>
  <c r="AW31" i="12"/>
  <c r="AU31" i="12"/>
  <c r="AO31" i="12"/>
  <c r="AM31" i="12"/>
  <c r="AG31" i="12"/>
  <c r="AE31" i="12"/>
  <c r="T19" i="11"/>
  <c r="X19" i="11"/>
  <c r="K19" i="11"/>
  <c r="H19" i="11"/>
  <c r="U19" i="11"/>
  <c r="D20" i="11"/>
  <c r="Q19" i="11"/>
  <c r="V19" i="11"/>
  <c r="M19" i="11"/>
  <c r="J19" i="11"/>
  <c r="O19" i="11"/>
  <c r="W19" i="11"/>
  <c r="F19" i="11"/>
  <c r="R19" i="11"/>
  <c r="U20" i="11"/>
  <c r="L19" i="11"/>
  <c r="I19" i="11"/>
  <c r="S19" i="11"/>
  <c r="N19" i="11"/>
  <c r="C19" i="11"/>
  <c r="P19" i="11"/>
  <c r="Y20" i="11"/>
  <c r="D19" i="11"/>
  <c r="G19" i="11"/>
  <c r="A19" i="10"/>
  <c r="S20" i="11"/>
  <c r="E19" i="11"/>
  <c r="B19" i="11"/>
  <c r="P20" i="11"/>
  <c r="A19" i="11"/>
  <c r="H20" i="11"/>
  <c r="X20" i="11"/>
  <c r="K20" i="11"/>
  <c r="E20" i="11"/>
  <c r="W20" i="11"/>
  <c r="O20" i="11"/>
  <c r="C19" i="10" l="1"/>
  <c r="B19" i="10"/>
  <c r="AZ32" i="12"/>
  <c r="AR32" i="12"/>
  <c r="AJ32" i="12"/>
  <c r="AY32" i="12"/>
  <c r="AQ32" i="12"/>
  <c r="AI32" i="12"/>
  <c r="AX32" i="12"/>
  <c r="AP32" i="12"/>
  <c r="AH32" i="12"/>
  <c r="AW32" i="12"/>
  <c r="AO32" i="12"/>
  <c r="AG32" i="12"/>
  <c r="AV32" i="12"/>
  <c r="AN32" i="12"/>
  <c r="AF32" i="12"/>
  <c r="AT32" i="12"/>
  <c r="AL32" i="12"/>
  <c r="AD32" i="12"/>
  <c r="AC32" i="12"/>
  <c r="AU32" i="12"/>
  <c r="AS32" i="12"/>
  <c r="AE32" i="12"/>
  <c r="AM32" i="12"/>
  <c r="AK32" i="12"/>
  <c r="R20" i="11"/>
  <c r="A20" i="10"/>
  <c r="B20" i="11"/>
  <c r="L20" i="11"/>
  <c r="Q20" i="11"/>
  <c r="Y21" i="11"/>
  <c r="T20" i="11"/>
  <c r="G20" i="11"/>
  <c r="N20" i="11"/>
  <c r="C20" i="11"/>
  <c r="I20" i="11"/>
  <c r="F20" i="11"/>
  <c r="A20" i="11"/>
  <c r="Q21" i="11"/>
  <c r="V20" i="11"/>
  <c r="J20" i="11"/>
  <c r="M20" i="11"/>
  <c r="S21" i="11"/>
  <c r="C21" i="11"/>
  <c r="K21" i="11"/>
  <c r="I21" i="11"/>
  <c r="N19" i="10" l="1"/>
  <c r="C20" i="10"/>
  <c r="Y22" i="11"/>
  <c r="Q22" i="11"/>
  <c r="L19" i="10"/>
  <c r="M19" i="10"/>
  <c r="J19" i="10"/>
  <c r="K19" i="10"/>
  <c r="H19" i="10"/>
  <c r="I19" i="10"/>
  <c r="F19" i="10"/>
  <c r="G19" i="10"/>
  <c r="D19" i="10"/>
  <c r="E19" i="10"/>
  <c r="Q19" i="10" a="1"/>
  <c r="P19" i="10" a="1"/>
  <c r="O19" i="10" a="1"/>
  <c r="B20" i="10"/>
  <c r="C22" i="11"/>
  <c r="K22" i="11"/>
  <c r="I22" i="11"/>
  <c r="S22" i="11"/>
  <c r="T21" i="11"/>
  <c r="F21" i="11"/>
  <c r="H21" i="11"/>
  <c r="J21" i="11"/>
  <c r="P21" i="11"/>
  <c r="V21" i="11"/>
  <c r="R21" i="11"/>
  <c r="D21" i="11"/>
  <c r="E21" i="11"/>
  <c r="G21" i="11"/>
  <c r="W21" i="11"/>
  <c r="M21" i="11"/>
  <c r="A21" i="10"/>
  <c r="O21" i="11"/>
  <c r="A21" i="11"/>
  <c r="X21" i="11"/>
  <c r="L21" i="11"/>
  <c r="U21" i="11"/>
  <c r="B21" i="11"/>
  <c r="N21" i="11"/>
  <c r="H22" i="11" l="1"/>
  <c r="X22" i="11"/>
  <c r="N20" i="10"/>
  <c r="E22" i="11"/>
  <c r="C21" i="10"/>
  <c r="O21" i="10" s="1" a="1"/>
  <c r="B22" i="11"/>
  <c r="B23" i="11" s="1"/>
  <c r="V22" i="11"/>
  <c r="J22" i="11"/>
  <c r="D22" i="11"/>
  <c r="G22" i="11"/>
  <c r="N22" i="11"/>
  <c r="T22" i="11"/>
  <c r="W22" i="11"/>
  <c r="M22" i="11"/>
  <c r="R22" i="11"/>
  <c r="P22" i="11"/>
  <c r="F22" i="11"/>
  <c r="L22" i="11"/>
  <c r="U22" i="11"/>
  <c r="O22" i="11"/>
  <c r="I23" i="11"/>
  <c r="Q23" i="11"/>
  <c r="C23" i="11"/>
  <c r="L20" i="10"/>
  <c r="M20" i="10"/>
  <c r="J20" i="10"/>
  <c r="K20" i="10"/>
  <c r="H20" i="10"/>
  <c r="I20" i="10"/>
  <c r="F20" i="10"/>
  <c r="G20" i="10"/>
  <c r="D20" i="10"/>
  <c r="E20" i="10"/>
  <c r="Q20" i="10" a="1"/>
  <c r="P20" i="10" a="1"/>
  <c r="O20" i="10" a="1"/>
  <c r="S23" i="11"/>
  <c r="B21" i="10"/>
  <c r="Y23" i="11"/>
  <c r="K23" i="11"/>
  <c r="H23" i="11" l="1"/>
  <c r="X23" i="11"/>
  <c r="T23" i="11"/>
  <c r="U23" i="11"/>
  <c r="W23" i="11"/>
  <c r="R23" i="11"/>
  <c r="O23" i="11"/>
  <c r="L23" i="11"/>
  <c r="G23" i="11"/>
  <c r="D23" i="11"/>
  <c r="P23" i="11"/>
  <c r="F23" i="11"/>
  <c r="M23" i="11"/>
  <c r="N23" i="11"/>
  <c r="V23" i="11"/>
  <c r="J23" i="11"/>
  <c r="N21" i="10"/>
  <c r="I21" i="10"/>
  <c r="L21" i="10"/>
  <c r="M21" i="10"/>
  <c r="J21" i="10"/>
  <c r="K21" i="10"/>
  <c r="H21" i="10"/>
  <c r="F21" i="10"/>
  <c r="G21" i="10"/>
  <c r="D21" i="10"/>
  <c r="E21" i="10"/>
  <c r="Q21" i="10" a="1"/>
  <c r="P21" i="10" a="1"/>
  <c r="B22" i="10"/>
  <c r="B23" i="10" s="1"/>
  <c r="C22" i="10"/>
  <c r="O22" i="10" s="1" a="1"/>
  <c r="N22" i="10" l="1"/>
  <c r="C23" i="10"/>
  <c r="L22" i="10"/>
  <c r="M22" i="10"/>
  <c r="J22" i="10"/>
  <c r="K22" i="10"/>
  <c r="H22" i="10"/>
  <c r="I22" i="10"/>
  <c r="F22" i="10"/>
  <c r="G22" i="10"/>
  <c r="D22" i="10"/>
  <c r="E22" i="10"/>
  <c r="P22" i="10" a="1"/>
  <c r="Q22" i="10" a="1"/>
  <c r="N23" i="10" l="1"/>
  <c r="H23" i="10"/>
  <c r="M23" i="10"/>
  <c r="K23" i="10"/>
  <c r="E23" i="10"/>
  <c r="G23" i="10"/>
  <c r="I23" i="10"/>
  <c r="J23" i="10"/>
  <c r="D23" i="10"/>
  <c r="L23" i="10"/>
  <c r="F23" i="10"/>
  <c r="Q22" i="10" l="1"/>
  <c r="P22" i="10"/>
  <c r="O22" i="10"/>
  <c r="Q21" i="10"/>
  <c r="P21" i="10"/>
  <c r="O21" i="10"/>
  <c r="Q20" i="10"/>
  <c r="P20" i="10"/>
  <c r="O20" i="10"/>
  <c r="Q19" i="10"/>
  <c r="P19" i="10"/>
  <c r="O19" i="10"/>
  <c r="Q18" i="10"/>
  <c r="P18" i="10"/>
  <c r="O18" i="10"/>
  <c r="Q17" i="10"/>
  <c r="P17" i="10"/>
  <c r="O17" i="10"/>
  <c r="Q16" i="10"/>
  <c r="P16" i="10"/>
  <c r="O16" i="10"/>
  <c r="Q15" i="10"/>
  <c r="P15" i="10"/>
  <c r="O15" i="10"/>
  <c r="Q13" i="10"/>
  <c r="P13" i="10"/>
  <c r="O13" i="10"/>
  <c r="Q12" i="10"/>
  <c r="Q14" i="10" s="1"/>
  <c r="P12" i="10"/>
  <c r="O12" i="10"/>
  <c r="Q10" i="10"/>
  <c r="P10" i="10"/>
  <c r="O10" i="10"/>
  <c r="Q9" i="10"/>
  <c r="P9" i="10"/>
  <c r="O9" i="10"/>
  <c r="Q8" i="10"/>
  <c r="P8" i="10"/>
  <c r="O8" i="10"/>
  <c r="Q7" i="10"/>
  <c r="P7" i="10"/>
  <c r="O7" i="10"/>
  <c r="Q6" i="10"/>
  <c r="P6" i="10"/>
  <c r="O6" i="10"/>
  <c r="O14" i="10" l="1"/>
  <c r="P14" i="10"/>
  <c r="O23" i="10"/>
  <c r="O11" i="10"/>
  <c r="P11" i="10"/>
  <c r="Q11" i="10"/>
  <c r="P23" i="10"/>
  <c r="Q23"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<sst xmlns="http://schemas.openxmlformats.org/spreadsheetml/2006/main" count="2887" uniqueCount="795">
  <si>
    <t xml:space="preserve">Publication dates </t>
  </si>
  <si>
    <t>Data period</t>
  </si>
  <si>
    <t xml:space="preserve">Revisions </t>
  </si>
  <si>
    <t xml:space="preserve">Further information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</si>
  <si>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</si>
  <si>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</si>
  <si>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</si>
  <si>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</si>
  <si>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</si>
  <si>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</si>
  <si>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</si>
  <si>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</si>
  <si>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</si>
  <si>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</si>
  <si>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</si>
  <si>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</si>
  <si>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</si>
  <si>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</si>
  <si>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</si>
  <si>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</si>
  <si>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</si>
  <si>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</si>
  <si>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</si>
  <si>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Electricity supplied (net) by Major Power Producers, by fuel</t>
  </si>
  <si>
    <t>Electricity supplied by MPPs</t>
  </si>
  <si>
    <t>Electricity generated by Major Power Producers</t>
  </si>
  <si>
    <t>Own use</t>
  </si>
  <si>
    <t>Total electricity supplied by MPPs</t>
  </si>
  <si>
    <t>Oil</t>
  </si>
  <si>
    <t>Gas</t>
  </si>
  <si>
    <t xml:space="preserve"> Nuclear</t>
  </si>
  <si>
    <t xml:space="preserve"> Hydro</t>
  </si>
  <si>
    <t>Solar</t>
  </si>
  <si>
    <t>Net imports</t>
  </si>
  <si>
    <t>Total electricity available</t>
  </si>
  <si>
    <t>Total</t>
  </si>
  <si>
    <t>Year</t>
  </si>
  <si>
    <t>Coal</t>
  </si>
  <si>
    <t>Wind</t>
  </si>
  <si>
    <t>Bioenergy</t>
  </si>
  <si>
    <t>Other fuels</t>
  </si>
  <si>
    <t>Low carbon</t>
  </si>
  <si>
    <t>Renewables</t>
  </si>
  <si>
    <t>Fossil fuels</t>
  </si>
  <si>
    <t>Quarter</t>
  </si>
  <si>
    <t>Month</t>
  </si>
  <si>
    <t>January</t>
  </si>
  <si>
    <t>February</t>
  </si>
  <si>
    <t>March*</t>
  </si>
  <si>
    <t>April</t>
  </si>
  <si>
    <t>May</t>
  </si>
  <si>
    <t>June*</t>
  </si>
  <si>
    <t>July</t>
  </si>
  <si>
    <t>August</t>
  </si>
  <si>
    <t>September*</t>
  </si>
  <si>
    <t>October</t>
  </si>
  <si>
    <t>November</t>
  </si>
  <si>
    <t>December*</t>
  </si>
  <si>
    <t>March</t>
  </si>
  <si>
    <t>June</t>
  </si>
  <si>
    <t>September</t>
  </si>
  <si>
    <t>December</t>
  </si>
  <si>
    <t>Electricity production and availability from the public supply system</t>
  </si>
  <si>
    <t>Data sources and methodology for electricity statistics (opens in a new window)</t>
  </si>
  <si>
    <t>Vanessa Martin</t>
  </si>
  <si>
    <t>Main table (TWh)</t>
  </si>
  <si>
    <t xml:space="preserve">See Energy Trends table 5.5 for electricity consumption data. </t>
  </si>
  <si>
    <t>Note 5</t>
  </si>
  <si>
    <t>See Energy Trends section 7 for more information on weather.</t>
  </si>
  <si>
    <t>In this table, 'renewable' energy includes wind, solar, hydro and bioenergy, 'low carbon' energy includes wind, solar, hydro, bioenergy and nuclear and 'fossil fuels' includes coal, oil and gas.</t>
  </si>
  <si>
    <t>The definition of Major Power Producers (MPPs) was changed in September 2008 to include major wind farm companies and includes some wind sites connected to the transmission network and some connected to the distribution network (embedded). Major solar site companies are also included from January 2015.</t>
  </si>
  <si>
    <t>Note 6</t>
  </si>
  <si>
    <t>Note 7</t>
  </si>
  <si>
    <t>In this table, 'coal' includes slurry.</t>
  </si>
  <si>
    <t>Note 8</t>
  </si>
  <si>
    <t>Generation from wind by major power producers is not available before January 2007. Before this point, such generation was included within the estimate of electricity purchased from other sources.</t>
  </si>
  <si>
    <t>Note 9</t>
  </si>
  <si>
    <t>Onshore wind</t>
  </si>
  <si>
    <t>Offshore wind</t>
  </si>
  <si>
    <t>YEAR</t>
  </si>
  <si>
    <t>MONTH</t>
  </si>
  <si>
    <t>Annual!</t>
  </si>
  <si>
    <t>A</t>
  </si>
  <si>
    <t>C</t>
  </si>
  <si>
    <t>D</t>
  </si>
  <si>
    <t>E</t>
  </si>
  <si>
    <t>F</t>
  </si>
  <si>
    <t>G</t>
  </si>
  <si>
    <t>H</t>
  </si>
  <si>
    <t>I</t>
  </si>
  <si>
    <t>J</t>
  </si>
  <si>
    <t>K</t>
  </si>
  <si>
    <t>L</t>
  </si>
  <si>
    <t>M</t>
  </si>
  <si>
    <t>N</t>
  </si>
  <si>
    <t>O</t>
  </si>
  <si>
    <t>P</t>
  </si>
  <si>
    <t>Q</t>
  </si>
  <si>
    <t>R</t>
  </si>
  <si>
    <t>S</t>
  </si>
  <si>
    <t>T</t>
  </si>
  <si>
    <t>U</t>
  </si>
  <si>
    <t>V</t>
  </si>
  <si>
    <t>W</t>
  </si>
  <si>
    <t>X</t>
  </si>
  <si>
    <t>Cumulative monthly data</t>
  </si>
  <si>
    <t>Electricity supplied (net)</t>
  </si>
  <si>
    <t>By type of plant</t>
  </si>
  <si>
    <t>Electricity Generated</t>
  </si>
  <si>
    <t>Own Use</t>
  </si>
  <si>
    <t>Nuclear</t>
  </si>
  <si>
    <t>Hydro</t>
  </si>
  <si>
    <t>of which onshore</t>
  </si>
  <si>
    <t>of which offshore</t>
  </si>
  <si>
    <t>Net Pumped Storage</t>
  </si>
  <si>
    <t>Conv therm</t>
  </si>
  <si>
    <t>CCGT</t>
  </si>
  <si>
    <t>Purchases from other sources (net)</t>
  </si>
  <si>
    <t>Month!</t>
  </si>
  <si>
    <t>B</t>
  </si>
  <si>
    <t>c</t>
  </si>
  <si>
    <t>d</t>
  </si>
  <si>
    <t>e</t>
  </si>
  <si>
    <t>f</t>
  </si>
  <si>
    <t>g</t>
  </si>
  <si>
    <t>h</t>
  </si>
  <si>
    <t>i</t>
  </si>
  <si>
    <t>j</t>
  </si>
  <si>
    <t>k</t>
  </si>
  <si>
    <t>l</t>
  </si>
  <si>
    <t>m</t>
  </si>
  <si>
    <t>n</t>
  </si>
  <si>
    <t>o</t>
  </si>
  <si>
    <t>p</t>
  </si>
  <si>
    <t>q</t>
  </si>
  <si>
    <t>r</t>
  </si>
  <si>
    <t>s</t>
  </si>
  <si>
    <t>t</t>
  </si>
  <si>
    <t>u</t>
  </si>
  <si>
    <t>v</t>
  </si>
  <si>
    <t>w</t>
  </si>
  <si>
    <t>x</t>
  </si>
  <si>
    <t>y</t>
  </si>
  <si>
    <r>
      <t>December*</t>
    </r>
    <r>
      <rPr>
        <vertAlign val="superscript"/>
        <sz val="10"/>
        <rFont val="Arial"/>
        <family val="2"/>
      </rPr>
      <t xml:space="preserve"> </t>
    </r>
  </si>
  <si>
    <r>
      <t>September</t>
    </r>
    <r>
      <rPr>
        <b/>
        <sz val="10"/>
        <rFont val="Arial"/>
        <family val="2"/>
      </rPr>
      <t>*</t>
    </r>
  </si>
  <si>
    <t>Note 10</t>
  </si>
  <si>
    <t>Note 11</t>
  </si>
  <si>
    <t xml:space="preserve"> Net supply from pumped storage is usually negative, as electricity used in pumping is deducted.</t>
  </si>
  <si>
    <t>Note 12</t>
  </si>
  <si>
    <t>Note 13</t>
  </si>
  <si>
    <t>CCGT refers to Combined Cycle Gas Turbine stations.</t>
  </si>
  <si>
    <t>Note 14</t>
  </si>
  <si>
    <t>In this table, purchases from other sources refers to the amount of electricity transferred from autogenerators to the public supply system.</t>
  </si>
  <si>
    <t>Note 15</t>
  </si>
  <si>
    <t>Note 16</t>
  </si>
  <si>
    <t>Per cent change [note 16]</t>
  </si>
  <si>
    <t>Coal
[note 7]</t>
  </si>
  <si>
    <t>Bioenergy
[note 10]</t>
  </si>
  <si>
    <t>Other fuels 
[note 10]</t>
  </si>
  <si>
    <t>Low carbon 
[note 4]</t>
  </si>
  <si>
    <t>Renewables 
[note 4]</t>
  </si>
  <si>
    <t>Fossil fuels 
[note 4]</t>
  </si>
  <si>
    <t>Onshore 
wind</t>
  </si>
  <si>
    <t>Offshore 
wind</t>
  </si>
  <si>
    <t>Pumped 
storage 
[note 11]</t>
  </si>
  <si>
    <t>Total wind 
[note 8]
[note 9]</t>
  </si>
  <si>
    <t>Electricity generated 
by Major Power Producers</t>
  </si>
  <si>
    <t>Total electricity 
supplied by MPPs</t>
  </si>
  <si>
    <t>Total electricity 
available</t>
  </si>
  <si>
    <t>Worksheet description</t>
  </si>
  <si>
    <t>Link</t>
  </si>
  <si>
    <t>Cover sheet</t>
  </si>
  <si>
    <t>Contents table</t>
  </si>
  <si>
    <t>Notes to understand the data</t>
  </si>
  <si>
    <t>Commentary on the latest trends in the data</t>
  </si>
  <si>
    <t>Percentage shares (%)</t>
  </si>
  <si>
    <t>Annual (TWh)</t>
  </si>
  <si>
    <t>Quarter (TWh)</t>
  </si>
  <si>
    <t>Month (TWh)</t>
  </si>
  <si>
    <t>Total electricity supplied by Major Power Producers (TWh)</t>
  </si>
  <si>
    <t>Share of electricity supplied by Major Power Producers, by fuel</t>
  </si>
  <si>
    <t>Share of MPP supply</t>
  </si>
  <si>
    <t>Coal 
[note 7]</t>
  </si>
  <si>
    <t>[x]</t>
  </si>
  <si>
    <t>..</t>
  </si>
  <si>
    <t xml:space="preserve">This table contains supplementary information supporting electricity production and availability data which are referred to in the tables presented in this workbook </t>
  </si>
  <si>
    <t>Some cells refer to notes which can be found on the notes worksheet</t>
  </si>
  <si>
    <t>Column1</t>
  </si>
  <si>
    <t xml:space="preserve">[x] is used to indicate data not available </t>
  </si>
  <si>
    <t>Total electricity supplied by Major Power Producers</t>
  </si>
  <si>
    <t>Freeze panes are active on this sheet, to turn off freeze panes select 'view' then 'freeze panes' then 'unfreeze panes' or use [Alt W, F] </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</si>
  <si>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</si>
  <si>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</si>
  <si>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</si>
  <si>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</si>
  <si>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</si>
  <si>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</si>
  <si>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</si>
  <si>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</si>
  <si>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</si>
  <si>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</si>
  <si>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</si>
  <si>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</si>
  <si>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</si>
  <si>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</si>
  <si>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</si>
  <si>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</si>
  <si>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</si>
  <si>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</si>
  <si>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</si>
  <si>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</si>
  <si>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</si>
  <si>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</si>
  <si>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</si>
  <si>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</si>
  <si>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</si>
  <si>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</si>
  <si>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</si>
  <si>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</si>
  <si>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</si>
  <si>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</si>
  <si>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</si>
  <si>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</si>
  <si>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</si>
  <si>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</si>
  <si>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</si>
  <si>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</si>
  <si>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</si>
  <si>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</si>
  <si>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</si>
  <si>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</si>
  <si>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</si>
  <si>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</si>
  <si>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</si>
  <si>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</si>
  <si>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</si>
  <si>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</si>
  <si>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</si>
  <si>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</si>
  <si>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</si>
  <si>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</si>
  <si>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</si>
  <si>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</si>
  <si>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</si>
  <si>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</si>
  <si>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</si>
  <si>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</si>
  <si>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</si>
  <si>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</si>
  <si>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</si>
  <si>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</si>
  <si>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</si>
  <si>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</si>
  <si>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</si>
  <si>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</si>
  <si>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</si>
  <si>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</si>
  <si>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</si>
  <si>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</si>
  <si>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</si>
  <si>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</si>
  <si>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</si>
  <si>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</si>
  <si>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</si>
  <si>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</si>
  <si>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</si>
  <si>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</si>
  <si>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</si>
  <si>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</si>
  <si>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</si>
  <si>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</si>
  <si>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</si>
  <si>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</si>
  <si>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</si>
  <si>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</si>
  <si>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</si>
  <si>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</si>
  <si>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</si>
  <si>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</si>
  <si>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</si>
  <si>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</si>
  <si>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</si>
  <si>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</si>
  <si>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</si>
  <si>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</si>
  <si>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</si>
  <si>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</si>
  <si>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</si>
  <si>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</si>
  <si>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</si>
  <si>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</si>
  <si>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</si>
  <si>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</si>
  <si>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</si>
  <si>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</si>
  <si>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</si>
  <si>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</si>
  <si>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</si>
  <si>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</si>
  <si>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</si>
  <si>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</si>
  <si>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</si>
  <si>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</si>
  <si>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</si>
  <si>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</si>
  <si>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</si>
  <si>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</si>
  <si>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</si>
  <si>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</si>
  <si>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</si>
  <si>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</si>
  <si>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</si>
  <si>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</si>
  <si>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</si>
  <si>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</si>
  <si>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</si>
  <si>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</si>
  <si>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</si>
  <si>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</si>
  <si>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</si>
  <si>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</si>
  <si>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</si>
  <si>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</si>
  <si>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</si>
  <si>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</si>
  <si>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</si>
  <si>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</si>
  <si>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</si>
  <si>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</si>
  <si>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</si>
  <si>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</si>
  <si>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</si>
  <si>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</si>
  <si>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</si>
  <si>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</si>
  <si>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</si>
  <si>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</si>
  <si>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</si>
  <si>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</si>
  <si>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</si>
  <si>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</si>
  <si>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</si>
  <si>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</si>
  <si>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</si>
  <si>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</si>
  <si>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</si>
  <si>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</si>
  <si>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</si>
  <si>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</si>
  <si>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</si>
  <si>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</si>
  <si>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</si>
  <si>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</si>
  <si>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</si>
  <si>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</si>
  <si>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</si>
  <si>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</si>
  <si>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</si>
  <si>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</si>
  <si>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</si>
  <si>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</si>
  <si>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</si>
  <si>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</si>
  <si>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</si>
  <si>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</si>
  <si>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</si>
  <si>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</si>
  <si>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</si>
  <si>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</si>
  <si>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</si>
  <si>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</si>
  <si>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</si>
  <si>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</si>
  <si>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</si>
  <si>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</si>
  <si>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</si>
  <si>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</si>
  <si>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</si>
  <si>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</si>
  <si>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</si>
  <si>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</si>
  <si>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</si>
  <si>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</si>
  <si>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</si>
  <si>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</si>
  <si>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</si>
  <si>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</si>
  <si>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</si>
  <si>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</si>
  <si>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</si>
  <si>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</si>
  <si>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</si>
  <si>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</si>
  <si>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</si>
  <si>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</si>
  <si>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</si>
  <si>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</si>
  <si>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</si>
  <si>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</si>
  <si>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</si>
  <si>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</si>
  <si>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</si>
  <si>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</si>
  <si>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</si>
  <si>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</si>
  <si>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</si>
  <si>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</si>
  <si>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</si>
  <si>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</si>
  <si>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</si>
  <si>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</si>
  <si>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</si>
  <si>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</si>
  <si>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</si>
  <si>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</si>
  <si>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</si>
  <si>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</si>
  <si>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</si>
  <si>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</si>
  <si>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</si>
  <si>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</si>
  <si>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</si>
  <si>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</si>
  <si>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</si>
  <si>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</si>
  <si>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</si>
  <si>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</si>
  <si>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</si>
  <si>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</si>
  <si>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</si>
  <si>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</si>
  <si>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</si>
  <si>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</si>
  <si>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</si>
  <si>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</si>
  <si>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</si>
  <si>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</si>
  <si>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</si>
  <si>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</si>
  <si>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</si>
  <si>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</si>
  <si>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</si>
  <si>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</si>
  <si>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</si>
  <si>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</si>
  <si>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</si>
  <si>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</si>
  <si>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</si>
  <si>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</si>
  <si>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</si>
  <si>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</si>
  <si>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</si>
  <si>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</si>
  <si>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</si>
  <si>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</si>
  <si>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</si>
  <si>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</si>
  <si>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</si>
  <si>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</si>
  <si>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</si>
  <si>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</si>
  <si>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</si>
  <si>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</si>
  <si>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</si>
  <si>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</si>
  <si>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</si>
  <si>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</si>
  <si>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</si>
  <si>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</si>
  <si>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</si>
  <si>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</si>
  <si>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</si>
  <si>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</si>
  <si>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</si>
  <si>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</si>
  <si>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</si>
  <si>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</si>
  <si>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</si>
  <si>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</si>
  <si>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</si>
  <si>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</si>
  <si>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</si>
  <si>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</si>
  <si>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</si>
  <si>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</si>
  <si>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</si>
  <si>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</si>
  <si>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</si>
  <si>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</si>
  <si>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</si>
  <si>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</si>
  <si>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</si>
  <si>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</si>
  <si>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</si>
  <si>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</si>
  <si>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</si>
  <si>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</si>
  <si>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</si>
  <si>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</si>
  <si>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</si>
  <si>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</si>
  <si>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</si>
  <si>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</si>
  <si>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</si>
  <si>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</si>
  <si>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</si>
  <si>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</si>
  <si>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</si>
  <si>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</si>
  <si>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</si>
  <si>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</si>
  <si>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</si>
  <si>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</si>
  <si>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</si>
  <si>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</si>
  <si>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</si>
  <si>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</si>
  <si>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</si>
  <si>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</si>
  <si>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</si>
  <si>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</si>
  <si>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</si>
  <si>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</si>
  <si>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</si>
  <si>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</si>
  <si>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</si>
  <si>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</si>
  <si>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</si>
  <si>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</si>
  <si>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</si>
  <si>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</si>
  <si>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</si>
  <si>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</si>
  <si>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</si>
  <si>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</si>
  <si>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</si>
  <si>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</si>
  <si>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</si>
  <si>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</si>
  <si>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</si>
  <si>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</si>
  <si>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</si>
  <si>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</si>
  <si>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</si>
  <si>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</si>
  <si>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</si>
  <si>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</si>
  <si>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</si>
  <si>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</si>
  <si>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</si>
  <si>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</si>
  <si>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</si>
  <si>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</si>
  <si>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</si>
  <si>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</si>
  <si>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</si>
  <si>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</si>
  <si>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</si>
  <si>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</si>
  <si>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</si>
  <si>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</si>
  <si>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</si>
  <si>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</si>
  <si>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</si>
  <si>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</si>
  <si>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</si>
  <si>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</si>
  <si>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</si>
  <si>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</si>
  <si>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</si>
  <si>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</si>
  <si>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</si>
  <si>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</si>
  <si>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</si>
  <si>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</si>
  <si>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</si>
  <si>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</si>
  <si>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</si>
  <si>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</si>
  <si>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</si>
  <si>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</si>
  <si>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</si>
  <si>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</si>
  <si>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</si>
  <si>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Table 5.4 Electricity production and availability from the public supply system, main table (TWh) [note 1][note 6]</t>
  </si>
  <si>
    <t>Electricity production and availability from the public supply system, main table (TWh)</t>
  </si>
  <si>
    <t>Percentage shares by fuel type of electricity available from the public supply system (%)</t>
  </si>
  <si>
    <t>Table 5.4 Electricity production and availability from the public supply system, annual data (TWh) [note 1][note 6]</t>
  </si>
  <si>
    <t>Table 5.4 Electricity production and availability from the public supply system, quarterly data (TWh) [note 1][note 6]</t>
  </si>
  <si>
    <t>Electricity production and availability from the public supply system, quarterly data (TWh)</t>
  </si>
  <si>
    <t>Electricity production and availability from the public supply system, annual data (TWh)</t>
  </si>
  <si>
    <t>Table 5.4 Electricity production and availability from the public supply system, monthly data (TWh) [note 1][note 6]</t>
  </si>
  <si>
    <t>Electricity production and availability from the public supply system, monthly data (TWh)</t>
  </si>
  <si>
    <t>August 2021</t>
  </si>
  <si>
    <t>January - September 2020</t>
  </si>
  <si>
    <t xml:space="preserve">January </t>
  </si>
  <si>
    <t>January - February 2020</t>
  </si>
  <si>
    <t>January - March 2020</t>
  </si>
  <si>
    <t>January - April 2020</t>
  </si>
  <si>
    <t>January - May 2020</t>
  </si>
  <si>
    <t>January - June 2020</t>
  </si>
  <si>
    <t>January - July 2020</t>
  </si>
  <si>
    <t>January - August 2020</t>
  </si>
  <si>
    <t>January - October 2020</t>
  </si>
  <si>
    <t>January - November 2020</t>
  </si>
  <si>
    <t>January - December 2020</t>
  </si>
  <si>
    <t>b</t>
  </si>
  <si>
    <t>calculation_hide!</t>
  </si>
  <si>
    <t>September 2021</t>
  </si>
  <si>
    <t>October 2021</t>
  </si>
  <si>
    <t>November 2021</t>
  </si>
  <si>
    <t>Quarter 3 2021</t>
  </si>
  <si>
    <t>Some cells in the tables refer to notes which can be found in the notes worksheet.
Note markers are presented in square brackets, for example [Note 1].</t>
  </si>
  <si>
    <t>Time periods used in this workbook refer to calendar quarters, i.e. quarter 1 represents January to March, quarter 2 April to June, quarter 3 July to September and quarter 4 October to December, and calendar years i.e. January to December.</t>
  </si>
  <si>
    <t>Links to additional further information in cells below.</t>
  </si>
  <si>
    <t>The data tables and accompanying cover sheet, contents, and commentary have been edited to meet legal accessibility regulations.
To provide feedback please contact the email in the cell below:</t>
  </si>
  <si>
    <t>December 2021</t>
  </si>
  <si>
    <t>January 2022</t>
  </si>
  <si>
    <t>February 2022</t>
  </si>
  <si>
    <t>Quarter 4 2021</t>
  </si>
  <si>
    <t>March 2022</t>
  </si>
  <si>
    <t>April 2022</t>
  </si>
  <si>
    <t>0776 757 3907</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</si>
  <si>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</si>
  <si>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</si>
  <si>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</si>
  <si>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</si>
  <si>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</si>
  <si>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</si>
  <si>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</si>
  <si>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</si>
  <si>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</si>
  <si>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</si>
  <si>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</si>
  <si>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</si>
  <si>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</si>
  <si>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</si>
  <si>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</si>
  <si>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</si>
  <si>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</si>
  <si>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</si>
  <si>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</si>
  <si>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</si>
  <si>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</si>
  <si>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</si>
  <si>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</si>
  <si>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</si>
  <si>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</si>
  <si>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</si>
  <si>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</si>
  <si>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</si>
  <si>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</si>
  <si>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</si>
  <si>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</si>
  <si>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</si>
  <si>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</si>
  <si>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</si>
  <si>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June 2022</t>
  </si>
  <si>
    <t>February 2023</t>
  </si>
  <si>
    <t>Quarter 4 2022</t>
  </si>
  <si>
    <t>newsdesk@energysecurity.gov.uk</t>
  </si>
  <si>
    <t>March 2023</t>
  </si>
  <si>
    <t>energy.stats@energysecurity.gov.uk</t>
  </si>
  <si>
    <t>electricitystatistics@energysecurity.gov.uk</t>
  </si>
  <si>
    <t>April 2023</t>
  </si>
  <si>
    <t>Quarter 1 2023</t>
  </si>
  <si>
    <t>May 2023</t>
  </si>
  <si>
    <t>June 2023</t>
  </si>
  <si>
    <t>July 2023</t>
  </si>
  <si>
    <t>August 2023</t>
  </si>
  <si>
    <t>September 2023</t>
  </si>
  <si>
    <t>October 2023</t>
  </si>
  <si>
    <t>November 2023</t>
  </si>
  <si>
    <t>Quarter 3 2023</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</si>
  <si>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</si>
  <si>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</si>
  <si>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</si>
  <si>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</si>
  <si>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</si>
  <si>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</si>
  <si>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</si>
  <si>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</si>
  <si>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</si>
  <si>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</si>
  <si>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</si>
  <si>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</si>
  <si>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</si>
  <si>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</si>
  <si>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</si>
  <si>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</si>
  <si>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Note 17</t>
  </si>
  <si>
    <t>April 2024</t>
  </si>
  <si>
    <t>Battery storage [note 12]</t>
  </si>
  <si>
    <t>Conventional 
thermal stations 
[note 13]</t>
  </si>
  <si>
    <t>CCGT stations 
[note 14]</t>
  </si>
  <si>
    <t>Net purchases from 
other sources 
[note 15]</t>
  </si>
  <si>
    <t>Net supply from battery storage is negative, as this reflects the amount used in the process of storage. Net supply from battery storage is from grid scale batteries data from the balancing mechanism, scaled to reflect batteries that are not covered by the balancing mechanism.</t>
  </si>
  <si>
    <t>Total electricity supplied by Major Power Producers excluding storage (TWh)</t>
  </si>
  <si>
    <t>Battery storage</t>
  </si>
  <si>
    <t>Y</t>
  </si>
  <si>
    <t>z</t>
  </si>
  <si>
    <t>May 2024</t>
  </si>
  <si>
    <t>June 2024</t>
  </si>
  <si>
    <t xml:space="preserve">Own use </t>
  </si>
  <si>
    <t xml:space="preserve">Net purchases from 
other sources 
[note 15] </t>
  </si>
  <si>
    <t>August 2024</t>
  </si>
  <si>
    <t>July 2024</t>
  </si>
  <si>
    <t>September 2024</t>
  </si>
  <si>
    <t>In this table, wind includes electricity supplied by onshore and offshore wind farms. From January 2010 onwards electricity supplied by offshore wind farms is shown additionally in column L.</t>
  </si>
  <si>
    <t>October 2024</t>
  </si>
  <si>
    <t>Quarter 3 2024</t>
  </si>
  <si>
    <t>March 2025</t>
  </si>
  <si>
    <t>April 2025</t>
  </si>
  <si>
    <t>January - February 2024</t>
  </si>
  <si>
    <t>January - March 2024</t>
  </si>
  <si>
    <t>January - April 2024</t>
  </si>
  <si>
    <t>January - May 2024</t>
  </si>
  <si>
    <t>January - June 2024</t>
  </si>
  <si>
    <t>January - July 2024</t>
  </si>
  <si>
    <t>January - August 2024</t>
  </si>
  <si>
    <t>January - September 2024</t>
  </si>
  <si>
    <t>January - October 2024</t>
  </si>
  <si>
    <t>January - November 2024</t>
  </si>
  <si>
    <t>January - December 2024</t>
  </si>
  <si>
    <t>May 2025</t>
  </si>
  <si>
    <t>Quarter 1 2025</t>
  </si>
  <si>
    <t>This table covers Major Power Producers only. These are companies whose main business is electricity generation plus companies that produce electricity from nuclear sources, and who are included in the monthly DESNZ survey. The full list of Major Power Producers, as of the end of May 2025, is given in DUKES Table 5.11. Estimated generation for all UK electricity is reported quarterly in table 5.1 and includes autogenerators and other generators.</t>
  </si>
  <si>
    <t>In the latest three months</t>
  </si>
  <si>
    <t xml:space="preserve">This spreadsheet forms part of the Accredited Official Statistics publication Energy Trends produced by the Department for Energy Security &amp; Net Zero (DESNZ).
The data presented is on UK electricity production and availability from the public supply system; monthly data are published two month in arrears in both TWh and percentage shares of total electricity supplied. </t>
  </si>
  <si>
    <t>June 2025</t>
  </si>
  <si>
    <t>November 2024</t>
  </si>
  <si>
    <t>December 2024</t>
  </si>
  <si>
    <t>January 2025</t>
  </si>
  <si>
    <t>February 2025</t>
  </si>
  <si>
    <t>July 2025</t>
  </si>
  <si>
    <t>The shares of electricity supplied by Major Power Producers (MPPs) calculations above do not include pumped or battery storage. Note that in previous publications, these shares also excluded oil and other fuels.</t>
  </si>
  <si>
    <t>August 2025</t>
  </si>
  <si>
    <t>Quarter 2 2025</t>
  </si>
  <si>
    <t>September 2025</t>
  </si>
  <si>
    <t>October 2025</t>
  </si>
  <si>
    <t>Note 18</t>
  </si>
  <si>
    <t>See Energy Trends table 6.1 for detailed quarterly renewable generation and capacity data.</t>
  </si>
  <si>
    <t xml:space="preserve">Until December 2012, 'bioenergy' includes both bioenergy and non-renewable wastes. From January 2013, 'bioenergy' refers to bioenergy only, and 'other fuels' includes only non-renewable wastes. Renewable energy sources are also included under "Purchases from other sources". </t>
  </si>
  <si>
    <t xml:space="preserve">This row refers to the percentage change from the most recent year compared to the previous year. Where the year is incomplete, it refers to the same months of the previous year. </t>
  </si>
  <si>
    <t>Per cent change [note 17]</t>
  </si>
  <si>
    <t>Note 19</t>
  </si>
  <si>
    <t>This row refers to the percentage point change from the most recent year compared to the previous year, except for columns B and C where the difference in supply totals is shown. When the year is incomplete, it refers to the same months of the previous year.</t>
  </si>
  <si>
    <t>Percentage point change [note 19]</t>
  </si>
  <si>
    <t>Note 20</t>
  </si>
  <si>
    <t>Percentage point change [note 20]</t>
  </si>
  <si>
    <t>This row refers to the percentage change from the most recent three month period compared to the same three months in the previous year; the symbol '(+)' represents a positive percentage change greater than 100%.</t>
  </si>
  <si>
    <t>This row refers to the percentage point change from the most recent three month period compared to the same three months in the previous year, except for columns B and C where the difference in supply totals is shown.</t>
  </si>
  <si>
    <t>November 2025</t>
  </si>
  <si>
    <t>Quarter 3 2025</t>
  </si>
  <si>
    <t>December 2025</t>
  </si>
  <si>
    <t>January - February 2025</t>
  </si>
  <si>
    <t>January - March 2025</t>
  </si>
  <si>
    <t>January - April 2025</t>
  </si>
  <si>
    <t>January - May 2025</t>
  </si>
  <si>
    <t>January - June 2025</t>
  </si>
  <si>
    <t>January - July 2025</t>
  </si>
  <si>
    <t>January - August 2025</t>
  </si>
  <si>
    <t>January - September 2025</t>
  </si>
  <si>
    <t>January - October 2025</t>
  </si>
  <si>
    <t>January - November 2025</t>
  </si>
  <si>
    <t>January - December 2025</t>
  </si>
  <si>
    <t>Table 5.4 Percentage shares by fuel type of electricity available from the public supply system (%) [note 1][note 2][note 6]</t>
  </si>
  <si>
    <t>January 2026</t>
  </si>
  <si>
    <t>February 2026</t>
  </si>
  <si>
    <t>January - February 2026</t>
  </si>
  <si>
    <t>Quarter 4 2025</t>
  </si>
  <si>
    <t>In this table, 'conventional thermal' includes OCGT (open cycle) gas turbines and oil engines and plants producing electricity from renewable sources other than hydro, tidal solar or wind.</t>
  </si>
  <si>
    <t>March 2026</t>
  </si>
  <si>
    <t>January - March 2026</t>
  </si>
  <si>
    <t>Quarter 2 2023</t>
  </si>
  <si>
    <t>Quarter 1 2024</t>
  </si>
  <si>
    <t>Quarter 2 2024</t>
  </si>
  <si>
    <t>Quarter 4 2024</t>
  </si>
  <si>
    <t>April 2026</t>
  </si>
  <si>
    <t>January - April 2026</t>
  </si>
  <si>
    <r>
      <t xml:space="preserve">This spreadsheet contains monthly data including </t>
    </r>
    <r>
      <rPr>
        <b/>
        <sz val="12"/>
        <rFont val="Calibri"/>
        <family val="2"/>
        <scheme val="minor"/>
      </rPr>
      <t>new data for June 2026</t>
    </r>
  </si>
  <si>
    <t>June 2026 [provisional]</t>
  </si>
  <si>
    <t>May 2026</t>
  </si>
  <si>
    <t>January - June 2026 [provisional]</t>
  </si>
  <si>
    <t>January - May 2026</t>
  </si>
  <si>
    <t>Quarter 2 2026 [provisional]</t>
  </si>
  <si>
    <t>Quarter 1 2026</t>
  </si>
  <si>
    <t>UK-generated electricity supply and net imports both rose to meet increased demand</t>
  </si>
  <si>
    <t>Low-carbon sources accounted for over two-thirds of MPP supply</t>
  </si>
  <si>
    <t>Gas-fired supply increased to cover fall in nuclear, despite increased renewable generation</t>
  </si>
  <si>
    <r>
      <t>The revisions period covers</t>
    </r>
    <r>
      <rPr>
        <b/>
        <sz val="12"/>
        <rFont val="Calibri"/>
        <family val="2"/>
        <scheme val="minor"/>
      </rPr>
      <t xml:space="preserve"> April 2026 to May 2026</t>
    </r>
    <r>
      <rPr>
        <sz val="12"/>
        <rFont val="Calibri"/>
        <family val="2"/>
        <scheme val="minor"/>
      </rPr>
      <t xml:space="preserve">
Revisions are due to updates from data suppliers or the receipt of data replacing estimates unless otherwise stated.</t>
    </r>
  </si>
  <si>
    <t>Major Power Producers (MPPs) [note 1] generated 52.1 TWh of electricity in the three months to June 2026, up 4.5 per cent on the same period in 2025. There was a smaller increase in MPP supply, which rose 3.2 per cent to 48.9 TWh. There was higher own use by MPPs, driven by differences in fuel mix and losses incurred in storage, which accounted for the difference in trend between generation and supply. Total electricity available was 4.2 per cent higher than the same months in 2025, in line with higher demand for electricity [note 3]. Net imports rose 3.2 per cent to 7.6 TWh in the same period, while net purchases from other sources [note 15] also increased, up 9.7 per cent to 10.4 TWh.</t>
  </si>
  <si>
    <t>Fossil-fuelled electricity supply by MPPs increased by 6.8 per cent to 15.8 TWh in the three months to June 2026 against the same period in 2025. This represented 32.2 per cent of MPP supply, increasing by 1.0 percentage points. The majority of this was gas-fired supply. Despite continued growth in wind supply, lower nuclear output and higher electricity demand increased the requirement for gas-fired generation.</t>
  </si>
  <si>
    <r>
      <t xml:space="preserve">These data were published on </t>
    </r>
    <r>
      <rPr>
        <b/>
        <sz val="12"/>
        <rFont val="Calibri"/>
        <family val="2"/>
        <scheme val="minor"/>
      </rPr>
      <t>Thursday 27th August 2026</t>
    </r>
    <r>
      <rPr>
        <sz val="12"/>
        <rFont val="Calibri"/>
        <family val="2"/>
        <scheme val="minor"/>
      </rPr>
      <t xml:space="preserve">
The next publication date is </t>
    </r>
    <r>
      <rPr>
        <b/>
        <sz val="12"/>
        <rFont val="Calibri"/>
        <family val="2"/>
        <scheme val="minor"/>
      </rPr>
      <t>Tuesday 29th September 2026</t>
    </r>
  </si>
  <si>
    <t>Renewable technologies accounted for 50.8 per cent of total MPP supply in the three months to June 2026. This was up 1.9 percentage points on the same period in 2025. Renewable supply in the period totalled 25.0 TWh. The share of supply from low-carbon sources decreased to 67.2 per cent, down 0.9 percentage points due to a decrease in nuclear supply. Wind supply increased by 9.3 per cent to 17.3 TWh in the three months to June 2026, accounting for a 35.1 per cent share of MPP supply - the largest share. This reflected higher average wind speeds and increased installed wind generating capacity compared with the same period in 2025 [note 5][note 18].
Hydro supply more than doubled to 0.8 TWh due to increased rainfall and less outages, while bioenergy supply remained unchanged at 4.7 TWh. In contrast, solar supply decreased slightly, by 4.6 per cent to 2.3 TWh due to lower average sun hours [note 5]. Net supply from battery storage [note 12] rose 74 per cent in the same period, reflecting the increased grid-scale battery storage capacity in the electricity system.
Nuclear supply in the three months to June 2026 fell 12 per cent to 8.0 TWh, representing a 16.3 per cent share of MPP supply. Nuclear supply for the month of June fell to its lowest total in the recorded time series due to outages.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</si>
</sst>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809]dd\ mmmm\ yyyy;@"/>
    <numFmt numFmtId="165" formatCode="#,##0.0\ ;\-#,##0.0\ ;&quot;-&quot;\ "/>
    <numFmt numFmtId="166" formatCode="0.000%"/>
    <numFmt numFmtId="167" formatCode="0.0%"/>
    <numFmt numFmtId="168" formatCode="#,##0.0;[Red]\-#,##0.0"/>
    <numFmt numFmtId="169" formatCode="0.000"/>
    <numFmt numFmtId="170" formatCode="0.0000"/>
    <numFmt numFmtId="171" formatCode="0.0"/>
    <numFmt numFmtId="172" formatCode="#,##0.00\ "/>
    <numFmt numFmtId="173" formatCode="0;;;@"/>
    <numFmt numFmtId="174" formatCode="@\ \p"/>
    <numFmt numFmtId="175" formatCode="#,##0.0;\-#,##0.0"/>
    <numFmt numFmtId="176" formatCode="#,##0.0000_ ;\-#,##0.0000\ "/>
    <numFmt numFmtId="177" formatCode="#,##0.0000;\-#,##0.0000"/>
    <numFmt numFmtId="178" formatCode="#,##0.00_ ;\-#,##0.00\ "/>
    <numFmt numFmtId="179" formatCode="#,##0.000_ ;\-#,##0.000\ "/>
    <numFmt numFmtId="180" formatCode="#,##0.00000;\-#,##0.00000"/>
    <numFmt numFmtId="181" formatCode="#,##0.00000000;\-#,##0.00000000"/>
    <numFmt numFmtId="182" formatCode="#,##0.000;\-#,##0.000"/>
    <numFmt numFmtId="183" formatCode="#,##0.00000_ ;\-#,##0.00000\ "/>
    <numFmt numFmtId="184" formatCode="#,##0.000000000;\-#,##0.000000000"/>
    <numFmt numFmtId="185" formatCode="#,##0.000000_ ;\-#,##0.000000\ "/>
    <numFmt numFmtId="186" formatCode="#,##0.00000"/>
    <numFmt numFmtId="187" formatCode="#,##0.000000;\-#,##0.000000"/>
  </numFmts>
  <fonts count="49" x14ac:knownFonts="1">
    <font>
      <sz val="11"/>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ont>
    <font>
      <sz val="8"/>
      <name val="Arial"/>
      <family val="2"/>
    </font>
    <font>
      <sz val="7"/>
      <name val="MS Sans Serif"/>
      <family val="2"/>
    </font>
    <font>
      <sz val="9"/>
      <color indexed="8"/>
      <name val="Arial"/>
      <family val="2"/>
    </font>
    <font>
      <sz val="8.5"/>
      <name val="MS Sans Serif"/>
      <family val="2"/>
    </font>
    <font>
      <sz val="8.5"/>
      <color rgb="FFFF0000"/>
      <name val="MS Sans Serif"/>
      <family val="2"/>
    </font>
    <font>
      <u/>
      <sz val="10"/>
      <color indexed="12"/>
      <name val="MS Sans Serif"/>
      <family val="2"/>
    </font>
    <font>
      <b/>
      <sz val="10"/>
      <name val="Arial"/>
      <family val="2"/>
    </font>
    <font>
      <sz val="12"/>
      <name val="Arial"/>
      <family val="2"/>
    </font>
    <font>
      <u/>
      <sz val="12"/>
      <color indexed="12"/>
      <name val="Arial"/>
      <family val="2"/>
    </font>
    <font>
      <u/>
      <sz val="12"/>
      <name val="Arial"/>
      <family val="2"/>
    </font>
    <font>
      <sz val="10"/>
      <color indexed="10"/>
      <name val="Arial"/>
      <family val="2"/>
    </font>
    <font>
      <b/>
      <sz val="10"/>
      <color indexed="10"/>
      <name val="Arial"/>
      <family val="2"/>
    </font>
    <font>
      <b/>
      <sz val="10"/>
      <color indexed="14"/>
      <name val="Arial"/>
      <family val="2"/>
    </font>
    <font>
      <sz val="10"/>
      <color indexed="14"/>
      <name val="Arial"/>
      <family val="2"/>
    </font>
    <font>
      <vertAlign val="superscript"/>
      <sz val="10"/>
      <name val="Arial"/>
      <family val="2"/>
    </font>
    <font>
      <sz val="12"/>
      <name val="Calibri"/>
      <family val="2"/>
      <scheme val="minor"/>
    </font>
    <font>
      <b/>
      <sz val="12"/>
      <name val="Calibri"/>
      <family val="2"/>
      <scheme val="minor"/>
    </font>
    <font>
      <b/>
      <sz val="12"/>
      <color indexed="8"/>
      <name val="Calibri"/>
      <family val="2"/>
      <scheme val="minor"/>
    </font>
    <font>
      <u/>
      <sz val="12"/>
      <name val="Calibri"/>
      <family val="2"/>
      <scheme val="minor"/>
    </font>
    <font>
      <sz val="12"/>
      <color indexed="8"/>
      <name val="Calibri"/>
      <family val="2"/>
      <scheme val="minor"/>
    </font>
    <font>
      <sz val="12"/>
      <color theme="0"/>
      <name val="Calibri"/>
      <family val="2"/>
      <scheme val="minor"/>
    </font>
    <font>
      <sz val="8"/>
      <name val="Calibri"/>
      <family val="2"/>
      <scheme val="minor"/>
    </font>
    <font>
      <sz val="12"/>
      <color rgb="FFFF0000"/>
      <name val="Calibri"/>
      <family val="2"/>
      <scheme val="minor"/>
    </font>
    <font>
      <sz val="12"/>
      <color rgb="FF000000"/>
      <name val="Calibri"/>
      <family val="2"/>
    </font>
    <font>
      <sz val="11"/>
      <color rgb="FFFF0000"/>
      <name val="Calibri"/>
      <family val="2"/>
      <scheme val="minor"/>
    </font>
    <font>
      <sz val="10"/>
      <name val="MS Sans Serif"/>
      <family val="2"/>
    </font>
    <font>
      <u/>
      <sz val="12"/>
      <color rgb="FF0000FF"/>
      <name val="Calibri"/>
      <family val="2"/>
    </font>
    <font>
      <sz val="10"/>
      <name val="Arial"/>
      <family val="2"/>
    </font>
    <font>
      <u/>
      <sz val="10"/>
      <color theme="10"/>
      <name val="Arial"/>
      <family val="2"/>
    </font>
    <font>
      <sz val="13"/>
      <color rgb="FF2F5496"/>
      <name val="Calibri Light"/>
      <family val="2"/>
    </font>
    <font>
      <sz val="8"/>
      <color theme="1"/>
      <name val="Calibri"/>
      <family val="2"/>
      <scheme val="minor"/>
    </font>
    <font>
      <sz val="10"/>
      <name val="Arial"/>
      <family val="2"/>
    </font>
    <font>
      <b/>
      <sz val="14"/>
      <color rgb="FF000000"/>
      <name val="Calibri"/>
      <family val="2"/>
    </font>
    <font>
      <sz val="12"/>
      <name val="Calibri"/>
      <family val="2"/>
    </font>
    <font>
      <sz val="12"/>
      <color theme="0"/>
      <name val="Calibri"/>
      <family val="2"/>
    </font>
    <font>
      <b/>
      <sz val="12"/>
      <name val="Calibri"/>
      <family val="2"/>
    </font>
    <font>
      <b/>
      <sz val="18"/>
      <name val="Calibri"/>
      <family val="2"/>
    </font>
    <font>
      <b/>
      <sz val="14"/>
      <name val="Calibr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indexed="10"/>
        <bgColor indexed="64"/>
      </patternFill>
    </fill>
    <fill>
      <patternFill patternType="solid">
        <fgColor rgb="FFFF0000"/>
        <bgColor indexed="64"/>
      </patternFill>
    </fill>
    <fill>
      <patternFill patternType="solid">
        <fgColor theme="0"/>
        <bgColor rgb="FFFFFFFF"/>
      </patternFill>
    </fill>
  </fills>
  <borders count="20">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Protection="0">
      <alignment vertical="center"/>
    </xf>
    <xf numFmtId="0" fontId="4" fillId="0" borderId="0" applyNumberFormat="0" applyFill="0" applyProtection="0"/>
    <xf numFmtId="0" fontId="8" fillId="0" borderId="0" applyNumberFormat="0" applyFill="0" applyProtection="0"/>
    <xf numFmtId="0" fontId="7" fillId="0" borderId="0" applyNumberFormat="0" applyFill="0" applyBorder="0" applyAlignment="0" applyProtection="0">
      <alignment vertical="top"/>
      <protection locked="0"/>
    </xf>
    <xf numFmtId="0" fontId="3" fillId="0" borderId="0">
      <alignment vertical="center" wrapText="1"/>
    </xf>
    <xf numFmtId="0" fontId="9" fillId="0" borderId="0"/>
    <xf numFmtId="164" fontId="10" fillId="0" borderId="0"/>
    <xf numFmtId="0" fontId="16" fillId="0" borderId="0" applyNumberFormat="0" applyFill="0" applyBorder="0" applyAlignment="0" applyProtection="0">
      <alignment vertical="top"/>
      <protection locked="0"/>
    </xf>
    <xf numFmtId="0" fontId="34" fillId="0" borderId="0" applyNumberFormat="0" applyBorder="0" applyProtection="0">
      <alignment vertical="center" wrapText="1"/>
    </xf>
    <xf numFmtId="0" fontId="7" fillId="0" borderId="0" applyNumberFormat="0" applyFill="0" applyBorder="0" applyAlignment="0" applyProtection="0">
      <alignment vertical="top"/>
      <protection locked="0"/>
    </xf>
    <xf numFmtId="0" fontId="37" fillId="0" borderId="0" applyNumberFormat="0" applyFill="0" applyBorder="0" applyAlignment="0" applyProtection="0"/>
    <xf numFmtId="0" fontId="38" fillId="0" borderId="0"/>
    <xf numFmtId="43" fontId="9" fillId="0" borderId="0" applyFont="0" applyFill="0" applyBorder="0" applyAlignment="0" applyProtection="0"/>
    <xf numFmtId="9" fontId="9" fillId="0" borderId="0" applyFont="0" applyFill="0" applyBorder="0" applyAlignment="0" applyProtection="0"/>
    <xf numFmtId="0" fontId="39" fillId="0" borderId="0" applyNumberFormat="0" applyFill="0" applyBorder="0" applyAlignment="0" applyProtection="0"/>
    <xf numFmtId="0" fontId="10" fillId="0" borderId="0"/>
    <xf numFmtId="9" fontId="36" fillId="0" borderId="0" applyFont="0" applyFill="0" applyBorder="0" applyAlignment="0" applyProtection="0"/>
    <xf numFmtId="0" fontId="42" fillId="0" borderId="0"/>
    <xf numFmtId="43" fontId="9" fillId="0" borderId="0" applyFont="0" applyFill="0" applyBorder="0" applyAlignment="0" applyProtection="0"/>
  </cellStyleXfs>
  <cellXfs count="264">
    <xf numFmtId="0" fontId="0" fillId="0" borderId="0" xfId="0"/>
    <xf numFmtId="0" fontId="3" fillId="0" borderId="0" xfId="7">
      <alignment vertical="center" wrapText="1"/>
    </xf>
    <xf numFmtId="0" fontId="3" fillId="0" borderId="0" xfId="7" applyAlignment="1">
      <alignment vertical="center"/>
    </xf>
    <xf numFmtId="0" fontId="2" fillId="0" borderId="0" xfId="3">
      <alignment vertical="center"/>
    </xf>
    <xf numFmtId="0" fontId="0" fillId="0" borderId="0" xfId="0" applyProtection="1">
      <protection hidden="1"/>
    </xf>
    <xf numFmtId="9" fontId="0" fillId="0" borderId="0" xfId="2" applyFont="1" applyFill="1" applyProtection="1">
      <protection hidden="1"/>
    </xf>
    <xf numFmtId="165" fontId="0" fillId="0" borderId="0" xfId="0" applyNumberFormat="1" applyProtection="1">
      <protection hidden="1"/>
    </xf>
    <xf numFmtId="166" fontId="0" fillId="0" borderId="0" xfId="2" applyNumberFormat="1" applyFont="1" applyFill="1" applyProtection="1">
      <protection hidden="1"/>
    </xf>
    <xf numFmtId="167" fontId="0" fillId="0" borderId="0" xfId="2" applyNumberFormat="1" applyFont="1" applyFill="1" applyProtection="1">
      <protection hidden="1"/>
    </xf>
    <xf numFmtId="0" fontId="18" fillId="3" borderId="0" xfId="0" applyFont="1" applyFill="1"/>
    <xf numFmtId="0" fontId="19" fillId="3" borderId="0" xfId="10" applyFont="1" applyFill="1" applyAlignment="1" applyProtection="1"/>
    <xf numFmtId="0" fontId="20" fillId="3" borderId="0" xfId="0" applyFont="1" applyFill="1"/>
    <xf numFmtId="0" fontId="17" fillId="0" borderId="0" xfId="0" applyFont="1"/>
    <xf numFmtId="0" fontId="9" fillId="0" borderId="0" xfId="0" applyFont="1"/>
    <xf numFmtId="2" fontId="9" fillId="0" borderId="0" xfId="0" applyNumberFormat="1" applyFont="1"/>
    <xf numFmtId="0" fontId="9" fillId="2" borderId="0" xfId="0" applyFont="1" applyFill="1" applyAlignment="1" applyProtection="1">
      <alignment horizontal="right"/>
      <protection hidden="1"/>
    </xf>
    <xf numFmtId="0" fontId="9" fillId="2" borderId="0" xfId="0" applyFont="1" applyFill="1" applyProtection="1">
      <protection hidden="1"/>
    </xf>
    <xf numFmtId="0" fontId="9" fillId="0" borderId="0" xfId="0" applyFont="1" applyProtection="1">
      <protection hidden="1"/>
    </xf>
    <xf numFmtId="0" fontId="21" fillId="2" borderId="0" xfId="0" applyFont="1" applyFill="1" applyAlignment="1" applyProtection="1">
      <alignment horizontal="right"/>
      <protection hidden="1"/>
    </xf>
    <xf numFmtId="0" fontId="17" fillId="0" borderId="12" xfId="0" applyFont="1" applyBorder="1"/>
    <xf numFmtId="1" fontId="17" fillId="5" borderId="13" xfId="1" applyNumberFormat="1" applyFont="1" applyFill="1" applyBorder="1"/>
    <xf numFmtId="172" fontId="9" fillId="2" borderId="0" xfId="0" applyNumberFormat="1" applyFont="1" applyFill="1" applyAlignment="1" applyProtection="1">
      <alignment horizontal="right"/>
      <protection hidden="1"/>
    </xf>
    <xf numFmtId="0" fontId="9" fillId="2" borderId="0" xfId="0" applyFont="1" applyFill="1" applyAlignment="1" applyProtection="1">
      <alignment horizontal="center"/>
      <protection hidden="1"/>
    </xf>
    <xf numFmtId="0" fontId="17" fillId="0" borderId="14" xfId="0" applyFont="1" applyBorder="1"/>
    <xf numFmtId="38" fontId="17" fillId="5" borderId="15" xfId="1" applyNumberFormat="1" applyFont="1" applyFill="1" applyBorder="1"/>
    <xf numFmtId="0" fontId="22" fillId="0" borderId="0" xfId="0" applyFont="1"/>
    <xf numFmtId="2" fontId="22" fillId="0" borderId="0" xfId="0" applyNumberFormat="1" applyFont="1"/>
    <xf numFmtId="1" fontId="22" fillId="0" borderId="0" xfId="0" applyNumberFormat="1" applyFont="1"/>
    <xf numFmtId="1" fontId="17" fillId="6" borderId="0" xfId="0" applyNumberFormat="1" applyFont="1" applyFill="1"/>
    <xf numFmtId="0" fontId="9" fillId="0" borderId="11" xfId="0" applyFont="1" applyBorder="1"/>
    <xf numFmtId="170" fontId="17" fillId="0" borderId="0" xfId="0" applyNumberFormat="1" applyFont="1"/>
    <xf numFmtId="170" fontId="9" fillId="0" borderId="0" xfId="0" applyNumberFormat="1" applyFont="1"/>
    <xf numFmtId="170" fontId="9" fillId="0" borderId="11" xfId="0" applyNumberFormat="1" applyFont="1" applyBorder="1"/>
    <xf numFmtId="170" fontId="23" fillId="0" borderId="0" xfId="0" applyNumberFormat="1" applyFont="1"/>
    <xf numFmtId="170" fontId="24" fillId="0" borderId="0" xfId="0" applyNumberFormat="1" applyFont="1"/>
    <xf numFmtId="170" fontId="9" fillId="0" borderId="4" xfId="0" applyNumberFormat="1" applyFont="1" applyBorder="1" applyAlignment="1">
      <alignment horizontal="centerContinuous" vertical="center"/>
    </xf>
    <xf numFmtId="170" fontId="9" fillId="0" borderId="4" xfId="0" applyNumberFormat="1" applyFont="1" applyBorder="1" applyAlignment="1">
      <alignment horizontal="centerContinuous"/>
    </xf>
    <xf numFmtId="170" fontId="9" fillId="0" borderId="0" xfId="0" applyNumberFormat="1" applyFont="1" applyAlignment="1">
      <alignment horizontal="right" wrapText="1"/>
    </xf>
    <xf numFmtId="170" fontId="9" fillId="0" borderId="4" xfId="0" applyNumberFormat="1" applyFont="1" applyBorder="1" applyAlignment="1">
      <alignment horizontal="centerContinuous" vertical="center" wrapText="1"/>
    </xf>
    <xf numFmtId="170" fontId="9" fillId="0" borderId="4" xfId="0" applyNumberFormat="1" applyFont="1" applyBorder="1" applyAlignment="1">
      <alignment horizontal="centerContinuous" wrapText="1"/>
    </xf>
    <xf numFmtId="170" fontId="9" fillId="0" borderId="4" xfId="0" applyNumberFormat="1" applyFont="1" applyBorder="1" applyAlignment="1">
      <alignment horizontal="right" wrapText="1"/>
    </xf>
    <xf numFmtId="169" fontId="17" fillId="0" borderId="0" xfId="0" applyNumberFormat="1" applyFont="1"/>
    <xf numFmtId="0" fontId="17" fillId="6" borderId="0" xfId="0" applyFont="1" applyFill="1"/>
    <xf numFmtId="0" fontId="9" fillId="0" borderId="4" xfId="0" applyFont="1" applyBorder="1"/>
    <xf numFmtId="170" fontId="9" fillId="0" borderId="4" xfId="0" applyNumberFormat="1" applyFont="1" applyBorder="1"/>
    <xf numFmtId="2" fontId="9" fillId="0" borderId="4" xfId="0" applyNumberFormat="1" applyFont="1" applyBorder="1"/>
    <xf numFmtId="174" fontId="9" fillId="0" borderId="0" xfId="0" applyNumberFormat="1" applyFont="1"/>
    <xf numFmtId="1" fontId="9" fillId="0" borderId="0" xfId="0" applyNumberFormat="1" applyFont="1"/>
    <xf numFmtId="1" fontId="9" fillId="0" borderId="4" xfId="0" applyNumberFormat="1" applyFont="1" applyBorder="1"/>
    <xf numFmtId="173" fontId="9" fillId="0" borderId="0" xfId="0" applyNumberFormat="1" applyFont="1"/>
    <xf numFmtId="0" fontId="26" fillId="0" borderId="0" xfId="0" applyFont="1" applyProtection="1">
      <protection hidden="1"/>
    </xf>
    <xf numFmtId="0" fontId="26" fillId="0" borderId="6" xfId="0" applyFont="1" applyBorder="1" applyProtection="1">
      <protection hidden="1"/>
    </xf>
    <xf numFmtId="0" fontId="27" fillId="0" borderId="6" xfId="0" applyFont="1" applyBorder="1" applyAlignment="1" applyProtection="1">
      <alignment horizontal="left"/>
      <protection hidden="1"/>
    </xf>
    <xf numFmtId="0" fontId="29" fillId="0" borderId="6" xfId="0" applyFont="1" applyBorder="1" applyAlignment="1" applyProtection="1">
      <alignment horizontal="center" wrapText="1"/>
      <protection hidden="1"/>
    </xf>
    <xf numFmtId="0" fontId="26" fillId="0" borderId="6" xfId="0" applyFont="1" applyBorder="1" applyAlignment="1" applyProtection="1">
      <alignment horizontal="center" wrapText="1"/>
      <protection hidden="1"/>
    </xf>
    <xf numFmtId="0" fontId="27" fillId="0" borderId="7" xfId="0" applyFont="1" applyBorder="1" applyAlignment="1" applyProtection="1">
      <alignment horizontal="center" vertical="center" wrapText="1"/>
      <protection hidden="1"/>
    </xf>
    <xf numFmtId="0" fontId="27" fillId="0" borderId="8" xfId="0" applyFont="1" applyBorder="1" applyAlignment="1" applyProtection="1">
      <alignment horizontal="left" vertical="center"/>
      <protection hidden="1"/>
    </xf>
    <xf numFmtId="0" fontId="27" fillId="0" borderId="6" xfId="0" applyFont="1" applyBorder="1" applyAlignment="1" applyProtection="1">
      <alignment horizontal="left" vertical="center"/>
      <protection hidden="1"/>
    </xf>
    <xf numFmtId="0" fontId="27" fillId="0" borderId="8" xfId="0" applyFont="1" applyBorder="1" applyAlignment="1" applyProtection="1">
      <alignment horizontal="left"/>
      <protection hidden="1"/>
    </xf>
    <xf numFmtId="0" fontId="29" fillId="0" borderId="7" xfId="0" applyFont="1" applyBorder="1" applyAlignment="1" applyProtection="1">
      <alignment horizontal="center" wrapText="1"/>
      <protection hidden="1"/>
    </xf>
    <xf numFmtId="165" fontId="0" fillId="0" borderId="0" xfId="0" applyNumberFormat="1" applyAlignment="1" applyProtection="1">
      <alignment horizontal="right"/>
      <protection hidden="1"/>
    </xf>
    <xf numFmtId="0" fontId="3" fillId="0" borderId="0" xfId="7" applyAlignment="1">
      <alignment horizontal="right" vertical="center" wrapText="1"/>
    </xf>
    <xf numFmtId="166" fontId="0" fillId="0" borderId="0" xfId="2" applyNumberFormat="1" applyFont="1" applyFill="1" applyAlignment="1" applyProtection="1">
      <alignment horizontal="right"/>
      <protection hidden="1"/>
    </xf>
    <xf numFmtId="167" fontId="0" fillId="0" borderId="0" xfId="2" applyNumberFormat="1" applyFont="1" applyFill="1" applyAlignment="1" applyProtection="1">
      <alignment horizontal="right"/>
      <protection hidden="1"/>
    </xf>
    <xf numFmtId="0" fontId="0" fillId="0" borderId="0" xfId="0" applyAlignment="1" applyProtection="1">
      <alignment horizontal="right"/>
      <protection hidden="1"/>
    </xf>
    <xf numFmtId="0" fontId="18" fillId="3" borderId="0" xfId="0" applyFont="1" applyFill="1" applyAlignment="1">
      <alignment wrapText="1"/>
    </xf>
    <xf numFmtId="38" fontId="17" fillId="0" borderId="0" xfId="1" applyNumberFormat="1" applyFont="1" applyFill="1" applyBorder="1"/>
    <xf numFmtId="0" fontId="3" fillId="0" borderId="1" xfId="7" applyBorder="1" applyAlignment="1">
      <alignment horizontal="right" vertical="center" wrapText="1"/>
    </xf>
    <xf numFmtId="0" fontId="3" fillId="0" borderId="16" xfId="7" applyBorder="1" applyAlignment="1">
      <alignment horizontal="right" vertical="center" wrapText="1"/>
    </xf>
    <xf numFmtId="0" fontId="3" fillId="0" borderId="2" xfId="7" applyBorder="1" applyAlignment="1">
      <alignment horizontal="right" vertical="center" wrapText="1"/>
    </xf>
    <xf numFmtId="0" fontId="3" fillId="4" borderId="10" xfId="7" applyFill="1" applyBorder="1" applyAlignment="1">
      <alignment horizontal="right" vertical="center" wrapText="1"/>
    </xf>
    <xf numFmtId="0" fontId="6" fillId="0" borderId="11" xfId="7" applyFont="1" applyBorder="1" applyAlignment="1">
      <alignment horizontal="right" vertical="center" wrapText="1"/>
    </xf>
    <xf numFmtId="0" fontId="6" fillId="0" borderId="0" xfId="7" applyFont="1" applyAlignment="1">
      <alignment vertical="center"/>
    </xf>
    <xf numFmtId="0" fontId="6" fillId="0" borderId="17" xfId="7" applyFont="1" applyBorder="1" applyAlignment="1">
      <alignment vertical="center"/>
    </xf>
    <xf numFmtId="0" fontId="6" fillId="0" borderId="18" xfId="7" applyFont="1" applyBorder="1" applyAlignment="1">
      <alignment vertical="center"/>
    </xf>
    <xf numFmtId="0" fontId="6" fillId="0" borderId="19" xfId="7" applyFont="1" applyBorder="1" applyAlignment="1">
      <alignment vertical="center"/>
    </xf>
    <xf numFmtId="0" fontId="31" fillId="0" borderId="1" xfId="7" applyFont="1" applyBorder="1" applyAlignment="1">
      <alignment horizontal="center" vertical="center" wrapText="1"/>
    </xf>
    <xf numFmtId="0" fontId="3" fillId="0" borderId="17" xfId="7" applyBorder="1" applyAlignment="1">
      <alignment horizontal="center" vertical="center" wrapText="1"/>
    </xf>
    <xf numFmtId="0" fontId="3" fillId="0" borderId="18" xfId="7" applyBorder="1" applyAlignment="1">
      <alignment horizontal="center" vertical="center" wrapText="1"/>
    </xf>
    <xf numFmtId="0" fontId="3" fillId="0" borderId="19" xfId="7" applyBorder="1" applyAlignment="1">
      <alignment horizontal="center" vertical="center" wrapText="1"/>
    </xf>
    <xf numFmtId="39" fontId="3" fillId="0" borderId="0" xfId="7" applyNumberFormat="1" applyAlignment="1">
      <alignment horizontal="right" vertical="center" wrapText="1"/>
    </xf>
    <xf numFmtId="39" fontId="3" fillId="0" borderId="3" xfId="7" applyNumberFormat="1" applyBorder="1" applyAlignment="1">
      <alignment horizontal="right" vertical="center" wrapText="1"/>
    </xf>
    <xf numFmtId="39" fontId="3" fillId="4" borderId="4" xfId="7" applyNumberFormat="1" applyFill="1" applyBorder="1" applyAlignment="1">
      <alignment horizontal="right" vertical="center" wrapText="1"/>
    </xf>
    <xf numFmtId="39" fontId="3" fillId="4" borderId="9" xfId="7" applyNumberFormat="1" applyFill="1" applyBorder="1" applyAlignment="1">
      <alignment horizontal="right" vertical="center" wrapText="1"/>
    </xf>
    <xf numFmtId="39" fontId="6" fillId="0" borderId="18" xfId="7" applyNumberFormat="1" applyFont="1" applyBorder="1" applyAlignment="1">
      <alignment horizontal="right" vertical="center" wrapText="1"/>
    </xf>
    <xf numFmtId="39" fontId="6" fillId="0" borderId="17" xfId="7" applyNumberFormat="1" applyFont="1" applyBorder="1" applyAlignment="1">
      <alignment horizontal="right" vertical="center" wrapText="1"/>
    </xf>
    <xf numFmtId="39" fontId="6" fillId="0" borderId="19" xfId="7" applyNumberFormat="1" applyFont="1" applyBorder="1" applyAlignment="1">
      <alignment horizontal="right" vertical="center" wrapText="1"/>
    </xf>
    <xf numFmtId="39" fontId="3" fillId="4" borderId="0" xfId="7" applyNumberFormat="1" applyFill="1" applyAlignment="1">
      <alignment horizontal="right" vertical="center" wrapText="1"/>
    </xf>
    <xf numFmtId="39" fontId="3" fillId="4" borderId="3" xfId="7" applyNumberFormat="1" applyFill="1" applyBorder="1" applyAlignment="1">
      <alignment horizontal="right" vertical="center" wrapText="1"/>
    </xf>
    <xf numFmtId="175" fontId="30" fillId="4" borderId="9" xfId="0" applyNumberFormat="1" applyFont="1" applyFill="1" applyBorder="1" applyAlignment="1" applyProtection="1">
      <alignment horizontal="right" vertical="center"/>
      <protection hidden="1"/>
    </xf>
    <xf numFmtId="175" fontId="30" fillId="4" borderId="5" xfId="0" applyNumberFormat="1" applyFont="1" applyFill="1" applyBorder="1" applyAlignment="1" applyProtection="1">
      <alignment horizontal="right" vertical="center"/>
      <protection hidden="1"/>
    </xf>
    <xf numFmtId="175" fontId="30" fillId="4" borderId="4" xfId="0" applyNumberFormat="1" applyFont="1" applyFill="1" applyBorder="1" applyAlignment="1" applyProtection="1">
      <alignment horizontal="right" vertical="center"/>
      <protection hidden="1"/>
    </xf>
    <xf numFmtId="0" fontId="28" fillId="0" borderId="0" xfId="0" applyFont="1" applyAlignment="1" applyProtection="1">
      <alignment horizontal="center" wrapText="1"/>
      <protection hidden="1"/>
    </xf>
    <xf numFmtId="0" fontId="31" fillId="0" borderId="0" xfId="7" applyFont="1" applyAlignment="1">
      <alignment horizontal="center" vertical="center" wrapText="1"/>
    </xf>
    <xf numFmtId="0" fontId="30" fillId="0" borderId="17" xfId="0" applyFont="1" applyBorder="1" applyAlignment="1" applyProtection="1">
      <alignment horizontal="center" vertical="center" wrapText="1"/>
      <protection hidden="1"/>
    </xf>
    <xf numFmtId="0" fontId="30" fillId="0" borderId="18"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8" xfId="0" applyFont="1" applyBorder="1" applyAlignment="1" applyProtection="1">
      <alignment horizontal="center" vertical="center" wrapText="1"/>
      <protection hidden="1"/>
    </xf>
    <xf numFmtId="0" fontId="26" fillId="0" borderId="19" xfId="0" applyFont="1" applyBorder="1" applyAlignment="1" applyProtection="1">
      <alignment horizontal="center" vertical="center" wrapText="1"/>
      <protection hidden="1"/>
    </xf>
    <xf numFmtId="0" fontId="6" fillId="0" borderId="8" xfId="7" applyFont="1" applyBorder="1" applyAlignment="1">
      <alignment vertical="center"/>
    </xf>
    <xf numFmtId="0" fontId="6" fillId="0" borderId="6" xfId="7" applyFont="1" applyBorder="1" applyAlignment="1">
      <alignment vertical="center"/>
    </xf>
    <xf numFmtId="0" fontId="6" fillId="0" borderId="7" xfId="7" applyFont="1" applyBorder="1" applyAlignment="1">
      <alignment vertical="center"/>
    </xf>
    <xf numFmtId="0" fontId="6" fillId="0" borderId="17" xfId="7" applyFont="1" applyBorder="1" applyAlignment="1">
      <alignment horizontal="center" vertical="center" wrapText="1"/>
    </xf>
    <xf numFmtId="0" fontId="6" fillId="0" borderId="18" xfId="7" applyFont="1" applyBorder="1" applyAlignment="1">
      <alignment horizontal="center" vertical="center" wrapText="1"/>
    </xf>
    <xf numFmtId="0" fontId="6" fillId="0" borderId="19" xfId="7" applyFont="1" applyBorder="1" applyAlignment="1">
      <alignment horizontal="center" vertical="center" wrapText="1"/>
    </xf>
    <xf numFmtId="0" fontId="6" fillId="0" borderId="18" xfId="7" applyFont="1" applyBorder="1">
      <alignment vertical="center" wrapText="1"/>
    </xf>
    <xf numFmtId="0" fontId="6" fillId="0" borderId="19" xfId="7" applyFont="1" applyBorder="1">
      <alignment vertical="center" wrapText="1"/>
    </xf>
    <xf numFmtId="39" fontId="3" fillId="0" borderId="1" xfId="7" applyNumberFormat="1" applyBorder="1" applyAlignment="1">
      <alignment horizontal="right" vertical="center" wrapText="1"/>
    </xf>
    <xf numFmtId="0" fontId="6" fillId="0" borderId="11" xfId="7" applyFont="1" applyBorder="1" applyAlignment="1">
      <alignment horizontal="center" vertical="center" wrapText="1"/>
    </xf>
    <xf numFmtId="2" fontId="3" fillId="0" borderId="0" xfId="7" applyNumberFormat="1" applyAlignment="1">
      <alignment horizontal="right" vertical="center" wrapText="1"/>
    </xf>
    <xf numFmtId="2" fontId="3" fillId="0" borderId="1" xfId="7" applyNumberFormat="1" applyBorder="1" applyAlignment="1">
      <alignment horizontal="right" vertical="center" wrapText="1"/>
    </xf>
    <xf numFmtId="0" fontId="3" fillId="0" borderId="1" xfId="7" quotePrefix="1" applyBorder="1" applyAlignment="1">
      <alignment horizontal="right" vertical="center" wrapText="1"/>
    </xf>
    <xf numFmtId="173" fontId="10" fillId="0" borderId="0" xfId="9" applyNumberFormat="1"/>
    <xf numFmtId="173" fontId="10" fillId="0" borderId="4" xfId="9" applyNumberFormat="1" applyBorder="1"/>
    <xf numFmtId="39" fontId="3" fillId="0" borderId="8" xfId="7" applyNumberFormat="1" applyBorder="1" applyAlignment="1">
      <alignment horizontal="right" vertical="center" wrapText="1"/>
    </xf>
    <xf numFmtId="177" fontId="3" fillId="0" borderId="0" xfId="7" applyNumberFormat="1">
      <alignment vertical="center" wrapText="1"/>
    </xf>
    <xf numFmtId="180" fontId="3" fillId="4" borderId="4" xfId="7" applyNumberFormat="1" applyFill="1" applyBorder="1" applyAlignment="1">
      <alignment horizontal="right" vertical="center" wrapText="1"/>
    </xf>
    <xf numFmtId="181" fontId="3" fillId="4" borderId="0" xfId="7" applyNumberFormat="1" applyFill="1" applyAlignment="1">
      <alignment horizontal="right" vertical="center" wrapText="1"/>
    </xf>
    <xf numFmtId="182" fontId="3" fillId="4" borderId="0" xfId="7" applyNumberFormat="1" applyFill="1" applyAlignment="1">
      <alignment horizontal="right" vertical="center" wrapText="1"/>
    </xf>
    <xf numFmtId="184" fontId="3" fillId="4" borderId="0" xfId="7" applyNumberFormat="1" applyFill="1" applyAlignment="1">
      <alignment horizontal="right" vertical="center" wrapText="1"/>
    </xf>
    <xf numFmtId="177" fontId="3" fillId="4" borderId="0" xfId="7" applyNumberFormat="1" applyFill="1" applyAlignment="1">
      <alignment horizontal="right" vertical="center" wrapText="1"/>
    </xf>
    <xf numFmtId="173" fontId="36" fillId="0" borderId="0" xfId="9" quotePrefix="1" applyNumberFormat="1" applyFont="1"/>
    <xf numFmtId="173" fontId="36" fillId="0" borderId="0" xfId="9" applyNumberFormat="1" applyFont="1"/>
    <xf numFmtId="173" fontId="36" fillId="0" borderId="4" xfId="9" applyNumberFormat="1" applyFont="1" applyBorder="1"/>
    <xf numFmtId="39" fontId="26" fillId="0" borderId="3" xfId="7" applyNumberFormat="1" applyFont="1" applyBorder="1" applyAlignment="1">
      <alignment horizontal="right" vertical="center" wrapText="1"/>
    </xf>
    <xf numFmtId="39" fontId="26" fillId="0" borderId="0" xfId="7" applyNumberFormat="1" applyFont="1" applyAlignment="1">
      <alignment horizontal="right" vertical="center" wrapText="1"/>
    </xf>
    <xf numFmtId="39" fontId="26" fillId="0" borderId="1" xfId="7" applyNumberFormat="1" applyFont="1" applyBorder="1" applyAlignment="1">
      <alignment horizontal="right" vertical="center" wrapText="1"/>
    </xf>
    <xf numFmtId="180" fontId="3" fillId="4" borderId="0" xfId="7" applyNumberFormat="1" applyFill="1" applyAlignment="1">
      <alignment horizontal="right" vertical="center" wrapText="1"/>
    </xf>
    <xf numFmtId="180" fontId="3" fillId="4" borderId="9" xfId="7" applyNumberFormat="1" applyFill="1" applyBorder="1" applyAlignment="1">
      <alignment horizontal="right" vertical="center" wrapText="1"/>
    </xf>
    <xf numFmtId="167" fontId="3" fillId="0" borderId="0" xfId="2" applyNumberFormat="1" applyFont="1" applyAlignment="1">
      <alignment vertical="center" wrapText="1"/>
    </xf>
    <xf numFmtId="180" fontId="3" fillId="4" borderId="3" xfId="7" applyNumberFormat="1" applyFill="1" applyBorder="1" applyAlignment="1">
      <alignment horizontal="right" vertical="center" wrapText="1"/>
    </xf>
    <xf numFmtId="186" fontId="0" fillId="0" borderId="0" xfId="0" applyNumberFormat="1"/>
    <xf numFmtId="173" fontId="10" fillId="0" borderId="0" xfId="9" quotePrefix="1" applyNumberFormat="1"/>
    <xf numFmtId="39" fontId="3" fillId="0" borderId="9" xfId="7" applyNumberFormat="1" applyBorder="1" applyAlignment="1">
      <alignment horizontal="right" vertical="center" wrapText="1"/>
    </xf>
    <xf numFmtId="14" fontId="3" fillId="0" borderId="0" xfId="7" quotePrefix="1" applyNumberFormat="1" applyAlignment="1">
      <alignment horizontal="right" vertical="center"/>
    </xf>
    <xf numFmtId="2" fontId="3" fillId="0" borderId="3" xfId="7" applyNumberFormat="1" applyBorder="1" applyAlignment="1">
      <alignment horizontal="right" vertical="center" wrapText="1"/>
    </xf>
    <xf numFmtId="9" fontId="0" fillId="0" borderId="0" xfId="2" applyFont="1"/>
    <xf numFmtId="0" fontId="3" fillId="0" borderId="1" xfId="0" quotePrefix="1" applyFont="1" applyBorder="1" applyAlignment="1">
      <alignment horizontal="right" vertical="center" wrapText="1"/>
    </xf>
    <xf numFmtId="180" fontId="0" fillId="0" borderId="0" xfId="0" applyNumberFormat="1"/>
    <xf numFmtId="167" fontId="0" fillId="0" borderId="0" xfId="2" applyNumberFormat="1" applyFont="1"/>
    <xf numFmtId="0" fontId="3" fillId="3" borderId="0" xfId="7" applyFill="1" applyAlignment="1">
      <alignment horizontal="right" vertical="center"/>
    </xf>
    <xf numFmtId="180" fontId="3" fillId="3" borderId="0" xfId="7" applyNumberFormat="1" applyFill="1" applyAlignment="1">
      <alignment horizontal="right" vertical="center"/>
    </xf>
    <xf numFmtId="177" fontId="3" fillId="3" borderId="0" xfId="7" applyNumberFormat="1" applyFill="1" applyAlignment="1">
      <alignment horizontal="right" vertical="center"/>
    </xf>
    <xf numFmtId="39" fontId="3" fillId="3" borderId="0" xfId="7" applyNumberFormat="1" applyFill="1" applyAlignment="1">
      <alignment horizontal="right" vertical="center"/>
    </xf>
    <xf numFmtId="182" fontId="3" fillId="3" borderId="0" xfId="7" applyNumberFormat="1" applyFill="1" applyAlignment="1">
      <alignment horizontal="right" vertical="center"/>
    </xf>
    <xf numFmtId="187" fontId="3" fillId="3" borderId="0" xfId="7" applyNumberFormat="1" applyFill="1" applyAlignment="1">
      <alignment horizontal="right" vertical="center"/>
    </xf>
    <xf numFmtId="175" fontId="30" fillId="0" borderId="8" xfId="0" applyNumberFormat="1" applyFont="1" applyBorder="1" applyAlignment="1" applyProtection="1">
      <alignment horizontal="right" vertical="center"/>
      <protection hidden="1"/>
    </xf>
    <xf numFmtId="175" fontId="30" fillId="0" borderId="0" xfId="0" applyNumberFormat="1" applyFont="1" applyAlignment="1" applyProtection="1">
      <alignment horizontal="right" vertical="center"/>
      <protection hidden="1"/>
    </xf>
    <xf numFmtId="175" fontId="30" fillId="0" borderId="1" xfId="0" applyNumberFormat="1" applyFont="1" applyBorder="1" applyAlignment="1" applyProtection="1">
      <alignment horizontal="right" vertical="center"/>
      <protection hidden="1"/>
    </xf>
    <xf numFmtId="175" fontId="30" fillId="0" borderId="3" xfId="0" applyNumberFormat="1" applyFont="1" applyBorder="1" applyAlignment="1" applyProtection="1">
      <alignment horizontal="right" vertical="center"/>
      <protection hidden="1"/>
    </xf>
    <xf numFmtId="175" fontId="28" fillId="0" borderId="17" xfId="0" applyNumberFormat="1" applyFont="1" applyBorder="1" applyAlignment="1" applyProtection="1">
      <alignment horizontal="right" vertical="center"/>
      <protection hidden="1"/>
    </xf>
    <xf numFmtId="175" fontId="28" fillId="0" borderId="18" xfId="0" applyNumberFormat="1" applyFont="1" applyBorder="1" applyAlignment="1" applyProtection="1">
      <alignment horizontal="right" vertical="center"/>
      <protection hidden="1"/>
    </xf>
    <xf numFmtId="175" fontId="28" fillId="0" borderId="19" xfId="0" applyNumberFormat="1" applyFont="1" applyBorder="1" applyAlignment="1" applyProtection="1">
      <alignment horizontal="right" vertical="center"/>
      <protection hidden="1"/>
    </xf>
    <xf numFmtId="10" fontId="0" fillId="0" borderId="0" xfId="2" applyNumberFormat="1" applyFont="1"/>
    <xf numFmtId="0" fontId="2" fillId="3" borderId="0" xfId="3" applyFill="1">
      <alignment vertical="center"/>
    </xf>
    <xf numFmtId="0" fontId="9" fillId="3" borderId="0" xfId="8" applyFill="1"/>
    <xf numFmtId="0" fontId="0" fillId="3" borderId="0" xfId="0" applyFill="1"/>
    <xf numFmtId="0" fontId="3" fillId="3" borderId="0" xfId="7" applyFill="1">
      <alignment vertical="center" wrapText="1"/>
    </xf>
    <xf numFmtId="0" fontId="3" fillId="3" borderId="0" xfId="7" applyFill="1" applyAlignment="1">
      <alignment vertical="center"/>
    </xf>
    <xf numFmtId="0" fontId="4" fillId="3" borderId="0" xfId="4" applyFill="1"/>
    <xf numFmtId="0" fontId="7" fillId="3" borderId="0" xfId="10" applyFont="1" applyFill="1" applyAlignment="1" applyProtection="1">
      <alignment vertical="center"/>
    </xf>
    <xf numFmtId="0" fontId="7" fillId="3" borderId="0" xfId="6" applyFill="1" applyAlignment="1" applyProtection="1">
      <alignment vertical="center"/>
    </xf>
    <xf numFmtId="0" fontId="2" fillId="3" borderId="0" xfId="3" applyFill="1" applyAlignment="1">
      <alignment vertical="center" wrapText="1"/>
    </xf>
    <xf numFmtId="0" fontId="4" fillId="3" borderId="0" xfId="4" applyFill="1" applyAlignment="1">
      <alignment wrapText="1"/>
    </xf>
    <xf numFmtId="0" fontId="5" fillId="3" borderId="0" xfId="7" applyFont="1" applyFill="1" applyAlignment="1">
      <alignment vertical="center"/>
    </xf>
    <xf numFmtId="0" fontId="26" fillId="3" borderId="0" xfId="7" applyFont="1" applyFill="1">
      <alignment vertical="center" wrapText="1"/>
    </xf>
    <xf numFmtId="0" fontId="33" fillId="3" borderId="0" xfId="7" applyFont="1" applyFill="1" applyAlignment="1">
      <alignment vertical="center"/>
    </xf>
    <xf numFmtId="0" fontId="26" fillId="3" borderId="0" xfId="7" applyFont="1" applyFill="1" applyAlignment="1">
      <alignment horizontal="left" vertical="center"/>
    </xf>
    <xf numFmtId="0" fontId="7" fillId="3" borderId="0" xfId="6" applyFill="1" applyAlignment="1" applyProtection="1">
      <alignment vertical="center" wrapText="1"/>
    </xf>
    <xf numFmtId="0" fontId="7" fillId="3" borderId="0" xfId="10" applyFont="1" applyFill="1" applyAlignment="1" applyProtection="1">
      <alignment vertical="center" wrapText="1"/>
    </xf>
    <xf numFmtId="0" fontId="3" fillId="3" borderId="0" xfId="7" applyFill="1" applyAlignment="1">
      <alignment horizontal="left" vertical="center"/>
    </xf>
    <xf numFmtId="0" fontId="7" fillId="7" borderId="0" xfId="6" applyFill="1" applyAlignment="1" applyProtection="1">
      <alignment vertical="center" wrapText="1"/>
    </xf>
    <xf numFmtId="0" fontId="8" fillId="3" borderId="0" xfId="5" applyFill="1"/>
    <xf numFmtId="0" fontId="0" fillId="3" borderId="0" xfId="0" applyFill="1" applyAlignment="1">
      <alignment wrapText="1"/>
    </xf>
    <xf numFmtId="0" fontId="37" fillId="3" borderId="0" xfId="13" applyFill="1" applyAlignment="1">
      <alignment vertical="center" wrapText="1"/>
    </xf>
    <xf numFmtId="0" fontId="34" fillId="7" borderId="0" xfId="11" applyFill="1">
      <alignment vertical="center" wrapText="1"/>
    </xf>
    <xf numFmtId="0" fontId="3" fillId="3" borderId="0" xfId="7" applyFill="1" applyAlignment="1">
      <alignment wrapText="1"/>
    </xf>
    <xf numFmtId="0" fontId="3" fillId="3" borderId="0" xfId="7" applyFill="1" applyAlignment="1">
      <alignment vertical="top" wrapText="1"/>
    </xf>
    <xf numFmtId="0" fontId="35" fillId="3" borderId="0" xfId="0" applyFont="1" applyFill="1" applyAlignment="1">
      <alignment wrapText="1"/>
    </xf>
    <xf numFmtId="0" fontId="35" fillId="3" borderId="0" xfId="0" applyFont="1" applyFill="1"/>
    <xf numFmtId="0" fontId="47" fillId="3" borderId="0" xfId="0" applyFont="1" applyFill="1" applyAlignment="1">
      <alignment vertical="center"/>
    </xf>
    <xf numFmtId="0" fontId="48" fillId="3" borderId="0" xfId="0" applyFont="1" applyFill="1" applyAlignment="1">
      <alignment wrapText="1"/>
    </xf>
    <xf numFmtId="0" fontId="43" fillId="3" borderId="0" xfId="0" applyFont="1" applyFill="1" applyAlignment="1">
      <alignment vertical="center" wrapText="1"/>
    </xf>
    <xf numFmtId="0" fontId="26" fillId="3" borderId="0" xfId="0" applyFont="1" applyFill="1" applyAlignment="1">
      <alignment vertical="center" wrapText="1"/>
    </xf>
    <xf numFmtId="0" fontId="44" fillId="3" borderId="0" xfId="0" applyFont="1" applyFill="1" applyAlignment="1">
      <alignment vertical="center" wrapText="1"/>
    </xf>
    <xf numFmtId="0" fontId="26" fillId="3" borderId="0" xfId="0" applyFont="1" applyFill="1" applyAlignment="1">
      <alignment vertical="top" wrapText="1"/>
    </xf>
    <xf numFmtId="0" fontId="35" fillId="3" borderId="0" xfId="0" applyFont="1" applyFill="1" applyAlignment="1">
      <alignment vertical="top" wrapText="1"/>
    </xf>
    <xf numFmtId="0" fontId="35" fillId="3" borderId="0" xfId="0" applyFont="1" applyFill="1" applyAlignment="1">
      <alignment vertical="top"/>
    </xf>
    <xf numFmtId="0" fontId="48" fillId="3" borderId="0" xfId="0" applyFont="1" applyFill="1"/>
    <xf numFmtId="0" fontId="44" fillId="3" borderId="0" xfId="0" applyFont="1" applyFill="1" applyAlignment="1">
      <alignment vertical="top" wrapText="1"/>
    </xf>
    <xf numFmtId="0" fontId="40" fillId="3" borderId="0" xfId="0" applyFont="1" applyFill="1" applyAlignment="1">
      <alignment vertical="center"/>
    </xf>
    <xf numFmtId="0" fontId="41" fillId="3" borderId="0" xfId="0" applyFont="1" applyFill="1" applyAlignment="1">
      <alignment vertical="center"/>
    </xf>
    <xf numFmtId="0" fontId="0" fillId="3" borderId="0" xfId="0" applyFill="1" applyAlignment="1">
      <alignment vertical="center"/>
    </xf>
    <xf numFmtId="0" fontId="33" fillId="3" borderId="0" xfId="7" applyFont="1" applyFill="1">
      <alignment vertical="center" wrapText="1"/>
    </xf>
    <xf numFmtId="0" fontId="0" fillId="3" borderId="0" xfId="0" applyFill="1" applyProtection="1">
      <protection hidden="1"/>
    </xf>
    <xf numFmtId="9" fontId="0" fillId="3" borderId="0" xfId="2" applyFont="1" applyFill="1" applyProtection="1">
      <protection hidden="1"/>
    </xf>
    <xf numFmtId="165" fontId="0" fillId="3" borderId="0" xfId="0" applyNumberFormat="1" applyFill="1" applyProtection="1">
      <protection hidden="1"/>
    </xf>
    <xf numFmtId="166" fontId="0" fillId="3" borderId="0" xfId="2" applyNumberFormat="1" applyFont="1" applyFill="1" applyProtection="1">
      <protection hidden="1"/>
    </xf>
    <xf numFmtId="167" fontId="0" fillId="3" borderId="0" xfId="2" applyNumberFormat="1" applyFont="1" applyFill="1" applyProtection="1">
      <protection hidden="1"/>
    </xf>
    <xf numFmtId="0" fontId="6" fillId="3" borderId="0" xfId="7" applyFont="1" applyFill="1" applyAlignment="1">
      <alignment vertical="center"/>
    </xf>
    <xf numFmtId="0" fontId="3" fillId="3" borderId="0" xfId="7" applyFill="1" applyAlignment="1">
      <alignment horizontal="center" vertical="center" wrapText="1"/>
    </xf>
    <xf numFmtId="176" fontId="3" fillId="3" borderId="0" xfId="7" applyNumberFormat="1" applyFill="1">
      <alignment vertical="center" wrapText="1"/>
    </xf>
    <xf numFmtId="175" fontId="3" fillId="3" borderId="0" xfId="7" applyNumberFormat="1" applyFill="1">
      <alignment vertical="center" wrapText="1"/>
    </xf>
    <xf numFmtId="166" fontId="3" fillId="3" borderId="0" xfId="2" applyNumberFormat="1" applyFont="1" applyFill="1" applyAlignment="1">
      <alignment vertical="center" wrapText="1"/>
    </xf>
    <xf numFmtId="167" fontId="3" fillId="3" borderId="0" xfId="2" applyNumberFormat="1" applyFont="1" applyFill="1" applyAlignment="1">
      <alignment vertical="center" wrapText="1"/>
    </xf>
    <xf numFmtId="179" fontId="3" fillId="3" borderId="0" xfId="7" applyNumberFormat="1" applyFill="1">
      <alignment vertical="center" wrapText="1"/>
    </xf>
    <xf numFmtId="183" fontId="3" fillId="3" borderId="0" xfId="7" applyNumberFormat="1" applyFill="1">
      <alignment vertical="center" wrapText="1"/>
    </xf>
    <xf numFmtId="10" fontId="3" fillId="3" borderId="0" xfId="2" applyNumberFormat="1" applyFont="1" applyFill="1" applyAlignment="1">
      <alignment vertical="center" wrapText="1"/>
    </xf>
    <xf numFmtId="9" fontId="3" fillId="3" borderId="0" xfId="2" applyFont="1" applyFill="1" applyAlignment="1">
      <alignment vertical="center" wrapText="1"/>
    </xf>
    <xf numFmtId="178" fontId="3" fillId="3" borderId="0" xfId="7" applyNumberFormat="1" applyFill="1">
      <alignment vertical="center" wrapText="1"/>
    </xf>
    <xf numFmtId="185" fontId="3" fillId="3" borderId="0" xfId="7" applyNumberFormat="1" applyFill="1">
      <alignment vertical="center" wrapText="1"/>
    </xf>
    <xf numFmtId="0" fontId="45" fillId="3" borderId="0" xfId="7" applyFont="1" applyFill="1" applyAlignment="1">
      <alignment horizontal="center" vertical="center" wrapText="1"/>
    </xf>
    <xf numFmtId="0" fontId="46" fillId="3" borderId="0" xfId="7" applyFont="1" applyFill="1" applyAlignment="1">
      <alignment horizontal="center" vertical="center" wrapText="1"/>
    </xf>
    <xf numFmtId="176" fontId="46" fillId="3" borderId="0" xfId="7" applyNumberFormat="1" applyFont="1" applyFill="1" applyAlignment="1">
      <alignment horizontal="center" vertical="center" wrapText="1"/>
    </xf>
    <xf numFmtId="10" fontId="46" fillId="3" borderId="0" xfId="2" applyNumberFormat="1" applyFont="1" applyFill="1" applyAlignment="1">
      <alignment horizontal="center" vertical="center" wrapText="1"/>
    </xf>
    <xf numFmtId="179" fontId="3" fillId="3" borderId="0" xfId="7" applyNumberFormat="1" applyFill="1" applyAlignment="1">
      <alignment horizontal="center" vertical="center" wrapText="1"/>
    </xf>
    <xf numFmtId="182" fontId="3" fillId="3" borderId="0" xfId="7" applyNumberFormat="1" applyFill="1" applyAlignment="1">
      <alignment horizontal="center" vertical="center" wrapText="1"/>
    </xf>
    <xf numFmtId="170" fontId="3" fillId="3" borderId="0" xfId="7" applyNumberFormat="1" applyFill="1" applyAlignment="1">
      <alignment horizontal="center" vertical="center" wrapText="1"/>
    </xf>
    <xf numFmtId="39" fontId="3" fillId="3" borderId="0" xfId="7" applyNumberFormat="1" applyFill="1" applyAlignment="1">
      <alignment horizontal="left" vertical="center"/>
    </xf>
    <xf numFmtId="167" fontId="3" fillId="3" borderId="0" xfId="2" applyNumberFormat="1" applyFont="1" applyFill="1" applyAlignment="1">
      <alignment horizontal="left" vertical="center"/>
    </xf>
    <xf numFmtId="39" fontId="3" fillId="3" borderId="0" xfId="7" applyNumberFormat="1" applyFill="1">
      <alignment vertical="center" wrapText="1"/>
    </xf>
    <xf numFmtId="0" fontId="2" fillId="4" borderId="0" xfId="3" applyFill="1">
      <alignment vertical="center"/>
    </xf>
    <xf numFmtId="0" fontId="0" fillId="4" borderId="0" xfId="0" applyFill="1" applyProtection="1">
      <protection hidden="1"/>
    </xf>
    <xf numFmtId="9" fontId="0" fillId="4" borderId="0" xfId="2" applyFont="1" applyFill="1" applyProtection="1">
      <protection hidden="1"/>
    </xf>
    <xf numFmtId="165" fontId="0" fillId="4" borderId="0" xfId="0" applyNumberFormat="1" applyFill="1" applyProtection="1">
      <protection hidden="1"/>
    </xf>
    <xf numFmtId="166" fontId="0" fillId="4" borderId="0" xfId="2" applyNumberFormat="1" applyFont="1" applyFill="1" applyProtection="1">
      <protection hidden="1"/>
    </xf>
    <xf numFmtId="167" fontId="0" fillId="4" borderId="0" xfId="2" applyNumberFormat="1" applyFont="1" applyFill="1" applyProtection="1">
      <protection hidden="1"/>
    </xf>
    <xf numFmtId="0" fontId="0" fillId="4" borderId="0" xfId="0" applyFill="1"/>
    <xf numFmtId="0" fontId="3" fillId="4" borderId="0" xfId="7" applyFill="1" applyAlignment="1">
      <alignment vertical="center"/>
    </xf>
    <xf numFmtId="0" fontId="3" fillId="4" borderId="0" xfId="7" applyFill="1">
      <alignment vertical="center" wrapText="1"/>
    </xf>
    <xf numFmtId="0" fontId="12" fillId="4" borderId="0" xfId="0" applyFont="1" applyFill="1" applyProtection="1">
      <protection hidden="1"/>
    </xf>
    <xf numFmtId="168" fontId="13" fillId="4" borderId="0" xfId="1" applyNumberFormat="1" applyFont="1" applyFill="1" applyBorder="1" applyAlignment="1" applyProtection="1">
      <alignment horizontal="center" vertical="center"/>
      <protection hidden="1"/>
    </xf>
    <xf numFmtId="0" fontId="0" fillId="4" borderId="0" xfId="0" applyFill="1" applyAlignment="1">
      <alignment horizontal="center" vertical="center"/>
    </xf>
    <xf numFmtId="175" fontId="30" fillId="4" borderId="3" xfId="0" applyNumberFormat="1" applyFont="1" applyFill="1" applyBorder="1" applyAlignment="1" applyProtection="1">
      <alignment horizontal="right" vertical="center"/>
      <protection hidden="1"/>
    </xf>
    <xf numFmtId="175" fontId="30" fillId="4" borderId="8" xfId="0" applyNumberFormat="1" applyFont="1" applyFill="1" applyBorder="1" applyAlignment="1" applyProtection="1">
      <alignment horizontal="right" vertical="center"/>
      <protection hidden="1"/>
    </xf>
    <xf numFmtId="175" fontId="30" fillId="4" borderId="1" xfId="0" applyNumberFormat="1" applyFont="1" applyFill="1" applyBorder="1" applyAlignment="1" applyProtection="1">
      <alignment horizontal="right" vertical="center"/>
      <protection hidden="1"/>
    </xf>
    <xf numFmtId="168" fontId="13" fillId="4" borderId="0" xfId="1" applyNumberFormat="1" applyFont="1" applyFill="1" applyBorder="1" applyAlignment="1" applyProtection="1">
      <alignment horizontal="right"/>
      <protection hidden="1"/>
    </xf>
    <xf numFmtId="0" fontId="3" fillId="4" borderId="2" xfId="7" applyFill="1" applyBorder="1" applyAlignment="1">
      <alignment horizontal="right" vertical="center" wrapText="1"/>
    </xf>
    <xf numFmtId="167" fontId="14" fillId="4" borderId="0" xfId="2" applyNumberFormat="1" applyFont="1" applyFill="1" applyBorder="1" applyAlignment="1" applyProtection="1">
      <alignment vertical="center"/>
      <protection hidden="1"/>
    </xf>
    <xf numFmtId="0" fontId="14" fillId="4" borderId="0" xfId="0" applyFont="1" applyFill="1" applyAlignment="1" applyProtection="1">
      <alignment vertical="center"/>
      <protection hidden="1"/>
    </xf>
    <xf numFmtId="167" fontId="15" fillId="4" borderId="0" xfId="2" applyNumberFormat="1" applyFont="1" applyFill="1" applyBorder="1" applyAlignment="1" applyProtection="1">
      <alignment vertical="center"/>
      <protection hidden="1"/>
    </xf>
    <xf numFmtId="171" fontId="0" fillId="4" borderId="0" xfId="0" applyNumberFormat="1" applyFill="1"/>
    <xf numFmtId="169" fontId="0" fillId="4" borderId="0" xfId="0" applyNumberFormat="1" applyFill="1"/>
    <xf numFmtId="169" fontId="14" fillId="4" borderId="0" xfId="2" applyNumberFormat="1" applyFont="1" applyFill="1" applyBorder="1" applyAlignment="1" applyProtection="1">
      <alignment vertical="center"/>
      <protection hidden="1"/>
    </xf>
    <xf numFmtId="170" fontId="14" fillId="4" borderId="0" xfId="2" applyNumberFormat="1" applyFont="1" applyFill="1" applyBorder="1" applyAlignment="1" applyProtection="1">
      <alignment vertical="center"/>
      <protection hidden="1"/>
    </xf>
    <xf numFmtId="0" fontId="0" fillId="4" borderId="0" xfId="0" applyFill="1" applyAlignment="1" applyProtection="1">
      <alignment vertical="center"/>
      <protection hidden="1"/>
    </xf>
    <xf numFmtId="0" fontId="11" fillId="4" borderId="0" xfId="0" applyFont="1" applyFill="1" applyAlignment="1">
      <alignment vertical="center"/>
    </xf>
    <xf numFmtId="171" fontId="11" fillId="4" borderId="0" xfId="0" applyNumberFormat="1" applyFont="1" applyFill="1" applyAlignment="1">
      <alignment vertical="center"/>
    </xf>
    <xf numFmtId="176" fontId="11" fillId="4" borderId="0" xfId="0" applyNumberFormat="1" applyFont="1" applyFill="1" applyAlignment="1">
      <alignment vertical="center"/>
    </xf>
    <xf numFmtId="0" fontId="0" fillId="4" borderId="0" xfId="0" applyFill="1" applyAlignment="1">
      <alignment vertical="center"/>
    </xf>
    <xf numFmtId="171" fontId="0" fillId="4" borderId="0" xfId="0" applyNumberFormat="1" applyFill="1" applyProtection="1">
      <protection hidden="1"/>
    </xf>
    <xf numFmtId="167" fontId="14" fillId="4" borderId="0" xfId="2" applyNumberFormat="1" applyFont="1" applyFill="1" applyAlignment="1" applyProtection="1">
      <alignment vertical="center"/>
      <protection hidden="1"/>
    </xf>
    <xf numFmtId="166" fontId="14" fillId="4" borderId="0" xfId="2" applyNumberFormat="1" applyFont="1" applyFill="1" applyAlignment="1" applyProtection="1">
      <alignment vertical="center"/>
      <protection hidden="1"/>
    </xf>
    <xf numFmtId="0" fontId="11" fillId="4" borderId="0" xfId="0" applyFont="1" applyFill="1" applyAlignment="1" applyProtection="1">
      <alignment vertical="center"/>
      <protection hidden="1"/>
    </xf>
    <xf numFmtId="2" fontId="14" fillId="4" borderId="0" xfId="2" applyNumberFormat="1" applyFont="1" applyFill="1" applyAlignment="1" applyProtection="1">
      <alignment vertical="center"/>
      <protection hidden="1"/>
    </xf>
    <xf numFmtId="0" fontId="0" fillId="4" borderId="0" xfId="0" applyFill="1" applyAlignment="1" applyProtection="1">
      <alignment vertical="top"/>
      <protection hidden="1"/>
    </xf>
    <xf numFmtId="0" fontId="14" fillId="4" borderId="0" xfId="0" applyFont="1" applyFill="1" applyProtection="1">
      <protection hidden="1"/>
    </xf>
    <xf numFmtId="175" fontId="26" fillId="0" borderId="0" xfId="0" applyNumberFormat="1" applyFont="1" applyAlignment="1" applyProtection="1">
      <alignment horizontal="right" vertical="center"/>
      <protection hidden="1"/>
    </xf>
    <xf numFmtId="175" fontId="26" fillId="4" borderId="4" xfId="0" applyNumberFormat="1" applyFont="1" applyFill="1" applyBorder="1" applyAlignment="1" applyProtection="1">
      <alignment horizontal="right" vertical="center"/>
      <protection hidden="1"/>
    </xf>
    <xf numFmtId="175" fontId="27" fillId="0" borderId="18" xfId="0" applyNumberFormat="1" applyFont="1" applyBorder="1" applyAlignment="1" applyProtection="1">
      <alignment horizontal="right" vertical="center"/>
      <protection hidden="1"/>
    </xf>
    <xf numFmtId="175" fontId="30" fillId="4" borderId="7" xfId="0" applyNumberFormat="1" applyFont="1" applyFill="1" applyBorder="1" applyAlignment="1" applyProtection="1">
      <alignment horizontal="right" vertical="center"/>
      <protection hidden="1"/>
    </xf>
    <xf numFmtId="175" fontId="30" fillId="4" borderId="0" xfId="0" applyNumberFormat="1" applyFont="1" applyFill="1" applyAlignment="1" applyProtection="1">
      <alignment horizontal="right" vertical="center"/>
      <protection hidden="1"/>
    </xf>
    <xf numFmtId="175" fontId="26" fillId="4" borderId="0" xfId="0" applyNumberFormat="1" applyFont="1" applyFill="1" applyAlignment="1" applyProtection="1">
      <alignment horizontal="right" vertical="center"/>
      <protection hidden="1"/>
    </xf>
    <xf numFmtId="2" fontId="3" fillId="0" borderId="0" xfId="7" applyNumberFormat="1" applyBorder="1" applyAlignment="1">
      <alignment horizontal="right" vertical="center" wrapText="1"/>
    </xf>
  </cellXfs>
  <cellStyles count="22">
    <cellStyle name="Comma" xfId="1" builtinId="3"/>
    <cellStyle name="Comma 2" xfId="15" xr:uid="{45CAC296-A41F-4BED-9102-BDB0A5D662E1}"/>
    <cellStyle name="Comma 3" xfId="21" xr:uid="{36D3C39F-4190-4BDD-8E5C-8EBC8C14B7FC}"/>
    <cellStyle name="Heading 1" xfId="3" builtinId="16"/>
    <cellStyle name="Heading 2" xfId="4" builtinId="17"/>
    <cellStyle name="Heading 3" xfId="5" builtinId="18"/>
    <cellStyle name="Hyperlink" xfId="6" builtinId="8"/>
    <cellStyle name="Hyperlink 2" xfId="10" xr:uid="{8005DFC3-BF0D-4984-9B79-ED4260A423CA}"/>
    <cellStyle name="Hyperlink 2 3" xfId="13" xr:uid="{EBB86368-0069-4B2E-88D9-FBAD59133D7B}"/>
    <cellStyle name="Hyperlink 3" xfId="12" xr:uid="{1A2B78BE-0490-4169-8C08-75A43A097AF0}"/>
    <cellStyle name="Hyperlink 4" xfId="17" xr:uid="{156C75F4-B2CB-4C93-ABD9-C311D3B26795}"/>
    <cellStyle name="Normal" xfId="0" builtinId="0"/>
    <cellStyle name="Normal 2" xfId="8" xr:uid="{5C16F3A1-7CCD-4E35-BE6A-C96DA2B602CA}"/>
    <cellStyle name="Normal 2 2" xfId="18" xr:uid="{91E34B69-A28C-4D97-AC0D-D9C6A486B85A}"/>
    <cellStyle name="Normal 3" xfId="9" xr:uid="{639AADA2-1217-4074-A03C-431C290C6B85}"/>
    <cellStyle name="Normal 4" xfId="7" xr:uid="{D0D9DAA7-5609-47F9-980D-64AD34D372CC}"/>
    <cellStyle name="Normal 4 3" xfId="11" xr:uid="{97F32210-A3B5-4C0A-964D-477BD4CB23EC}"/>
    <cellStyle name="Normal 5" xfId="14" xr:uid="{1786F1B7-A9DD-489E-BC1B-FD501AD40E43}"/>
    <cellStyle name="Normal 6" xfId="20" xr:uid="{5D3E487D-444E-4B22-B163-DE26C42F8D73}"/>
    <cellStyle name="Per cent" xfId="2" builtinId="5"/>
    <cellStyle name="Percent 2" xfId="19" xr:uid="{09585371-3F8A-48C9-988F-65409AFBA225}"/>
    <cellStyle name="Percent 3" xfId="16" xr:uid="{14CF7D64-AEE2-4886-80ED-75AEFDAA1901}"/>
  </cellStyles>
  <dxfs count="190">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alignment horizontal="right" vertical="center" textRotation="0" wrapText="1" indent="0" justifyLastLine="0" shrinkToFit="0" readingOrder="0"/>
    </dxf>
    <dxf>
      <alignment horizontal="right" vertical="center" textRotation="0" wrapText="1" indent="0" justifyLastLine="0" shrinkToFit="0" readingOrder="0"/>
    </dxf>
    <dxf>
      <border>
        <bottom style="thin">
          <color indexed="64"/>
        </bottom>
      </border>
    </dxf>
    <dxf>
      <font>
        <b/>
      </font>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border diagonalUp="0" diagonalDown="0" outline="0">
        <left/>
        <right style="thin">
          <color indexed="64"/>
        </right>
        <top/>
        <bottom/>
      </border>
    </dxf>
    <dxf>
      <numFmt numFmtId="7" formatCode="#,##0.00;\-#,##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border diagonalUp="0" diagonalDown="0" outline="0">
        <left/>
        <right style="thin">
          <color indexed="64"/>
        </right>
        <top/>
        <bottom/>
      </border>
    </dxf>
    <dxf>
      <numFmt numFmtId="7" formatCode="#,##0.00;\-#,##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border diagonalUp="0" diagonalDown="0" outline="0">
        <left style="thin">
          <color indexed="64"/>
        </left>
        <right/>
        <top/>
        <bottom/>
      </border>
    </dxf>
    <dxf>
      <numFmt numFmtId="7" formatCode="#,##0.00;\-#,##0.00"/>
      <alignment horizontal="right" vertical="center" textRotation="0" wrapText="1" indent="0" justifyLastLine="0" shrinkToFit="0" readingOrder="0"/>
      <border diagonalUp="0" diagonalDown="0">
        <left style="thin">
          <color indexed="64"/>
        </left>
        <right/>
        <vertical/>
      </border>
    </dxf>
    <dxf>
      <alignment horizontal="right" vertical="center" textRotation="0" wrapText="1" indent="0" justifyLastLine="0" shrinkToFit="0" readingOrder="0"/>
      <border diagonalUp="0" diagonalDown="0">
        <left/>
        <right style="thin">
          <color indexed="64"/>
        </right>
        <top/>
        <bottom/>
        <vertical/>
        <horizontal/>
      </border>
    </dxf>
    <dxf>
      <border outline="0">
        <right style="thin">
          <color indexed="64"/>
        </right>
      </border>
    </dxf>
    <dxf>
      <alignment horizontal="right" vertical="center" textRotation="0" wrapText="1" indent="0" justifyLastLine="0" shrinkToFit="0" readingOrder="0"/>
    </dxf>
    <dxf>
      <border>
        <bottom style="thin">
          <color indexed="64"/>
        </bottom>
      </border>
    </dxf>
    <dxf>
      <font>
        <b/>
      </font>
      <alignment horizontal="center" vertical="center" textRotation="0" wrapText="1" indent="0" justifyLastLine="0" shrinkToFit="0" readingOrder="0"/>
      <border diagonalUp="0" diagonalDown="0">
        <left/>
        <right/>
        <top/>
        <bottom/>
        <vertical/>
        <horizontal/>
      </border>
    </dxf>
    <dxf>
      <numFmt numFmtId="7" formatCode="#,##0.00;\-#,##0.00"/>
      <alignment horizontal="right" vertical="center" textRotation="0" wrapText="1" indent="0" justifyLastLine="0" shrinkToFit="0" readingOrder="0"/>
      <border diagonalUp="0" diagonalDown="0" outline="0">
        <left/>
        <right style="thin">
          <color indexed="64"/>
        </right>
      </border>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border diagonalUp="0" diagonalDown="0" outline="0">
        <left style="thin">
          <color indexed="64"/>
        </left>
        <right/>
      </border>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border diagonalUp="0" diagonalDown="0" outline="0">
        <left/>
        <right style="thin">
          <color indexed="64"/>
        </right>
      </border>
    </dxf>
    <dxf>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border diagonalUp="0" diagonalDown="0" outline="0">
        <left style="thin">
          <color indexed="64"/>
        </left>
        <right/>
      </border>
    </dxf>
    <dxf>
      <alignment horizontal="right" vertical="center" textRotation="0" wrapText="1" indent="0" justifyLastLine="0" shrinkToFit="0" readingOrder="0"/>
    </dxf>
    <dxf>
      <alignment horizontal="right" vertical="center" textRotation="0" wrapText="1" indent="0" justifyLastLine="0" shrinkToFit="0" readingOrder="0"/>
    </dxf>
    <dxf>
      <border>
        <bottom style="thin">
          <color indexed="64"/>
        </bottom>
      </border>
    </dxf>
    <dxf>
      <font>
        <b/>
      </font>
      <border diagonalUp="0" diagonalDown="0" outline="0">
        <left/>
        <right/>
        <top/>
        <bottom/>
      </border>
    </dxf>
    <dxf>
      <font>
        <b val="0"/>
        <i val="0"/>
        <strike val="0"/>
        <condense val="0"/>
        <extend val="0"/>
        <outline val="0"/>
        <shadow val="0"/>
        <u val="none"/>
        <vertAlign val="baseline"/>
        <sz val="12"/>
        <color auto="1"/>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border diagonalUp="0" diagonalDown="0">
        <left style="thin">
          <color indexed="64"/>
        </left>
        <right/>
        <top/>
        <bottom/>
        <vertical/>
        <horizontal/>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border diagonalUp="0" diagonalDown="0">
        <left/>
        <right style="thin">
          <color indexed="64"/>
        </right>
        <top/>
        <bottom/>
        <vertical/>
        <horizontal/>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border diagonalUp="0" diagonalDown="0">
        <left style="thin">
          <color indexed="64"/>
        </left>
        <right/>
        <top/>
        <bottom/>
        <vertical/>
        <horizontal/>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border diagonalUp="0" diagonalDown="0" outline="0">
        <left/>
        <right style="thin">
          <color indexed="64"/>
        </right>
        <top/>
        <bottom/>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theme="0" tint="-4.9989318521683403E-2"/>
        </patternFill>
      </fill>
      <alignment horizontal="right" vertical="center" textRotation="0" wrapText="0" indent="0" justifyLastLine="0" shrinkToFit="0" readingOrder="0"/>
      <border diagonalUp="0" diagonalDown="0">
        <left style="thin">
          <color indexed="64"/>
        </left>
        <right/>
        <top/>
        <bottom/>
        <vertical/>
        <horizontal/>
      </border>
      <protection locked="1" hidden="1"/>
    </dxf>
    <dxf>
      <font>
        <b val="0"/>
        <i val="0"/>
        <strike val="0"/>
        <condense val="0"/>
        <extend val="0"/>
        <outline val="0"/>
        <shadow val="0"/>
        <u val="none"/>
        <vertAlign val="baseline"/>
        <sz val="12"/>
        <color auto="1"/>
        <name val="Calibri"/>
        <family val="2"/>
        <scheme val="minor"/>
      </font>
      <fill>
        <patternFill patternType="none">
          <fgColor indexed="64"/>
          <bgColor theme="0" tint="-4.9989318521683403E-2"/>
        </patternFill>
      </fill>
      <alignment horizontal="right" vertical="center" textRotation="0" wrapText="1" indent="0" justifyLastLine="0" shrinkToFit="0" readingOrder="0"/>
      <border diagonalUp="0" diagonalDown="0">
        <left style="thin">
          <color indexed="64"/>
        </left>
        <right style="thin">
          <color indexed="64"/>
        </right>
        <top/>
        <bottom/>
        <vertical/>
        <horizontal/>
      </border>
      <protection locked="1" hidden="1"/>
    </dxf>
    <dxf>
      <border outline="0">
        <right style="thin">
          <color indexed="64"/>
        </right>
        <bottom style="thin">
          <color indexed="64"/>
        </bottom>
      </border>
    </dxf>
    <dxf>
      <border>
        <bottom style="thin">
          <color indexed="64"/>
        </bottom>
      </border>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protection locked="1" hidden="1"/>
    </dxf>
    <dxf>
      <numFmt numFmtId="7" formatCode="#,##0.00;\-#,##0.00"/>
      <fill>
        <patternFill>
          <fgColor indexed="64"/>
          <bgColor theme="0"/>
        </patternFill>
      </fill>
      <alignment horizontal="right" vertical="center" textRotation="0" indent="0" justifyLastLine="0" shrinkToFit="0" readingOrder="0"/>
    </dxf>
    <dxf>
      <numFmt numFmtId="7" formatCode="#,##0.00;\-#,##0.00"/>
      <fill>
        <patternFill>
          <fgColor indexed="64"/>
          <bgColor theme="0"/>
        </patternFill>
      </fill>
      <alignment horizontal="right" vertical="center" textRotation="0" indent="0" justifyLastLine="0" shrinkToFit="0" readingOrder="0"/>
    </dxf>
    <dxf>
      <numFmt numFmtId="7" formatCode="#,##0.00;\-#,##0.00"/>
      <fill>
        <patternFill>
          <fgColor indexed="64"/>
          <bgColor theme="0"/>
        </patternFill>
      </fill>
      <alignment horizontal="right" vertical="center" textRotation="0" indent="0" justifyLastLine="0" shrinkToFit="0" readingOrder="0"/>
      <border diagonalUp="0" diagonalDown="0" outline="0">
        <left style="thin">
          <color indexed="64"/>
        </left>
        <right/>
      </border>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font>
        <sz val="12"/>
        <color auto="1"/>
      </font>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indent="0" justifyLastLine="0" shrinkToFit="0" readingOrder="0"/>
    </dxf>
    <dxf>
      <numFmt numFmtId="7" formatCode="#,##0.00;\-#,##0.00"/>
      <fill>
        <patternFill>
          <fgColor indexed="64"/>
          <bgColor theme="0"/>
        </patternFill>
      </fill>
      <alignment horizontal="right" vertical="center" textRotation="0"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border diagonalUp="0" diagonalDown="0">
        <left style="thin">
          <color indexed="64"/>
        </left>
        <right/>
        <top/>
        <bottom/>
        <vertical/>
        <horizontal/>
      </border>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numFmt numFmtId="7" formatCode="#,##0.00;\-#,##0.00"/>
      <fill>
        <patternFill>
          <fgColor indexed="64"/>
          <bgColor theme="0"/>
        </patternFill>
      </fill>
      <alignment horizontal="right" vertical="center" textRotation="0" wrapText="1" indent="0" justifyLastLine="0" shrinkToFit="0" readingOrder="0"/>
    </dxf>
    <dxf>
      <fill>
        <patternFill>
          <fgColor indexed="64"/>
          <bgColor theme="0"/>
        </patternFill>
      </fill>
      <alignment horizontal="right" vertical="center" textRotation="0" wrapText="1" indent="0" justifyLastLine="0" shrinkToFit="0" readingOrder="0"/>
      <border diagonalUp="0" diagonalDown="0">
        <left style="thin">
          <color indexed="64"/>
        </left>
        <right style="thin">
          <color indexed="64"/>
        </right>
        <top/>
        <bottom/>
        <vertical/>
        <horizontal/>
      </border>
    </dxf>
    <dxf>
      <border outline="0">
        <right style="thin">
          <color indexed="64"/>
        </right>
        <bottom style="thin">
          <color indexed="64"/>
        </bottom>
      </border>
    </dxf>
    <dxf>
      <border outline="0">
        <bottom style="thin">
          <color indexed="64"/>
        </bottom>
      </border>
    </dxf>
    <dxf>
      <alignment horizontal="center"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strike val="0"/>
        <outline val="0"/>
        <shadow val="0"/>
        <u/>
        <vertAlign val="baseline"/>
        <sz val="12"/>
        <color indexed="12"/>
        <name val="Calibri"/>
        <family val="2"/>
        <scheme val="minor"/>
      </font>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64F77CD-2C1A-413B-82E6-4E8BB20F069D}" name="Contents" displayName="Contents" ref="A4:B13" totalsRowShown="0" headerRowDxfId="189" dataDxfId="188" headerRowCellStyle="Heading 2" dataCellStyle="Hyperlink">
  <tableColumns count="2">
    <tableColumn id="1" xr3:uid="{DCBF9412-DA11-44F5-B877-0F7A600500A5}" name="Worksheet description" dataDxfId="187" dataCellStyle="Hyperlink"/>
    <tableColumn id="2" xr3:uid="{FA9877E0-10D6-4416-9D1E-7BC85735B639}" name="Link" dataDxfId="18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FA6637-9030-4A53-8BC6-0639761C9C53}" name="Notes" displayName="Notes" ref="A4:B24" totalsRowShown="0" headerRowDxfId="185" dataDxfId="184" headerRowCellStyle="Heading 2">
  <tableColumns count="2">
    <tableColumn id="1" xr3:uid="{36FEBF86-2AE2-4A4F-A52C-2F72B406E260}" name="Note " dataDxfId="183" dataCellStyle="Normal 4"/>
    <tableColumn id="2" xr3:uid="{A8607D6D-8852-48A0-A546-4B8AA9692EC6}" name="Description" dataDxfId="18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19EA92-DCF8-419B-A38B-BCC03FA00742}" name="Main_table" displayName="Main_table" ref="A5:Y23" totalsRowShown="0" headerRowDxfId="181" headerRowBorderDxfId="180" tableBorderDxfId="179" headerRowCellStyle="Normal 4">
  <autoFilter ref="A5:Y23" xr:uid="{EC19EA92-DCF8-419B-A38B-BCC03FA007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2" xr3:uid="{0C306D59-7277-43F8-B0B1-73CA2BEB2A3F}" name="Column1" dataDxfId="178" dataCellStyle="Normal 4"/>
    <tableColumn id="3" xr3:uid="{C983AF42-C906-4AD2-89C8-C2302B6D76E8}" name="Electricity generated _x000a_by Major Power Producers" dataDxfId="177" dataCellStyle="Normal 4"/>
    <tableColumn id="4" xr3:uid="{7494492B-1372-4F6E-A215-F1805E3758AA}" name="Own use " dataDxfId="176" dataCellStyle="Normal 4"/>
    <tableColumn id="5" xr3:uid="{E1DFFA61-90EB-48CA-B7B6-30CA687BF3E6}" name="Total electricity _x000a_supplied by MPPs" dataDxfId="175" dataCellStyle="Normal 4"/>
    <tableColumn id="6" xr3:uid="{C91E2107-D74D-4D02-9E04-F11E0313AB62}" name="Coal_x000a_[note 7]" dataDxfId="174" dataCellStyle="Normal 4"/>
    <tableColumn id="7" xr3:uid="{3498C8EA-63DD-4B01-8278-F61B6A6A7D0C}" name="Oil" dataDxfId="173" dataCellStyle="Normal 4"/>
    <tableColumn id="8" xr3:uid="{17184601-2BCE-4236-B2B4-77EC00E6502C}" name="Gas" dataDxfId="172" dataCellStyle="Normal 4"/>
    <tableColumn id="9" xr3:uid="{4AE25A53-A173-4CEF-8F82-1C4E35D250DD}" name=" Nuclear" dataDxfId="171" dataCellStyle="Normal 4"/>
    <tableColumn id="10" xr3:uid="{186D5BD0-092F-4DCF-AC32-72EB1C947C79}" name=" Hydro" dataDxfId="170" dataCellStyle="Normal 4"/>
    <tableColumn id="11" xr3:uid="{35EB0138-D3FE-40E5-BDF5-9DA5B5230488}" name="Total wind _x000a_[note 8]_x000a_[note 9]" dataDxfId="169" dataCellStyle="Normal 4"/>
    <tableColumn id="12" xr3:uid="{FFAA6827-98BA-472A-A8BD-AC72D7D6FC4D}" name="Onshore _x000a_wind" dataDxfId="168" dataCellStyle="Normal 4"/>
    <tableColumn id="13" xr3:uid="{AE30C405-1596-45B8-925F-1AFE1BE6789E}" name="Offshore _x000a_wind" dataDxfId="167" dataCellStyle="Normal 4"/>
    <tableColumn id="14" xr3:uid="{A7FBBD30-FE63-4982-8BB7-16824DFF5832}" name="Solar" dataDxfId="166" dataCellStyle="Normal 4"/>
    <tableColumn id="15" xr3:uid="{33F1456D-6374-461D-86FB-05A4978E5BF8}" name="Bioenergy_x000a_[note 10]" dataDxfId="165" dataCellStyle="Normal 4"/>
    <tableColumn id="16" xr3:uid="{82FA977C-11D8-49CD-8FB8-0E777D15E1AA}" name="Other fuels _x000a_[note 10]" dataDxfId="164" dataCellStyle="Normal 4"/>
    <tableColumn id="17" xr3:uid="{41BE402F-55E6-4ED2-A463-FC9929D79D9F}" name="Pumped _x000a_storage _x000a_[note 11]" dataDxfId="163" dataCellStyle="Normal 4"/>
    <tableColumn id="26" xr3:uid="{0A0BA8AC-E1BC-4D39-927C-EC868A3A90AA}" name="Battery storage [note 12]" dataDxfId="162" dataCellStyle="Normal 4"/>
    <tableColumn id="18" xr3:uid="{58897892-E931-4035-B366-D4FC0F3E877C}" name="Conventional _x000a_thermal stations _x000a_[note 13]" dataDxfId="161" dataCellStyle="Normal 4"/>
    <tableColumn id="19" xr3:uid="{5D6969F1-5800-43F4-9F38-0BDD62680618}" name="CCGT stations _x000a_[note 14]" dataDxfId="160" dataCellStyle="Normal 4"/>
    <tableColumn id="20" xr3:uid="{AB37372A-A696-4ECE-8F79-61CFA6A95EDF}" name="Net imports" dataDxfId="159" dataCellStyle="Normal 4"/>
    <tableColumn id="21" xr3:uid="{660FB425-D4D7-4A97-84F9-7353DE81D8EB}" name="Net purchases from _x000a_other sources _x000a_[note 15] " dataDxfId="158" dataCellStyle="Normal 4"/>
    <tableColumn id="22" xr3:uid="{3A3539C7-61A1-4125-B317-FF0F98F2FB4A}" name="Total electricity _x000a_available" dataDxfId="157" dataCellStyle="Normal 4"/>
    <tableColumn id="23" xr3:uid="{71F49D4C-1154-4EBE-9E32-4B1696E49A6E}" name="Low carbon _x000a_[note 4]" dataDxfId="156" dataCellStyle="Normal 4"/>
    <tableColumn id="24" xr3:uid="{2F0629C1-CDE5-404C-977A-2177DE13A72F}" name="Renewables _x000a_[note 4]" dataDxfId="155" dataCellStyle="Normal 4"/>
    <tableColumn id="25" xr3:uid="{FE1BE554-A837-4C9F-A256-B6FFE83E14C3}" name="Fossil fuels _x000a_[note 4]" dataDxfId="154"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41C2F7-A415-4505-9704-4A8BEEF9C6F5}" name="shares_of_electricity_supplied" displayName="shares_of_electricity_supplied" ref="A5:Q23" totalsRowShown="0" headerRowDxfId="153" headerRowBorderDxfId="152" tableBorderDxfId="151">
  <autoFilter ref="A5:Q23" xr:uid="{1841C2F7-A415-4505-9704-4A8BEEF9C6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2" xr3:uid="{74638AC8-7575-4BC3-BDC7-1F66FEE4F0D9}" name="Column1" dataDxfId="150" dataCellStyle="Normal 4"/>
    <tableColumn id="3" xr3:uid="{A45EDA8B-9762-43DA-BAF0-37963EC80297}" name="Total electricity supplied by Major Power Producers (TWh)" dataDxfId="149"/>
    <tableColumn id="4" xr3:uid="{2EAE8488-ECEA-47AD-ABDA-5D97CBDAAF9E}" name="Total electricity supplied by Major Power Producers excluding storage (TWh)" dataDxfId="148"/>
    <tableColumn id="5" xr3:uid="{EF8A9B6F-01C1-48BE-8F3A-FE0D3335D9F5}" name="Coal _x000a_[note 7]" dataDxfId="147"/>
    <tableColumn id="6" xr3:uid="{4B297C47-7513-4D14-9D12-73710EC5742B}" name="Oil" dataDxfId="146"/>
    <tableColumn id="7" xr3:uid="{E3E03877-AA08-4EB4-9444-A39087B73890}" name="Gas" dataDxfId="145"/>
    <tableColumn id="8" xr3:uid="{F71F2E5D-96CB-4A7B-A55B-745E35A13881}" name=" Nuclear" dataDxfId="144"/>
    <tableColumn id="9" xr3:uid="{E0825495-A6F9-41DE-B43A-1F724FCA5951}" name=" Hydro" dataDxfId="143"/>
    <tableColumn id="10" xr3:uid="{0693EE91-29A2-47C6-BE9E-9D9FD2E03B1A}" name="Total wind _x000a_[note 8]_x000a_[note 9]" dataDxfId="142"/>
    <tableColumn id="11" xr3:uid="{C6872732-F7D7-4C91-8D52-536CEAF98CDC}" name="Onshore wind" dataDxfId="141"/>
    <tableColumn id="12" xr3:uid="{6D153FAD-6317-494A-8F5D-0B8D93E7A864}" name="Offshore wind" dataDxfId="140"/>
    <tableColumn id="13" xr3:uid="{6C1DF4D3-1A38-4FEC-9F77-FD58B04C2107}" name="Solar" dataDxfId="139"/>
    <tableColumn id="14" xr3:uid="{5F925D46-8FAC-4CCA-A8CC-8FFED33B927F}" name="Bioenergy_x000a_[note 10]" dataDxfId="138"/>
    <tableColumn id="15" xr3:uid="{CCC97B22-BE88-4381-BC58-F131D105E57D}" name="Other fuels _x000a_[note 10]" dataDxfId="137"/>
    <tableColumn id="16" xr3:uid="{0EB4F4A4-E8C0-4645-BEC2-77D98D0425B5}" name="Low carbon _x000a_[note 4]" dataDxfId="136"/>
    <tableColumn id="17" xr3:uid="{9C10A2D4-EF85-4784-AD30-F76D72D8CAC7}" name="Renewables _x000a_[note 4]" dataDxfId="135"/>
    <tableColumn id="18" xr3:uid="{40515715-AF49-4B6D-A2AA-06FB7B001B5E}" name="Fossil fuels _x000a_[note 4]" dataDxfId="13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1E2891-EE6F-4312-9A70-B24E81FFFE35}" name="Table5.4_electricity_production_and_availability_from_the_public_supply_system_annual_data_TWh" displayName="Table5.4_electricity_production_and_availability_from_the_public_supply_system_annual_data_TWh" ref="A6:Y37" totalsRowShown="0" headerRowDxfId="133" dataDxfId="131" headerRowBorderDxfId="132" headerRowCellStyle="Normal 4" dataCellStyle="Normal 4">
  <tableColumns count="25">
    <tableColumn id="1" xr3:uid="{784F1C24-1E58-4F41-AF6D-0D5D071F5457}" name="Year" dataDxfId="130" dataCellStyle="Normal 4" totalsRowCellStyle="Normal 4"/>
    <tableColumn id="2" xr3:uid="{7CF5161E-9006-43C9-BF3F-F83450DBC57B}" name="Electricity generated by Major Power Producers" dataDxfId="129" dataCellStyle="Normal 4" totalsRowCellStyle="Normal 4"/>
    <tableColumn id="3" xr3:uid="{5D8D323C-B9D2-485A-BDAB-F2EB4EB3E634}" name="Own use" dataDxfId="128" dataCellStyle="Normal 4" totalsRowCellStyle="Normal 4"/>
    <tableColumn id="4" xr3:uid="{B8E2C434-4842-40AE-BD2E-9DEC5C151A67}" name="Total electricity supplied by Major Power Producers" dataDxfId="127" dataCellStyle="Normal 4" totalsRowCellStyle="Normal 4"/>
    <tableColumn id="5" xr3:uid="{8BB1A5C2-174A-4CCB-B767-6CEAAACBE6B4}" name="Coal_x000a_[note 7]" dataDxfId="126" dataCellStyle="Normal 4" totalsRowCellStyle="Normal 4"/>
    <tableColumn id="6" xr3:uid="{D21819B8-21FC-438B-9D4B-BC434E1B8AA0}" name="Oil" dataDxfId="125" dataCellStyle="Normal 4" totalsRowCellStyle="Normal 4"/>
    <tableColumn id="7" xr3:uid="{B15A1668-AB2F-4A6D-BD25-6E8747FAB677}" name="Gas" dataDxfId="124" dataCellStyle="Normal 4" totalsRowCellStyle="Normal 4"/>
    <tableColumn id="8" xr3:uid="{396C0131-6F70-473A-91B8-10E9AC9708C3}" name=" Nuclear" dataDxfId="123" dataCellStyle="Normal 4"/>
    <tableColumn id="9" xr3:uid="{3F15463C-5899-41E2-AB94-5A40F6CB8730}" name=" Hydro" dataDxfId="122" dataCellStyle="Normal 4" totalsRowCellStyle="Normal 4"/>
    <tableColumn id="10" xr3:uid="{408DE207-6407-42E9-BE04-98DB7DB2A21B}" name="Total wind _x000a_[note 8]_x000a_[note 9]" dataDxfId="121" dataCellStyle="Normal 4" totalsRowCellStyle="Normal 4"/>
    <tableColumn id="11" xr3:uid="{DE80655F-AB51-4B7B-84E8-EC0379E62993}" name="Onshore _x000a_wind" dataDxfId="120" dataCellStyle="Normal 4" totalsRowCellStyle="Normal 4"/>
    <tableColumn id="12" xr3:uid="{07A05748-7349-436C-9ACB-F62F498E74A3}" name="Offshore _x000a_wind" dataDxfId="119" dataCellStyle="Normal 4" totalsRowCellStyle="Normal 4"/>
    <tableColumn id="13" xr3:uid="{27DA14E9-A08B-4B9E-ABE9-B3D089400907}" name="Solar" dataDxfId="118" dataCellStyle="Normal 4" totalsRowCellStyle="Normal 4"/>
    <tableColumn id="14" xr3:uid="{1A26F7F5-C22C-43F0-A6E7-B86CDB26DEE5}" name="Bioenergy_x000a_[note 10]" dataDxfId="117" dataCellStyle="Normal 4" totalsRowCellStyle="Normal 4"/>
    <tableColumn id="15" xr3:uid="{48E58444-0C6E-441E-8296-0B0583763F38}" name="Other fuels _x000a_[note 10]" dataDxfId="116" dataCellStyle="Normal 4" totalsRowCellStyle="Normal 4"/>
    <tableColumn id="16" xr3:uid="{BFE99A17-FE4B-4859-A7CD-99D68BD697C2}" name="Pumped _x000a_storage _x000a_[note 11]" dataDxfId="115" dataCellStyle="Normal 4" totalsRowCellStyle="Normal 4"/>
    <tableColumn id="25" xr3:uid="{7DFCD46C-7322-49A8-936F-B5207F021C8D}" name="Battery storage [note 12]" dataDxfId="114" dataCellStyle="Normal 4" totalsRowCellStyle="Normal 4"/>
    <tableColumn id="17" xr3:uid="{F5F9BBCF-1BAB-4FCF-A3EE-D5A2F791E6A0}" name="Conventional _x000a_thermal stations _x000a_[note 13]" dataDxfId="113" dataCellStyle="Normal 4" totalsRowCellStyle="Normal 4"/>
    <tableColumn id="18" xr3:uid="{A5E68429-70EF-44D4-B487-1699C95C8009}" name="CCGT stations _x000a_[note 14]" dataDxfId="112" dataCellStyle="Normal 4" totalsRowCellStyle="Normal 4"/>
    <tableColumn id="19" xr3:uid="{ED558854-0C26-4930-862D-A7A6AC163810}" name="Net imports" dataDxfId="111" dataCellStyle="Normal 4" totalsRowCellStyle="Normal 4"/>
    <tableColumn id="20" xr3:uid="{A3DD16C5-4C3B-47C3-8AEF-318F99B55826}" name="Net purchases from _x000a_other sources _x000a_[note 15]" dataDxfId="110" dataCellStyle="Normal 4" totalsRowCellStyle="Normal 4"/>
    <tableColumn id="21" xr3:uid="{4B7C7101-F9B6-4BA3-B3B3-492BB0F7DA4A}" name="Total electricity _x000a_available" dataDxfId="109" dataCellStyle="Normal 4" totalsRowCellStyle="Normal 4"/>
    <tableColumn id="22" xr3:uid="{F93F0E87-AFA3-4BAE-B738-00C27D37DA59}" name="Low carbon _x000a_[note 4]" dataDxfId="108" dataCellStyle="Normal 4" totalsRowCellStyle="Normal 4"/>
    <tableColumn id="23" xr3:uid="{619BFC04-A68A-41FA-94ED-6F1FDF0C31C6}" name="Renewables _x000a_[note 4]" dataDxfId="107" dataCellStyle="Normal 4" totalsRowCellStyle="Normal 4"/>
    <tableColumn id="24" xr3:uid="{F40D3A0D-475B-4174-B746-0910410FA74C}" name="Fossil fuels _x000a_[note 4]" dataDxfId="106" dataCellStyle="Normal 4" totalsRowCellStyle="Normal 4"/>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051054A-8F09-4DC3-833F-52C4B47DE809}" name="Table5.4_electricity_production_and_availability_from_the_public_supply_system_monthly_data_TWh" displayName="Table5.4_electricity_production_and_availability_from_the_public_supply_system_monthly_data_TWh" ref="A7:Y361" totalsRowShown="0" headerRowDxfId="105" dataDxfId="103" headerRowBorderDxfId="104" tableBorderDxfId="102" headerRowCellStyle="Normal 4" dataCellStyle="Normal 4">
  <tableColumns count="25">
    <tableColumn id="2" xr3:uid="{3A9075E5-0128-43EB-A328-3E7C03FE9C1D}" name="Month" dataDxfId="101" dataCellStyle="Normal 4"/>
    <tableColumn id="3" xr3:uid="{AB0F486B-109E-4573-A2CC-311DD1ACAE76}" name="Electricity generated by Major Power Producers" dataDxfId="100" totalsRowDxfId="99" dataCellStyle="Normal 4"/>
    <tableColumn id="4" xr3:uid="{B4E19686-62DF-48EE-9BF2-5166F2169FAD}" name="Own use" dataDxfId="98" totalsRowDxfId="97" dataCellStyle="Normal 4"/>
    <tableColumn id="5" xr3:uid="{5E82FD60-E64F-44DB-BE28-18F04224F61D}" name="Total electricity supplied by MPPs" dataDxfId="96" totalsRowDxfId="95" dataCellStyle="Normal 4"/>
    <tableColumn id="6" xr3:uid="{1D973D25-7918-491E-86B6-5BD403871BD7}" name="Coal_x000a_[note 7]" dataDxfId="94" totalsRowDxfId="93" dataCellStyle="Normal 4"/>
    <tableColumn id="7" xr3:uid="{0D2CF664-4E26-468C-9060-DF0707B98E26}" name="Oil" dataDxfId="92" totalsRowDxfId="91" dataCellStyle="Normal 4"/>
    <tableColumn id="8" xr3:uid="{5E1713D9-2E39-40C2-ADD8-BA52086D4526}" name="Gas" dataDxfId="90" totalsRowDxfId="89" dataCellStyle="Normal 4"/>
    <tableColumn id="9" xr3:uid="{512465F1-A402-4B10-924F-D4C8A709E2C1}" name=" Nuclear" dataDxfId="88" totalsRowDxfId="87" dataCellStyle="Normal 4"/>
    <tableColumn id="10" xr3:uid="{F8643A93-F645-4B77-88BE-22BF5DB1495C}" name=" Hydro" dataDxfId="86" totalsRowDxfId="85" dataCellStyle="Normal 4"/>
    <tableColumn id="11" xr3:uid="{00B397D3-2D63-4411-BF8F-C7AEF73EBD79}" name="Total wind _x000a_[note 8]_x000a_[note 9]" dataDxfId="84" totalsRowDxfId="83" dataCellStyle="Normal 4"/>
    <tableColumn id="12" xr3:uid="{43590BAD-9D64-43B5-8FA5-2161C2C860FF}" name="Onshore _x000a_wind" dataDxfId="82" totalsRowDxfId="81" dataCellStyle="Normal 4"/>
    <tableColumn id="13" xr3:uid="{16AB7D13-5B86-4C0F-9421-3D1B8B5A497B}" name="Offshore _x000a_wind" dataDxfId="80" totalsRowDxfId="79" dataCellStyle="Normal 4"/>
    <tableColumn id="14" xr3:uid="{67ECC355-780B-4220-8D9A-3E8C56FE834C}" name="Solar" dataDxfId="78" totalsRowDxfId="77" dataCellStyle="Normal 4"/>
    <tableColumn id="15" xr3:uid="{2D9C6E6D-2323-43E6-9C23-226814358BEC}" name="Bioenergy_x000a_[note 10]" dataDxfId="76" totalsRowDxfId="75" dataCellStyle="Normal 4"/>
    <tableColumn id="16" xr3:uid="{69282F3B-CFEA-4EF0-9E00-F4C9ACA2EBE1}" name="Other fuels _x000a_[note 10]" dataDxfId="74" totalsRowDxfId="73" dataCellStyle="Normal 4"/>
    <tableColumn id="17" xr3:uid="{E52E4DAB-467F-46D8-B132-D4E3B7013E36}" name="Pumped _x000a_storage _x000a_[note 11]" dataDxfId="72" totalsRowDxfId="71" dataCellStyle="Normal 4"/>
    <tableColumn id="1" xr3:uid="{1D2E72D0-68A4-4FD5-A258-83001D98B632}" name="Battery storage [note 12]" dataDxfId="70" totalsRowDxfId="69" dataCellStyle="Normal 4"/>
    <tableColumn id="18" xr3:uid="{B191D3AE-83E2-499B-B68C-37DCE1B9047D}" name="Conventional _x000a_thermal stations _x000a_[note 13]" dataDxfId="68" totalsRowDxfId="67" dataCellStyle="Normal 4"/>
    <tableColumn id="19" xr3:uid="{3F4B8E26-5EF1-49F9-8D11-7E180B6D954A}" name="CCGT stations _x000a_[note 14]" dataDxfId="66" totalsRowDxfId="65" dataCellStyle="Normal 4"/>
    <tableColumn id="20" xr3:uid="{7872C90E-EC59-4F99-9C19-065CE1971369}" name="Net imports" dataDxfId="64" totalsRowDxfId="63" dataCellStyle="Normal 4"/>
    <tableColumn id="21" xr3:uid="{09957C4E-C45A-4761-9389-44C7F4F07456}" name="Net purchases from _x000a_other sources _x000a_[note 15]" dataDxfId="62" totalsRowDxfId="61" dataCellStyle="Normal 4"/>
    <tableColumn id="22" xr3:uid="{F1B464D7-2805-49F1-AEFB-884ABB4875A1}" name="Total electricity _x000a_available" dataDxfId="60" totalsRowDxfId="59" dataCellStyle="Normal 4"/>
    <tableColumn id="23" xr3:uid="{F527EFC1-4F05-4602-8C50-98FC467D34F1}" name="Low carbon _x000a_[note 4]" dataDxfId="58" totalsRowDxfId="57" dataCellStyle="Normal 4"/>
    <tableColumn id="24" xr3:uid="{0A957676-2F0F-41DB-9977-66DC9D93AF04}" name="Renewables _x000a_[note 4]" dataDxfId="56" totalsRowDxfId="55" dataCellStyle="Normal 4"/>
    <tableColumn id="25" xr3:uid="{F4A12B82-4B68-439F-A778-C0A1CCAC73D6}" name="Fossil fuels _x000a_[note 4]" dataDxfId="54" totalsRowDxfId="53"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8B803B-C9DF-4ACE-8B0D-261EF137693C}" name="Table5.4_electricity_production_and_availability_from_the_public_supply_system_quarterly_data_TWh" displayName="Table5.4_electricity_production_and_availability_from_the_public_supply_system_quarterly_data_TWh" ref="A7:Y125" totalsRowShown="0" headerRowDxfId="52" dataDxfId="50" headerRowBorderDxfId="51" headerRowCellStyle="Normal 4" dataCellStyle="Normal 4">
  <tableColumns count="25">
    <tableColumn id="2" xr3:uid="{54566289-A833-405D-A52C-725FACBBEE49}" name="Quarter" dataDxfId="49" totalsRowDxfId="48" dataCellStyle="Normal 4"/>
    <tableColumn id="3" xr3:uid="{9141ADC8-5555-4A46-A5E6-A73B6DD15443}" name="Electricity generated by Major Power Producers" dataDxfId="47" totalsRowDxfId="46" dataCellStyle="Normal 4"/>
    <tableColumn id="4" xr3:uid="{5ABF9A04-8379-4BBB-A6D8-2D75F62CE1FC}" name="Own use" dataDxfId="45" totalsRowDxfId="44" dataCellStyle="Normal 4"/>
    <tableColumn id="5" xr3:uid="{D589006C-722F-4284-B058-D8095BF94B37}" name="Total electricity supplied by MPPs" dataDxfId="43" totalsRowDxfId="42" dataCellStyle="Normal 4"/>
    <tableColumn id="6" xr3:uid="{362BFCB9-2F74-4060-B206-15C119E14B16}" name="Coal_x000a_[note 7]" dataDxfId="41" totalsRowDxfId="40" dataCellStyle="Normal 4"/>
    <tableColumn id="7" xr3:uid="{79ADA9DA-EE9D-4AA9-AB00-8B7D916B1223}" name="Oil" dataDxfId="39" totalsRowDxfId="38" dataCellStyle="Normal 4"/>
    <tableColumn id="8" xr3:uid="{6E729097-D64D-4BCB-90D3-A813999E0A28}" name="Gas" dataDxfId="37" totalsRowDxfId="36" dataCellStyle="Normal 4"/>
    <tableColumn id="9" xr3:uid="{626A99DD-E9C2-46AE-928F-0D0977EA84D9}" name=" Nuclear" dataDxfId="35" totalsRowDxfId="34" dataCellStyle="Normal 4"/>
    <tableColumn id="10" xr3:uid="{66F17E76-B9AF-4F1A-A36D-1299A6A583D1}" name=" Hydro" dataDxfId="33" totalsRowDxfId="32" dataCellStyle="Normal 4"/>
    <tableColumn id="11" xr3:uid="{23E7A6DD-6A3B-42EA-9249-A887BDB42C21}" name="Total wind _x000a_[note 8]_x000a_[note 9]" dataDxfId="31" totalsRowDxfId="30" dataCellStyle="Normal 4"/>
    <tableColumn id="12" xr3:uid="{24253423-EC8E-4D86-A1D3-CE272C80F6EB}" name="Onshore _x000a_wind" dataDxfId="29" totalsRowDxfId="28" dataCellStyle="Normal 4"/>
    <tableColumn id="13" xr3:uid="{0D58EB20-7A57-412A-A4C0-2B8C5F229B37}" name="Offshore _x000a_wind" dataDxfId="27" totalsRowDxfId="26" dataCellStyle="Normal 4"/>
    <tableColumn id="14" xr3:uid="{A4E606EE-E99A-4A68-85B7-BDBE95FB7FA7}" name="Solar" dataDxfId="25" totalsRowDxfId="24" dataCellStyle="Normal 4"/>
    <tableColumn id="15" xr3:uid="{B2C562C8-3BF3-42C4-BC8E-95ECB9154AC3}" name="Bioenergy_x000a_[note 10]" dataDxfId="23" totalsRowDxfId="22" dataCellStyle="Normal 4"/>
    <tableColumn id="16" xr3:uid="{B3C09D76-54D1-4FFE-AC19-829A1A732384}" name="Other fuels _x000a_[note 10]" dataDxfId="21" totalsRowDxfId="20" dataCellStyle="Normal 4"/>
    <tableColumn id="17" xr3:uid="{9C7BA09C-19A4-4D34-9683-77B09EDEFD20}" name="Pumped _x000a_storage _x000a_[note 11]" dataDxfId="19" totalsRowDxfId="18" dataCellStyle="Normal 4"/>
    <tableColumn id="1" xr3:uid="{857BAD12-A966-4DB1-BF15-8CBDABFE29B1}" name="Battery storage [note 12]" dataDxfId="17" totalsRowDxfId="16" dataCellStyle="Normal 4"/>
    <tableColumn id="18" xr3:uid="{CC51B5A9-B9EE-4A68-A9BE-52189EA0EEB0}" name="Conventional _x000a_thermal stations _x000a_[note 13]" dataDxfId="15" totalsRowDxfId="14" dataCellStyle="Normal 4"/>
    <tableColumn id="19" xr3:uid="{357E057E-D96A-4177-92E4-88159682DDD9}" name="CCGT stations _x000a_[note 14]" dataDxfId="13" totalsRowDxfId="12" dataCellStyle="Normal 4"/>
    <tableColumn id="20" xr3:uid="{48387D87-06DC-44E8-B314-F7D2499C34CE}" name="Net imports" dataDxfId="11" totalsRowDxfId="10" dataCellStyle="Normal 4"/>
    <tableColumn id="21" xr3:uid="{36F04A43-79D7-412E-B18D-D3C381774CDD}" name="Net purchases from _x000a_other sources _x000a_[note 15]" dataDxfId="9" totalsRowDxfId="8" dataCellStyle="Normal 4"/>
    <tableColumn id="22" xr3:uid="{35E1AEC4-DE70-409B-9555-1576A0F1F6B3}" name="Total electricity _x000a_available" dataDxfId="7" totalsRowDxfId="6" dataCellStyle="Normal 4"/>
    <tableColumn id="23" xr3:uid="{6E8AD977-2543-4AA2-90AE-CECDAFB99C2C}" name="Low carbon _x000a_[note 4]" dataDxfId="5" totalsRowDxfId="4" dataCellStyle="Normal 4"/>
    <tableColumn id="24" xr3:uid="{0B90B2E2-4DDA-4220-B6EB-31A493B40210}" name="Renewables _x000a_[note 4]" dataDxfId="3" totalsRowDxfId="2" dataCellStyle="Normal 4"/>
    <tableColumn id="25" xr3:uid="{59F242F5-E6B6-49AE-914C-89749D102D9E}" name="Fossil fuels _x000a_[note 4]" dataDxfId="1" totalsRow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3DEC-78F0-4E45-B91C-6B882B87E632}">
  <dimension ref="A1:IW26"/>
  <sheetViews>
    <sheetView tabSelected="1" zoomScaleNormal="100" workbookViewId="0"/>
  </sheetViews>
  <sheetFormatPr defaultColWidth="8.7265625" defaultRowHeight="15.5" x14ac:dyDescent="0.35"/>
  <cols>
    <col min="1" max="1" width="150.54296875" style="176" customWidth="1"/>
    <col min="2" max="256" width="9.26953125" style="157" customWidth="1"/>
    <col min="257" max="16384" width="8.7265625" style="157"/>
  </cols>
  <sheetData>
    <row r="1" spans="1:257" s="158" customFormat="1" ht="45" customHeight="1" x14ac:dyDescent="0.35">
      <c r="A1" s="162" t="s">
        <v>62</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Y1" s="157"/>
      <c r="CZ1" s="157"/>
      <c r="DA1" s="157"/>
      <c r="DB1" s="157"/>
      <c r="DC1" s="157"/>
      <c r="DD1" s="157"/>
      <c r="DE1" s="157"/>
      <c r="DF1" s="157"/>
      <c r="DG1" s="157"/>
      <c r="DH1" s="157"/>
      <c r="DI1" s="157"/>
      <c r="DJ1" s="157"/>
      <c r="DK1" s="157"/>
      <c r="DL1" s="157"/>
      <c r="DM1" s="157"/>
      <c r="DN1" s="157"/>
      <c r="DO1" s="157"/>
      <c r="DP1" s="157"/>
      <c r="DQ1" s="157"/>
      <c r="DR1" s="157"/>
      <c r="DS1" s="157"/>
      <c r="DT1" s="157"/>
      <c r="DU1" s="157"/>
      <c r="DV1" s="157"/>
      <c r="DW1" s="157"/>
      <c r="DX1" s="157"/>
      <c r="DY1" s="157"/>
      <c r="DZ1" s="157"/>
      <c r="EA1" s="157"/>
      <c r="EB1" s="157"/>
      <c r="EC1" s="157"/>
      <c r="ED1" s="157"/>
      <c r="EE1" s="157"/>
      <c r="EF1" s="157"/>
      <c r="EG1" s="157"/>
      <c r="EH1" s="157"/>
      <c r="EI1" s="157"/>
      <c r="EJ1" s="157"/>
      <c r="EK1" s="157"/>
      <c r="EL1" s="157"/>
      <c r="EM1" s="157"/>
      <c r="EN1" s="157"/>
      <c r="EO1" s="157"/>
      <c r="EP1" s="157"/>
      <c r="EQ1" s="157"/>
      <c r="ER1" s="157"/>
      <c r="ES1" s="157"/>
      <c r="ET1" s="157"/>
      <c r="EU1" s="157"/>
      <c r="EV1" s="157"/>
      <c r="EW1" s="157"/>
      <c r="EX1" s="157"/>
      <c r="EY1" s="157"/>
      <c r="EZ1" s="157"/>
      <c r="FA1" s="157"/>
      <c r="FB1" s="157"/>
      <c r="FC1" s="157"/>
      <c r="FD1" s="157"/>
      <c r="FE1" s="157"/>
      <c r="FF1" s="157"/>
      <c r="FG1" s="157"/>
      <c r="FH1" s="157"/>
      <c r="FI1" s="157"/>
      <c r="FJ1" s="157"/>
      <c r="FK1" s="157"/>
      <c r="FL1" s="157"/>
      <c r="FM1" s="157"/>
      <c r="FN1" s="157"/>
      <c r="FO1" s="157"/>
      <c r="FP1" s="157"/>
      <c r="FQ1" s="157"/>
      <c r="FR1" s="157"/>
      <c r="FS1" s="157"/>
      <c r="FT1" s="157"/>
      <c r="FU1" s="157"/>
      <c r="FV1" s="157"/>
      <c r="FW1" s="157"/>
      <c r="FX1" s="157"/>
      <c r="FY1" s="157"/>
      <c r="FZ1" s="157"/>
      <c r="GA1" s="157"/>
      <c r="GB1" s="157"/>
      <c r="GC1" s="157"/>
      <c r="GD1" s="157"/>
      <c r="GE1" s="157"/>
      <c r="GF1" s="157"/>
      <c r="GG1" s="157"/>
      <c r="GH1" s="157"/>
      <c r="GI1" s="157"/>
      <c r="GJ1" s="157"/>
      <c r="GK1" s="157"/>
      <c r="GL1" s="157"/>
      <c r="GM1" s="157"/>
      <c r="GN1" s="157"/>
      <c r="GO1" s="157"/>
      <c r="GP1" s="157"/>
      <c r="GQ1" s="157"/>
      <c r="GR1" s="157"/>
      <c r="GS1" s="157"/>
      <c r="GT1" s="157"/>
      <c r="GU1" s="157"/>
      <c r="GV1" s="157"/>
      <c r="GW1" s="157"/>
      <c r="GX1" s="157"/>
      <c r="GY1" s="157"/>
      <c r="GZ1" s="157"/>
      <c r="HA1" s="157"/>
      <c r="HB1" s="157"/>
      <c r="HC1" s="157"/>
      <c r="HD1" s="157"/>
      <c r="HE1" s="157"/>
      <c r="HF1" s="157"/>
      <c r="HG1" s="157"/>
      <c r="HH1" s="157"/>
      <c r="HI1" s="157"/>
      <c r="HJ1" s="157"/>
      <c r="HK1" s="157"/>
      <c r="HL1" s="157"/>
      <c r="HM1" s="157"/>
      <c r="HN1" s="157"/>
      <c r="HO1" s="157"/>
      <c r="HP1" s="157"/>
      <c r="HQ1" s="157"/>
      <c r="HR1" s="157"/>
      <c r="HS1" s="157"/>
      <c r="HT1" s="157"/>
      <c r="HU1" s="157"/>
      <c r="HV1" s="157"/>
      <c r="HW1" s="157"/>
      <c r="HX1" s="157"/>
      <c r="HY1" s="157"/>
      <c r="HZ1" s="157"/>
      <c r="IA1" s="157"/>
      <c r="IB1" s="157"/>
      <c r="IC1" s="157"/>
      <c r="ID1" s="157"/>
      <c r="IE1" s="157"/>
      <c r="IF1" s="157"/>
      <c r="IG1" s="157"/>
      <c r="IH1" s="157"/>
      <c r="II1" s="157"/>
      <c r="IJ1" s="157"/>
      <c r="IK1" s="157"/>
      <c r="IL1" s="157"/>
      <c r="IM1" s="157"/>
      <c r="IN1" s="157"/>
      <c r="IO1" s="157"/>
      <c r="IP1" s="157"/>
      <c r="IQ1" s="157"/>
      <c r="IR1" s="157"/>
      <c r="IS1" s="157"/>
      <c r="IT1" s="157"/>
      <c r="IU1" s="157"/>
      <c r="IV1" s="157"/>
      <c r="IW1" s="157"/>
    </row>
    <row r="2" spans="1:257" s="158" customFormat="1" ht="46.5" x14ac:dyDescent="0.35">
      <c r="A2" s="157" t="s">
        <v>728</v>
      </c>
    </row>
    <row r="3" spans="1:257" s="164" customFormat="1" ht="30" customHeight="1" x14ac:dyDescent="0.55000000000000004">
      <c r="A3" s="163" t="s">
        <v>0</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row>
    <row r="4" spans="1:257" s="166" customFormat="1" ht="45" customHeight="1" x14ac:dyDescent="0.35">
      <c r="A4" s="165" t="s">
        <v>793</v>
      </c>
    </row>
    <row r="5" spans="1:257" s="164" customFormat="1" ht="30" customHeight="1" x14ac:dyDescent="0.55000000000000004">
      <c r="A5" s="163" t="s">
        <v>1</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c r="BX5" s="157"/>
      <c r="BY5" s="157"/>
      <c r="BZ5" s="157"/>
      <c r="CA5" s="157"/>
      <c r="CB5" s="157"/>
      <c r="CC5" s="157"/>
      <c r="CD5" s="157"/>
      <c r="CE5" s="157"/>
      <c r="CF5" s="157"/>
      <c r="CG5" s="157"/>
      <c r="CH5" s="157"/>
      <c r="CI5" s="157"/>
      <c r="CJ5" s="157"/>
      <c r="CK5" s="157"/>
      <c r="CL5" s="157"/>
      <c r="CM5" s="157"/>
      <c r="CN5" s="157"/>
      <c r="CO5" s="157"/>
      <c r="CP5" s="157"/>
      <c r="CQ5" s="157"/>
      <c r="CR5" s="157"/>
      <c r="CS5" s="157"/>
      <c r="CT5" s="157"/>
      <c r="CU5" s="157"/>
      <c r="CV5" s="157"/>
      <c r="CW5" s="157"/>
      <c r="CX5" s="157"/>
      <c r="CY5" s="157"/>
      <c r="CZ5" s="157"/>
      <c r="DA5" s="157"/>
      <c r="DB5" s="157"/>
      <c r="DC5" s="157"/>
      <c r="DD5" s="157"/>
      <c r="DE5" s="157"/>
      <c r="DF5" s="157"/>
      <c r="DG5" s="157"/>
      <c r="DH5" s="157"/>
      <c r="DI5" s="157"/>
      <c r="DJ5" s="157"/>
      <c r="DK5" s="157"/>
      <c r="DL5" s="157"/>
      <c r="DM5" s="157"/>
      <c r="DN5" s="157"/>
      <c r="DO5" s="157"/>
      <c r="DP5" s="157"/>
      <c r="DQ5" s="157"/>
      <c r="DR5" s="157"/>
      <c r="DS5" s="157"/>
      <c r="DT5" s="157"/>
      <c r="DU5" s="157"/>
      <c r="DV5" s="157"/>
      <c r="DW5" s="157"/>
      <c r="DX5" s="157"/>
      <c r="DY5" s="157"/>
      <c r="DZ5" s="157"/>
      <c r="EA5" s="157"/>
      <c r="EB5" s="157"/>
      <c r="EC5" s="157"/>
      <c r="ED5" s="157"/>
      <c r="EE5" s="157"/>
      <c r="EF5" s="157"/>
      <c r="EG5" s="157"/>
      <c r="EH5" s="157"/>
      <c r="EI5" s="157"/>
      <c r="EJ5" s="157"/>
      <c r="EK5" s="157"/>
      <c r="EL5" s="157"/>
      <c r="EM5" s="157"/>
      <c r="EN5" s="157"/>
      <c r="EO5" s="157"/>
      <c r="EP5" s="157"/>
      <c r="EQ5" s="157"/>
      <c r="ER5" s="157"/>
      <c r="ES5" s="157"/>
      <c r="ET5" s="157"/>
      <c r="EU5" s="157"/>
      <c r="EV5" s="157"/>
      <c r="EW5" s="157"/>
      <c r="EX5" s="157"/>
      <c r="EY5" s="157"/>
      <c r="EZ5" s="157"/>
      <c r="FA5" s="157"/>
      <c r="FB5" s="157"/>
      <c r="FC5" s="157"/>
      <c r="FD5" s="157"/>
      <c r="FE5" s="157"/>
      <c r="FF5" s="157"/>
      <c r="FG5" s="157"/>
      <c r="FH5" s="157"/>
      <c r="FI5" s="157"/>
      <c r="FJ5" s="157"/>
      <c r="FK5" s="157"/>
      <c r="FL5" s="157"/>
      <c r="FM5" s="157"/>
      <c r="FN5" s="157"/>
      <c r="FO5" s="157"/>
      <c r="FP5" s="157"/>
      <c r="FQ5" s="157"/>
      <c r="FR5" s="157"/>
      <c r="FS5" s="157"/>
      <c r="FT5" s="157"/>
      <c r="FU5" s="157"/>
      <c r="FV5" s="157"/>
      <c r="FW5" s="157"/>
      <c r="FX5" s="157"/>
      <c r="FY5" s="157"/>
      <c r="FZ5" s="157"/>
      <c r="GA5" s="157"/>
      <c r="GB5" s="157"/>
      <c r="GC5" s="157"/>
      <c r="GD5" s="157"/>
      <c r="GE5" s="157"/>
      <c r="GF5" s="157"/>
      <c r="GG5" s="157"/>
      <c r="GH5" s="157"/>
      <c r="GI5" s="157"/>
      <c r="GJ5" s="157"/>
      <c r="GK5" s="157"/>
      <c r="GL5" s="157"/>
      <c r="GM5" s="157"/>
      <c r="GN5" s="157"/>
      <c r="GO5" s="157"/>
      <c r="GP5" s="157"/>
      <c r="GQ5" s="157"/>
      <c r="GR5" s="157"/>
      <c r="GS5" s="157"/>
      <c r="GT5" s="157"/>
      <c r="GU5" s="157"/>
      <c r="GV5" s="157"/>
      <c r="GW5" s="157"/>
      <c r="GX5" s="157"/>
      <c r="GY5" s="157"/>
      <c r="GZ5" s="157"/>
      <c r="HA5" s="157"/>
      <c r="HB5" s="157"/>
      <c r="HC5" s="157"/>
      <c r="HD5" s="157"/>
      <c r="HE5" s="157"/>
      <c r="HF5" s="157"/>
      <c r="HG5" s="157"/>
      <c r="HH5" s="157"/>
      <c r="HI5" s="157"/>
      <c r="HJ5" s="157"/>
      <c r="HK5" s="157"/>
      <c r="HL5" s="157"/>
      <c r="HM5" s="157"/>
      <c r="HN5" s="157"/>
      <c r="HO5" s="157"/>
      <c r="HP5" s="157"/>
      <c r="HQ5" s="157"/>
      <c r="HR5" s="157"/>
      <c r="HS5" s="157"/>
      <c r="HT5" s="157"/>
      <c r="HU5" s="157"/>
      <c r="HV5" s="157"/>
      <c r="HW5" s="157"/>
      <c r="HX5" s="157"/>
      <c r="HY5" s="157"/>
      <c r="HZ5" s="157"/>
      <c r="IA5" s="157"/>
      <c r="IB5" s="157"/>
      <c r="IC5" s="157"/>
      <c r="ID5" s="157"/>
      <c r="IE5" s="157"/>
      <c r="IF5" s="157"/>
      <c r="IG5" s="157"/>
      <c r="IH5" s="157"/>
      <c r="II5" s="157"/>
      <c r="IJ5" s="157"/>
      <c r="IK5" s="157"/>
      <c r="IL5" s="157"/>
      <c r="IM5" s="157"/>
      <c r="IN5" s="157"/>
      <c r="IO5" s="157"/>
      <c r="IP5" s="157"/>
      <c r="IQ5" s="157"/>
      <c r="IR5" s="157"/>
      <c r="IS5" s="157"/>
      <c r="IT5" s="157"/>
      <c r="IU5" s="157"/>
      <c r="IV5" s="157"/>
      <c r="IW5" s="157"/>
    </row>
    <row r="6" spans="1:257" s="166" customFormat="1" ht="20.25" customHeight="1" x14ac:dyDescent="0.35">
      <c r="A6" s="167" t="s">
        <v>780</v>
      </c>
    </row>
    <row r="7" spans="1:257" s="158" customFormat="1" ht="30" customHeight="1" x14ac:dyDescent="0.55000000000000004">
      <c r="A7" s="163" t="s">
        <v>2</v>
      </c>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c r="BV7" s="157"/>
      <c r="BW7" s="157"/>
      <c r="BX7" s="157"/>
      <c r="BY7" s="157"/>
      <c r="BZ7" s="157"/>
      <c r="CA7" s="157"/>
      <c r="CB7" s="157"/>
      <c r="CC7" s="157"/>
      <c r="CD7" s="157"/>
      <c r="CE7" s="157"/>
      <c r="CF7" s="157"/>
      <c r="CG7" s="157"/>
      <c r="CH7" s="157"/>
      <c r="CI7" s="157"/>
      <c r="CJ7" s="157"/>
      <c r="CK7" s="157"/>
      <c r="CL7" s="157"/>
      <c r="CM7" s="157"/>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57"/>
      <c r="DL7" s="157"/>
      <c r="DM7" s="157"/>
      <c r="DN7" s="157"/>
      <c r="DO7" s="157"/>
      <c r="DP7" s="157"/>
      <c r="DQ7" s="157"/>
      <c r="DR7" s="157"/>
      <c r="DS7" s="157"/>
      <c r="DT7" s="157"/>
      <c r="DU7" s="157"/>
      <c r="DV7" s="157"/>
      <c r="DW7" s="157"/>
      <c r="DX7" s="157"/>
      <c r="DY7" s="157"/>
      <c r="DZ7" s="157"/>
      <c r="EA7" s="157"/>
      <c r="EB7" s="157"/>
      <c r="EC7" s="157"/>
      <c r="ED7" s="157"/>
      <c r="EE7" s="157"/>
      <c r="EF7" s="157"/>
      <c r="EG7" s="157"/>
      <c r="EH7" s="157"/>
      <c r="EI7" s="157"/>
      <c r="EJ7" s="157"/>
      <c r="EK7" s="157"/>
      <c r="EL7" s="157"/>
      <c r="EM7" s="157"/>
      <c r="EN7" s="157"/>
      <c r="EO7" s="157"/>
      <c r="EP7" s="157"/>
      <c r="EQ7" s="157"/>
      <c r="ER7" s="157"/>
      <c r="ES7" s="157"/>
      <c r="ET7" s="157"/>
      <c r="EU7" s="157"/>
      <c r="EV7" s="157"/>
      <c r="EW7" s="157"/>
      <c r="EX7" s="157"/>
      <c r="EY7" s="157"/>
      <c r="EZ7" s="157"/>
      <c r="FA7" s="157"/>
      <c r="FB7" s="157"/>
      <c r="FC7" s="157"/>
      <c r="FD7" s="157"/>
      <c r="FE7" s="157"/>
      <c r="FF7" s="157"/>
      <c r="FG7" s="157"/>
      <c r="FH7" s="157"/>
      <c r="FI7" s="157"/>
      <c r="FJ7" s="157"/>
      <c r="FK7" s="157"/>
      <c r="FL7" s="157"/>
      <c r="FM7" s="157"/>
      <c r="FN7" s="157"/>
      <c r="FO7" s="157"/>
      <c r="FP7" s="157"/>
      <c r="FQ7" s="157"/>
      <c r="FR7" s="157"/>
      <c r="FS7" s="157"/>
      <c r="FT7" s="157"/>
      <c r="FU7" s="157"/>
      <c r="FV7" s="157"/>
      <c r="FW7" s="157"/>
      <c r="FX7" s="157"/>
      <c r="FY7" s="157"/>
      <c r="FZ7" s="157"/>
      <c r="GA7" s="157"/>
      <c r="GB7" s="157"/>
      <c r="GC7" s="157"/>
      <c r="GD7" s="157"/>
      <c r="GE7" s="157"/>
      <c r="GF7" s="157"/>
      <c r="GG7" s="157"/>
      <c r="GH7" s="157"/>
      <c r="GI7" s="157"/>
      <c r="GJ7" s="157"/>
      <c r="GK7" s="157"/>
      <c r="GL7" s="157"/>
      <c r="GM7" s="157"/>
      <c r="GN7" s="157"/>
      <c r="GO7" s="157"/>
      <c r="GP7" s="157"/>
      <c r="GQ7" s="157"/>
      <c r="GR7" s="157"/>
      <c r="GS7" s="157"/>
      <c r="GT7" s="157"/>
      <c r="GU7" s="157"/>
      <c r="GV7" s="157"/>
      <c r="GW7" s="157"/>
      <c r="GX7" s="157"/>
      <c r="GY7" s="157"/>
      <c r="GZ7" s="157"/>
      <c r="HA7" s="157"/>
      <c r="HB7" s="157"/>
      <c r="HC7" s="157"/>
      <c r="HD7" s="157"/>
      <c r="HE7" s="157"/>
      <c r="HF7" s="157"/>
      <c r="HG7" s="157"/>
      <c r="HH7" s="157"/>
      <c r="HI7" s="157"/>
      <c r="HJ7" s="157"/>
      <c r="HK7" s="157"/>
      <c r="HL7" s="157"/>
      <c r="HM7" s="157"/>
      <c r="HN7" s="157"/>
      <c r="HO7" s="157"/>
      <c r="HP7" s="157"/>
      <c r="HQ7" s="157"/>
      <c r="HR7" s="157"/>
      <c r="HS7" s="157"/>
      <c r="HT7" s="157"/>
      <c r="HU7" s="157"/>
      <c r="HV7" s="157"/>
      <c r="HW7" s="157"/>
      <c r="HX7" s="157"/>
      <c r="HY7" s="157"/>
      <c r="HZ7" s="157"/>
      <c r="IA7" s="157"/>
      <c r="IB7" s="157"/>
      <c r="IC7" s="157"/>
      <c r="ID7" s="157"/>
      <c r="IE7" s="157"/>
      <c r="IF7" s="157"/>
      <c r="IG7" s="157"/>
      <c r="IH7" s="157"/>
      <c r="II7" s="157"/>
      <c r="IJ7" s="157"/>
      <c r="IK7" s="157"/>
      <c r="IL7" s="157"/>
      <c r="IM7" s="157"/>
      <c r="IN7" s="157"/>
      <c r="IO7" s="157"/>
      <c r="IP7" s="157"/>
      <c r="IQ7" s="157"/>
      <c r="IR7" s="157"/>
      <c r="IS7" s="157"/>
      <c r="IT7" s="157"/>
      <c r="IU7" s="157"/>
      <c r="IV7" s="157"/>
      <c r="IW7" s="157"/>
    </row>
    <row r="8" spans="1:257" s="166" customFormat="1" ht="31" x14ac:dyDescent="0.35">
      <c r="A8" s="165" t="s">
        <v>790</v>
      </c>
    </row>
    <row r="9" spans="1:257" s="158" customFormat="1" ht="30" customHeight="1" x14ac:dyDescent="0.55000000000000004">
      <c r="A9" s="159" t="s">
        <v>3</v>
      </c>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H9" s="157"/>
      <c r="CI9" s="157"/>
      <c r="CJ9" s="157"/>
      <c r="CK9" s="157"/>
      <c r="CL9" s="157"/>
      <c r="CM9" s="157"/>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57"/>
      <c r="DL9" s="157"/>
      <c r="DM9" s="157"/>
      <c r="DN9" s="157"/>
      <c r="DO9" s="157"/>
      <c r="DP9" s="157"/>
      <c r="DQ9" s="157"/>
      <c r="DR9" s="157"/>
      <c r="DS9" s="157"/>
      <c r="DT9" s="157"/>
      <c r="DU9" s="157"/>
      <c r="DV9" s="157"/>
      <c r="DW9" s="157"/>
      <c r="DX9" s="157"/>
      <c r="DY9" s="157"/>
      <c r="DZ9" s="157"/>
      <c r="EA9" s="157"/>
      <c r="EB9" s="157"/>
      <c r="EC9" s="157"/>
      <c r="ED9" s="157"/>
      <c r="EE9" s="157"/>
      <c r="EF9" s="157"/>
      <c r="EG9" s="157"/>
      <c r="EH9" s="157"/>
      <c r="EI9" s="157"/>
      <c r="EJ9" s="157"/>
      <c r="EK9" s="157"/>
      <c r="EL9" s="157"/>
      <c r="EM9" s="157"/>
      <c r="EN9" s="157"/>
      <c r="EO9" s="157"/>
      <c r="EP9" s="157"/>
      <c r="EQ9" s="157"/>
      <c r="ER9" s="157"/>
      <c r="ES9" s="157"/>
      <c r="ET9" s="157"/>
      <c r="EU9" s="157"/>
      <c r="EV9" s="157"/>
      <c r="EW9" s="157"/>
      <c r="EX9" s="157"/>
      <c r="EY9" s="157"/>
      <c r="EZ9" s="157"/>
      <c r="FA9" s="157"/>
      <c r="FB9" s="157"/>
      <c r="FC9" s="157"/>
      <c r="FD9" s="157"/>
      <c r="FE9" s="157"/>
      <c r="FF9" s="157"/>
      <c r="FG9" s="157"/>
      <c r="FH9" s="157"/>
      <c r="FI9" s="157"/>
      <c r="FJ9" s="157"/>
      <c r="FK9" s="157"/>
      <c r="FL9" s="157"/>
      <c r="FM9" s="157"/>
      <c r="FN9" s="157"/>
      <c r="FO9" s="157"/>
      <c r="FP9" s="157"/>
      <c r="FQ9" s="157"/>
      <c r="FR9" s="157"/>
      <c r="FS9" s="157"/>
      <c r="FT9" s="157"/>
      <c r="FU9" s="157"/>
      <c r="FV9" s="157"/>
      <c r="FW9" s="157"/>
      <c r="FX9" s="157"/>
      <c r="FY9" s="157"/>
      <c r="FZ9" s="157"/>
      <c r="GA9" s="157"/>
      <c r="GB9" s="157"/>
      <c r="GC9" s="157"/>
      <c r="GD9" s="157"/>
      <c r="GE9" s="157"/>
      <c r="GF9" s="157"/>
      <c r="GG9" s="157"/>
      <c r="GH9" s="157"/>
      <c r="GI9" s="157"/>
      <c r="GJ9" s="157"/>
      <c r="GK9" s="157"/>
      <c r="GL9" s="157"/>
      <c r="GM9" s="157"/>
      <c r="GN9" s="157"/>
      <c r="GO9" s="157"/>
      <c r="GP9" s="157"/>
      <c r="GQ9" s="157"/>
      <c r="GR9" s="157"/>
      <c r="GS9" s="157"/>
      <c r="GT9" s="157"/>
      <c r="GU9" s="157"/>
      <c r="GV9" s="157"/>
      <c r="GW9" s="157"/>
      <c r="GX9" s="157"/>
      <c r="GY9" s="157"/>
      <c r="GZ9" s="157"/>
      <c r="HA9" s="157"/>
      <c r="HB9" s="157"/>
      <c r="HC9" s="157"/>
      <c r="HD9" s="157"/>
      <c r="HE9" s="157"/>
      <c r="HF9" s="157"/>
      <c r="HG9" s="157"/>
      <c r="HH9" s="157"/>
      <c r="HI9" s="157"/>
      <c r="HJ9" s="157"/>
      <c r="HK9" s="157"/>
      <c r="HL9" s="157"/>
      <c r="HM9" s="157"/>
      <c r="HN9" s="157"/>
      <c r="HO9" s="157"/>
      <c r="HP9" s="157"/>
      <c r="HQ9" s="157"/>
      <c r="HR9" s="157"/>
      <c r="HS9" s="157"/>
      <c r="HT9" s="157"/>
      <c r="HU9" s="157"/>
      <c r="HV9" s="157"/>
      <c r="HW9" s="157"/>
      <c r="HX9" s="157"/>
      <c r="HY9" s="157"/>
      <c r="HZ9" s="157"/>
      <c r="IA9" s="157"/>
      <c r="IB9" s="157"/>
      <c r="IC9" s="157"/>
      <c r="ID9" s="157"/>
      <c r="IE9" s="157"/>
      <c r="IF9" s="157"/>
      <c r="IG9" s="157"/>
      <c r="IH9" s="157"/>
      <c r="II9" s="157"/>
      <c r="IJ9" s="157"/>
      <c r="IK9" s="157"/>
      <c r="IL9" s="157"/>
      <c r="IM9" s="157"/>
      <c r="IN9" s="157"/>
      <c r="IO9" s="157"/>
      <c r="IP9" s="157"/>
      <c r="IQ9" s="157"/>
      <c r="IR9" s="157"/>
      <c r="IS9" s="157"/>
      <c r="IT9" s="157"/>
      <c r="IU9" s="157"/>
      <c r="IV9" s="157"/>
      <c r="IW9" s="157"/>
    </row>
    <row r="10" spans="1:257" s="158" customFormat="1" ht="45" customHeight="1" x14ac:dyDescent="0.35">
      <c r="A10" s="157" t="s">
        <v>615</v>
      </c>
    </row>
    <row r="11" spans="1:257" s="158" customFormat="1" ht="20.25" customHeight="1" x14ac:dyDescent="0.35">
      <c r="A11" s="168" t="s">
        <v>662</v>
      </c>
    </row>
    <row r="12" spans="1:257" s="158" customFormat="1" ht="45" customHeight="1" x14ac:dyDescent="0.35">
      <c r="A12" s="157" t="s">
        <v>612</v>
      </c>
    </row>
    <row r="13" spans="1:257" s="158" customFormat="1" ht="45" customHeight="1" x14ac:dyDescent="0.35">
      <c r="A13" s="157" t="s">
        <v>613</v>
      </c>
    </row>
    <row r="14" spans="1:257" s="158" customFormat="1" ht="20.25" customHeight="1" x14ac:dyDescent="0.35">
      <c r="A14" s="157" t="s">
        <v>614</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7"/>
      <c r="BX14" s="157"/>
      <c r="BY14" s="157"/>
      <c r="BZ14" s="157"/>
      <c r="CA14" s="157"/>
      <c r="CB14" s="157"/>
      <c r="CC14" s="157"/>
      <c r="CD14" s="157"/>
      <c r="CE14" s="157"/>
      <c r="CF14" s="157"/>
      <c r="CG14" s="157"/>
      <c r="CH14" s="157"/>
      <c r="CI14" s="157"/>
      <c r="CJ14" s="157"/>
      <c r="CK14" s="157"/>
      <c r="CL14" s="157"/>
      <c r="CM14" s="157"/>
      <c r="CN14" s="157"/>
      <c r="CO14" s="157"/>
      <c r="CP14" s="157"/>
      <c r="CQ14" s="157"/>
      <c r="CR14" s="157"/>
      <c r="CS14" s="157"/>
      <c r="CT14" s="157"/>
      <c r="CU14" s="157"/>
      <c r="CV14" s="157"/>
      <c r="CW14" s="157"/>
      <c r="CX14" s="157"/>
      <c r="CY14" s="157"/>
      <c r="CZ14" s="157"/>
      <c r="DA14" s="157"/>
      <c r="DB14" s="157"/>
      <c r="DC14" s="157"/>
      <c r="DD14" s="157"/>
      <c r="DE14" s="157"/>
      <c r="DF14" s="157"/>
      <c r="DG14" s="157"/>
      <c r="DH14" s="157"/>
      <c r="DI14" s="157"/>
      <c r="DJ14" s="157"/>
      <c r="DK14" s="157"/>
      <c r="DL14" s="157"/>
      <c r="DM14" s="157"/>
      <c r="DN14" s="157"/>
      <c r="DO14" s="157"/>
      <c r="DP14" s="157"/>
      <c r="DQ14" s="157"/>
      <c r="DR14" s="157"/>
      <c r="DS14" s="157"/>
      <c r="DT14" s="157"/>
      <c r="DU14" s="157"/>
      <c r="DV14" s="157"/>
      <c r="DW14" s="157"/>
      <c r="DX14" s="157"/>
      <c r="DY14" s="157"/>
      <c r="DZ14" s="157"/>
      <c r="EA14" s="157"/>
      <c r="EB14" s="157"/>
      <c r="EC14" s="157"/>
      <c r="ED14" s="157"/>
      <c r="EE14" s="157"/>
      <c r="EF14" s="157"/>
      <c r="EG14" s="157"/>
      <c r="EH14" s="157"/>
      <c r="EI14" s="157"/>
      <c r="EJ14" s="157"/>
      <c r="EK14" s="157"/>
      <c r="EL14" s="157"/>
      <c r="EM14" s="157"/>
      <c r="EN14" s="157"/>
      <c r="EO14" s="157"/>
      <c r="EP14" s="157"/>
      <c r="EQ14" s="157"/>
      <c r="ER14" s="157"/>
      <c r="ES14" s="157"/>
      <c r="ET14" s="157"/>
      <c r="EU14" s="157"/>
      <c r="EV14" s="157"/>
      <c r="EW14" s="157"/>
      <c r="EX14" s="157"/>
      <c r="EY14" s="157"/>
      <c r="EZ14" s="157"/>
      <c r="FA14" s="157"/>
      <c r="FB14" s="157"/>
      <c r="FC14" s="157"/>
      <c r="FD14" s="157"/>
      <c r="FE14" s="157"/>
      <c r="FF14" s="157"/>
      <c r="FG14" s="157"/>
      <c r="FH14" s="157"/>
      <c r="FI14" s="157"/>
      <c r="FJ14" s="157"/>
      <c r="FK14" s="157"/>
      <c r="FL14" s="157"/>
      <c r="FM14" s="157"/>
      <c r="FN14" s="157"/>
      <c r="FO14" s="157"/>
      <c r="FP14" s="157"/>
      <c r="FQ14" s="157"/>
      <c r="FR14" s="157"/>
      <c r="FS14" s="157"/>
      <c r="FT14" s="157"/>
      <c r="FU14" s="157"/>
      <c r="FV14" s="157"/>
      <c r="FW14" s="157"/>
      <c r="FX14" s="157"/>
      <c r="FY14" s="157"/>
      <c r="FZ14" s="157"/>
      <c r="GA14" s="157"/>
      <c r="GB14" s="157"/>
      <c r="GC14" s="157"/>
      <c r="GD14" s="157"/>
      <c r="GE14" s="157"/>
      <c r="GF14" s="157"/>
      <c r="GG14" s="157"/>
      <c r="GH14" s="157"/>
      <c r="GI14" s="157"/>
      <c r="GJ14" s="157"/>
      <c r="GK14" s="157"/>
      <c r="GL14" s="157"/>
      <c r="GM14" s="157"/>
      <c r="GN14" s="157"/>
      <c r="GO14" s="157"/>
      <c r="GP14" s="157"/>
      <c r="GQ14" s="157"/>
      <c r="GR14" s="157"/>
      <c r="GS14" s="157"/>
      <c r="GT14" s="157"/>
      <c r="GU14" s="157"/>
      <c r="GV14" s="157"/>
      <c r="GW14" s="157"/>
      <c r="GX14" s="157"/>
      <c r="GY14" s="157"/>
      <c r="GZ14" s="157"/>
      <c r="HA14" s="157"/>
      <c r="HB14" s="157"/>
      <c r="HC14" s="157"/>
      <c r="HD14" s="157"/>
      <c r="HE14" s="157"/>
      <c r="HF14" s="157"/>
      <c r="HG14" s="157"/>
      <c r="HH14" s="157"/>
      <c r="HI14" s="157"/>
      <c r="HJ14" s="157"/>
      <c r="HK14" s="157"/>
      <c r="HL14" s="157"/>
      <c r="HM14" s="157"/>
      <c r="HN14" s="157"/>
      <c r="HO14" s="157"/>
      <c r="HP14" s="157"/>
      <c r="HQ14" s="157"/>
      <c r="HR14" s="157"/>
      <c r="HS14" s="157"/>
      <c r="HT14" s="157"/>
      <c r="HU14" s="157"/>
      <c r="HV14" s="157"/>
      <c r="HW14" s="157"/>
      <c r="HX14" s="157"/>
      <c r="HY14" s="157"/>
      <c r="HZ14" s="157"/>
      <c r="IA14" s="157"/>
      <c r="IB14" s="157"/>
      <c r="IC14" s="157"/>
      <c r="ID14" s="157"/>
      <c r="IE14" s="157"/>
      <c r="IF14" s="157"/>
      <c r="IG14" s="157"/>
      <c r="IH14" s="157"/>
      <c r="II14" s="157"/>
      <c r="IJ14" s="157"/>
      <c r="IK14" s="157"/>
      <c r="IL14" s="157"/>
      <c r="IM14" s="157"/>
      <c r="IN14" s="157"/>
      <c r="IO14" s="157"/>
      <c r="IP14" s="157"/>
      <c r="IQ14" s="157"/>
      <c r="IR14" s="157"/>
      <c r="IS14" s="157"/>
      <c r="IT14" s="157"/>
      <c r="IU14" s="157"/>
      <c r="IV14" s="157"/>
      <c r="IW14" s="157"/>
    </row>
    <row r="15" spans="1:257" s="9" customFormat="1" ht="20.25" customHeight="1" x14ac:dyDescent="0.35">
      <c r="A15" s="169" t="s">
        <v>4</v>
      </c>
      <c r="E15" s="10"/>
    </row>
    <row r="16" spans="1:257" s="9" customFormat="1" ht="20.25" customHeight="1" x14ac:dyDescent="0.35">
      <c r="A16" s="169" t="s">
        <v>63</v>
      </c>
      <c r="C16" s="170"/>
      <c r="E16" s="10"/>
    </row>
    <row r="17" spans="1:257" s="9" customFormat="1" ht="20.25" customHeight="1" x14ac:dyDescent="0.35">
      <c r="A17" s="171" t="s">
        <v>5</v>
      </c>
      <c r="E17" s="10"/>
    </row>
    <row r="18" spans="1:257" s="9" customFormat="1" ht="20.25" customHeight="1" x14ac:dyDescent="0.35">
      <c r="A18" s="168" t="s">
        <v>625</v>
      </c>
      <c r="E18" s="10"/>
    </row>
    <row r="19" spans="1:257" s="164" customFormat="1" ht="30" customHeight="1" x14ac:dyDescent="0.55000000000000004">
      <c r="A19" s="159" t="s">
        <v>6</v>
      </c>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c r="CI19" s="157"/>
      <c r="CJ19" s="157"/>
      <c r="CK19" s="157"/>
      <c r="CL19" s="157"/>
      <c r="CM19" s="157"/>
      <c r="CN19" s="157"/>
      <c r="CO19" s="157"/>
      <c r="CP19" s="157"/>
      <c r="CQ19" s="157"/>
      <c r="CR19" s="157"/>
      <c r="CS19" s="157"/>
      <c r="CT19" s="157"/>
      <c r="CU19" s="157"/>
      <c r="CV19" s="157"/>
      <c r="CW19" s="157"/>
      <c r="CX19" s="157"/>
      <c r="CY19" s="157"/>
      <c r="CZ19" s="157"/>
      <c r="DA19" s="157"/>
      <c r="DB19" s="157"/>
      <c r="DC19" s="157"/>
      <c r="DD19" s="157"/>
      <c r="DE19" s="157"/>
      <c r="DF19" s="157"/>
      <c r="DG19" s="157"/>
      <c r="DH19" s="157"/>
      <c r="DI19" s="157"/>
      <c r="DJ19" s="157"/>
      <c r="DK19" s="157"/>
      <c r="DL19" s="157"/>
      <c r="DM19" s="157"/>
      <c r="DN19" s="157"/>
      <c r="DO19" s="157"/>
      <c r="DP19" s="157"/>
      <c r="DQ19" s="157"/>
      <c r="DR19" s="157"/>
      <c r="DS19" s="157"/>
      <c r="DT19" s="157"/>
      <c r="DU19" s="157"/>
      <c r="DV19" s="157"/>
      <c r="DW19" s="157"/>
      <c r="DX19" s="157"/>
      <c r="DY19" s="157"/>
      <c r="DZ19" s="157"/>
      <c r="EA19" s="157"/>
      <c r="EB19" s="157"/>
      <c r="EC19" s="157"/>
      <c r="ED19" s="157"/>
      <c r="EE19" s="157"/>
      <c r="EF19" s="157"/>
      <c r="EG19" s="157"/>
      <c r="EH19" s="157"/>
      <c r="EI19" s="157"/>
      <c r="EJ19" s="157"/>
      <c r="EK19" s="157"/>
      <c r="EL19" s="157"/>
      <c r="EM19" s="157"/>
      <c r="EN19" s="157"/>
      <c r="EO19" s="157"/>
      <c r="EP19" s="157"/>
      <c r="EQ19" s="157"/>
      <c r="ER19" s="157"/>
      <c r="ES19" s="157"/>
      <c r="ET19" s="157"/>
      <c r="EU19" s="157"/>
      <c r="EV19" s="157"/>
      <c r="EW19" s="157"/>
      <c r="EX19" s="157"/>
      <c r="EY19" s="157"/>
      <c r="EZ19" s="157"/>
      <c r="FA19" s="157"/>
      <c r="FB19" s="157"/>
      <c r="FC19" s="157"/>
      <c r="FD19" s="157"/>
      <c r="FE19" s="157"/>
      <c r="FF19" s="157"/>
      <c r="FG19" s="157"/>
      <c r="FH19" s="157"/>
      <c r="FI19" s="157"/>
      <c r="FJ19" s="157"/>
      <c r="FK19" s="157"/>
      <c r="FL19" s="157"/>
      <c r="FM19" s="157"/>
      <c r="FN19" s="157"/>
      <c r="FO19" s="157"/>
      <c r="FP19" s="157"/>
      <c r="FQ19" s="157"/>
      <c r="FR19" s="157"/>
      <c r="FS19" s="157"/>
      <c r="FT19" s="157"/>
      <c r="FU19" s="157"/>
      <c r="FV19" s="157"/>
      <c r="FW19" s="157"/>
      <c r="FX19" s="157"/>
      <c r="FY19" s="157"/>
      <c r="FZ19" s="157"/>
      <c r="GA19" s="157"/>
      <c r="GB19" s="157"/>
      <c r="GC19" s="157"/>
      <c r="GD19" s="157"/>
      <c r="GE19" s="157"/>
      <c r="GF19" s="157"/>
      <c r="GG19" s="157"/>
      <c r="GH19" s="157"/>
      <c r="GI19" s="157"/>
      <c r="GJ19" s="157"/>
      <c r="GK19" s="157"/>
      <c r="GL19" s="157"/>
      <c r="GM19" s="157"/>
      <c r="GN19" s="157"/>
      <c r="GO19" s="157"/>
      <c r="GP19" s="157"/>
      <c r="GQ19" s="157"/>
      <c r="GR19" s="157"/>
      <c r="GS19" s="157"/>
      <c r="GT19" s="157"/>
      <c r="GU19" s="157"/>
      <c r="GV19" s="157"/>
      <c r="GW19" s="157"/>
      <c r="GX19" s="157"/>
      <c r="GY19" s="157"/>
      <c r="GZ19" s="157"/>
      <c r="HA19" s="157"/>
      <c r="HB19" s="157"/>
      <c r="HC19" s="157"/>
      <c r="HD19" s="157"/>
      <c r="HE19" s="157"/>
      <c r="HF19" s="157"/>
      <c r="HG19" s="157"/>
      <c r="HH19" s="157"/>
      <c r="HI19" s="157"/>
      <c r="HJ19" s="157"/>
      <c r="HK19" s="157"/>
      <c r="HL19" s="157"/>
      <c r="HM19" s="157"/>
      <c r="HN19" s="157"/>
      <c r="HO19" s="157"/>
      <c r="HP19" s="157"/>
      <c r="HQ19" s="157"/>
      <c r="HR19" s="157"/>
      <c r="HS19" s="157"/>
      <c r="HT19" s="157"/>
      <c r="HU19" s="157"/>
      <c r="HV19" s="157"/>
      <c r="HW19" s="157"/>
      <c r="HX19" s="157"/>
      <c r="HY19" s="157"/>
      <c r="HZ19" s="157"/>
      <c r="IA19" s="157"/>
      <c r="IB19" s="157"/>
      <c r="IC19" s="157"/>
      <c r="ID19" s="157"/>
      <c r="IE19" s="157"/>
      <c r="IF19" s="157"/>
      <c r="IG19" s="157"/>
      <c r="IH19" s="157"/>
      <c r="II19" s="157"/>
      <c r="IJ19" s="157"/>
      <c r="IK19" s="157"/>
      <c r="IL19" s="157"/>
      <c r="IM19" s="157"/>
      <c r="IN19" s="157"/>
      <c r="IO19" s="157"/>
      <c r="IP19" s="157"/>
      <c r="IQ19" s="157"/>
      <c r="IR19" s="157"/>
      <c r="IS19" s="157"/>
      <c r="IT19" s="157"/>
      <c r="IU19" s="157"/>
      <c r="IV19" s="157"/>
      <c r="IW19" s="157"/>
    </row>
    <row r="20" spans="1:257" s="158" customFormat="1" ht="20.25" customHeight="1" x14ac:dyDescent="0.45">
      <c r="A20" s="172" t="s">
        <v>7</v>
      </c>
    </row>
    <row r="21" spans="1:257" s="9" customFormat="1" ht="20.25" customHeight="1" x14ac:dyDescent="0.35">
      <c r="A21" s="157" t="s">
        <v>64</v>
      </c>
      <c r="B21" s="65"/>
      <c r="C21" s="173"/>
      <c r="D21" s="173"/>
      <c r="E21" s="173"/>
      <c r="F21" s="173"/>
      <c r="G21" s="173"/>
      <c r="H21" s="173"/>
      <c r="I21" s="173"/>
      <c r="J21" s="173"/>
      <c r="K21" s="173"/>
      <c r="L21" s="173"/>
      <c r="M21" s="173"/>
      <c r="N21" s="173"/>
    </row>
    <row r="22" spans="1:257" s="9" customFormat="1" ht="20.25" customHeight="1" x14ac:dyDescent="0.35">
      <c r="A22" s="174" t="s">
        <v>663</v>
      </c>
    </row>
    <row r="23" spans="1:257" s="9" customFormat="1" ht="20.25" customHeight="1" x14ac:dyDescent="0.35">
      <c r="A23" s="175" t="s">
        <v>622</v>
      </c>
      <c r="B23" s="11"/>
    </row>
    <row r="24" spans="1:257" s="158" customFormat="1" ht="20.25" customHeight="1" x14ac:dyDescent="0.45">
      <c r="A24" s="172" t="s">
        <v>8</v>
      </c>
    </row>
    <row r="25" spans="1:257" s="158" customFormat="1" ht="20.25" customHeight="1" x14ac:dyDescent="0.35">
      <c r="A25" s="169" t="s">
        <v>660</v>
      </c>
    </row>
    <row r="26" spans="1:257" s="158" customFormat="1" ht="20.25" customHeight="1" x14ac:dyDescent="0.35">
      <c r="A26" s="158" t="s">
        <v>9</v>
      </c>
    </row>
  </sheetData>
  <hyperlinks>
    <hyperlink ref="A15" r:id="rId1" display="Energy trends publication (opens in a new window) " xr:uid="{295214AE-2D5C-4C56-94A8-0087B71E3FFE}"/>
    <hyperlink ref="A16" r:id="rId2" xr:uid="{84D508F1-00DD-4DC3-AE64-C39010BA0AC1}"/>
    <hyperlink ref="A17" r:id="rId3" xr:uid="{C8F0DDF5-53F6-435A-8920-7C652AE886FD}"/>
    <hyperlink ref="A25" r:id="rId4" xr:uid="{5245866B-2A81-4742-BB37-82AD1DA6062D}"/>
    <hyperlink ref="A11" r:id="rId5" xr:uid="{5CBDB620-02A6-4498-952F-B8B8774E2E30}"/>
    <hyperlink ref="A22" r:id="rId6" xr:uid="{F4E8CD14-07D0-4222-BC5F-ED2C8437A631}"/>
    <hyperlink ref="A18" r:id="rId7" xr:uid="{4075508C-3353-45F6-BF53-CFC370C773D5}"/>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6D27A-C682-4AC3-9240-BE44CF018AA4}">
  <dimension ref="A1:AB130"/>
  <sheetViews>
    <sheetView showGridLines="0" workbookViewId="0">
      <pane xSplit="1" ySplit="7" topLeftCell="B122" activePane="bottomRight" state="frozen"/>
      <selection pane="topRight" activeCell="B1" sqref="B1"/>
      <selection pane="bottomLeft" activeCell="A8" sqref="A8"/>
      <selection pane="bottomRight"/>
    </sheetView>
  </sheetViews>
  <sheetFormatPr defaultColWidth="9.26953125" defaultRowHeight="15.5" x14ac:dyDescent="0.35"/>
  <cols>
    <col min="1" max="1" width="27.453125" style="1" customWidth="1"/>
    <col min="2" max="12" width="13.54296875" style="1" customWidth="1"/>
    <col min="13" max="13" width="13.26953125" style="1" customWidth="1"/>
    <col min="14" max="19" width="13.54296875" style="1" customWidth="1"/>
    <col min="20" max="20" width="11.7265625" style="1" bestFit="1" customWidth="1"/>
    <col min="21" max="25" width="13.54296875" style="1" customWidth="1"/>
    <col min="26" max="26" width="9.26953125" style="1"/>
    <col min="27" max="27" width="13.26953125" style="1" bestFit="1" customWidth="1"/>
    <col min="28" max="16384" width="9.26953125" style="1"/>
  </cols>
  <sheetData>
    <row r="1" spans="1:25" customFormat="1" ht="45" customHeight="1" x14ac:dyDescent="0.35">
      <c r="A1" s="3" t="s">
        <v>588</v>
      </c>
      <c r="B1" s="4"/>
      <c r="C1" s="4"/>
      <c r="D1" s="4"/>
      <c r="E1" s="5"/>
      <c r="F1" s="4"/>
      <c r="G1" s="6"/>
      <c r="H1" s="5"/>
      <c r="I1" s="6"/>
      <c r="J1" s="6"/>
      <c r="K1" s="6"/>
      <c r="L1" s="7"/>
      <c r="M1" s="8"/>
      <c r="N1" s="4"/>
      <c r="O1" s="4"/>
      <c r="P1" s="4"/>
      <c r="Q1" s="4"/>
      <c r="R1" s="4"/>
      <c r="S1" s="4"/>
      <c r="T1" s="6"/>
      <c r="U1" s="4"/>
      <c r="V1" s="4"/>
      <c r="W1" s="4"/>
      <c r="X1" s="4"/>
      <c r="Y1" s="4"/>
    </row>
    <row r="2" spans="1:25" s="2" customFormat="1" ht="20.25" customHeight="1" x14ac:dyDescent="0.35">
      <c r="A2" s="2" t="s">
        <v>11</v>
      </c>
    </row>
    <row r="3" spans="1:25" s="2" customFormat="1" ht="20.25" customHeight="1" x14ac:dyDescent="0.35">
      <c r="A3" s="2" t="s">
        <v>186</v>
      </c>
    </row>
    <row r="4" spans="1:25" s="2" customFormat="1" ht="20.25" customHeight="1" x14ac:dyDescent="0.35">
      <c r="A4" s="2" t="s">
        <v>188</v>
      </c>
    </row>
    <row r="5" spans="1:25" s="2" customFormat="1" ht="20.25" customHeight="1" x14ac:dyDescent="0.35">
      <c r="A5" s="2" t="s">
        <v>190</v>
      </c>
    </row>
    <row r="6" spans="1:25" s="72" customFormat="1" ht="20.25" customHeight="1" x14ac:dyDescent="0.35">
      <c r="E6" s="73" t="s">
        <v>23</v>
      </c>
      <c r="F6" s="74"/>
      <c r="G6" s="74"/>
      <c r="H6" s="74"/>
      <c r="I6" s="74"/>
      <c r="J6" s="74"/>
      <c r="K6" s="74"/>
      <c r="L6" s="74"/>
      <c r="M6" s="74"/>
      <c r="N6" s="74"/>
      <c r="O6" s="74"/>
      <c r="P6" s="74"/>
      <c r="Q6" s="74"/>
      <c r="R6" s="74"/>
      <c r="S6" s="74"/>
      <c r="T6" s="74"/>
      <c r="U6" s="74"/>
      <c r="V6" s="75"/>
      <c r="W6" s="74" t="s">
        <v>24</v>
      </c>
      <c r="X6" s="74"/>
      <c r="Y6" s="75"/>
    </row>
    <row r="7" spans="1:25" ht="77.5" x14ac:dyDescent="0.35">
      <c r="A7" s="108" t="s">
        <v>44</v>
      </c>
      <c r="B7" s="103" t="s">
        <v>25</v>
      </c>
      <c r="C7" s="103" t="s">
        <v>26</v>
      </c>
      <c r="D7" s="104" t="s">
        <v>27</v>
      </c>
      <c r="E7" s="103" t="s">
        <v>156</v>
      </c>
      <c r="F7" s="103" t="s">
        <v>28</v>
      </c>
      <c r="G7" s="103" t="s">
        <v>29</v>
      </c>
      <c r="H7" s="103" t="s">
        <v>30</v>
      </c>
      <c r="I7" s="103" t="s">
        <v>31</v>
      </c>
      <c r="J7" s="103" t="s">
        <v>165</v>
      </c>
      <c r="K7" s="103" t="s">
        <v>162</v>
      </c>
      <c r="L7" s="103" t="s">
        <v>163</v>
      </c>
      <c r="M7" s="103" t="s">
        <v>32</v>
      </c>
      <c r="N7" s="103" t="s">
        <v>157</v>
      </c>
      <c r="O7" s="103" t="s">
        <v>158</v>
      </c>
      <c r="P7" s="103" t="s">
        <v>164</v>
      </c>
      <c r="Q7" s="103" t="s">
        <v>692</v>
      </c>
      <c r="R7" s="103" t="s">
        <v>693</v>
      </c>
      <c r="S7" s="103" t="s">
        <v>694</v>
      </c>
      <c r="T7" s="103" t="s">
        <v>33</v>
      </c>
      <c r="U7" s="103" t="s">
        <v>695</v>
      </c>
      <c r="V7" s="104" t="s">
        <v>168</v>
      </c>
      <c r="W7" s="103" t="s">
        <v>159</v>
      </c>
      <c r="X7" s="103" t="s">
        <v>160</v>
      </c>
      <c r="Y7" s="104" t="s">
        <v>161</v>
      </c>
    </row>
    <row r="8" spans="1:25" x14ac:dyDescent="0.35">
      <c r="A8" s="67" t="s">
        <v>191</v>
      </c>
      <c r="B8" s="109">
        <f>SUM(Month!B8:B10)</f>
        <v>91.007299999999987</v>
      </c>
      <c r="C8" s="109">
        <f>SUM(Month!C8:C10)</f>
        <v>4.8388</v>
      </c>
      <c r="D8" s="110">
        <f>SUM(Month!D8:D10)</f>
        <v>86.168300000000002</v>
      </c>
      <c r="E8" s="109">
        <f>SUM(Month!E8:E10)</f>
        <v>33.789000000000001</v>
      </c>
      <c r="F8" s="109">
        <f>SUM(Month!F8:F10)</f>
        <v>2.1731000000000003</v>
      </c>
      <c r="G8" s="109">
        <f>SUM(Month!G8:G10)</f>
        <v>25.163600000000002</v>
      </c>
      <c r="H8" s="109">
        <f>SUM(Month!H8:H10)</f>
        <v>23.915700000000001</v>
      </c>
      <c r="I8" s="109">
        <f>SUM(Month!I8:I10)</f>
        <v>0.98670000000000002</v>
      </c>
      <c r="J8" s="109" t="s">
        <v>183</v>
      </c>
      <c r="K8" s="109" t="s">
        <v>183</v>
      </c>
      <c r="L8" s="109" t="s">
        <v>183</v>
      </c>
      <c r="M8" s="109" t="s">
        <v>183</v>
      </c>
      <c r="N8" s="109">
        <f>SUM(Month!N8:N10)</f>
        <v>0.14030000000000001</v>
      </c>
      <c r="O8" s="109" t="s">
        <v>183</v>
      </c>
      <c r="P8" s="109" t="s">
        <v>183</v>
      </c>
      <c r="Q8" s="109" t="s">
        <v>183</v>
      </c>
      <c r="R8" s="109">
        <f>SUM(Month!R8:R10)</f>
        <v>38.967199999999998</v>
      </c>
      <c r="S8" s="109">
        <f>SUM(Month!S8:S10)</f>
        <v>22.203200000000002</v>
      </c>
      <c r="T8" s="109">
        <f>SUM(Month!T8:T10)</f>
        <v>4.2677999999999994</v>
      </c>
      <c r="U8" s="109">
        <f>SUM(Month!U8:U10)</f>
        <v>1.6320000000000001</v>
      </c>
      <c r="V8" s="110">
        <f>SUM(Month!V8:V10)</f>
        <v>92.068099999999987</v>
      </c>
      <c r="W8" s="109" t="s">
        <v>183</v>
      </c>
      <c r="X8" s="109" t="s">
        <v>183</v>
      </c>
      <c r="Y8" s="110" t="s">
        <v>183</v>
      </c>
    </row>
    <row r="9" spans="1:25" x14ac:dyDescent="0.35">
      <c r="A9" s="67" t="s">
        <v>192</v>
      </c>
      <c r="B9" s="109">
        <f>SUM(Month!B11:B13)</f>
        <v>73.777799999999999</v>
      </c>
      <c r="C9" s="109">
        <f>SUM(Month!C11:C13)</f>
        <v>4.0260999999999996</v>
      </c>
      <c r="D9" s="110">
        <f>SUM(Month!D11:D13)</f>
        <v>69.7517</v>
      </c>
      <c r="E9" s="109">
        <f>SUM(Month!E11:E13)</f>
        <v>21.167999999999999</v>
      </c>
      <c r="F9" s="109">
        <f>SUM(Month!F11:F13)</f>
        <v>0.99119999999999997</v>
      </c>
      <c r="G9" s="109">
        <f>SUM(Month!G11:G13)</f>
        <v>23.902899999999999</v>
      </c>
      <c r="H9" s="109">
        <f>SUM(Month!H11:H13)</f>
        <v>23.116900000000001</v>
      </c>
      <c r="I9" s="109">
        <f>SUM(Month!I11:I13)</f>
        <v>0.43899999999999995</v>
      </c>
      <c r="J9" s="109" t="s">
        <v>183</v>
      </c>
      <c r="K9" s="109" t="s">
        <v>183</v>
      </c>
      <c r="L9" s="109" t="s">
        <v>183</v>
      </c>
      <c r="M9" s="109" t="s">
        <v>183</v>
      </c>
      <c r="N9" s="109">
        <f>SUM(Month!N11:N13)</f>
        <v>0.13389999999999999</v>
      </c>
      <c r="O9" s="109" t="s">
        <v>183</v>
      </c>
      <c r="P9" s="109" t="s">
        <v>183</v>
      </c>
      <c r="Q9" s="109" t="s">
        <v>183</v>
      </c>
      <c r="R9" s="109">
        <f>SUM(Month!R11:R13)</f>
        <v>25.216699999999999</v>
      </c>
      <c r="S9" s="109">
        <f>SUM(Month!S11:S13)</f>
        <v>20.8155</v>
      </c>
      <c r="T9" s="109">
        <f>SUM(Month!T11:T13)</f>
        <v>4.0570000000000004</v>
      </c>
      <c r="U9" s="109">
        <f>SUM(Month!U11:U13)</f>
        <v>1.2410000000000001</v>
      </c>
      <c r="V9" s="110">
        <f>SUM(Month!V11:V13)</f>
        <v>75.049700000000001</v>
      </c>
      <c r="W9" s="109" t="s">
        <v>183</v>
      </c>
      <c r="X9" s="109" t="s">
        <v>183</v>
      </c>
      <c r="Y9" s="110" t="s">
        <v>183</v>
      </c>
    </row>
    <row r="10" spans="1:25" x14ac:dyDescent="0.35">
      <c r="A10" s="67" t="s">
        <v>193</v>
      </c>
      <c r="B10" s="109">
        <f>SUM(Month!B14:B16)</f>
        <v>72.284199999999998</v>
      </c>
      <c r="C10" s="109">
        <f>SUM(Month!C14:C16)</f>
        <v>4.0978999999999992</v>
      </c>
      <c r="D10" s="110">
        <f>SUM(Month!D14:D16)</f>
        <v>68.186199999999999</v>
      </c>
      <c r="E10" s="109">
        <f>SUM(Month!E14:E16)</f>
        <v>22.919</v>
      </c>
      <c r="F10" s="109">
        <f>SUM(Month!F14:F16)</f>
        <v>0.94099999999999995</v>
      </c>
      <c r="G10" s="109">
        <f>SUM(Month!G14:G16)</f>
        <v>23.571100000000001</v>
      </c>
      <c r="H10" s="109">
        <f>SUM(Month!H14:H16)</f>
        <v>20.36</v>
      </c>
      <c r="I10" s="109">
        <f>SUM(Month!I14:I16)</f>
        <v>0.27360000000000001</v>
      </c>
      <c r="J10" s="109" t="s">
        <v>183</v>
      </c>
      <c r="K10" s="109" t="s">
        <v>183</v>
      </c>
      <c r="L10" s="109" t="s">
        <v>183</v>
      </c>
      <c r="M10" s="109" t="s">
        <v>183</v>
      </c>
      <c r="N10" s="109">
        <f>SUM(Month!N14:N16)</f>
        <v>0.12160000000000001</v>
      </c>
      <c r="O10" s="109" t="s">
        <v>183</v>
      </c>
      <c r="P10" s="109" t="s">
        <v>183</v>
      </c>
      <c r="Q10" s="109" t="s">
        <v>183</v>
      </c>
      <c r="R10" s="109">
        <f>SUM(Month!R14:R16)</f>
        <v>27.457000000000001</v>
      </c>
      <c r="S10" s="109">
        <f>SUM(Month!S14:S16)</f>
        <v>20.026799999999998</v>
      </c>
      <c r="T10" s="109">
        <f>SUM(Month!T14:T16)</f>
        <v>3.9954000000000001</v>
      </c>
      <c r="U10" s="109">
        <f>SUM(Month!U14:U16)</f>
        <v>1.163</v>
      </c>
      <c r="V10" s="110">
        <f>SUM(Month!V14:V16)</f>
        <v>73.3446</v>
      </c>
      <c r="W10" s="109" t="s">
        <v>183</v>
      </c>
      <c r="X10" s="109" t="s">
        <v>183</v>
      </c>
      <c r="Y10" s="110" t="s">
        <v>183</v>
      </c>
    </row>
    <row r="11" spans="1:25" x14ac:dyDescent="0.35">
      <c r="A11" s="67" t="s">
        <v>194</v>
      </c>
      <c r="B11" s="109">
        <f>SUM(Month!B17:B19)</f>
        <v>87.065699999999993</v>
      </c>
      <c r="C11" s="109">
        <f>SUM(Month!C17:C19)</f>
        <v>4.9257999999999997</v>
      </c>
      <c r="D11" s="110">
        <f>SUM(Month!D17:D19)</f>
        <v>82.139800000000008</v>
      </c>
      <c r="E11" s="109">
        <f>SUM(Month!E17:E19)</f>
        <v>32.185000000000002</v>
      </c>
      <c r="F11" s="109">
        <f>SUM(Month!F17:F19)</f>
        <v>0.78320000000000001</v>
      </c>
      <c r="G11" s="109">
        <f>SUM(Month!G17:G19)</f>
        <v>26.515499999999999</v>
      </c>
      <c r="H11" s="109">
        <f>SUM(Month!H17:H19)</f>
        <v>21.948</v>
      </c>
      <c r="I11" s="109">
        <f>SUM(Month!I17:I19)</f>
        <v>0.56179999999999997</v>
      </c>
      <c r="J11" s="109" t="s">
        <v>183</v>
      </c>
      <c r="K11" s="109" t="s">
        <v>183</v>
      </c>
      <c r="L11" s="109" t="s">
        <v>183</v>
      </c>
      <c r="M11" s="109" t="s">
        <v>183</v>
      </c>
      <c r="N11" s="109">
        <f>SUM(Month!N17:N19)</f>
        <v>0.14629999999999999</v>
      </c>
      <c r="O11" s="109" t="s">
        <v>183</v>
      </c>
      <c r="P11" s="109" t="s">
        <v>183</v>
      </c>
      <c r="Q11" s="109" t="s">
        <v>183</v>
      </c>
      <c r="R11" s="109">
        <f>SUM(Month!R17:R19)</f>
        <v>36.32</v>
      </c>
      <c r="S11" s="109">
        <f>SUM(Month!S17:S19)</f>
        <v>23.636199999999999</v>
      </c>
      <c r="T11" s="109">
        <f>SUM(Month!T17:T19)</f>
        <v>4.2544000000000004</v>
      </c>
      <c r="U11" s="109">
        <f>SUM(Month!U17:U19)</f>
        <v>1.47</v>
      </c>
      <c r="V11" s="110">
        <f>SUM(Month!V17:V19)</f>
        <v>87.864400000000003</v>
      </c>
      <c r="W11" s="109" t="s">
        <v>183</v>
      </c>
      <c r="X11" s="109" t="s">
        <v>183</v>
      </c>
      <c r="Y11" s="110" t="s">
        <v>183</v>
      </c>
    </row>
    <row r="12" spans="1:25" x14ac:dyDescent="0.35">
      <c r="A12" s="67" t="s">
        <v>195</v>
      </c>
      <c r="B12" s="109">
        <f>SUM(Month!B20:B22)</f>
        <v>90.756799999999998</v>
      </c>
      <c r="C12" s="109">
        <f>SUM(Month!C20:C22)</f>
        <v>5.0698999999999996</v>
      </c>
      <c r="D12" s="110">
        <f>SUM(Month!D20:D22)</f>
        <v>85.686999999999998</v>
      </c>
      <c r="E12" s="109">
        <f>SUM(Month!E20:E22)</f>
        <v>32.551699999999997</v>
      </c>
      <c r="F12" s="109">
        <f>SUM(Month!F20:F22)</f>
        <v>0.80479999999999996</v>
      </c>
      <c r="G12" s="109">
        <f>SUM(Month!G20:G22)</f>
        <v>27.240500000000004</v>
      </c>
      <c r="H12" s="109">
        <f>SUM(Month!H20:H22)</f>
        <v>23.6357</v>
      </c>
      <c r="I12" s="109">
        <f>SUM(Month!I20:I22)</f>
        <v>1.6078000000000001</v>
      </c>
      <c r="J12" s="109" t="s">
        <v>183</v>
      </c>
      <c r="K12" s="109" t="s">
        <v>183</v>
      </c>
      <c r="L12" s="109" t="s">
        <v>183</v>
      </c>
      <c r="M12" s="109" t="s">
        <v>183</v>
      </c>
      <c r="N12" s="109">
        <f>SUM(Month!N20:N22)</f>
        <v>0.1086</v>
      </c>
      <c r="O12" s="109" t="s">
        <v>183</v>
      </c>
      <c r="P12" s="109">
        <f>SUM(Month!P20:P22)</f>
        <v>-0.2621</v>
      </c>
      <c r="Q12" s="109" t="s">
        <v>183</v>
      </c>
      <c r="R12" s="109">
        <f>SUM(Month!R20:R22)</f>
        <v>36.562899999999999</v>
      </c>
      <c r="S12" s="109">
        <f>SUM(Month!S20:S22)</f>
        <v>24.153599999999997</v>
      </c>
      <c r="T12" s="109">
        <f>SUM(Month!T20:T22)</f>
        <v>4.2139999999999995</v>
      </c>
      <c r="U12" s="109">
        <f>SUM(Month!U20:U22)</f>
        <v>1.7108000000000001</v>
      </c>
      <c r="V12" s="110">
        <f>SUM(Month!V20:V22)</f>
        <v>91.611899999999991</v>
      </c>
      <c r="W12" s="109">
        <f>SUM(Month!W20:W22)</f>
        <v>25.3521</v>
      </c>
      <c r="X12" s="109">
        <f>SUM(Month!X20:X22)</f>
        <v>1.7164000000000001</v>
      </c>
      <c r="Y12" s="110">
        <f>SUM(Month!Y20:Y22)</f>
        <v>60.597000000000001</v>
      </c>
    </row>
    <row r="13" spans="1:25" x14ac:dyDescent="0.35">
      <c r="A13" s="67" t="s">
        <v>196</v>
      </c>
      <c r="B13" s="109">
        <f>SUM(Month!B23:B25)</f>
        <v>77.205799999999996</v>
      </c>
      <c r="C13" s="109">
        <f>SUM(Month!C23:C25)</f>
        <v>4.4588999999999999</v>
      </c>
      <c r="D13" s="110">
        <f>SUM(Month!D23:D25)</f>
        <v>72.746800000000007</v>
      </c>
      <c r="E13" s="109">
        <f>SUM(Month!E23:E25)</f>
        <v>26.177400000000002</v>
      </c>
      <c r="F13" s="109">
        <f>SUM(Month!F23:F25)</f>
        <v>0.78080000000000005</v>
      </c>
      <c r="G13" s="109">
        <f>SUM(Month!G23:G25)</f>
        <v>23.78</v>
      </c>
      <c r="H13" s="109">
        <f>SUM(Month!H23:H25)</f>
        <v>21.517099999999999</v>
      </c>
      <c r="I13" s="109">
        <f>SUM(Month!I23:I25)</f>
        <v>0.61570000000000003</v>
      </c>
      <c r="J13" s="109" t="s">
        <v>183</v>
      </c>
      <c r="K13" s="109" t="s">
        <v>183</v>
      </c>
      <c r="L13" s="109" t="s">
        <v>183</v>
      </c>
      <c r="M13" s="109" t="s">
        <v>183</v>
      </c>
      <c r="N13" s="109">
        <f>SUM(Month!N23:N25)</f>
        <v>0.1101</v>
      </c>
      <c r="O13" s="109" t="s">
        <v>183</v>
      </c>
      <c r="P13" s="109">
        <f>SUM(Month!P23:P25)</f>
        <v>-0.23429999999999998</v>
      </c>
      <c r="Q13" s="109" t="s">
        <v>183</v>
      </c>
      <c r="R13" s="109">
        <f>SUM(Month!R23:R25)</f>
        <v>30.397099999999998</v>
      </c>
      <c r="S13" s="109">
        <f>SUM(Month!S23:S25)</f>
        <v>20.448599999999999</v>
      </c>
      <c r="T13" s="109">
        <f>SUM(Month!T23:T25)</f>
        <v>3.9785000000000004</v>
      </c>
      <c r="U13" s="109">
        <f>SUM(Month!U23:U25)</f>
        <v>1.1927000000000001</v>
      </c>
      <c r="V13" s="110">
        <f>SUM(Month!V23:V25)</f>
        <v>77.917900000000003</v>
      </c>
      <c r="W13" s="109">
        <f>SUM(Month!W23:W25)</f>
        <v>22.242899999999999</v>
      </c>
      <c r="X13" s="109">
        <f>SUM(Month!X23:X25)</f>
        <v>0.7258</v>
      </c>
      <c r="Y13" s="110">
        <f>SUM(Month!Y23:Y25)</f>
        <v>50.738200000000006</v>
      </c>
    </row>
    <row r="14" spans="1:25" x14ac:dyDescent="0.35">
      <c r="A14" s="67" t="s">
        <v>197</v>
      </c>
      <c r="B14" s="109">
        <f>SUM(Month!B26:B28)</f>
        <v>76.013999999999996</v>
      </c>
      <c r="C14" s="109">
        <f>SUM(Month!C26:C28)</f>
        <v>4.3235000000000001</v>
      </c>
      <c r="D14" s="110">
        <f>SUM(Month!D26:D28)</f>
        <v>71.690399999999997</v>
      </c>
      <c r="E14" s="109">
        <f>SUM(Month!E26:E28)</f>
        <v>25.136299999999999</v>
      </c>
      <c r="F14" s="109">
        <f>SUM(Month!F26:F28)</f>
        <v>0.66490000000000005</v>
      </c>
      <c r="G14" s="109">
        <f>SUM(Month!G26:G28)</f>
        <v>24.473099999999999</v>
      </c>
      <c r="H14" s="109">
        <f>SUM(Month!H26:H28)</f>
        <v>20.880899999999997</v>
      </c>
      <c r="I14" s="109">
        <f>SUM(Month!I26:I28)</f>
        <v>0.6865</v>
      </c>
      <c r="J14" s="109" t="s">
        <v>183</v>
      </c>
      <c r="K14" s="109" t="s">
        <v>183</v>
      </c>
      <c r="L14" s="109" t="s">
        <v>183</v>
      </c>
      <c r="M14" s="109" t="s">
        <v>183</v>
      </c>
      <c r="N14" s="109">
        <f>SUM(Month!N26:N28)</f>
        <v>0.10799999999999998</v>
      </c>
      <c r="O14" s="109" t="s">
        <v>183</v>
      </c>
      <c r="P14" s="109">
        <f>SUM(Month!P26:P28)</f>
        <v>-0.2591</v>
      </c>
      <c r="Q14" s="109" t="s">
        <v>183</v>
      </c>
      <c r="R14" s="109">
        <f>SUM(Month!R26:R28)</f>
        <v>28.517600000000002</v>
      </c>
      <c r="S14" s="109">
        <f>SUM(Month!S26:S28)</f>
        <v>21.8628</v>
      </c>
      <c r="T14" s="109">
        <f>SUM(Month!T26:T28)</f>
        <v>0.84699999999999998</v>
      </c>
      <c r="U14" s="109">
        <f>SUM(Month!U26:U28)</f>
        <v>1.0941999999999998</v>
      </c>
      <c r="V14" s="110">
        <f>SUM(Month!V26:V28)</f>
        <v>73.631599999999992</v>
      </c>
      <c r="W14" s="109">
        <f>SUM(Month!W26:W28)</f>
        <v>21.6755</v>
      </c>
      <c r="X14" s="109">
        <f>SUM(Month!X26:X28)</f>
        <v>0.79449999999999998</v>
      </c>
      <c r="Y14" s="110">
        <f>SUM(Month!Y26:Y28)</f>
        <v>50.274299999999997</v>
      </c>
    </row>
    <row r="15" spans="1:25" x14ac:dyDescent="0.35">
      <c r="A15" s="67" t="s">
        <v>198</v>
      </c>
      <c r="B15" s="109">
        <f>SUM(Month!B29:B31)</f>
        <v>89.787099999999995</v>
      </c>
      <c r="C15" s="109">
        <f>SUM(Month!C29:C31)</f>
        <v>4.8811999999999998</v>
      </c>
      <c r="D15" s="110">
        <f>SUM(Month!D29:D31)</f>
        <v>84.905900000000003</v>
      </c>
      <c r="E15" s="109">
        <f>SUM(Month!E29:E31)</f>
        <v>29.028399999999998</v>
      </c>
      <c r="F15" s="109">
        <f>SUM(Month!F29:F31)</f>
        <v>0.96019999999999994</v>
      </c>
      <c r="G15" s="109">
        <f>SUM(Month!G29:G31)</f>
        <v>29.194600000000001</v>
      </c>
      <c r="H15" s="109">
        <f>SUM(Month!H29:H31)</f>
        <v>24.5564</v>
      </c>
      <c r="I15" s="109">
        <f>SUM(Month!I29:I31)</f>
        <v>1.3148</v>
      </c>
      <c r="J15" s="109" t="s">
        <v>183</v>
      </c>
      <c r="K15" s="109" t="s">
        <v>183</v>
      </c>
      <c r="L15" s="109" t="s">
        <v>183</v>
      </c>
      <c r="M15" s="109" t="s">
        <v>183</v>
      </c>
      <c r="N15" s="109">
        <f>SUM(Month!N29:N31)</f>
        <v>0.12059999999999998</v>
      </c>
      <c r="O15" s="109" t="s">
        <v>183</v>
      </c>
      <c r="P15" s="109">
        <f>SUM(Month!P29:P31)</f>
        <v>-0.26910000000000001</v>
      </c>
      <c r="Q15" s="109" t="s">
        <v>183</v>
      </c>
      <c r="R15" s="109">
        <f>SUM(Month!R29:R31)</f>
        <v>32.757599999999996</v>
      </c>
      <c r="S15" s="109">
        <f>SUM(Month!S29:S31)</f>
        <v>26.5397</v>
      </c>
      <c r="T15" s="109">
        <f>SUM(Month!T29:T31)</f>
        <v>3.6693000000000002</v>
      </c>
      <c r="U15" s="109">
        <f>SUM(Month!U29:U31)</f>
        <v>1.7122999999999999</v>
      </c>
      <c r="V15" s="110">
        <f>SUM(Month!V29:V31)</f>
        <v>90.287599999999998</v>
      </c>
      <c r="W15" s="109">
        <f>SUM(Month!W29:W31)</f>
        <v>25.991799999999998</v>
      </c>
      <c r="X15" s="109">
        <f>SUM(Month!X29:X31)</f>
        <v>1.4354</v>
      </c>
      <c r="Y15" s="110">
        <f>SUM(Month!Y29:Y31)</f>
        <v>59.183099999999996</v>
      </c>
    </row>
    <row r="16" spans="1:25" x14ac:dyDescent="0.35">
      <c r="A16" s="67" t="s">
        <v>199</v>
      </c>
      <c r="B16" s="109">
        <f>SUM(Month!B32:B34)</f>
        <v>92.815200000000004</v>
      </c>
      <c r="C16" s="109">
        <f>SUM(Month!C32:C34)</f>
        <v>5.3346999999999998</v>
      </c>
      <c r="D16" s="110">
        <f>SUM(Month!D32:D34)</f>
        <v>87.480800000000002</v>
      </c>
      <c r="E16" s="109">
        <f>SUM(Month!E32:E34)</f>
        <v>28.057099999999998</v>
      </c>
      <c r="F16" s="109">
        <f>SUM(Month!F32:F34)</f>
        <v>0.80679999999999996</v>
      </c>
      <c r="G16" s="109">
        <f>SUM(Month!G32:G34)</f>
        <v>32.983999999999995</v>
      </c>
      <c r="H16" s="109">
        <f>SUM(Month!H32:H34)</f>
        <v>24.182400000000001</v>
      </c>
      <c r="I16" s="109">
        <f>SUM(Month!I32:I34)</f>
        <v>1.6008</v>
      </c>
      <c r="J16" s="109" t="s">
        <v>183</v>
      </c>
      <c r="K16" s="109" t="s">
        <v>183</v>
      </c>
      <c r="L16" s="109" t="s">
        <v>183</v>
      </c>
      <c r="M16" s="109" t="s">
        <v>183</v>
      </c>
      <c r="N16" s="109">
        <f>SUM(Month!N32:N34)</f>
        <v>0.12640000000000001</v>
      </c>
      <c r="O16" s="109" t="s">
        <v>183</v>
      </c>
      <c r="P16" s="109">
        <f>SUM(Month!P32:P34)</f>
        <v>-0.27679999999999999</v>
      </c>
      <c r="Q16" s="109" t="s">
        <v>183</v>
      </c>
      <c r="R16" s="109">
        <f>SUM(Month!R32:R34)</f>
        <v>32.322400000000002</v>
      </c>
      <c r="S16" s="109">
        <f>SUM(Month!S32:S34)</f>
        <v>29.680599999999998</v>
      </c>
      <c r="T16" s="109">
        <f>SUM(Month!T32:T34)</f>
        <v>3.6215000000000002</v>
      </c>
      <c r="U16" s="109">
        <f>SUM(Month!U32:U34)</f>
        <v>1.9350000000000001</v>
      </c>
      <c r="V16" s="110">
        <f>SUM(Month!V32:V34)</f>
        <v>93.037499999999994</v>
      </c>
      <c r="W16" s="109">
        <f>SUM(Month!W32:W34)</f>
        <v>25.909800000000001</v>
      </c>
      <c r="X16" s="109">
        <f>SUM(Month!X32:X34)</f>
        <v>1.7273000000000001</v>
      </c>
      <c r="Y16" s="110">
        <f>SUM(Month!Y32:Y34)</f>
        <v>61.847899999999996</v>
      </c>
    </row>
    <row r="17" spans="1:25" x14ac:dyDescent="0.35">
      <c r="A17" s="67" t="s">
        <v>200</v>
      </c>
      <c r="B17" s="109">
        <f>SUM(Month!B35:B37)</f>
        <v>78.0261</v>
      </c>
      <c r="C17" s="109">
        <f>SUM(Month!C35:C37)</f>
        <v>4.5412999999999997</v>
      </c>
      <c r="D17" s="110">
        <f>SUM(Month!D35:D37)</f>
        <v>73.485200000000006</v>
      </c>
      <c r="E17" s="109">
        <f>SUM(Month!E35:E37)</f>
        <v>20.5868</v>
      </c>
      <c r="F17" s="109">
        <f>SUM(Month!F35:F37)</f>
        <v>0.55359999999999998</v>
      </c>
      <c r="G17" s="109">
        <f>SUM(Month!G35:G37)</f>
        <v>28.851700000000001</v>
      </c>
      <c r="H17" s="109">
        <f>SUM(Month!H35:H37)</f>
        <v>22.717100000000002</v>
      </c>
      <c r="I17" s="109">
        <f>SUM(Month!I35:I37)</f>
        <v>0.85739999999999994</v>
      </c>
      <c r="J17" s="109" t="s">
        <v>183</v>
      </c>
      <c r="K17" s="109" t="s">
        <v>183</v>
      </c>
      <c r="L17" s="109" t="s">
        <v>183</v>
      </c>
      <c r="M17" s="109" t="s">
        <v>183</v>
      </c>
      <c r="N17" s="109">
        <f>SUM(Month!N35:N37)</f>
        <v>0.14860000000000001</v>
      </c>
      <c r="O17" s="109" t="s">
        <v>183</v>
      </c>
      <c r="P17" s="109">
        <f>SUM(Month!P35:P37)</f>
        <v>-0.22989999999999999</v>
      </c>
      <c r="Q17" s="109" t="s">
        <v>183</v>
      </c>
      <c r="R17" s="109">
        <f>SUM(Month!R35:R37)</f>
        <v>24.546399999999998</v>
      </c>
      <c r="S17" s="109">
        <f>SUM(Month!S35:S37)</f>
        <v>25.569199999999999</v>
      </c>
      <c r="T17" s="109">
        <f>SUM(Month!T35:T37)</f>
        <v>3.7084000000000001</v>
      </c>
      <c r="U17" s="109">
        <f>SUM(Month!U35:U37)</f>
        <v>1.3639999999999999</v>
      </c>
      <c r="V17" s="110">
        <f>SUM(Month!V35:V37)</f>
        <v>78.557699999999997</v>
      </c>
      <c r="W17" s="109">
        <f>SUM(Month!W35:W37)</f>
        <v>23.722999999999999</v>
      </c>
      <c r="X17" s="109">
        <f>SUM(Month!X35:X37)</f>
        <v>1.0061</v>
      </c>
      <c r="Y17" s="110">
        <f>SUM(Month!Y35:Y37)</f>
        <v>49.992099999999994</v>
      </c>
    </row>
    <row r="18" spans="1:25" x14ac:dyDescent="0.35">
      <c r="A18" s="67" t="s">
        <v>201</v>
      </c>
      <c r="B18" s="109">
        <f>SUM(Month!B38:B40)</f>
        <v>75.364099999999993</v>
      </c>
      <c r="C18" s="109">
        <f>SUM(Month!C38:C40)</f>
        <v>4.4659999999999993</v>
      </c>
      <c r="D18" s="110">
        <f>SUM(Month!D38:D40)</f>
        <v>70.898300000000006</v>
      </c>
      <c r="E18" s="109">
        <f>SUM(Month!E38:E40)</f>
        <v>20.917899999999999</v>
      </c>
      <c r="F18" s="109">
        <f>SUM(Month!F38:F40)</f>
        <v>0.59160000000000001</v>
      </c>
      <c r="G18" s="109">
        <f>SUM(Month!G38:G40)</f>
        <v>29.101799999999997</v>
      </c>
      <c r="H18" s="109">
        <f>SUM(Month!H38:H40)</f>
        <v>19.815899999999999</v>
      </c>
      <c r="I18" s="109">
        <f>SUM(Month!I38:I40)</f>
        <v>0.55919999999999992</v>
      </c>
      <c r="J18" s="109" t="s">
        <v>183</v>
      </c>
      <c r="K18" s="109" t="s">
        <v>183</v>
      </c>
      <c r="L18" s="109" t="s">
        <v>183</v>
      </c>
      <c r="M18" s="109" t="s">
        <v>183</v>
      </c>
      <c r="N18" s="109">
        <f>SUM(Month!N38:N40)</f>
        <v>0.1542</v>
      </c>
      <c r="O18" s="109" t="s">
        <v>183</v>
      </c>
      <c r="P18" s="109">
        <f>SUM(Month!P38:P40)</f>
        <v>-0.24229999999999999</v>
      </c>
      <c r="Q18" s="109" t="s">
        <v>183</v>
      </c>
      <c r="R18" s="109">
        <f>SUM(Month!R38:R40)</f>
        <v>24.397200000000002</v>
      </c>
      <c r="S18" s="109">
        <f>SUM(Month!S38:S40)</f>
        <v>26.340999999999998</v>
      </c>
      <c r="T18" s="109">
        <f>SUM(Month!T38:T40)</f>
        <v>3.2944</v>
      </c>
      <c r="U18" s="109">
        <f>SUM(Month!U38:U40)</f>
        <v>1.2611000000000001</v>
      </c>
      <c r="V18" s="110">
        <f>SUM(Month!V38:V40)</f>
        <v>75.453699999999998</v>
      </c>
      <c r="W18" s="109">
        <f>SUM(Month!W38:W40)</f>
        <v>20.529299999999999</v>
      </c>
      <c r="X18" s="109">
        <f>SUM(Month!X38:X40)</f>
        <v>0.71330000000000005</v>
      </c>
      <c r="Y18" s="110">
        <f>SUM(Month!Y38:Y40)</f>
        <v>50.611400000000003</v>
      </c>
    </row>
    <row r="19" spans="1:25" x14ac:dyDescent="0.35">
      <c r="A19" s="67" t="s">
        <v>202</v>
      </c>
      <c r="B19" s="109">
        <f>SUM(Month!B41:B43)</f>
        <v>90.401899999999998</v>
      </c>
      <c r="C19" s="109">
        <f>SUM(Month!C41:C43)</f>
        <v>4.8940000000000001</v>
      </c>
      <c r="D19" s="110">
        <f>SUM(Month!D41:D43)</f>
        <v>85.508200000000002</v>
      </c>
      <c r="E19" s="109">
        <f>SUM(Month!E41:E43)</f>
        <v>27.7865</v>
      </c>
      <c r="F19" s="109">
        <f>SUM(Month!F41:F43)</f>
        <v>0.78079999999999994</v>
      </c>
      <c r="G19" s="109">
        <f>SUM(Month!G41:G43)</f>
        <v>34.668399999999998</v>
      </c>
      <c r="H19" s="109">
        <f>SUM(Month!H41:H43)</f>
        <v>20.956600000000002</v>
      </c>
      <c r="I19" s="109">
        <f>SUM(Month!I41:I43)</f>
        <v>1.3918999999999999</v>
      </c>
      <c r="J19" s="109" t="s">
        <v>183</v>
      </c>
      <c r="K19" s="109" t="s">
        <v>183</v>
      </c>
      <c r="L19" s="109" t="s">
        <v>183</v>
      </c>
      <c r="M19" s="109" t="s">
        <v>183</v>
      </c>
      <c r="N19" s="109">
        <f>SUM(Month!N41:N43)</f>
        <v>0.1449</v>
      </c>
      <c r="O19" s="109" t="s">
        <v>183</v>
      </c>
      <c r="P19" s="109">
        <f>SUM(Month!P41:P43)</f>
        <v>-0.221</v>
      </c>
      <c r="Q19" s="109" t="s">
        <v>183</v>
      </c>
      <c r="R19" s="109">
        <f>SUM(Month!R41:R43)</f>
        <v>32.2273</v>
      </c>
      <c r="S19" s="109">
        <f>SUM(Month!S41:S43)</f>
        <v>31.177500000000002</v>
      </c>
      <c r="T19" s="109">
        <f>SUM(Month!T41:T43)</f>
        <v>3.62</v>
      </c>
      <c r="U19" s="109">
        <f>SUM(Month!U41:U43)</f>
        <v>1.94</v>
      </c>
      <c r="V19" s="110">
        <f>SUM(Month!V41:V43)</f>
        <v>91.068100000000001</v>
      </c>
      <c r="W19" s="109">
        <f>SUM(Month!W41:W43)</f>
        <v>22.493400000000001</v>
      </c>
      <c r="X19" s="109">
        <f>SUM(Month!X41:X43)</f>
        <v>1.5367999999999999</v>
      </c>
      <c r="Y19" s="110">
        <f>SUM(Month!Y41:Y43)</f>
        <v>63.235699999999994</v>
      </c>
    </row>
    <row r="20" spans="1:25" x14ac:dyDescent="0.35">
      <c r="A20" s="67" t="s">
        <v>203</v>
      </c>
      <c r="B20" s="109">
        <f>SUM(Month!B44:B46)</f>
        <v>93.762200000000007</v>
      </c>
      <c r="C20" s="109">
        <f>SUM(Month!C44:C46)</f>
        <v>4.9749999999999996</v>
      </c>
      <c r="D20" s="110">
        <f>SUM(Month!D44:D46)</f>
        <v>88.787199999999999</v>
      </c>
      <c r="E20" s="109">
        <f>SUM(Month!E44:E46)</f>
        <v>30.343700000000002</v>
      </c>
      <c r="F20" s="109">
        <f>SUM(Month!F44:F46)</f>
        <v>0.59529999999999994</v>
      </c>
      <c r="G20" s="109">
        <f>SUM(Month!G44:G46)</f>
        <v>34.933399999999999</v>
      </c>
      <c r="H20" s="109">
        <f>SUM(Month!H44:H46)</f>
        <v>21.1553</v>
      </c>
      <c r="I20" s="109">
        <f>SUM(Month!I44:I46)</f>
        <v>1.8439000000000001</v>
      </c>
      <c r="J20" s="109" t="s">
        <v>183</v>
      </c>
      <c r="K20" s="109" t="s">
        <v>183</v>
      </c>
      <c r="L20" s="109" t="s">
        <v>183</v>
      </c>
      <c r="M20" s="109" t="s">
        <v>183</v>
      </c>
      <c r="N20" s="109">
        <f>SUM(Month!N44:N46)</f>
        <v>0.15889999999999999</v>
      </c>
      <c r="O20" s="109" t="s">
        <v>183</v>
      </c>
      <c r="P20" s="109">
        <f>SUM(Month!P44:P46)</f>
        <v>-0.24319999999999997</v>
      </c>
      <c r="Q20" s="109" t="s">
        <v>183</v>
      </c>
      <c r="R20" s="109">
        <f>SUM(Month!R44:R46)</f>
        <v>34.070599999999999</v>
      </c>
      <c r="S20" s="109">
        <f>SUM(Month!S44:S46)</f>
        <v>31.970200000000002</v>
      </c>
      <c r="T20" s="109">
        <f>SUM(Month!T44:T46)</f>
        <v>3.2374000000000001</v>
      </c>
      <c r="U20" s="109">
        <f>SUM(Month!U44:U46)</f>
        <v>2.1276999999999999</v>
      </c>
      <c r="V20" s="110">
        <f>SUM(Month!V44:V46)</f>
        <v>94.152299999999997</v>
      </c>
      <c r="W20" s="109">
        <f>SUM(Month!W44:W46)</f>
        <v>23.157899999999998</v>
      </c>
      <c r="X20" s="109">
        <f>SUM(Month!X44:X46)</f>
        <v>2.0026999999999999</v>
      </c>
      <c r="Y20" s="110">
        <f>SUM(Month!Y44:Y46)</f>
        <v>65.872399999999999</v>
      </c>
    </row>
    <row r="21" spans="1:25" x14ac:dyDescent="0.35">
      <c r="A21" s="67" t="s">
        <v>204</v>
      </c>
      <c r="B21" s="109">
        <f>SUM(Month!B47:B49)</f>
        <v>80.022000000000006</v>
      </c>
      <c r="C21" s="109">
        <f>SUM(Month!C47:C49)</f>
        <v>4.3942999999999994</v>
      </c>
      <c r="D21" s="110">
        <f>SUM(Month!D47:D49)</f>
        <v>75.627700000000004</v>
      </c>
      <c r="E21" s="109">
        <f>SUM(Month!E47:E49)</f>
        <v>24.753999999999998</v>
      </c>
      <c r="F21" s="109">
        <f>SUM(Month!F47:F49)</f>
        <v>0.48779999999999996</v>
      </c>
      <c r="G21" s="109">
        <f>SUM(Month!G47:G49)</f>
        <v>30.506799999999998</v>
      </c>
      <c r="H21" s="109">
        <f>SUM(Month!H47:H49)</f>
        <v>19.405999999999999</v>
      </c>
      <c r="I21" s="109">
        <f>SUM(Month!I47:I49)</f>
        <v>0.53990000000000005</v>
      </c>
      <c r="J21" s="109" t="s">
        <v>183</v>
      </c>
      <c r="K21" s="109" t="s">
        <v>183</v>
      </c>
      <c r="L21" s="109" t="s">
        <v>183</v>
      </c>
      <c r="M21" s="109" t="s">
        <v>183</v>
      </c>
      <c r="N21" s="109">
        <f>SUM(Month!N47:N49)</f>
        <v>0.1502</v>
      </c>
      <c r="O21" s="109" t="s">
        <v>183</v>
      </c>
      <c r="P21" s="109">
        <f>SUM(Month!P47:P49)</f>
        <v>-0.217</v>
      </c>
      <c r="Q21" s="109" t="s">
        <v>183</v>
      </c>
      <c r="R21" s="109">
        <f>SUM(Month!R47:R49)</f>
        <v>28.3277</v>
      </c>
      <c r="S21" s="109">
        <f>SUM(Month!S47:S49)</f>
        <v>27.567799999999998</v>
      </c>
      <c r="T21" s="109">
        <f>SUM(Month!T47:T49)</f>
        <v>3.7794999999999996</v>
      </c>
      <c r="U21" s="109">
        <f>SUM(Month!U47:U49)</f>
        <v>1.6926999999999999</v>
      </c>
      <c r="V21" s="110">
        <f>SUM(Month!V47:V49)</f>
        <v>81.099900000000005</v>
      </c>
      <c r="W21" s="109">
        <f>SUM(Month!W47:W49)</f>
        <v>20.0961</v>
      </c>
      <c r="X21" s="109">
        <f>SUM(Month!X47:X49)</f>
        <v>0.69009999999999994</v>
      </c>
      <c r="Y21" s="110">
        <f>SUM(Month!Y47:Y49)</f>
        <v>55.748699999999999</v>
      </c>
    </row>
    <row r="22" spans="1:25" x14ac:dyDescent="0.35">
      <c r="A22" s="67" t="s">
        <v>205</v>
      </c>
      <c r="B22" s="109">
        <f>SUM(Month!B50:B52)</f>
        <v>76.441800000000001</v>
      </c>
      <c r="C22" s="109">
        <f>SUM(Month!C50:C52)</f>
        <v>4.1927000000000003</v>
      </c>
      <c r="D22" s="110">
        <f>SUM(Month!D50:D52)</f>
        <v>72.249099999999999</v>
      </c>
      <c r="E22" s="109">
        <f>SUM(Month!E50:E52)</f>
        <v>23.640499999999999</v>
      </c>
      <c r="F22" s="109">
        <f>SUM(Month!F50:F52)</f>
        <v>0.43520000000000003</v>
      </c>
      <c r="G22" s="109">
        <f>SUM(Month!G50:G52)</f>
        <v>29.590899999999998</v>
      </c>
      <c r="H22" s="109">
        <f>SUM(Month!H50:H52)</f>
        <v>18.146799999999999</v>
      </c>
      <c r="I22" s="109">
        <f>SUM(Month!I50:I52)</f>
        <v>0.46389999999999998</v>
      </c>
      <c r="J22" s="109" t="s">
        <v>183</v>
      </c>
      <c r="K22" s="109" t="s">
        <v>183</v>
      </c>
      <c r="L22" s="109" t="s">
        <v>183</v>
      </c>
      <c r="M22" s="109" t="s">
        <v>183</v>
      </c>
      <c r="N22" s="109">
        <f>SUM(Month!N50:N52)</f>
        <v>0.16950000000000001</v>
      </c>
      <c r="O22" s="109" t="s">
        <v>183</v>
      </c>
      <c r="P22" s="109">
        <f>SUM(Month!P50:P52)</f>
        <v>-0.19790000000000002</v>
      </c>
      <c r="Q22" s="109" t="s">
        <v>183</v>
      </c>
      <c r="R22" s="109">
        <f>SUM(Month!R50:R52)</f>
        <v>27.298300000000001</v>
      </c>
      <c r="S22" s="109">
        <f>SUM(Month!S50:S52)</f>
        <v>26.5001</v>
      </c>
      <c r="T22" s="109">
        <f>SUM(Month!T50:T52)</f>
        <v>3.7207000000000003</v>
      </c>
      <c r="U22" s="109">
        <f>SUM(Month!U50:U52)</f>
        <v>1.8453999999999999</v>
      </c>
      <c r="V22" s="110">
        <f>SUM(Month!V50:V52)</f>
        <v>77.815200000000004</v>
      </c>
      <c r="W22" s="109">
        <f>SUM(Month!W50:W52)</f>
        <v>18.7804</v>
      </c>
      <c r="X22" s="109">
        <f>SUM(Month!X50:X52)</f>
        <v>0.63359999999999994</v>
      </c>
      <c r="Y22" s="110">
        <f>SUM(Month!Y50:Y52)</f>
        <v>53.666600000000003</v>
      </c>
    </row>
    <row r="23" spans="1:25" x14ac:dyDescent="0.35">
      <c r="A23" s="67" t="s">
        <v>206</v>
      </c>
      <c r="B23" s="109">
        <f>SUM(Month!B53:B55)</f>
        <v>91.557299999999998</v>
      </c>
      <c r="C23" s="109">
        <f>SUM(Month!C53:C55)</f>
        <v>4.8888999999999996</v>
      </c>
      <c r="D23" s="110">
        <f>SUM(Month!D53:D55)</f>
        <v>86.668399999999991</v>
      </c>
      <c r="E23" s="109">
        <f>SUM(Month!E53:E55)</f>
        <v>33.111199999999997</v>
      </c>
      <c r="F23" s="109">
        <f>SUM(Month!F53:F55)</f>
        <v>0.60519999999999996</v>
      </c>
      <c r="G23" s="109">
        <f>SUM(Month!G53:G55)</f>
        <v>31.934100000000001</v>
      </c>
      <c r="H23" s="109">
        <f>SUM(Month!H53:H55)</f>
        <v>19.625700000000002</v>
      </c>
      <c r="I23" s="109">
        <f>SUM(Month!I53:I55)</f>
        <v>1.468</v>
      </c>
      <c r="J23" s="109" t="s">
        <v>183</v>
      </c>
      <c r="K23" s="109" t="s">
        <v>183</v>
      </c>
      <c r="L23" s="109" t="s">
        <v>183</v>
      </c>
      <c r="M23" s="109" t="s">
        <v>183</v>
      </c>
      <c r="N23" s="109">
        <f>SUM(Month!N53:N55)</f>
        <v>0.16149999999999998</v>
      </c>
      <c r="O23" s="109" t="s">
        <v>183</v>
      </c>
      <c r="P23" s="109">
        <f>SUM(Month!P53:P55)</f>
        <v>-0.23749999999999999</v>
      </c>
      <c r="Q23" s="109" t="s">
        <v>183</v>
      </c>
      <c r="R23" s="109">
        <f>SUM(Month!R53:R55)</f>
        <v>35.771500000000003</v>
      </c>
      <c r="S23" s="109">
        <f>SUM(Month!S53:S55)</f>
        <v>30.072099999999999</v>
      </c>
      <c r="T23" s="109">
        <f>SUM(Month!T53:T55)</f>
        <v>3.4367000000000001</v>
      </c>
      <c r="U23" s="109">
        <f>SUM(Month!U53:U55)</f>
        <v>2.5541999999999998</v>
      </c>
      <c r="V23" s="110">
        <f>SUM(Month!V53:V55)</f>
        <v>92.659199999999998</v>
      </c>
      <c r="W23" s="109">
        <f>SUM(Month!W53:W55)</f>
        <v>21.255300000000002</v>
      </c>
      <c r="X23" s="109">
        <f>SUM(Month!X53:X55)</f>
        <v>1.6295999999999999</v>
      </c>
      <c r="Y23" s="110">
        <f>SUM(Month!Y53:Y55)</f>
        <v>65.650499999999994</v>
      </c>
    </row>
    <row r="24" spans="1:25" x14ac:dyDescent="0.35">
      <c r="A24" s="67" t="s">
        <v>207</v>
      </c>
      <c r="B24" s="109">
        <f>SUM(Month!B56:B58)</f>
        <v>99.060699999999997</v>
      </c>
      <c r="C24" s="109">
        <f>SUM(Month!C56:C58)</f>
        <v>5.4333</v>
      </c>
      <c r="D24" s="110">
        <f>SUM(Month!D56:D58)</f>
        <v>93.627299999999991</v>
      </c>
      <c r="E24" s="109">
        <f>SUM(Month!E56:E58)</f>
        <v>38.073</v>
      </c>
      <c r="F24" s="109">
        <f>SUM(Month!F56:F58)</f>
        <v>0.82729999999999992</v>
      </c>
      <c r="G24" s="109">
        <f>SUM(Month!G56:G58)</f>
        <v>33.024100000000004</v>
      </c>
      <c r="H24" s="109">
        <f>SUM(Month!H56:H58)</f>
        <v>20.982900000000001</v>
      </c>
      <c r="I24" s="109">
        <f>SUM(Month!I56:I58)</f>
        <v>0.82430000000000003</v>
      </c>
      <c r="J24" s="109" t="s">
        <v>183</v>
      </c>
      <c r="K24" s="109" t="s">
        <v>183</v>
      </c>
      <c r="L24" s="109" t="s">
        <v>183</v>
      </c>
      <c r="M24" s="109" t="s">
        <v>183</v>
      </c>
      <c r="N24" s="109">
        <f>SUM(Month!N56:N58)</f>
        <v>0.15989999999999999</v>
      </c>
      <c r="O24" s="109" t="s">
        <v>183</v>
      </c>
      <c r="P24" s="109">
        <f>SUM(Month!P56:P58)</f>
        <v>-0.2641</v>
      </c>
      <c r="Q24" s="109" t="s">
        <v>183</v>
      </c>
      <c r="R24" s="109">
        <f>SUM(Month!R56:R58)</f>
        <v>41.235399999999998</v>
      </c>
      <c r="S24" s="109">
        <f>SUM(Month!S56:S58)</f>
        <v>30.8489</v>
      </c>
      <c r="T24" s="109">
        <f>SUM(Month!T56:T58)</f>
        <v>3.2383999999999999</v>
      </c>
      <c r="U24" s="109">
        <f>SUM(Month!U56:U58)</f>
        <v>2.3382000000000001</v>
      </c>
      <c r="V24" s="110">
        <f>SUM(Month!V56:V58)</f>
        <v>99.204000000000008</v>
      </c>
      <c r="W24" s="109">
        <f>SUM(Month!W56:W58)</f>
        <v>21.966999999999999</v>
      </c>
      <c r="X24" s="109">
        <f>SUM(Month!X56:X58)</f>
        <v>0.98409999999999997</v>
      </c>
      <c r="Y24" s="110">
        <f>SUM(Month!Y56:Y58)</f>
        <v>71.924400000000006</v>
      </c>
    </row>
    <row r="25" spans="1:25" x14ac:dyDescent="0.35">
      <c r="A25" s="67" t="s">
        <v>208</v>
      </c>
      <c r="B25" s="109">
        <f>SUM(Month!B59:B61)</f>
        <v>81.822800000000001</v>
      </c>
      <c r="C25" s="109">
        <f>SUM(Month!C59:C61)</f>
        <v>4.1605000000000008</v>
      </c>
      <c r="D25" s="110">
        <f>SUM(Month!D59:D61)</f>
        <v>77.662499999999994</v>
      </c>
      <c r="E25" s="109">
        <f>SUM(Month!E59:E61)</f>
        <v>26.836199999999998</v>
      </c>
      <c r="F25" s="109">
        <f>SUM(Month!F59:F61)</f>
        <v>0.4531</v>
      </c>
      <c r="G25" s="109">
        <f>SUM(Month!G59:G61)</f>
        <v>31.372400000000003</v>
      </c>
      <c r="H25" s="109">
        <f>SUM(Month!H59:H61)</f>
        <v>18.591100000000001</v>
      </c>
      <c r="I25" s="109">
        <f>SUM(Month!I59:I61)</f>
        <v>0.41220000000000001</v>
      </c>
      <c r="J25" s="109" t="s">
        <v>183</v>
      </c>
      <c r="K25" s="109" t="s">
        <v>183</v>
      </c>
      <c r="L25" s="109" t="s">
        <v>183</v>
      </c>
      <c r="M25" s="109" t="s">
        <v>183</v>
      </c>
      <c r="N25" s="109">
        <f>SUM(Month!N59:N61)</f>
        <v>0.15429999999999999</v>
      </c>
      <c r="O25" s="109" t="s">
        <v>183</v>
      </c>
      <c r="P25" s="109">
        <f>SUM(Month!P59:P61)</f>
        <v>-0.15670000000000001</v>
      </c>
      <c r="Q25" s="109" t="s">
        <v>183</v>
      </c>
      <c r="R25" s="109">
        <f>SUM(Month!R59:R61)</f>
        <v>29.511200000000002</v>
      </c>
      <c r="S25" s="109">
        <f>SUM(Month!S59:S61)</f>
        <v>29.3047</v>
      </c>
      <c r="T25" s="109">
        <f>SUM(Month!T59:T61)</f>
        <v>2.6292</v>
      </c>
      <c r="U25" s="109">
        <f>SUM(Month!U59:U61)</f>
        <v>1.9863999999999997</v>
      </c>
      <c r="V25" s="110">
        <f>SUM(Month!V59:V61)</f>
        <v>82.277999999999992</v>
      </c>
      <c r="W25" s="109">
        <f>SUM(Month!W59:W61)</f>
        <v>19.157699999999998</v>
      </c>
      <c r="X25" s="109">
        <f>SUM(Month!X59:X61)</f>
        <v>0.5665</v>
      </c>
      <c r="Y25" s="110">
        <f>SUM(Month!Y59:Y61)</f>
        <v>58.661499999999997</v>
      </c>
    </row>
    <row r="26" spans="1:25" x14ac:dyDescent="0.35">
      <c r="A26" s="67" t="s">
        <v>209</v>
      </c>
      <c r="B26" s="109">
        <f>SUM(Month!B62:B64)</f>
        <v>78.236499999999992</v>
      </c>
      <c r="C26" s="109">
        <f>SUM(Month!C62:C64)</f>
        <v>4.367</v>
      </c>
      <c r="D26" s="110">
        <f>SUM(Month!D62:D64)</f>
        <v>73.869500000000002</v>
      </c>
      <c r="E26" s="109">
        <f>SUM(Month!E62:E64)</f>
        <v>23.864800000000002</v>
      </c>
      <c r="F26" s="109">
        <f>SUM(Month!F62:F64)</f>
        <v>0.41560000000000002</v>
      </c>
      <c r="G26" s="109">
        <f>SUM(Month!G62:G64)</f>
        <v>28.527499999999996</v>
      </c>
      <c r="H26" s="109">
        <f>SUM(Month!H62:H64)</f>
        <v>20.617599999999999</v>
      </c>
      <c r="I26" s="109">
        <f>SUM(Month!I62:I64)</f>
        <v>0.45989999999999998</v>
      </c>
      <c r="J26" s="109" t="s">
        <v>183</v>
      </c>
      <c r="K26" s="109" t="s">
        <v>183</v>
      </c>
      <c r="L26" s="109" t="s">
        <v>183</v>
      </c>
      <c r="M26" s="109" t="s">
        <v>183</v>
      </c>
      <c r="N26" s="109">
        <f>SUM(Month!N62:N64)</f>
        <v>0.18229999999999999</v>
      </c>
      <c r="O26" s="109" t="s">
        <v>183</v>
      </c>
      <c r="P26" s="109">
        <f>SUM(Month!P62:P64)</f>
        <v>-0.1981</v>
      </c>
      <c r="Q26" s="109" t="s">
        <v>183</v>
      </c>
      <c r="R26" s="109">
        <f>SUM(Month!R62:R64)</f>
        <v>26.404400000000003</v>
      </c>
      <c r="S26" s="109">
        <f>SUM(Month!S62:S64)</f>
        <v>26.585999999999999</v>
      </c>
      <c r="T26" s="109">
        <f>SUM(Month!T62:T64)</f>
        <v>2.6415999999999999</v>
      </c>
      <c r="U26" s="109">
        <f>SUM(Month!U62:U64)</f>
        <v>2.0171999999999999</v>
      </c>
      <c r="V26" s="110">
        <f>SUM(Month!V62:V64)</f>
        <v>78.528400000000005</v>
      </c>
      <c r="W26" s="109">
        <f>SUM(Month!W62:W64)</f>
        <v>21.259799999999998</v>
      </c>
      <c r="X26" s="109">
        <f>SUM(Month!X62:X64)</f>
        <v>0.64219999999999999</v>
      </c>
      <c r="Y26" s="110">
        <f>SUM(Month!Y62:Y64)</f>
        <v>52.808000000000007</v>
      </c>
    </row>
    <row r="27" spans="1:25" x14ac:dyDescent="0.35">
      <c r="A27" s="67" t="s">
        <v>210</v>
      </c>
      <c r="B27" s="109">
        <f>SUM(Month!B65:B67)</f>
        <v>93.936999999999998</v>
      </c>
      <c r="C27" s="109">
        <f>SUM(Month!C65:C67)</f>
        <v>5.3156999999999996</v>
      </c>
      <c r="D27" s="110">
        <f>SUM(Month!D65:D67)</f>
        <v>88.621200000000002</v>
      </c>
      <c r="E27" s="109">
        <f>SUM(Month!E65:E67)</f>
        <v>32.524000000000001</v>
      </c>
      <c r="F27" s="109">
        <f>SUM(Month!F65:F67)</f>
        <v>0.49540000000000006</v>
      </c>
      <c r="G27" s="109">
        <f>SUM(Month!G65:G67)</f>
        <v>31.365500000000004</v>
      </c>
      <c r="H27" s="109">
        <f>SUM(Month!H65:H67)</f>
        <v>22.793499999999998</v>
      </c>
      <c r="I27" s="109">
        <f>SUM(Month!I65:I67)</f>
        <v>1.5070000000000001</v>
      </c>
      <c r="J27" s="109" t="s">
        <v>183</v>
      </c>
      <c r="K27" s="109" t="s">
        <v>183</v>
      </c>
      <c r="L27" s="109" t="s">
        <v>183</v>
      </c>
      <c r="M27" s="109" t="s">
        <v>183</v>
      </c>
      <c r="N27" s="109">
        <f>SUM(Month!N65:N67)</f>
        <v>0.18690000000000001</v>
      </c>
      <c r="O27" s="109" t="s">
        <v>183</v>
      </c>
      <c r="P27" s="109">
        <f>SUM(Month!P65:P67)</f>
        <v>-0.251</v>
      </c>
      <c r="Q27" s="109" t="s">
        <v>183</v>
      </c>
      <c r="R27" s="109">
        <f>SUM(Month!R65:R67)</f>
        <v>35.417699999999996</v>
      </c>
      <c r="S27" s="109">
        <f>SUM(Month!S65:S67)</f>
        <v>29.154100000000003</v>
      </c>
      <c r="T27" s="109">
        <f>SUM(Month!T65:T67)</f>
        <v>1.8904999999999998</v>
      </c>
      <c r="U27" s="109">
        <f>SUM(Month!U65:U67)</f>
        <v>2.4662999999999999</v>
      </c>
      <c r="V27" s="110">
        <f>SUM(Month!V65:V67)</f>
        <v>92.978200000000001</v>
      </c>
      <c r="W27" s="109">
        <f>SUM(Month!W65:W67)</f>
        <v>24.487400000000001</v>
      </c>
      <c r="X27" s="109">
        <f>SUM(Month!X65:X67)</f>
        <v>1.6941000000000002</v>
      </c>
      <c r="Y27" s="110">
        <f>SUM(Month!Y65:Y67)</f>
        <v>64.384900000000002</v>
      </c>
    </row>
    <row r="28" spans="1:25" x14ac:dyDescent="0.35">
      <c r="A28" s="67" t="s">
        <v>211</v>
      </c>
      <c r="B28" s="109">
        <f>SUM(Month!B68:B70)</f>
        <v>97.966000000000008</v>
      </c>
      <c r="C28" s="109">
        <f>SUM(Month!C68:C70)</f>
        <v>5.3416999999999994</v>
      </c>
      <c r="D28" s="110">
        <f>SUM(Month!D68:D70)</f>
        <v>92.624499999999998</v>
      </c>
      <c r="E28" s="109">
        <f>SUM(Month!E68:E70)</f>
        <v>34.767499999999998</v>
      </c>
      <c r="F28" s="109">
        <f>SUM(Month!F68:F70)</f>
        <v>0.38529999999999998</v>
      </c>
      <c r="G28" s="109">
        <f>SUM(Month!G68:G70)</f>
        <v>33.162399999999998</v>
      </c>
      <c r="H28" s="109">
        <f>SUM(Month!H68:H70)</f>
        <v>22.661299999999997</v>
      </c>
      <c r="I28" s="109">
        <f>SUM(Month!I68:I70)</f>
        <v>1.6808000000000001</v>
      </c>
      <c r="J28" s="109" t="s">
        <v>183</v>
      </c>
      <c r="K28" s="109" t="s">
        <v>183</v>
      </c>
      <c r="L28" s="109" t="s">
        <v>183</v>
      </c>
      <c r="M28" s="109" t="s">
        <v>183</v>
      </c>
      <c r="N28" s="109">
        <f>SUM(Month!N68:N70)</f>
        <v>0.2092</v>
      </c>
      <c r="O28" s="109" t="s">
        <v>183</v>
      </c>
      <c r="P28" s="109">
        <f>SUM(Month!P68:P70)</f>
        <v>-0.24169999999999997</v>
      </c>
      <c r="Q28" s="109" t="s">
        <v>183</v>
      </c>
      <c r="R28" s="109">
        <f>SUM(Month!R68:R70)</f>
        <v>38.0837</v>
      </c>
      <c r="S28" s="109">
        <f>SUM(Month!S68:S70)</f>
        <v>30.440199999999997</v>
      </c>
      <c r="T28" s="109">
        <f>SUM(Month!T68:T70)</f>
        <v>1.8233000000000001</v>
      </c>
      <c r="U28" s="109">
        <f>SUM(Month!U68:U70)</f>
        <v>2.0756999999999999</v>
      </c>
      <c r="V28" s="110">
        <f>SUM(Month!V68:V70)</f>
        <v>96.523399999999995</v>
      </c>
      <c r="W28" s="109">
        <f>SUM(Month!W68:W70)</f>
        <v>24.551200000000001</v>
      </c>
      <c r="X28" s="109">
        <f>SUM(Month!X68:X70)</f>
        <v>1.8898999999999999</v>
      </c>
      <c r="Y28" s="110">
        <f>SUM(Month!Y68:Y70)</f>
        <v>68.314999999999998</v>
      </c>
    </row>
    <row r="29" spans="1:25" x14ac:dyDescent="0.35">
      <c r="A29" s="67" t="s">
        <v>212</v>
      </c>
      <c r="B29" s="109">
        <f>SUM(Month!B71:B73)</f>
        <v>81.503600000000006</v>
      </c>
      <c r="C29" s="109">
        <f>SUM(Month!C71:C73)</f>
        <v>4.3953000000000007</v>
      </c>
      <c r="D29" s="110">
        <f>SUM(Month!D71:D73)</f>
        <v>77.108199999999997</v>
      </c>
      <c r="E29" s="109">
        <f>SUM(Month!E71:E73)</f>
        <v>22.430199999999999</v>
      </c>
      <c r="F29" s="109">
        <f>SUM(Month!F71:F73)</f>
        <v>0.34650000000000003</v>
      </c>
      <c r="G29" s="109">
        <f>SUM(Month!G71:G73)</f>
        <v>33.536500000000004</v>
      </c>
      <c r="H29" s="109">
        <f>SUM(Month!H71:H73)</f>
        <v>19.8919</v>
      </c>
      <c r="I29" s="109">
        <f>SUM(Month!I71:I73)</f>
        <v>0.92749999999999999</v>
      </c>
      <c r="J29" s="109" t="s">
        <v>183</v>
      </c>
      <c r="K29" s="109" t="s">
        <v>183</v>
      </c>
      <c r="L29" s="109" t="s">
        <v>183</v>
      </c>
      <c r="M29" s="109" t="s">
        <v>183</v>
      </c>
      <c r="N29" s="109">
        <f>SUM(Month!N71:N73)</f>
        <v>0.18719999999999998</v>
      </c>
      <c r="O29" s="109" t="s">
        <v>183</v>
      </c>
      <c r="P29" s="109">
        <f>SUM(Month!P71:P73)</f>
        <v>-0.21129999999999999</v>
      </c>
      <c r="Q29" s="109" t="s">
        <v>183</v>
      </c>
      <c r="R29" s="109">
        <f>SUM(Month!R71:R73)</f>
        <v>25.772500000000001</v>
      </c>
      <c r="S29" s="109">
        <f>SUM(Month!S71:S73)</f>
        <v>30.727799999999995</v>
      </c>
      <c r="T29" s="109">
        <f>SUM(Month!T71:T73)</f>
        <v>2.7763</v>
      </c>
      <c r="U29" s="109">
        <f>SUM(Month!U71:U73)</f>
        <v>1.7237</v>
      </c>
      <c r="V29" s="110">
        <f>SUM(Month!V71:V73)</f>
        <v>81.608199999999997</v>
      </c>
      <c r="W29" s="109">
        <f>SUM(Month!W71:W73)</f>
        <v>21.006399999999999</v>
      </c>
      <c r="X29" s="109">
        <f>SUM(Month!X71:X73)</f>
        <v>1.1146</v>
      </c>
      <c r="Y29" s="110">
        <f>SUM(Month!Y71:Y73)</f>
        <v>56.313100000000006</v>
      </c>
    </row>
    <row r="30" spans="1:25" x14ac:dyDescent="0.35">
      <c r="A30" s="67" t="s">
        <v>213</v>
      </c>
      <c r="B30" s="109">
        <f>SUM(Month!B74:B76)</f>
        <v>80.610100000000003</v>
      </c>
      <c r="C30" s="109">
        <f>SUM(Month!C74:C76)</f>
        <v>4.4021000000000008</v>
      </c>
      <c r="D30" s="110">
        <f>SUM(Month!D74:D76)</f>
        <v>76.207999999999998</v>
      </c>
      <c r="E30" s="109">
        <f>SUM(Month!E74:E76)</f>
        <v>23.040199999999999</v>
      </c>
      <c r="F30" s="109">
        <f>SUM(Month!F74:F76)</f>
        <v>0.33320000000000005</v>
      </c>
      <c r="G30" s="109">
        <f>SUM(Month!G74:G76)</f>
        <v>33.350200000000001</v>
      </c>
      <c r="H30" s="109">
        <f>SUM(Month!H74:H76)</f>
        <v>19.036999999999999</v>
      </c>
      <c r="I30" s="109">
        <f>SUM(Month!I74:I76)</f>
        <v>0.47620000000000001</v>
      </c>
      <c r="J30" s="109" t="s">
        <v>183</v>
      </c>
      <c r="K30" s="109" t="s">
        <v>183</v>
      </c>
      <c r="L30" s="109" t="s">
        <v>183</v>
      </c>
      <c r="M30" s="109" t="s">
        <v>183</v>
      </c>
      <c r="N30" s="109">
        <f>SUM(Month!N74:N76)</f>
        <v>0.19169999999999998</v>
      </c>
      <c r="O30" s="109" t="s">
        <v>183</v>
      </c>
      <c r="P30" s="109">
        <f>SUM(Month!P74:P76)</f>
        <v>-0.22039999999999998</v>
      </c>
      <c r="Q30" s="109" t="s">
        <v>183</v>
      </c>
      <c r="R30" s="109">
        <f>SUM(Month!R74:R76)</f>
        <v>26.319900000000001</v>
      </c>
      <c r="S30" s="109">
        <f>SUM(Month!S74:S76)</f>
        <v>30.595500000000001</v>
      </c>
      <c r="T30" s="109">
        <f>SUM(Month!T74:T76)</f>
        <v>0.64610000000000001</v>
      </c>
      <c r="U30" s="109">
        <f>SUM(Month!U74:U76)</f>
        <v>1.5991</v>
      </c>
      <c r="V30" s="110">
        <f>SUM(Month!V74:V76)</f>
        <v>78.45320000000001</v>
      </c>
      <c r="W30" s="109">
        <f>SUM(Month!W74:W76)</f>
        <v>19.704699999999999</v>
      </c>
      <c r="X30" s="109">
        <f>SUM(Month!X74:X76)</f>
        <v>0.66790000000000005</v>
      </c>
      <c r="Y30" s="110">
        <f>SUM(Month!Y74:Y76)</f>
        <v>56.723700000000008</v>
      </c>
    </row>
    <row r="31" spans="1:25" x14ac:dyDescent="0.35">
      <c r="A31" s="67" t="s">
        <v>214</v>
      </c>
      <c r="B31" s="109">
        <f>SUM(Month!B77:B79)</f>
        <v>93.913799999999995</v>
      </c>
      <c r="C31" s="109">
        <f>SUM(Month!C77:C79)</f>
        <v>5.0697999999999999</v>
      </c>
      <c r="D31" s="110">
        <f>SUM(Month!D77:D79)</f>
        <v>88.843999999999994</v>
      </c>
      <c r="E31" s="109">
        <f>SUM(Month!E77:E79)</f>
        <v>35.145600000000002</v>
      </c>
      <c r="F31" s="109">
        <f>SUM(Month!F77:F79)</f>
        <v>0.56790000000000007</v>
      </c>
      <c r="G31" s="109">
        <f>SUM(Month!G77:G79)</f>
        <v>32.814700000000002</v>
      </c>
      <c r="H31" s="109">
        <f>SUM(Month!H77:H79)</f>
        <v>19.5001</v>
      </c>
      <c r="I31" s="109">
        <f>SUM(Month!I77:I79)</f>
        <v>0.8294999999999999</v>
      </c>
      <c r="J31" s="109" t="s">
        <v>183</v>
      </c>
      <c r="K31" s="109" t="s">
        <v>183</v>
      </c>
      <c r="L31" s="109" t="s">
        <v>183</v>
      </c>
      <c r="M31" s="109" t="s">
        <v>183</v>
      </c>
      <c r="N31" s="109">
        <f>SUM(Month!N77:N79)</f>
        <v>0.21360000000000001</v>
      </c>
      <c r="O31" s="109" t="s">
        <v>183</v>
      </c>
      <c r="P31" s="109">
        <f>SUM(Month!P77:P79)</f>
        <v>-0.22739999999999999</v>
      </c>
      <c r="Q31" s="109" t="s">
        <v>183</v>
      </c>
      <c r="R31" s="109">
        <f>SUM(Month!R77:R79)</f>
        <v>38.619600000000005</v>
      </c>
      <c r="S31" s="109">
        <f>SUM(Month!S77:S79)</f>
        <v>30.122199999999999</v>
      </c>
      <c r="T31" s="109">
        <f>SUM(Month!T77:T79)</f>
        <v>3.1682999999999999</v>
      </c>
      <c r="U31" s="109">
        <f>SUM(Month!U77:U79)</f>
        <v>2.1545000000000001</v>
      </c>
      <c r="V31" s="110">
        <f>SUM(Month!V77:V79)</f>
        <v>94.166799999999995</v>
      </c>
      <c r="W31" s="109">
        <f>SUM(Month!W77:W79)</f>
        <v>20.543199999999999</v>
      </c>
      <c r="X31" s="109">
        <f>SUM(Month!X77:X79)</f>
        <v>1.0430999999999999</v>
      </c>
      <c r="Y31" s="110">
        <f>SUM(Month!Y77:Y79)</f>
        <v>68.528300000000002</v>
      </c>
    </row>
    <row r="32" spans="1:25" x14ac:dyDescent="0.35">
      <c r="A32" s="67" t="s">
        <v>215</v>
      </c>
      <c r="B32" s="109">
        <f>SUM(Month!B80:B82)</f>
        <v>98.993600000000001</v>
      </c>
      <c r="C32" s="109">
        <f>SUM(Month!C80:C82)</f>
        <v>5.5279999999999996</v>
      </c>
      <c r="D32" s="110">
        <f>SUM(Month!D80:D82)</f>
        <v>93.465599999999995</v>
      </c>
      <c r="E32" s="109">
        <f>SUM(Month!E80:E82)</f>
        <v>37.686700000000002</v>
      </c>
      <c r="F32" s="109">
        <f>SUM(Month!F80:F82)</f>
        <v>0.59870000000000001</v>
      </c>
      <c r="G32" s="109">
        <f>SUM(Month!G80:G82)</f>
        <v>31.698399999999999</v>
      </c>
      <c r="H32" s="109">
        <f>SUM(Month!H80:H82)</f>
        <v>22.6448</v>
      </c>
      <c r="I32" s="109">
        <f>SUM(Month!I80:I82)</f>
        <v>0.78560000000000008</v>
      </c>
      <c r="J32" s="109" t="s">
        <v>183</v>
      </c>
      <c r="K32" s="109" t="s">
        <v>183</v>
      </c>
      <c r="L32" s="109" t="s">
        <v>183</v>
      </c>
      <c r="M32" s="109" t="s">
        <v>183</v>
      </c>
      <c r="N32" s="109">
        <f>SUM(Month!N80:N82)</f>
        <v>0.27960000000000002</v>
      </c>
      <c r="O32" s="109" t="s">
        <v>183</v>
      </c>
      <c r="P32" s="109">
        <f>SUM(Month!P80:P82)</f>
        <v>-0.22820000000000001</v>
      </c>
      <c r="Q32" s="109" t="s">
        <v>183</v>
      </c>
      <c r="R32" s="109">
        <f>SUM(Month!R80:R82)</f>
        <v>41.114600000000003</v>
      </c>
      <c r="S32" s="109">
        <f>SUM(Month!S80:S82)</f>
        <v>29.149099999999997</v>
      </c>
      <c r="T32" s="109">
        <f>SUM(Month!T80:T82)</f>
        <v>0.79920000000000002</v>
      </c>
      <c r="U32" s="109">
        <f>SUM(Month!U80:U82)</f>
        <v>3.1672000000000002</v>
      </c>
      <c r="V32" s="110">
        <f>SUM(Month!V80:V82)</f>
        <v>97.432099999999991</v>
      </c>
      <c r="W32" s="109">
        <f>SUM(Month!W80:W82)</f>
        <v>23.709900000000001</v>
      </c>
      <c r="X32" s="109">
        <f>SUM(Month!X80:X82)</f>
        <v>1.0653000000000001</v>
      </c>
      <c r="Y32" s="110">
        <f>SUM(Month!Y80:Y82)</f>
        <v>69.983800000000002</v>
      </c>
    </row>
    <row r="33" spans="1:25" x14ac:dyDescent="0.35">
      <c r="A33" s="67" t="s">
        <v>216</v>
      </c>
      <c r="B33" s="109">
        <f>SUM(Month!B83:B85)</f>
        <v>84.408699999999996</v>
      </c>
      <c r="C33" s="109">
        <f>SUM(Month!C83:C85)</f>
        <v>4.7187000000000001</v>
      </c>
      <c r="D33" s="110">
        <f>SUM(Month!D83:D85)</f>
        <v>79.689899999999994</v>
      </c>
      <c r="E33" s="109">
        <f>SUM(Month!E83:E85)</f>
        <v>27.6769</v>
      </c>
      <c r="F33" s="109">
        <f>SUM(Month!F83:F85)</f>
        <v>0.46160000000000001</v>
      </c>
      <c r="G33" s="109">
        <f>SUM(Month!G83:G85)</f>
        <v>30.241799999999998</v>
      </c>
      <c r="H33" s="109">
        <f>SUM(Month!H83:H85)</f>
        <v>20.729600000000001</v>
      </c>
      <c r="I33" s="109">
        <f>SUM(Month!I83:I85)</f>
        <v>0.52229999999999999</v>
      </c>
      <c r="J33" s="109" t="s">
        <v>183</v>
      </c>
      <c r="K33" s="109" t="s">
        <v>183</v>
      </c>
      <c r="L33" s="109" t="s">
        <v>183</v>
      </c>
      <c r="M33" s="109" t="s">
        <v>183</v>
      </c>
      <c r="N33" s="109">
        <f>SUM(Month!N83:N85)</f>
        <v>0.25140000000000001</v>
      </c>
      <c r="O33" s="109" t="s">
        <v>183</v>
      </c>
      <c r="P33" s="109">
        <f>SUM(Month!P83:P85)</f>
        <v>-0.19369999999999998</v>
      </c>
      <c r="Q33" s="109" t="s">
        <v>183</v>
      </c>
      <c r="R33" s="109">
        <f>SUM(Month!R83:R85)</f>
        <v>30.728100000000001</v>
      </c>
      <c r="S33" s="109">
        <f>SUM(Month!S83:S85)</f>
        <v>27.903500000000001</v>
      </c>
      <c r="T33" s="109">
        <f>SUM(Month!T83:T85)</f>
        <v>0.30669999999999997</v>
      </c>
      <c r="U33" s="109">
        <f>SUM(Month!U83:U85)</f>
        <v>2.7645</v>
      </c>
      <c r="V33" s="110">
        <f>SUM(Month!V83:V85)</f>
        <v>82.761099999999999</v>
      </c>
      <c r="W33" s="109">
        <f>SUM(Month!W83:W85)</f>
        <v>21.503299999999999</v>
      </c>
      <c r="X33" s="109">
        <f>SUM(Month!X83:X85)</f>
        <v>0.77370000000000005</v>
      </c>
      <c r="Y33" s="110">
        <f>SUM(Month!Y83:Y85)</f>
        <v>58.380300000000005</v>
      </c>
    </row>
    <row r="34" spans="1:25" x14ac:dyDescent="0.35">
      <c r="A34" s="67" t="s">
        <v>217</v>
      </c>
      <c r="B34" s="109">
        <f>SUM(Month!B86:B88)</f>
        <v>82.322099999999992</v>
      </c>
      <c r="C34" s="109">
        <f>SUM(Month!C86:C88)</f>
        <v>4.7161</v>
      </c>
      <c r="D34" s="110">
        <f>SUM(Month!D86:D88)</f>
        <v>77.606000000000009</v>
      </c>
      <c r="E34" s="109">
        <f>SUM(Month!E86:E88)</f>
        <v>25.050599999999996</v>
      </c>
      <c r="F34" s="109">
        <f>SUM(Month!F86:F88)</f>
        <v>0.33289999999999997</v>
      </c>
      <c r="G34" s="109">
        <f>SUM(Month!G86:G88)</f>
        <v>32.622</v>
      </c>
      <c r="H34" s="109">
        <f>SUM(Month!H86:H88)</f>
        <v>19.240600000000001</v>
      </c>
      <c r="I34" s="109">
        <f>SUM(Month!I86:I88)</f>
        <v>0.38100000000000001</v>
      </c>
      <c r="J34" s="109" t="s">
        <v>183</v>
      </c>
      <c r="K34" s="109" t="s">
        <v>183</v>
      </c>
      <c r="L34" s="109" t="s">
        <v>183</v>
      </c>
      <c r="M34" s="109" t="s">
        <v>183</v>
      </c>
      <c r="N34" s="109">
        <f>SUM(Month!N86:N88)</f>
        <v>0.23149999999999998</v>
      </c>
      <c r="O34" s="109" t="s">
        <v>183</v>
      </c>
      <c r="P34" s="109">
        <f>SUM(Month!P86:P88)</f>
        <v>-0.25270000000000004</v>
      </c>
      <c r="Q34" s="109" t="s">
        <v>183</v>
      </c>
      <c r="R34" s="109">
        <f>SUM(Month!R86:R88)</f>
        <v>27.701700000000002</v>
      </c>
      <c r="S34" s="109">
        <f>SUM(Month!S86:S88)</f>
        <v>30.535400000000003</v>
      </c>
      <c r="T34" s="109">
        <f>SUM(Month!T86:T88)</f>
        <v>-0.22449999999999998</v>
      </c>
      <c r="U34" s="109">
        <f>SUM(Month!U86:U88)</f>
        <v>2.5223</v>
      </c>
      <c r="V34" s="110">
        <f>SUM(Month!V86:V88)</f>
        <v>79.903700000000001</v>
      </c>
      <c r="W34" s="109">
        <f>SUM(Month!W86:W88)</f>
        <v>19.853099999999998</v>
      </c>
      <c r="X34" s="109">
        <f>SUM(Month!X86:X88)</f>
        <v>0.61250000000000004</v>
      </c>
      <c r="Y34" s="110">
        <f>SUM(Month!Y86:Y88)</f>
        <v>58.005600000000001</v>
      </c>
    </row>
    <row r="35" spans="1:25" x14ac:dyDescent="0.35">
      <c r="A35" s="67" t="s">
        <v>218</v>
      </c>
      <c r="B35" s="109">
        <f>SUM(Month!B89:B91)</f>
        <v>96.875900000000001</v>
      </c>
      <c r="C35" s="109">
        <f>SUM(Month!C89:C91)</f>
        <v>5.3293999999999997</v>
      </c>
      <c r="D35" s="110">
        <f>SUM(Month!D89:D91)</f>
        <v>91.546500000000009</v>
      </c>
      <c r="E35" s="109">
        <f>SUM(Month!E89:E91)</f>
        <v>37.283999999999999</v>
      </c>
      <c r="F35" s="109">
        <f>SUM(Month!F89:F91)</f>
        <v>0.55459999999999998</v>
      </c>
      <c r="G35" s="109">
        <f>SUM(Month!G89:G91)</f>
        <v>33.474699999999999</v>
      </c>
      <c r="H35" s="109">
        <f>SUM(Month!H89:H91)</f>
        <v>19.296399999999998</v>
      </c>
      <c r="I35" s="109">
        <f>SUM(Month!I89:I91)</f>
        <v>0.86979999999999991</v>
      </c>
      <c r="J35" s="109" t="s">
        <v>183</v>
      </c>
      <c r="K35" s="109" t="s">
        <v>183</v>
      </c>
      <c r="L35" s="109" t="s">
        <v>183</v>
      </c>
      <c r="M35" s="109" t="s">
        <v>183</v>
      </c>
      <c r="N35" s="109">
        <f>SUM(Month!N89:N91)</f>
        <v>0.29659999999999997</v>
      </c>
      <c r="O35" s="109" t="s">
        <v>183</v>
      </c>
      <c r="P35" s="109">
        <f>SUM(Month!P89:P91)</f>
        <v>-0.22970000000000002</v>
      </c>
      <c r="Q35" s="109" t="s">
        <v>183</v>
      </c>
      <c r="R35" s="109">
        <f>SUM(Month!R89:R91)</f>
        <v>40.651900000000005</v>
      </c>
      <c r="S35" s="109">
        <f>SUM(Month!S89:S91)</f>
        <v>30.958100000000002</v>
      </c>
      <c r="T35" s="109">
        <f>SUM(Month!T89:T91)</f>
        <v>1.2788999999999999</v>
      </c>
      <c r="U35" s="109">
        <f>SUM(Month!U89:U91)</f>
        <v>3.4628000000000001</v>
      </c>
      <c r="V35" s="110">
        <f>SUM(Month!V89:V91)</f>
        <v>96.288200000000003</v>
      </c>
      <c r="W35" s="109">
        <f>SUM(Month!W89:W91)</f>
        <v>20.462799999999998</v>
      </c>
      <c r="X35" s="109">
        <f>SUM(Month!X89:X91)</f>
        <v>1.1663999999999999</v>
      </c>
      <c r="Y35" s="110">
        <f>SUM(Month!Y89:Y91)</f>
        <v>71.313299999999998</v>
      </c>
    </row>
    <row r="36" spans="1:25" x14ac:dyDescent="0.35">
      <c r="A36" s="67" t="s">
        <v>219</v>
      </c>
      <c r="B36" s="109">
        <f>SUM(Month!B92:B94)</f>
        <v>101.58600000000001</v>
      </c>
      <c r="C36" s="109">
        <f>SUM(Month!C92:C94)</f>
        <v>5.4870999999999999</v>
      </c>
      <c r="D36" s="110">
        <f>SUM(Month!D92:D94)</f>
        <v>96.098699999999994</v>
      </c>
      <c r="E36" s="109">
        <f>SUM(Month!E92:E94)</f>
        <v>38.550699999999999</v>
      </c>
      <c r="F36" s="109">
        <f>SUM(Month!F92:F94)</f>
        <v>0.44030000000000002</v>
      </c>
      <c r="G36" s="109">
        <f>SUM(Month!G92:G94)</f>
        <v>34.03</v>
      </c>
      <c r="H36" s="109">
        <f>SUM(Month!H92:H94)</f>
        <v>21.677300000000002</v>
      </c>
      <c r="I36" s="109">
        <f>SUM(Month!I92:I94)</f>
        <v>1.2619</v>
      </c>
      <c r="J36" s="109" t="s">
        <v>183</v>
      </c>
      <c r="K36" s="109" t="s">
        <v>183</v>
      </c>
      <c r="L36" s="109" t="s">
        <v>183</v>
      </c>
      <c r="M36" s="109" t="s">
        <v>183</v>
      </c>
      <c r="N36" s="109">
        <f>SUM(Month!N92:N94)</f>
        <v>0.38689999999999997</v>
      </c>
      <c r="O36" s="109" t="s">
        <v>183</v>
      </c>
      <c r="P36" s="109">
        <f>SUM(Month!P92:P94)</f>
        <v>-0.24829999999999997</v>
      </c>
      <c r="Q36" s="109" t="s">
        <v>183</v>
      </c>
      <c r="R36" s="109">
        <f>SUM(Month!R92:R94)</f>
        <v>40.715599999999995</v>
      </c>
      <c r="S36" s="109">
        <f>SUM(Month!S92:S94)</f>
        <v>32.692399999999999</v>
      </c>
      <c r="T36" s="109">
        <f>SUM(Month!T92:T94)</f>
        <v>1.2867</v>
      </c>
      <c r="U36" s="109">
        <f>SUM(Month!U92:U94)</f>
        <v>2.7206999999999999</v>
      </c>
      <c r="V36" s="110">
        <f>SUM(Month!V92:V94)</f>
        <v>100.1061</v>
      </c>
      <c r="W36" s="109">
        <f>SUM(Month!W92:W94)</f>
        <v>23.326099999999997</v>
      </c>
      <c r="X36" s="109">
        <f>SUM(Month!X92:X94)</f>
        <v>1.6488</v>
      </c>
      <c r="Y36" s="110">
        <f>SUM(Month!Y92:Y94)</f>
        <v>73.02109999999999</v>
      </c>
    </row>
    <row r="37" spans="1:25" x14ac:dyDescent="0.35">
      <c r="A37" s="67" t="s">
        <v>220</v>
      </c>
      <c r="B37" s="109">
        <f>SUM(Month!B95:B97)</f>
        <v>78.916799999999995</v>
      </c>
      <c r="C37" s="109">
        <f>SUM(Month!C95:C97)</f>
        <v>4.2437000000000005</v>
      </c>
      <c r="D37" s="110">
        <f>SUM(Month!D95:D97)</f>
        <v>74.673200000000008</v>
      </c>
      <c r="E37" s="109">
        <f>SUM(Month!E95:E97)</f>
        <v>23.574100000000001</v>
      </c>
      <c r="F37" s="109">
        <f>SUM(Month!F95:F97)</f>
        <v>0.3201</v>
      </c>
      <c r="G37" s="109">
        <f>SUM(Month!G95:G97)</f>
        <v>33.021900000000002</v>
      </c>
      <c r="H37" s="109">
        <f>SUM(Month!H95:H97)</f>
        <v>17.133800000000001</v>
      </c>
      <c r="I37" s="109">
        <f>SUM(Month!I95:I97)</f>
        <v>0.53110000000000002</v>
      </c>
      <c r="J37" s="109" t="s">
        <v>183</v>
      </c>
      <c r="K37" s="109" t="s">
        <v>183</v>
      </c>
      <c r="L37" s="109" t="s">
        <v>183</v>
      </c>
      <c r="M37" s="109" t="s">
        <v>183</v>
      </c>
      <c r="N37" s="109">
        <f>SUM(Month!N95:N97)</f>
        <v>0.30710000000000004</v>
      </c>
      <c r="O37" s="109" t="s">
        <v>183</v>
      </c>
      <c r="P37" s="109">
        <f>SUM(Month!P95:P97)</f>
        <v>-0.21489999999999998</v>
      </c>
      <c r="Q37" s="109" t="s">
        <v>183</v>
      </c>
      <c r="R37" s="109">
        <f>SUM(Month!R95:R97)</f>
        <v>26.0947</v>
      </c>
      <c r="S37" s="109">
        <f>SUM(Month!S95:S97)</f>
        <v>31.128699999999998</v>
      </c>
      <c r="T37" s="109">
        <f>SUM(Month!T95:T97)</f>
        <v>1.9209000000000001</v>
      </c>
      <c r="U37" s="109">
        <f>SUM(Month!U95:U97)</f>
        <v>2.4119999999999999</v>
      </c>
      <c r="V37" s="110">
        <f>SUM(Month!V95:V97)</f>
        <v>79.006</v>
      </c>
      <c r="W37" s="109">
        <f>SUM(Month!W95:W97)</f>
        <v>17.971800000000002</v>
      </c>
      <c r="X37" s="109">
        <f>SUM(Month!X95:X97)</f>
        <v>0.83820000000000006</v>
      </c>
      <c r="Y37" s="110">
        <f>SUM(Month!Y95:Y97)</f>
        <v>56.916200000000003</v>
      </c>
    </row>
    <row r="38" spans="1:25" x14ac:dyDescent="0.35">
      <c r="A38" s="67" t="s">
        <v>221</v>
      </c>
      <c r="B38" s="109">
        <f>SUM(Month!B98:B100)</f>
        <v>81.382400000000004</v>
      </c>
      <c r="C38" s="109">
        <f>SUM(Month!C98:C100)</f>
        <v>4.2889999999999997</v>
      </c>
      <c r="D38" s="110">
        <f>SUM(Month!D98:D100)</f>
        <v>77.093400000000003</v>
      </c>
      <c r="E38" s="109">
        <f>SUM(Month!E98:E100)</f>
        <v>23.985700000000001</v>
      </c>
      <c r="F38" s="109">
        <f>SUM(Month!F98:F100)</f>
        <v>0.30890000000000001</v>
      </c>
      <c r="G38" s="109">
        <f>SUM(Month!G98:G100)</f>
        <v>34.777799999999999</v>
      </c>
      <c r="H38" s="109">
        <f>SUM(Month!H98:H100)</f>
        <v>17.196300000000001</v>
      </c>
      <c r="I38" s="109">
        <f>SUM(Month!I98:I100)</f>
        <v>0.75469999999999993</v>
      </c>
      <c r="J38" s="109" t="s">
        <v>183</v>
      </c>
      <c r="K38" s="109" t="s">
        <v>183</v>
      </c>
      <c r="L38" s="109" t="s">
        <v>183</v>
      </c>
      <c r="M38" s="109" t="s">
        <v>183</v>
      </c>
      <c r="N38" s="109">
        <f>SUM(Month!N98:N100)</f>
        <v>0.2964</v>
      </c>
      <c r="O38" s="109" t="s">
        <v>183</v>
      </c>
      <c r="P38" s="109">
        <f>SUM(Month!P98:P100)</f>
        <v>-0.2268</v>
      </c>
      <c r="Q38" s="109" t="s">
        <v>183</v>
      </c>
      <c r="R38" s="109">
        <f>SUM(Month!R98:R100)</f>
        <v>27.0608</v>
      </c>
      <c r="S38" s="109">
        <f>SUM(Month!S98:S100)</f>
        <v>32.308100000000003</v>
      </c>
      <c r="T38" s="109">
        <f>SUM(Month!T98:T100)</f>
        <v>2.0548999999999999</v>
      </c>
      <c r="U38" s="109">
        <f>SUM(Month!U98:U100)</f>
        <v>2.2080000000000002</v>
      </c>
      <c r="V38" s="110">
        <f>SUM(Month!V98:V100)</f>
        <v>81.356200000000001</v>
      </c>
      <c r="W38" s="109">
        <f>SUM(Month!W98:W100)</f>
        <v>18.247700000000002</v>
      </c>
      <c r="X38" s="109">
        <f>SUM(Month!X98:X100)</f>
        <v>1.0510999999999999</v>
      </c>
      <c r="Y38" s="110">
        <f>SUM(Month!Y98:Y100)</f>
        <v>59.072400000000002</v>
      </c>
    </row>
    <row r="39" spans="1:25" x14ac:dyDescent="0.35">
      <c r="A39" s="67" t="s">
        <v>222</v>
      </c>
      <c r="B39" s="109">
        <f>SUM(Month!B101:B103)</f>
        <v>96.428300000000007</v>
      </c>
      <c r="C39" s="109">
        <f>SUM(Month!C101:C103)</f>
        <v>5.0590999999999999</v>
      </c>
      <c r="D39" s="110">
        <f>SUM(Month!D101:D103)</f>
        <v>91.36930000000001</v>
      </c>
      <c r="E39" s="109">
        <f>SUM(Month!E101:E103)</f>
        <v>35.826100000000004</v>
      </c>
      <c r="F39" s="109">
        <f>SUM(Month!F101:F103)</f>
        <v>0.45900000000000007</v>
      </c>
      <c r="G39" s="109">
        <f>SUM(Month!G101:G103)</f>
        <v>35.927800000000005</v>
      </c>
      <c r="H39" s="109">
        <f>SUM(Month!H101:H103)</f>
        <v>17.674199999999999</v>
      </c>
      <c r="I39" s="109">
        <f>SUM(Month!I101:I103)</f>
        <v>1.3539000000000001</v>
      </c>
      <c r="J39" s="109" t="s">
        <v>183</v>
      </c>
      <c r="K39" s="109" t="s">
        <v>183</v>
      </c>
      <c r="L39" s="109" t="s">
        <v>183</v>
      </c>
      <c r="M39" s="109" t="s">
        <v>183</v>
      </c>
      <c r="N39" s="109">
        <f>SUM(Month!N101:N103)</f>
        <v>0.37659999999999999</v>
      </c>
      <c r="O39" s="109" t="s">
        <v>183</v>
      </c>
      <c r="P39" s="109">
        <f>SUM(Month!P101:P103)</f>
        <v>-0.2482</v>
      </c>
      <c r="Q39" s="109" t="s">
        <v>183</v>
      </c>
      <c r="R39" s="109">
        <f>SUM(Month!R101:R103)</f>
        <v>39.735300000000002</v>
      </c>
      <c r="S39" s="109">
        <f>SUM(Month!S101:S103)</f>
        <v>32.854100000000003</v>
      </c>
      <c r="T39" s="109">
        <f>SUM(Month!T101:T103)</f>
        <v>2.4624999999999999</v>
      </c>
      <c r="U39" s="109">
        <f>SUM(Month!U101:U103)</f>
        <v>2.7374000000000001</v>
      </c>
      <c r="V39" s="110">
        <f>SUM(Month!V101:V103)</f>
        <v>96.569199999999995</v>
      </c>
      <c r="W39" s="109">
        <f>SUM(Month!W101:W103)</f>
        <v>19.404699999999998</v>
      </c>
      <c r="X39" s="109">
        <f>SUM(Month!X101:X103)</f>
        <v>1.7305000000000001</v>
      </c>
      <c r="Y39" s="110">
        <f>SUM(Month!Y101:Y103)</f>
        <v>72.212800000000001</v>
      </c>
    </row>
    <row r="40" spans="1:25" x14ac:dyDescent="0.35">
      <c r="A40" s="67" t="s">
        <v>223</v>
      </c>
      <c r="B40" s="109">
        <f>SUM(Month!B104:B106)</f>
        <v>100.26490000000001</v>
      </c>
      <c r="C40" s="109">
        <f>SUM(Month!C104:C106)</f>
        <v>5.6021000000000001</v>
      </c>
      <c r="D40" s="110">
        <f>SUM(Month!D104:D106)</f>
        <v>94.662800000000004</v>
      </c>
      <c r="E40" s="109">
        <f>SUM(Month!E104:E106)</f>
        <v>39.642600000000002</v>
      </c>
      <c r="F40" s="109">
        <f>SUM(Month!F104:F106)</f>
        <v>0.65300000000000002</v>
      </c>
      <c r="G40" s="109">
        <f>SUM(Month!G104:G106)</f>
        <v>31.8156</v>
      </c>
      <c r="H40" s="109">
        <f>SUM(Month!H104:H106)</f>
        <v>20.6876</v>
      </c>
      <c r="I40" s="109">
        <f>SUM(Month!I104:I106)</f>
        <v>1.3313000000000001</v>
      </c>
      <c r="J40" s="109" t="s">
        <v>183</v>
      </c>
      <c r="K40" s="109" t="s">
        <v>183</v>
      </c>
      <c r="L40" s="109" t="s">
        <v>183</v>
      </c>
      <c r="M40" s="109" t="s">
        <v>183</v>
      </c>
      <c r="N40" s="109">
        <f>SUM(Month!N104:N106)</f>
        <v>0.77500000000000002</v>
      </c>
      <c r="O40" s="109" t="s">
        <v>183</v>
      </c>
      <c r="P40" s="109">
        <f>SUM(Month!P104:P106)</f>
        <v>-0.24220000000000003</v>
      </c>
      <c r="Q40" s="109" t="s">
        <v>183</v>
      </c>
      <c r="R40" s="109">
        <f>SUM(Month!R104:R106)</f>
        <v>42.559399999999997</v>
      </c>
      <c r="S40" s="109">
        <f>SUM(Month!S104:S106)</f>
        <v>30.326799999999999</v>
      </c>
      <c r="T40" s="109">
        <f>SUM(Month!T104:T106)</f>
        <v>1.3995</v>
      </c>
      <c r="U40" s="109">
        <f>SUM(Month!U104:U106)</f>
        <v>2.2980999999999998</v>
      </c>
      <c r="V40" s="110">
        <f>SUM(Month!V104:V106)</f>
        <v>98.360399999999998</v>
      </c>
      <c r="W40" s="109">
        <f>SUM(Month!W104:W106)</f>
        <v>22.793900000000001</v>
      </c>
      <c r="X40" s="109">
        <f>SUM(Month!X104:X106)</f>
        <v>2.1063999999999998</v>
      </c>
      <c r="Y40" s="110">
        <f>SUM(Month!Y104:Y106)</f>
        <v>72.111199999999997</v>
      </c>
    </row>
    <row r="41" spans="1:25" x14ac:dyDescent="0.35">
      <c r="A41" s="67" t="s">
        <v>224</v>
      </c>
      <c r="B41" s="109">
        <f>SUM(Month!B107:B109)</f>
        <v>84.5167</v>
      </c>
      <c r="C41" s="109">
        <f>SUM(Month!C107:C109)</f>
        <v>4.4763999999999999</v>
      </c>
      <c r="D41" s="110">
        <f>SUM(Month!D107:D109)</f>
        <v>80.040099999999995</v>
      </c>
      <c r="E41" s="109">
        <f>SUM(Month!E107:E109)</f>
        <v>25.299399999999999</v>
      </c>
      <c r="F41" s="109">
        <f>SUM(Month!F107:F109)</f>
        <v>0.23709999999999998</v>
      </c>
      <c r="G41" s="109">
        <f>SUM(Month!G107:G109)</f>
        <v>35.172399999999996</v>
      </c>
      <c r="H41" s="109">
        <f>SUM(Month!H107:H109)</f>
        <v>18.2361</v>
      </c>
      <c r="I41" s="109">
        <f>SUM(Month!I107:I109)</f>
        <v>0.77839999999999998</v>
      </c>
      <c r="J41" s="109" t="s">
        <v>183</v>
      </c>
      <c r="K41" s="109" t="s">
        <v>183</v>
      </c>
      <c r="L41" s="109" t="s">
        <v>183</v>
      </c>
      <c r="M41" s="109" t="s">
        <v>183</v>
      </c>
      <c r="N41" s="109">
        <f>SUM(Month!N107:N109)</f>
        <v>0.54310000000000003</v>
      </c>
      <c r="O41" s="109" t="s">
        <v>183</v>
      </c>
      <c r="P41" s="109">
        <f>SUM(Month!P107:P109)</f>
        <v>-0.22620000000000001</v>
      </c>
      <c r="Q41" s="109" t="s">
        <v>183</v>
      </c>
      <c r="R41" s="109">
        <f>SUM(Month!R107:R109)</f>
        <v>27.843</v>
      </c>
      <c r="S41" s="109">
        <f>SUM(Month!S107:S109)</f>
        <v>33.408699999999996</v>
      </c>
      <c r="T41" s="109">
        <f>SUM(Month!T107:T109)</f>
        <v>2.1259000000000001</v>
      </c>
      <c r="U41" s="109">
        <f>SUM(Month!U107:U109)</f>
        <v>1.97</v>
      </c>
      <c r="V41" s="110">
        <f>SUM(Month!V107:V109)</f>
        <v>84.136299999999991</v>
      </c>
      <c r="W41" s="109">
        <f>SUM(Month!W107:W109)</f>
        <v>19.557600000000001</v>
      </c>
      <c r="X41" s="109">
        <f>SUM(Month!X107:X109)</f>
        <v>1.3214999999999999</v>
      </c>
      <c r="Y41" s="110">
        <f>SUM(Month!Y107:Y109)</f>
        <v>60.7087</v>
      </c>
    </row>
    <row r="42" spans="1:25" x14ac:dyDescent="0.35">
      <c r="A42" s="67" t="s">
        <v>225</v>
      </c>
      <c r="B42" s="109">
        <f>SUM(Month!B110:B112)</f>
        <v>80.745599999999996</v>
      </c>
      <c r="C42" s="109">
        <f>SUM(Month!C110:C112)</f>
        <v>4.3190999999999997</v>
      </c>
      <c r="D42" s="110">
        <f>SUM(Month!D110:D112)</f>
        <v>76.426600000000008</v>
      </c>
      <c r="E42" s="109">
        <f>SUM(Month!E110:E112)</f>
        <v>20.315800000000003</v>
      </c>
      <c r="F42" s="109">
        <f>SUM(Month!F110:F112)</f>
        <v>0.28070000000000001</v>
      </c>
      <c r="G42" s="109">
        <f>SUM(Month!G110:G112)</f>
        <v>36.284999999999997</v>
      </c>
      <c r="H42" s="109">
        <f>SUM(Month!H110:H112)</f>
        <v>18.764800000000001</v>
      </c>
      <c r="I42" s="109">
        <f>SUM(Month!I110:I112)</f>
        <v>0.505</v>
      </c>
      <c r="J42" s="109" t="s">
        <v>183</v>
      </c>
      <c r="K42" s="109" t="s">
        <v>183</v>
      </c>
      <c r="L42" s="109" t="s">
        <v>183</v>
      </c>
      <c r="M42" s="109" t="s">
        <v>183</v>
      </c>
      <c r="N42" s="109">
        <f>SUM(Month!N110:N112)</f>
        <v>0.46279999999999999</v>
      </c>
      <c r="O42" s="109" t="s">
        <v>183</v>
      </c>
      <c r="P42" s="109">
        <f>SUM(Month!P110:P112)</f>
        <v>-0.18739999999999998</v>
      </c>
      <c r="Q42" s="109" t="s">
        <v>183</v>
      </c>
      <c r="R42" s="109">
        <f>SUM(Month!R110:R112)</f>
        <v>22.7849</v>
      </c>
      <c r="S42" s="109">
        <f>SUM(Month!S110:S112)</f>
        <v>34.559399999999997</v>
      </c>
      <c r="T42" s="109">
        <f>SUM(Month!T110:T112)</f>
        <v>1.9413</v>
      </c>
      <c r="U42" s="109">
        <f>SUM(Month!U110:U112)</f>
        <v>2.0213000000000001</v>
      </c>
      <c r="V42" s="110">
        <f>SUM(Month!V110:V112)</f>
        <v>80.389099999999999</v>
      </c>
      <c r="W42" s="109">
        <f>SUM(Month!W110:W112)</f>
        <v>19.732499999999998</v>
      </c>
      <c r="X42" s="109">
        <f>SUM(Month!X110:X112)</f>
        <v>0.9677</v>
      </c>
      <c r="Y42" s="110">
        <f>SUM(Month!Y110:Y112)</f>
        <v>56.881500000000003</v>
      </c>
    </row>
    <row r="43" spans="1:25" x14ac:dyDescent="0.35">
      <c r="A43" s="67" t="s">
        <v>226</v>
      </c>
      <c r="B43" s="109">
        <f>SUM(Month!B113:B115)</f>
        <v>96.684899999999999</v>
      </c>
      <c r="C43" s="109">
        <f>SUM(Month!C113:C115)</f>
        <v>5.5742000000000003</v>
      </c>
      <c r="D43" s="110">
        <f>SUM(Month!D113:D115)</f>
        <v>91.110700000000008</v>
      </c>
      <c r="E43" s="109">
        <f>SUM(Month!E113:E115)</f>
        <v>39.518299999999996</v>
      </c>
      <c r="F43" s="109">
        <f>SUM(Month!F113:F115)</f>
        <v>1.2202999999999999</v>
      </c>
      <c r="G43" s="109">
        <f>SUM(Month!G113:G115)</f>
        <v>31.251300000000001</v>
      </c>
      <c r="H43" s="109">
        <f>SUM(Month!H113:H115)</f>
        <v>17.484299999999998</v>
      </c>
      <c r="I43" s="109">
        <f>SUM(Month!I113:I115)</f>
        <v>1.2058</v>
      </c>
      <c r="J43" s="109" t="s">
        <v>183</v>
      </c>
      <c r="K43" s="109" t="s">
        <v>183</v>
      </c>
      <c r="L43" s="109" t="s">
        <v>183</v>
      </c>
      <c r="M43" s="109" t="s">
        <v>183</v>
      </c>
      <c r="N43" s="109">
        <f>SUM(Month!N113:N115)</f>
        <v>0.70540000000000003</v>
      </c>
      <c r="O43" s="109" t="s">
        <v>183</v>
      </c>
      <c r="P43" s="109">
        <f>SUM(Month!P113:P115)</f>
        <v>-0.27479999999999999</v>
      </c>
      <c r="Q43" s="109" t="s">
        <v>183</v>
      </c>
      <c r="R43" s="109">
        <f>SUM(Month!R113:R115)</f>
        <v>42.811900000000001</v>
      </c>
      <c r="S43" s="109">
        <f>SUM(Month!S113:S115)</f>
        <v>29.883600000000001</v>
      </c>
      <c r="T43" s="109">
        <f>SUM(Month!T113:T115)</f>
        <v>2.8542000000000001</v>
      </c>
      <c r="U43" s="109">
        <f>SUM(Month!U113:U115)</f>
        <v>2.2473999999999998</v>
      </c>
      <c r="V43" s="110">
        <f>SUM(Month!V113:V115)</f>
        <v>96.212299999999999</v>
      </c>
      <c r="W43" s="109">
        <f>SUM(Month!W113:W115)</f>
        <v>19.395499999999998</v>
      </c>
      <c r="X43" s="109">
        <f>SUM(Month!X113:X115)</f>
        <v>1.9113</v>
      </c>
      <c r="Y43" s="110">
        <f>SUM(Month!Y113:Y115)</f>
        <v>71.989900000000006</v>
      </c>
    </row>
    <row r="44" spans="1:25" x14ac:dyDescent="0.35">
      <c r="A44" s="67" t="s">
        <v>227</v>
      </c>
      <c r="B44" s="109">
        <f>SUM(Month!B116:B118)</f>
        <v>102.84690000000001</v>
      </c>
      <c r="C44" s="109">
        <f>SUM(Month!C116:C118)</f>
        <v>6.5480999999999998</v>
      </c>
      <c r="D44" s="110">
        <f>SUM(Month!D116:D118)</f>
        <v>96.2988</v>
      </c>
      <c r="E44" s="109">
        <f>SUM(Month!E116:E118)</f>
        <v>46.643599999999999</v>
      </c>
      <c r="F44" s="109">
        <f>SUM(Month!F116:F118)</f>
        <v>1.3613</v>
      </c>
      <c r="G44" s="109">
        <f>SUM(Month!G116:G118)</f>
        <v>26.373699999999999</v>
      </c>
      <c r="H44" s="109">
        <f>SUM(Month!H116:H118)</f>
        <v>20.5246</v>
      </c>
      <c r="I44" s="109">
        <f>SUM(Month!I116:I118)</f>
        <v>0.88159999999999994</v>
      </c>
      <c r="J44" s="109" t="s">
        <v>183</v>
      </c>
      <c r="K44" s="109" t="s">
        <v>183</v>
      </c>
      <c r="L44" s="109" t="s">
        <v>183</v>
      </c>
      <c r="M44" s="109" t="s">
        <v>183</v>
      </c>
      <c r="N44" s="109">
        <f>SUM(Month!N116:N118)</f>
        <v>0.84979999999999989</v>
      </c>
      <c r="O44" s="109" t="s">
        <v>183</v>
      </c>
      <c r="P44" s="109">
        <f>SUM(Month!P116:P118)</f>
        <v>-0.33579999999999999</v>
      </c>
      <c r="Q44" s="109" t="s">
        <v>183</v>
      </c>
      <c r="R44" s="109">
        <f>SUM(Month!R116:R118)</f>
        <v>49.708600000000004</v>
      </c>
      <c r="S44" s="109">
        <f>SUM(Month!S116:S118)</f>
        <v>25.5199</v>
      </c>
      <c r="T44" s="109">
        <f>SUM(Month!T116:T118)</f>
        <v>1.8371</v>
      </c>
      <c r="U44" s="109">
        <f>SUM(Month!U116:U118)</f>
        <v>2.5597000000000003</v>
      </c>
      <c r="V44" s="110">
        <f>SUM(Month!V116:V118)</f>
        <v>100.69550000000001</v>
      </c>
      <c r="W44" s="109">
        <f>SUM(Month!W116:W118)</f>
        <v>22.2561</v>
      </c>
      <c r="X44" s="109">
        <f>SUM(Month!X116:X118)</f>
        <v>1.7315</v>
      </c>
      <c r="Y44" s="110">
        <f>SUM(Month!Y116:Y118)</f>
        <v>74.378599999999992</v>
      </c>
    </row>
    <row r="45" spans="1:25" x14ac:dyDescent="0.35">
      <c r="A45" s="67" t="s">
        <v>228</v>
      </c>
      <c r="B45" s="109">
        <f>SUM(Month!B119:B121)</f>
        <v>82.381799999999998</v>
      </c>
      <c r="C45" s="109">
        <f>SUM(Month!C119:C121)</f>
        <v>4.9547999999999996</v>
      </c>
      <c r="D45" s="110">
        <f>SUM(Month!D119:D121)</f>
        <v>77.426999999999992</v>
      </c>
      <c r="E45" s="109">
        <f>SUM(Month!E119:E121)</f>
        <v>27.620899999999999</v>
      </c>
      <c r="F45" s="109">
        <f>SUM(Month!F119:F121)</f>
        <v>0.50570000000000004</v>
      </c>
      <c r="G45" s="109">
        <f>SUM(Month!G119:G121)</f>
        <v>30.020000000000003</v>
      </c>
      <c r="H45" s="109">
        <f>SUM(Month!H119:H121)</f>
        <v>18.205100000000002</v>
      </c>
      <c r="I45" s="109">
        <f>SUM(Month!I119:I121)</f>
        <v>0.75719999999999998</v>
      </c>
      <c r="J45" s="109" t="s">
        <v>183</v>
      </c>
      <c r="K45" s="109" t="s">
        <v>183</v>
      </c>
      <c r="L45" s="109" t="s">
        <v>183</v>
      </c>
      <c r="M45" s="109" t="s">
        <v>183</v>
      </c>
      <c r="N45" s="109">
        <f>SUM(Month!N119:N121)</f>
        <v>0.57050000000000001</v>
      </c>
      <c r="O45" s="109" t="s">
        <v>183</v>
      </c>
      <c r="P45" s="109">
        <f>SUM(Month!P119:P121)</f>
        <v>-0.25240000000000001</v>
      </c>
      <c r="Q45" s="109" t="s">
        <v>183</v>
      </c>
      <c r="R45" s="109">
        <f>SUM(Month!R119:R121)</f>
        <v>31.272099999999998</v>
      </c>
      <c r="S45" s="109">
        <f>SUM(Month!S119:S121)</f>
        <v>27.4451</v>
      </c>
      <c r="T45" s="109">
        <f>SUM(Month!T119:T121)</f>
        <v>2.8647</v>
      </c>
      <c r="U45" s="109">
        <f>SUM(Month!U119:U121)</f>
        <v>2.3105000000000002</v>
      </c>
      <c r="V45" s="110">
        <f>SUM(Month!V119:V121)</f>
        <v>82.602099999999993</v>
      </c>
      <c r="W45" s="109">
        <f>SUM(Month!W119:W121)</f>
        <v>19.532800000000002</v>
      </c>
      <c r="X45" s="109">
        <f>SUM(Month!X119:X121)</f>
        <v>1.3277000000000001</v>
      </c>
      <c r="Y45" s="110">
        <f>SUM(Month!Y119:Y121)</f>
        <v>58.146700000000003</v>
      </c>
    </row>
    <row r="46" spans="1:25" x14ac:dyDescent="0.35">
      <c r="A46" s="67" t="s">
        <v>229</v>
      </c>
      <c r="B46" s="109">
        <f>SUM(Month!B122:B124)</f>
        <v>81.658199999999994</v>
      </c>
      <c r="C46" s="109">
        <f>SUM(Month!C122:C124)</f>
        <v>5.0404</v>
      </c>
      <c r="D46" s="110">
        <f>SUM(Month!D122:D124)</f>
        <v>76.617899999999992</v>
      </c>
      <c r="E46" s="109">
        <f>SUM(Month!E122:E124)</f>
        <v>25.996500000000001</v>
      </c>
      <c r="F46" s="109">
        <f>SUM(Month!F122:F124)</f>
        <v>0.54590000000000005</v>
      </c>
      <c r="G46" s="109">
        <f>SUM(Month!G122:G124)</f>
        <v>32.131700000000002</v>
      </c>
      <c r="H46" s="109">
        <f>SUM(Month!H122:H124)</f>
        <v>17.244199999999999</v>
      </c>
      <c r="I46" s="109">
        <f>SUM(Month!I122:I124)</f>
        <v>0.51370000000000005</v>
      </c>
      <c r="J46" s="109" t="s">
        <v>183</v>
      </c>
      <c r="K46" s="109" t="s">
        <v>183</v>
      </c>
      <c r="L46" s="109" t="s">
        <v>183</v>
      </c>
      <c r="M46" s="109" t="s">
        <v>183</v>
      </c>
      <c r="N46" s="109">
        <f>SUM(Month!N122:N124)</f>
        <v>0.49690000000000001</v>
      </c>
      <c r="O46" s="109" t="s">
        <v>183</v>
      </c>
      <c r="P46" s="109">
        <f>SUM(Month!P122:P124)</f>
        <v>-0.31109999999999999</v>
      </c>
      <c r="Q46" s="109" t="s">
        <v>183</v>
      </c>
      <c r="R46" s="109">
        <f>SUM(Month!R122:R124)</f>
        <v>29.266099999999994</v>
      </c>
      <c r="S46" s="109">
        <f>SUM(Month!S122:S124)</f>
        <v>29.904899999999998</v>
      </c>
      <c r="T46" s="109">
        <f>SUM(Month!T122:T124)</f>
        <v>1.6226</v>
      </c>
      <c r="U46" s="109">
        <f>SUM(Month!U122:U124)</f>
        <v>2.2446000000000002</v>
      </c>
      <c r="V46" s="110">
        <f>SUM(Month!V122:V124)</f>
        <v>80.484899999999996</v>
      </c>
      <c r="W46" s="109">
        <f>SUM(Month!W122:W124)</f>
        <v>18.2547</v>
      </c>
      <c r="X46" s="109">
        <f>SUM(Month!X122:X124)</f>
        <v>1.0106000000000002</v>
      </c>
      <c r="Y46" s="110">
        <f>SUM(Month!Y122:Y124)</f>
        <v>58.674099999999996</v>
      </c>
    </row>
    <row r="47" spans="1:25" x14ac:dyDescent="0.35">
      <c r="A47" s="67" t="s">
        <v>230</v>
      </c>
      <c r="B47" s="109">
        <f>SUM(Month!B125:B127)</f>
        <v>94.345500000000001</v>
      </c>
      <c r="C47" s="109">
        <f>SUM(Month!C125:C127)</f>
        <v>5.4062000000000001</v>
      </c>
      <c r="D47" s="110">
        <f>SUM(Month!D125:D127)</f>
        <v>88.939300000000003</v>
      </c>
      <c r="E47" s="109">
        <f>SUM(Month!E125:E127)</f>
        <v>37.541199999999996</v>
      </c>
      <c r="F47" s="109">
        <f>SUM(Month!F125:F127)</f>
        <v>0.69930000000000003</v>
      </c>
      <c r="G47" s="109">
        <f>SUM(Month!G125:G127)</f>
        <v>35.477899999999998</v>
      </c>
      <c r="H47" s="109">
        <f>SUM(Month!H125:H127)</f>
        <v>13.263300000000001</v>
      </c>
      <c r="I47" s="109">
        <f>SUM(Month!I125:I127)</f>
        <v>1.5281</v>
      </c>
      <c r="J47" s="109" t="s">
        <v>183</v>
      </c>
      <c r="K47" s="109" t="s">
        <v>183</v>
      </c>
      <c r="L47" s="109" t="s">
        <v>183</v>
      </c>
      <c r="M47" s="109" t="s">
        <v>183</v>
      </c>
      <c r="N47" s="109">
        <f>SUM(Month!N125:N127)</f>
        <v>0.72599999999999998</v>
      </c>
      <c r="O47" s="109" t="s">
        <v>183</v>
      </c>
      <c r="P47" s="109">
        <f>SUM(Month!P125:P127)</f>
        <v>-0.29649999999999999</v>
      </c>
      <c r="Q47" s="109" t="s">
        <v>183</v>
      </c>
      <c r="R47" s="109">
        <f>SUM(Month!R125:R127)</f>
        <v>41.619299999999996</v>
      </c>
      <c r="S47" s="109">
        <f>SUM(Month!S125:S127)</f>
        <v>32.825000000000003</v>
      </c>
      <c r="T47" s="109">
        <f>SUM(Month!T125:T127)</f>
        <v>1.6286</v>
      </c>
      <c r="U47" s="109">
        <f>SUM(Month!U125:U127)</f>
        <v>2.8144</v>
      </c>
      <c r="V47" s="110">
        <f>SUM(Month!V125:V127)</f>
        <v>93.38239999999999</v>
      </c>
      <c r="W47" s="109">
        <f>SUM(Month!W125:W127)</f>
        <v>15.517499999999998</v>
      </c>
      <c r="X47" s="109">
        <f>SUM(Month!X125:X127)</f>
        <v>2.2540999999999998</v>
      </c>
      <c r="Y47" s="110">
        <f>SUM(Month!Y125:Y127)</f>
        <v>73.718299999999999</v>
      </c>
    </row>
    <row r="48" spans="1:25" x14ac:dyDescent="0.35">
      <c r="A48" s="67" t="s">
        <v>231</v>
      </c>
      <c r="B48" s="109">
        <f>SUM(Month!B128:B130)</f>
        <v>98.28649999999999</v>
      </c>
      <c r="C48" s="109">
        <f>SUM(Month!C128:C130)</f>
        <v>5.4779</v>
      </c>
      <c r="D48" s="110">
        <f>SUM(Month!D128:D130)</f>
        <v>92.808599999999998</v>
      </c>
      <c r="E48" s="109">
        <f>SUM(Month!E128:E130)</f>
        <v>36.052399999999999</v>
      </c>
      <c r="F48" s="109">
        <f>SUM(Month!F128:F130)</f>
        <v>0.59279999999999999</v>
      </c>
      <c r="G48" s="109">
        <f>SUM(Month!G128:G130)</f>
        <v>38.865400000000001</v>
      </c>
      <c r="H48" s="109">
        <f>SUM(Month!H128:H130)</f>
        <v>14.1219</v>
      </c>
      <c r="I48" s="109">
        <f>SUM(Month!I128:I130)</f>
        <v>1.6538000000000002</v>
      </c>
      <c r="J48" s="109">
        <f>SUM(Month!J128:J130)</f>
        <v>1.1325000000000001</v>
      </c>
      <c r="K48" s="109" t="s">
        <v>183</v>
      </c>
      <c r="L48" s="109" t="s">
        <v>183</v>
      </c>
      <c r="M48" s="109" t="s">
        <v>183</v>
      </c>
      <c r="N48" s="109">
        <f>SUM(Month!N128:N130)</f>
        <v>0.66649999999999998</v>
      </c>
      <c r="O48" s="109" t="s">
        <v>183</v>
      </c>
      <c r="P48" s="109">
        <f>SUM(Month!P128:P130)</f>
        <v>-0.2767</v>
      </c>
      <c r="Q48" s="109" t="s">
        <v>183</v>
      </c>
      <c r="R48" s="109">
        <f>SUM(Month!R128:R130)</f>
        <v>39.943100000000001</v>
      </c>
      <c r="S48" s="109">
        <f>SUM(Month!S128:S130)</f>
        <v>36.233899999999998</v>
      </c>
      <c r="T48" s="109">
        <f>SUM(Month!T128:T130)</f>
        <v>1.1212</v>
      </c>
      <c r="U48" s="109">
        <f>SUM(Month!U128:U130)</f>
        <v>3.2604000000000002</v>
      </c>
      <c r="V48" s="110">
        <f>SUM(Month!V128:V130)</f>
        <v>97.190100000000001</v>
      </c>
      <c r="W48" s="109">
        <f>SUM(Month!W128:W130)</f>
        <v>17.5748</v>
      </c>
      <c r="X48" s="109">
        <f>SUM(Month!X128:X130)</f>
        <v>3.4527999999999999</v>
      </c>
      <c r="Y48" s="110">
        <f>SUM(Month!Y128:Y130)</f>
        <v>75.510400000000004</v>
      </c>
    </row>
    <row r="49" spans="1:28" x14ac:dyDescent="0.35">
      <c r="A49" s="67" t="s">
        <v>232</v>
      </c>
      <c r="B49" s="109">
        <f>SUM(Month!B131:B133)</f>
        <v>83.049599999999998</v>
      </c>
      <c r="C49" s="109">
        <f>SUM(Month!C131:C133)</f>
        <v>4.6852999999999998</v>
      </c>
      <c r="D49" s="110">
        <f>SUM(Month!D131:D133)</f>
        <v>78.3643</v>
      </c>
      <c r="E49" s="109">
        <f>SUM(Month!E131:E133)</f>
        <v>23.050699999999999</v>
      </c>
      <c r="F49" s="109">
        <f>SUM(Month!F131:F133)</f>
        <v>0.43740000000000001</v>
      </c>
      <c r="G49" s="109">
        <f>SUM(Month!G131:G133)</f>
        <v>39.698900000000002</v>
      </c>
      <c r="H49" s="109">
        <f>SUM(Month!H131:H133)</f>
        <v>13.73</v>
      </c>
      <c r="I49" s="109">
        <f>SUM(Month!I131:I133)</f>
        <v>0.65799999999999992</v>
      </c>
      <c r="J49" s="109">
        <f>SUM(Month!J131:J133)</f>
        <v>0.62290000000000001</v>
      </c>
      <c r="K49" s="109" t="s">
        <v>183</v>
      </c>
      <c r="L49" s="109" t="s">
        <v>183</v>
      </c>
      <c r="M49" s="109" t="s">
        <v>183</v>
      </c>
      <c r="N49" s="109">
        <f>SUM(Month!N131:N133)</f>
        <v>0.44669999999999999</v>
      </c>
      <c r="O49" s="109" t="s">
        <v>183</v>
      </c>
      <c r="P49" s="109">
        <f>SUM(Month!P131:P133)</f>
        <v>-0.2802</v>
      </c>
      <c r="Q49" s="109" t="s">
        <v>183</v>
      </c>
      <c r="R49" s="109">
        <f>SUM(Month!R131:R133)</f>
        <v>26.5382</v>
      </c>
      <c r="S49" s="109">
        <f>SUM(Month!S131:S133)</f>
        <v>37.095600000000005</v>
      </c>
      <c r="T49" s="109">
        <f>SUM(Month!T131:T133)</f>
        <v>0.89</v>
      </c>
      <c r="U49" s="109">
        <f>SUM(Month!U131:U133)</f>
        <v>2.9138000000000002</v>
      </c>
      <c r="V49" s="110">
        <f>SUM(Month!V131:V133)</f>
        <v>82.168000000000006</v>
      </c>
      <c r="W49" s="109">
        <f>SUM(Month!W131:W133)</f>
        <v>15.4575</v>
      </c>
      <c r="X49" s="109">
        <f>SUM(Month!X131:X133)</f>
        <v>1.7276</v>
      </c>
      <c r="Y49" s="110">
        <f>SUM(Month!Y131:Y133)</f>
        <v>63.187100000000001</v>
      </c>
    </row>
    <row r="50" spans="1:28" x14ac:dyDescent="0.35">
      <c r="A50" s="67" t="s">
        <v>233</v>
      </c>
      <c r="B50" s="109">
        <f>SUM(Month!B134:B136)</f>
        <v>80.627200000000002</v>
      </c>
      <c r="C50" s="109">
        <f>SUM(Month!C134:C136)</f>
        <v>5.0488999999999997</v>
      </c>
      <c r="D50" s="110">
        <f>SUM(Month!D134:D136)</f>
        <v>75.578299999999999</v>
      </c>
      <c r="E50" s="109">
        <f>SUM(Month!E134:E136)</f>
        <v>24.902899999999995</v>
      </c>
      <c r="F50" s="109">
        <f>SUM(Month!F134:F136)</f>
        <v>0.4667</v>
      </c>
      <c r="G50" s="109">
        <f>SUM(Month!G134:G136)</f>
        <v>32.8581</v>
      </c>
      <c r="H50" s="109">
        <f>SUM(Month!H134:H136)</f>
        <v>15.734399999999999</v>
      </c>
      <c r="I50" s="109">
        <f>SUM(Month!I134:I136)</f>
        <v>0.72730000000000006</v>
      </c>
      <c r="J50" s="109">
        <f>SUM(Month!J134:J136)</f>
        <v>0.79960000000000009</v>
      </c>
      <c r="K50" s="109" t="s">
        <v>183</v>
      </c>
      <c r="L50" s="109" t="s">
        <v>183</v>
      </c>
      <c r="M50" s="109" t="s">
        <v>183</v>
      </c>
      <c r="N50" s="109">
        <f>SUM(Month!N134:N136)</f>
        <v>0.41770000000000002</v>
      </c>
      <c r="O50" s="109" t="s">
        <v>183</v>
      </c>
      <c r="P50" s="109">
        <f>SUM(Month!P134:P136)</f>
        <v>-0.32840000000000003</v>
      </c>
      <c r="Q50" s="109" t="s">
        <v>183</v>
      </c>
      <c r="R50" s="109">
        <f>SUM(Month!R134:R136)</f>
        <v>27.5413</v>
      </c>
      <c r="S50" s="109">
        <f>SUM(Month!S134:S136)</f>
        <v>31.104100000000003</v>
      </c>
      <c r="T50" s="109">
        <f>SUM(Month!T134:T136)</f>
        <v>2.6643999999999997</v>
      </c>
      <c r="U50" s="109">
        <f>SUM(Month!U134:U136)</f>
        <v>2.9042999999999997</v>
      </c>
      <c r="V50" s="110">
        <f>SUM(Month!V134:V136)</f>
        <v>81.147000000000006</v>
      </c>
      <c r="W50" s="109">
        <f>SUM(Month!W134:W136)</f>
        <v>17.679200000000002</v>
      </c>
      <c r="X50" s="109">
        <f>SUM(Month!X134:X136)</f>
        <v>1.9447000000000001</v>
      </c>
      <c r="Y50" s="110">
        <f>SUM(Month!Y134:Y136)</f>
        <v>58.227599999999995</v>
      </c>
    </row>
    <row r="51" spans="1:28" x14ac:dyDescent="0.35">
      <c r="A51" s="67" t="s">
        <v>234</v>
      </c>
      <c r="B51" s="109">
        <f>SUM(Month!B137:B139)</f>
        <v>99.354000000000013</v>
      </c>
      <c r="C51" s="109">
        <f>SUM(Month!C137:C139)</f>
        <v>5.9489000000000001</v>
      </c>
      <c r="D51" s="110">
        <f>SUM(Month!D137:D139)</f>
        <v>93.405000000000001</v>
      </c>
      <c r="E51" s="109">
        <f>SUM(Month!E137:E139)</f>
        <v>41.361899999999999</v>
      </c>
      <c r="F51" s="109">
        <f>SUM(Month!F137:F139)</f>
        <v>1.0275000000000001</v>
      </c>
      <c r="G51" s="109">
        <f>SUM(Month!G137:G139)</f>
        <v>35.029399999999995</v>
      </c>
      <c r="H51" s="109">
        <f>SUM(Month!H137:H139)</f>
        <v>13.662400000000002</v>
      </c>
      <c r="I51" s="109">
        <f>SUM(Month!I137:I139)</f>
        <v>1.0745</v>
      </c>
      <c r="J51" s="109">
        <f>SUM(Month!J137:J139)</f>
        <v>1.0139</v>
      </c>
      <c r="K51" s="109" t="s">
        <v>183</v>
      </c>
      <c r="L51" s="109" t="s">
        <v>183</v>
      </c>
      <c r="M51" s="109" t="s">
        <v>183</v>
      </c>
      <c r="N51" s="109">
        <f>SUM(Month!N137:N139)</f>
        <v>0.5754999999999999</v>
      </c>
      <c r="O51" s="109" t="s">
        <v>183</v>
      </c>
      <c r="P51" s="109">
        <f>SUM(Month!P137:P139)</f>
        <v>-0.34010000000000001</v>
      </c>
      <c r="Q51" s="109" t="s">
        <v>183</v>
      </c>
      <c r="R51" s="109">
        <f>SUM(Month!R137:R139)</f>
        <v>44.770800000000001</v>
      </c>
      <c r="S51" s="109">
        <f>SUM(Month!S137:S139)</f>
        <v>33.223500000000001</v>
      </c>
      <c r="T51" s="109">
        <f>SUM(Month!T137:T139)</f>
        <v>0.54139999999999999</v>
      </c>
      <c r="U51" s="109">
        <f>SUM(Month!U137:U139)</f>
        <v>3.5446</v>
      </c>
      <c r="V51" s="110">
        <f>SUM(Month!V137:V139)</f>
        <v>97.491</v>
      </c>
      <c r="W51" s="109">
        <f>SUM(Month!W137:W139)</f>
        <v>16.3263</v>
      </c>
      <c r="X51" s="109">
        <f>SUM(Month!X137:X139)</f>
        <v>2.6638000000000002</v>
      </c>
      <c r="Y51" s="110">
        <f>SUM(Month!Y137:Y139)</f>
        <v>77.418800000000005</v>
      </c>
    </row>
    <row r="52" spans="1:28" x14ac:dyDescent="0.35">
      <c r="A52" s="67" t="s">
        <v>235</v>
      </c>
      <c r="B52" s="109">
        <f>SUM(Month!B140:B142)</f>
        <v>98.915300000000002</v>
      </c>
      <c r="C52" s="109">
        <f>SUM(Month!C140:C142)</f>
        <v>5.2515000000000001</v>
      </c>
      <c r="D52" s="110">
        <f>SUM(Month!D140:D142)</f>
        <v>93.663700000000006</v>
      </c>
      <c r="E52" s="109">
        <f>SUM(Month!E140:E142)</f>
        <v>32.468400000000003</v>
      </c>
      <c r="F52" s="109">
        <f>SUM(Month!F140:F142)</f>
        <v>0.64139999999999997</v>
      </c>
      <c r="G52" s="109">
        <f>SUM(Month!G140:G142)</f>
        <v>43.7453</v>
      </c>
      <c r="H52" s="109">
        <f>SUM(Month!H140:H142)</f>
        <v>13.139000000000001</v>
      </c>
      <c r="I52" s="109">
        <f>SUM(Month!I140:I142)</f>
        <v>1.6879</v>
      </c>
      <c r="J52" s="109">
        <f>SUM(Month!J140:J142)</f>
        <v>1.6728000000000001</v>
      </c>
      <c r="K52" s="109" t="s">
        <v>183</v>
      </c>
      <c r="L52" s="109" t="s">
        <v>183</v>
      </c>
      <c r="M52" s="109" t="s">
        <v>183</v>
      </c>
      <c r="N52" s="109">
        <f>SUM(Month!N140:N142)</f>
        <v>0.60260000000000002</v>
      </c>
      <c r="O52" s="109" t="s">
        <v>183</v>
      </c>
      <c r="P52" s="109">
        <f>SUM(Month!P140:P142)</f>
        <v>-0.29380000000000001</v>
      </c>
      <c r="Q52" s="109" t="s">
        <v>183</v>
      </c>
      <c r="R52" s="109">
        <f>SUM(Month!R140:R142)</f>
        <v>33.953499999999998</v>
      </c>
      <c r="S52" s="109">
        <f>SUM(Month!S140:S142)</f>
        <v>43.503999999999998</v>
      </c>
      <c r="T52" s="109">
        <f>SUM(Month!T140:T142)</f>
        <v>2.4152</v>
      </c>
      <c r="U52" s="109">
        <f>SUM(Month!U140:U142)</f>
        <v>3.6288999999999998</v>
      </c>
      <c r="V52" s="110">
        <f>SUM(Month!V140:V142)</f>
        <v>99.707899999999995</v>
      </c>
      <c r="W52" s="109">
        <f>SUM(Month!W140:W142)</f>
        <v>17.102499999999999</v>
      </c>
      <c r="X52" s="109">
        <f>SUM(Month!X140:X142)</f>
        <v>3.9634</v>
      </c>
      <c r="Y52" s="110">
        <f>SUM(Month!Y140:Y142)</f>
        <v>76.855099999999993</v>
      </c>
    </row>
    <row r="53" spans="1:28" x14ac:dyDescent="0.35">
      <c r="A53" s="67" t="s">
        <v>236</v>
      </c>
      <c r="B53" s="109">
        <f>SUM(Month!B143:B145)</f>
        <v>82.107299999999995</v>
      </c>
      <c r="C53" s="109">
        <f>SUM(Month!C143:C145)</f>
        <v>4.5710999999999995</v>
      </c>
      <c r="D53" s="110">
        <f>SUM(Month!D143:D145)</f>
        <v>77.536100000000005</v>
      </c>
      <c r="E53" s="109">
        <f>SUM(Month!E143:E145)</f>
        <v>25.3658</v>
      </c>
      <c r="F53" s="109">
        <f>SUM(Month!F143:F145)</f>
        <v>0.70239999999999991</v>
      </c>
      <c r="G53" s="109">
        <f>SUM(Month!G143:G145)</f>
        <v>38.513500000000001</v>
      </c>
      <c r="H53" s="109">
        <f>SUM(Month!H143:H145)</f>
        <v>11.079599999999999</v>
      </c>
      <c r="I53" s="109">
        <f>SUM(Month!I143:I145)</f>
        <v>0.65500000000000003</v>
      </c>
      <c r="J53" s="109">
        <f>SUM(Month!J143:J145)</f>
        <v>0.95300000000000007</v>
      </c>
      <c r="K53" s="109" t="s">
        <v>183</v>
      </c>
      <c r="L53" s="109" t="s">
        <v>183</v>
      </c>
      <c r="M53" s="109" t="s">
        <v>183</v>
      </c>
      <c r="N53" s="109">
        <f>SUM(Month!N143:N145)</f>
        <v>0.57040000000000002</v>
      </c>
      <c r="O53" s="109" t="s">
        <v>183</v>
      </c>
      <c r="P53" s="109">
        <f>SUM(Month!P143:P145)</f>
        <v>-0.30349999999999999</v>
      </c>
      <c r="Q53" s="109" t="s">
        <v>183</v>
      </c>
      <c r="R53" s="109">
        <f>SUM(Month!R143:R145)</f>
        <v>26.9971</v>
      </c>
      <c r="S53" s="109">
        <f>SUM(Month!S143:S145)</f>
        <v>38.154799999999994</v>
      </c>
      <c r="T53" s="109">
        <f>SUM(Month!T143:T145)</f>
        <v>3.5590000000000002</v>
      </c>
      <c r="U53" s="109">
        <f>SUM(Month!U143:U145)</f>
        <v>3.1404999999999998</v>
      </c>
      <c r="V53" s="110">
        <f>SUM(Month!V143:V145)</f>
        <v>84.235700000000008</v>
      </c>
      <c r="W53" s="109">
        <f>SUM(Month!W143:W145)</f>
        <v>13.257899999999999</v>
      </c>
      <c r="X53" s="109">
        <f>SUM(Month!X143:X145)</f>
        <v>2.1783000000000001</v>
      </c>
      <c r="Y53" s="110">
        <f>SUM(Month!Y143:Y145)</f>
        <v>64.581600000000009</v>
      </c>
    </row>
    <row r="54" spans="1:28" x14ac:dyDescent="0.35">
      <c r="A54" s="67" t="s">
        <v>237</v>
      </c>
      <c r="B54" s="109">
        <f>SUM(Month!B146:B148)</f>
        <v>79.143699999999995</v>
      </c>
      <c r="C54" s="109">
        <f>SUM(Month!C146:C148)</f>
        <v>4.5904000000000007</v>
      </c>
      <c r="D54" s="110">
        <f>SUM(Month!D146:D148)</f>
        <v>74.553399999999996</v>
      </c>
      <c r="E54" s="109">
        <f>SUM(Month!E146:E148)</f>
        <v>21.018799999999999</v>
      </c>
      <c r="F54" s="109">
        <f>SUM(Month!F146:F148)</f>
        <v>0.98089999999999999</v>
      </c>
      <c r="G54" s="109">
        <f>SUM(Month!G146:G148)</f>
        <v>39.870699999999999</v>
      </c>
      <c r="H54" s="109">
        <f>SUM(Month!H146:H148)</f>
        <v>10.963900000000001</v>
      </c>
      <c r="I54" s="109">
        <f>SUM(Month!I146:I148)</f>
        <v>0.55400000000000005</v>
      </c>
      <c r="J54" s="109">
        <f>SUM(Month!J146:J148)</f>
        <v>0.99380000000000002</v>
      </c>
      <c r="K54" s="109" t="s">
        <v>183</v>
      </c>
      <c r="L54" s="109" t="s">
        <v>183</v>
      </c>
      <c r="M54" s="109" t="s">
        <v>183</v>
      </c>
      <c r="N54" s="109">
        <f>SUM(Month!N146:N148)</f>
        <v>0.5222</v>
      </c>
      <c r="O54" s="109" t="s">
        <v>183</v>
      </c>
      <c r="P54" s="109">
        <f>SUM(Month!P146:P148)</f>
        <v>-0.35070000000000001</v>
      </c>
      <c r="Q54" s="109" t="s">
        <v>183</v>
      </c>
      <c r="R54" s="109">
        <f>SUM(Month!R146:R148)</f>
        <v>22.849</v>
      </c>
      <c r="S54" s="109">
        <f>SUM(Month!S146:S148)</f>
        <v>39.543499999999995</v>
      </c>
      <c r="T54" s="109">
        <f>SUM(Month!T146:T148)</f>
        <v>3.7164000000000001</v>
      </c>
      <c r="U54" s="109">
        <f>SUM(Month!U146:U148)</f>
        <v>3.1492</v>
      </c>
      <c r="V54" s="110">
        <f>SUM(Month!V146:V148)</f>
        <v>81.418999999999997</v>
      </c>
      <c r="W54" s="109">
        <f>SUM(Month!W146:W148)</f>
        <v>13.033900000000003</v>
      </c>
      <c r="X54" s="109">
        <f>SUM(Month!X146:X148)</f>
        <v>2.0701000000000001</v>
      </c>
      <c r="Y54" s="110">
        <f>SUM(Month!Y146:Y148)</f>
        <v>61.8703</v>
      </c>
    </row>
    <row r="55" spans="1:28" x14ac:dyDescent="0.35">
      <c r="A55" s="67" t="s">
        <v>238</v>
      </c>
      <c r="B55" s="109">
        <f>SUM(Month!B149:B151)</f>
        <v>95.072699999999998</v>
      </c>
      <c r="C55" s="109">
        <f>SUM(Month!C149:C151)</f>
        <v>5.6202000000000005</v>
      </c>
      <c r="D55" s="110">
        <f>SUM(Month!D149:D151)</f>
        <v>89.452500000000001</v>
      </c>
      <c r="E55" s="109">
        <f>SUM(Month!E149:E151)</f>
        <v>35.339500000000001</v>
      </c>
      <c r="F55" s="109">
        <f>SUM(Month!F149:F151)</f>
        <v>1.5636000000000001</v>
      </c>
      <c r="G55" s="109">
        <f>SUM(Month!G149:G151)</f>
        <v>36.676099999999998</v>
      </c>
      <c r="H55" s="109">
        <f>SUM(Month!H149:H151)</f>
        <v>12.490600000000001</v>
      </c>
      <c r="I55" s="109">
        <f>SUM(Month!I149:I151)</f>
        <v>1.3121</v>
      </c>
      <c r="J55" s="109">
        <f>SUM(Month!J149:J151)</f>
        <v>1.768</v>
      </c>
      <c r="K55" s="109" t="s">
        <v>183</v>
      </c>
      <c r="L55" s="109" t="s">
        <v>183</v>
      </c>
      <c r="M55" s="109" t="s">
        <v>183</v>
      </c>
      <c r="N55" s="109">
        <f>SUM(Month!N149:N151)</f>
        <v>0.65110000000000001</v>
      </c>
      <c r="O55" s="109" t="s">
        <v>183</v>
      </c>
      <c r="P55" s="109">
        <f>SUM(Month!P149:P151)</f>
        <v>-0.34859999999999997</v>
      </c>
      <c r="Q55" s="109" t="s">
        <v>183</v>
      </c>
      <c r="R55" s="109">
        <f>SUM(Month!R149:R151)</f>
        <v>38.016200000000005</v>
      </c>
      <c r="S55" s="109">
        <f>SUM(Month!S149:S151)</f>
        <v>36.214500000000001</v>
      </c>
      <c r="T55" s="109">
        <f>SUM(Month!T149:T151)</f>
        <v>1.3315999999999999</v>
      </c>
      <c r="U55" s="109">
        <f>SUM(Month!U149:U151)</f>
        <v>3.8222999999999998</v>
      </c>
      <c r="V55" s="110">
        <f>SUM(Month!V149:V151)</f>
        <v>94.606400000000008</v>
      </c>
      <c r="W55" s="109">
        <f>SUM(Month!W149:W151)</f>
        <v>16.221799999999998</v>
      </c>
      <c r="X55" s="109">
        <f>SUM(Month!X149:X151)</f>
        <v>3.7311999999999999</v>
      </c>
      <c r="Y55" s="110">
        <f>SUM(Month!Y149:Y151)</f>
        <v>73.5792</v>
      </c>
    </row>
    <row r="56" spans="1:28" x14ac:dyDescent="0.35">
      <c r="A56" s="67" t="s">
        <v>239</v>
      </c>
      <c r="B56" s="109">
        <f>SUM(Month!B152:B154)</f>
        <v>96.52170000000001</v>
      </c>
      <c r="C56" s="109">
        <f>SUM(Month!C152:C154)</f>
        <v>5.7882999999999996</v>
      </c>
      <c r="D56" s="110">
        <f>SUM(Month!D152:D154)</f>
        <v>90.733300000000014</v>
      </c>
      <c r="E56" s="109">
        <f>SUM(Month!E152:E154)</f>
        <v>36.812300000000008</v>
      </c>
      <c r="F56" s="109">
        <f>SUM(Month!F152:F154)</f>
        <v>1.3315999999999999</v>
      </c>
      <c r="G56" s="109">
        <f>SUM(Month!G152:G154)</f>
        <v>33.639600000000002</v>
      </c>
      <c r="H56" s="109">
        <f>SUM(Month!H152:H154)</f>
        <v>15.398599999999998</v>
      </c>
      <c r="I56" s="109">
        <f>SUM(Month!I152:I154)</f>
        <v>1.2990999999999999</v>
      </c>
      <c r="J56" s="109">
        <f>SUM(Month!J152:J154)</f>
        <v>1.8561000000000001</v>
      </c>
      <c r="K56" s="109" t="s">
        <v>183</v>
      </c>
      <c r="L56" s="109" t="s">
        <v>183</v>
      </c>
      <c r="M56" s="109" t="s">
        <v>183</v>
      </c>
      <c r="N56" s="109">
        <f>SUM(Month!N152:N154)</f>
        <v>0.72560000000000002</v>
      </c>
      <c r="O56" s="109" t="s">
        <v>183</v>
      </c>
      <c r="P56" s="109">
        <f>SUM(Month!P152:P154)</f>
        <v>-0.32929999999999998</v>
      </c>
      <c r="Q56" s="109" t="s">
        <v>183</v>
      </c>
      <c r="R56" s="109">
        <f>SUM(Month!R152:R154)</f>
        <v>37.3322</v>
      </c>
      <c r="S56" s="109">
        <f>SUM(Month!S152:S154)</f>
        <v>33.4163</v>
      </c>
      <c r="T56" s="109">
        <f>SUM(Month!T152:T154)</f>
        <v>0.56569999999999998</v>
      </c>
      <c r="U56" s="109">
        <f>SUM(Month!U152:U154)</f>
        <v>4.2311999999999994</v>
      </c>
      <c r="V56" s="110">
        <f>SUM(Month!V152:V154)</f>
        <v>95.5304</v>
      </c>
      <c r="W56" s="109">
        <f>SUM(Month!W152:W154)</f>
        <v>19.279199999999999</v>
      </c>
      <c r="X56" s="109">
        <f>SUM(Month!X152:X154)</f>
        <v>3.8807</v>
      </c>
      <c r="Y56" s="110">
        <f>SUM(Month!Y152:Y154)</f>
        <v>71.783299999999997</v>
      </c>
    </row>
    <row r="57" spans="1:28" x14ac:dyDescent="0.35">
      <c r="A57" s="67" t="s">
        <v>240</v>
      </c>
      <c r="B57" s="109">
        <f>SUM(Month!B155:B157)</f>
        <v>77.034700000000001</v>
      </c>
      <c r="C57" s="109">
        <f>SUM(Month!C155:C157)</f>
        <v>4.4515000000000002</v>
      </c>
      <c r="D57" s="110">
        <f>SUM(Month!D155:D157)</f>
        <v>72.582999999999998</v>
      </c>
      <c r="E57" s="109">
        <f>SUM(Month!E155:E157)</f>
        <v>18.2057</v>
      </c>
      <c r="F57" s="109">
        <f>SUM(Month!F155:F157)</f>
        <v>0.57129999999999992</v>
      </c>
      <c r="G57" s="109">
        <f>SUM(Month!G155:G157)</f>
        <v>34.936399999999999</v>
      </c>
      <c r="H57" s="109">
        <f>SUM(Month!H155:H157)</f>
        <v>16.450900000000001</v>
      </c>
      <c r="I57" s="109">
        <f>SUM(Month!I155:I157)</f>
        <v>0.71510000000000007</v>
      </c>
      <c r="J57" s="109">
        <f>SUM(Month!J155:J157)</f>
        <v>1.4051</v>
      </c>
      <c r="K57" s="109" t="s">
        <v>183</v>
      </c>
      <c r="L57" s="109" t="s">
        <v>183</v>
      </c>
      <c r="M57" s="109" t="s">
        <v>183</v>
      </c>
      <c r="N57" s="109">
        <f>SUM(Month!N155:N157)</f>
        <v>0.55709999999999993</v>
      </c>
      <c r="O57" s="109" t="s">
        <v>183</v>
      </c>
      <c r="P57" s="109">
        <f>SUM(Month!P155:P157)</f>
        <v>-0.2586</v>
      </c>
      <c r="Q57" s="109" t="s">
        <v>183</v>
      </c>
      <c r="R57" s="109">
        <f>SUM(Month!R155:R157)</f>
        <v>18.1449</v>
      </c>
      <c r="S57" s="109">
        <f>SUM(Month!S155:S157)</f>
        <v>34.8005</v>
      </c>
      <c r="T57" s="109">
        <f>SUM(Month!T155:T157)</f>
        <v>2.7806999999999999</v>
      </c>
      <c r="U57" s="109">
        <f>SUM(Month!U155:U157)</f>
        <v>3.6491000000000002</v>
      </c>
      <c r="V57" s="110">
        <f>SUM(Month!V155:V157)</f>
        <v>79.012900000000002</v>
      </c>
      <c r="W57" s="109">
        <f>SUM(Month!W155:W157)</f>
        <v>19.1282</v>
      </c>
      <c r="X57" s="109">
        <f>SUM(Month!X155:X157)</f>
        <v>2.6773999999999996</v>
      </c>
      <c r="Y57" s="110">
        <f>SUM(Month!Y155:Y157)</f>
        <v>53.713400000000007</v>
      </c>
    </row>
    <row r="58" spans="1:28" x14ac:dyDescent="0.35">
      <c r="A58" s="67" t="s">
        <v>241</v>
      </c>
      <c r="B58" s="109">
        <f>SUM(Month!B158:B160)</f>
        <v>77.1845</v>
      </c>
      <c r="C58" s="109">
        <f>SUM(Month!C158:C160)</f>
        <v>4.4186999999999994</v>
      </c>
      <c r="D58" s="110">
        <f>SUM(Month!D158:D160)</f>
        <v>72.765799999999999</v>
      </c>
      <c r="E58" s="109">
        <f>SUM(Month!E158:E160)</f>
        <v>14.892299999999999</v>
      </c>
      <c r="F58" s="109">
        <f>SUM(Month!F158:F160)</f>
        <v>0.64640000000000009</v>
      </c>
      <c r="G58" s="109">
        <f>SUM(Month!G158:G160)</f>
        <v>38.53</v>
      </c>
      <c r="H58" s="109">
        <f>SUM(Month!H158:H160)</f>
        <v>16.103200000000001</v>
      </c>
      <c r="I58" s="109">
        <f>SUM(Month!I158:I160)</f>
        <v>0.91670000000000007</v>
      </c>
      <c r="J58" s="109">
        <f>SUM(Month!J158:J160)</f>
        <v>1.4843</v>
      </c>
      <c r="K58" s="109" t="s">
        <v>183</v>
      </c>
      <c r="L58" s="109" t="s">
        <v>183</v>
      </c>
      <c r="M58" s="109" t="s">
        <v>183</v>
      </c>
      <c r="N58" s="109">
        <f>SUM(Month!N158:N160)</f>
        <v>0.48140000000000005</v>
      </c>
      <c r="O58" s="109" t="s">
        <v>183</v>
      </c>
      <c r="P58" s="109">
        <f>SUM(Month!P158:P160)</f>
        <v>-0.28839999999999999</v>
      </c>
      <c r="Q58" s="109" t="s">
        <v>183</v>
      </c>
      <c r="R58" s="109">
        <f>SUM(Month!R158:R160)</f>
        <v>16.337</v>
      </c>
      <c r="S58" s="109">
        <f>SUM(Month!S158:S160)</f>
        <v>38.233200000000004</v>
      </c>
      <c r="T58" s="109">
        <f>SUM(Month!T158:T160)</f>
        <v>0.8116000000000001</v>
      </c>
      <c r="U58" s="109">
        <f>SUM(Month!U158:U160)</f>
        <v>4.2327000000000004</v>
      </c>
      <c r="V58" s="110">
        <f>SUM(Month!V158:V160)</f>
        <v>77.810100000000006</v>
      </c>
      <c r="W58" s="109">
        <f>SUM(Month!W158:W160)</f>
        <v>18.985399999999998</v>
      </c>
      <c r="X58" s="109">
        <f>SUM(Month!X158:X160)</f>
        <v>2.8822999999999999</v>
      </c>
      <c r="Y58" s="110">
        <f>SUM(Month!Y158:Y160)</f>
        <v>54.068800000000003</v>
      </c>
    </row>
    <row r="59" spans="1:28" x14ac:dyDescent="0.35">
      <c r="A59" s="67" t="s">
        <v>242</v>
      </c>
      <c r="B59" s="109">
        <f>SUM(Month!B161:B163)</f>
        <v>91.269900000000007</v>
      </c>
      <c r="C59" s="109">
        <f>SUM(Month!C161:C163)</f>
        <v>4.9347000000000003</v>
      </c>
      <c r="D59" s="110">
        <f>SUM(Month!D161:D163)</f>
        <v>86.335399999999993</v>
      </c>
      <c r="E59" s="109">
        <f>SUM(Month!E161:E163)</f>
        <v>24.346900000000002</v>
      </c>
      <c r="F59" s="109">
        <f>SUM(Month!F161:F163)</f>
        <v>0.81409999999999993</v>
      </c>
      <c r="G59" s="109">
        <f>SUM(Month!G161:G163)</f>
        <v>42.878600000000006</v>
      </c>
      <c r="H59" s="109">
        <f>SUM(Month!H161:H163)</f>
        <v>14.809100000000001</v>
      </c>
      <c r="I59" s="109">
        <f>SUM(Month!I161:I163)</f>
        <v>1.3483000000000001</v>
      </c>
      <c r="J59" s="109">
        <f>SUM(Month!J161:J163)</f>
        <v>1.7948</v>
      </c>
      <c r="K59" s="109" t="s">
        <v>183</v>
      </c>
      <c r="L59" s="109" t="s">
        <v>183</v>
      </c>
      <c r="M59" s="109" t="s">
        <v>183</v>
      </c>
      <c r="N59" s="109">
        <f>SUM(Month!N161:N163)</f>
        <v>0.63759999999999994</v>
      </c>
      <c r="O59" s="109" t="s">
        <v>183</v>
      </c>
      <c r="P59" s="109">
        <f>SUM(Month!P161:P163)</f>
        <v>-0.29420000000000002</v>
      </c>
      <c r="Q59" s="109" t="s">
        <v>183</v>
      </c>
      <c r="R59" s="109">
        <f>SUM(Month!R161:R163)</f>
        <v>26.241199999999999</v>
      </c>
      <c r="S59" s="109">
        <f>SUM(Month!S161:S163)</f>
        <v>42.457499999999996</v>
      </c>
      <c r="T59" s="109">
        <f>SUM(Month!T161:T163)</f>
        <v>-1.2971999999999999</v>
      </c>
      <c r="U59" s="109">
        <f>SUM(Month!U161:U163)</f>
        <v>4.5026999999999999</v>
      </c>
      <c r="V59" s="110">
        <f>SUM(Month!V161:V163)</f>
        <v>89.540999999999997</v>
      </c>
      <c r="W59" s="109">
        <f>SUM(Month!W161:W163)</f>
        <v>18.589799999999997</v>
      </c>
      <c r="X59" s="109">
        <f>SUM(Month!X161:X163)</f>
        <v>3.7807999999999997</v>
      </c>
      <c r="Y59" s="110">
        <f>SUM(Month!Y161:Y163)</f>
        <v>68.039699999999996</v>
      </c>
    </row>
    <row r="60" spans="1:28" x14ac:dyDescent="0.35">
      <c r="A60" s="67" t="s">
        <v>243</v>
      </c>
      <c r="B60" s="109">
        <f>SUM(Month!B164:B166)</f>
        <v>99.297199999999989</v>
      </c>
      <c r="C60" s="109">
        <f>SUM(Month!C164:C166)</f>
        <v>5.3818000000000001</v>
      </c>
      <c r="D60" s="110">
        <f>SUM(Month!D164:D166)</f>
        <v>93.915400000000005</v>
      </c>
      <c r="E60" s="109">
        <f>SUM(Month!E164:E166)</f>
        <v>30.0425</v>
      </c>
      <c r="F60" s="109">
        <f>SUM(Month!F164:F166)</f>
        <v>0.70910000000000006</v>
      </c>
      <c r="G60" s="109">
        <f>SUM(Month!G164:G166)</f>
        <v>43.647800000000004</v>
      </c>
      <c r="H60" s="109">
        <f>SUM(Month!H164:H166)</f>
        <v>16.522199999999998</v>
      </c>
      <c r="I60" s="109">
        <f>SUM(Month!I164:I166)</f>
        <v>0.61250000000000004</v>
      </c>
      <c r="J60" s="109">
        <f>SUM(Month!J164:J166)</f>
        <v>1.8660999999999999</v>
      </c>
      <c r="K60" s="109">
        <f>SUM(Month!K164:K166)</f>
        <v>1.1954</v>
      </c>
      <c r="L60" s="109">
        <f>SUM(Month!L164:L166)</f>
        <v>0.67090000000000005</v>
      </c>
      <c r="M60" s="109" t="s">
        <v>183</v>
      </c>
      <c r="N60" s="109">
        <f>SUM(Month!N164:N166)</f>
        <v>0.8075</v>
      </c>
      <c r="O60" s="109" t="s">
        <v>183</v>
      </c>
      <c r="P60" s="109">
        <f>SUM(Month!P164:P166)</f>
        <v>-0.29239999999999999</v>
      </c>
      <c r="Q60" s="109" t="s">
        <v>183</v>
      </c>
      <c r="R60" s="109">
        <f>SUM(Month!R164:R166)</f>
        <v>31.1996</v>
      </c>
      <c r="S60" s="109">
        <f>SUM(Month!S164:S166)</f>
        <v>43.354900000000001</v>
      </c>
      <c r="T60" s="109">
        <f>SUM(Month!T164:T166)</f>
        <v>-1.6913</v>
      </c>
      <c r="U60" s="109">
        <f>SUM(Month!U164:U166)</f>
        <v>4.1140000000000008</v>
      </c>
      <c r="V60" s="110">
        <f>SUM(Month!V164:V166)</f>
        <v>96.338200000000001</v>
      </c>
      <c r="W60" s="109">
        <f>SUM(Month!W164:W166)</f>
        <v>19.808199999999999</v>
      </c>
      <c r="X60" s="109">
        <f>SUM(Month!X164:X166)</f>
        <v>3.286</v>
      </c>
      <c r="Y60" s="110">
        <f>SUM(Month!Y164:Y166)</f>
        <v>74.399600000000007</v>
      </c>
      <c r="AB60" s="129"/>
    </row>
    <row r="61" spans="1:28" x14ac:dyDescent="0.35">
      <c r="A61" s="67" t="s">
        <v>244</v>
      </c>
      <c r="B61" s="109">
        <f>SUM(Month!B167:B169)</f>
        <v>78.308799999999991</v>
      </c>
      <c r="C61" s="109">
        <f>SUM(Month!C167:C169)</f>
        <v>4.0881999999999996</v>
      </c>
      <c r="D61" s="110">
        <f>SUM(Month!D167:D169)</f>
        <v>74.220600000000005</v>
      </c>
      <c r="E61" s="109">
        <f>SUM(Month!E167:E169)</f>
        <v>17.662099999999999</v>
      </c>
      <c r="F61" s="109">
        <f>SUM(Month!F167:F169)</f>
        <v>0.2525</v>
      </c>
      <c r="G61" s="109">
        <f>SUM(Month!G167:G169)</f>
        <v>41.509700000000002</v>
      </c>
      <c r="H61" s="109">
        <f>SUM(Month!H167:H169)</f>
        <v>12.606999999999999</v>
      </c>
      <c r="I61" s="109">
        <f>SUM(Month!I167:I169)</f>
        <v>0.45549999999999996</v>
      </c>
      <c r="J61" s="109">
        <f>SUM(Month!J167:J169)</f>
        <v>1.2652999999999999</v>
      </c>
      <c r="K61" s="109">
        <f>SUM(Month!K167:K169)</f>
        <v>0.80480000000000007</v>
      </c>
      <c r="L61" s="109">
        <f>SUM(Month!L167:L169)</f>
        <v>0.46039999999999998</v>
      </c>
      <c r="M61" s="109" t="s">
        <v>183</v>
      </c>
      <c r="N61" s="109">
        <f>SUM(Month!N167:N169)</f>
        <v>0.73419999999999996</v>
      </c>
      <c r="O61" s="109" t="s">
        <v>183</v>
      </c>
      <c r="P61" s="109">
        <f>SUM(Month!P167:P169)</f>
        <v>-0.26569999999999999</v>
      </c>
      <c r="Q61" s="109" t="s">
        <v>183</v>
      </c>
      <c r="R61" s="109">
        <f>SUM(Month!R167:R169)</f>
        <v>18.4802</v>
      </c>
      <c r="S61" s="109">
        <f>SUM(Month!S167:S169)</f>
        <v>41.238999999999997</v>
      </c>
      <c r="T61" s="109">
        <f>SUM(Month!T167:T169)</f>
        <v>1.4181999999999999</v>
      </c>
      <c r="U61" s="109">
        <f>SUM(Month!U167:U169)</f>
        <v>3.5335000000000001</v>
      </c>
      <c r="V61" s="110">
        <f>SUM(Month!V167:V169)</f>
        <v>79.172399999999996</v>
      </c>
      <c r="W61" s="109">
        <f>SUM(Month!W167:W169)</f>
        <v>15.062000000000001</v>
      </c>
      <c r="X61" s="109">
        <f>SUM(Month!X167:X169)</f>
        <v>2.4548999999999999</v>
      </c>
      <c r="Y61" s="110">
        <f>SUM(Month!Y167:Y169)</f>
        <v>59.424300000000002</v>
      </c>
      <c r="AB61" s="129"/>
    </row>
    <row r="62" spans="1:28" x14ac:dyDescent="0.35">
      <c r="A62" s="67" t="s">
        <v>245</v>
      </c>
      <c r="B62" s="109">
        <f>SUM(Month!B170:B172)</f>
        <v>74.489699999999999</v>
      </c>
      <c r="C62" s="109">
        <f>SUM(Month!C170:C172)</f>
        <v>3.8773999999999997</v>
      </c>
      <c r="D62" s="110">
        <f>SUM(Month!D170:D172)</f>
        <v>70.612299999999991</v>
      </c>
      <c r="E62" s="109">
        <f>SUM(Month!E170:E172)</f>
        <v>18.031100000000002</v>
      </c>
      <c r="F62" s="109">
        <f>SUM(Month!F170:F172)</f>
        <v>0.40869999999999995</v>
      </c>
      <c r="G62" s="109">
        <f>SUM(Month!G170:G172)</f>
        <v>36.887900000000002</v>
      </c>
      <c r="H62" s="109">
        <f>SUM(Month!H170:H172)</f>
        <v>11.823399999999999</v>
      </c>
      <c r="I62" s="109">
        <f>SUM(Month!I170:I172)</f>
        <v>0.64739999999999998</v>
      </c>
      <c r="J62" s="109">
        <f>SUM(Month!J170:J172)</f>
        <v>2.1425999999999998</v>
      </c>
      <c r="K62" s="109">
        <f>SUM(Month!K170:K172)</f>
        <v>1.3169</v>
      </c>
      <c r="L62" s="109">
        <f>SUM(Month!L170:L172)</f>
        <v>0.8256</v>
      </c>
      <c r="M62" s="109" t="s">
        <v>183</v>
      </c>
      <c r="N62" s="109">
        <f>SUM(Month!N170:N172)</f>
        <v>0.90500000000000003</v>
      </c>
      <c r="O62" s="109" t="s">
        <v>183</v>
      </c>
      <c r="P62" s="109">
        <f>SUM(Month!P170:P172)</f>
        <v>-0.23379999999999998</v>
      </c>
      <c r="Q62" s="109" t="s">
        <v>183</v>
      </c>
      <c r="R62" s="109">
        <f>SUM(Month!R170:R172)</f>
        <v>18.796600000000002</v>
      </c>
      <c r="S62" s="109">
        <f>SUM(Month!S170:S172)</f>
        <v>36.628699999999995</v>
      </c>
      <c r="T62" s="109">
        <f>SUM(Month!T170:T172)</f>
        <v>2.7588000000000004</v>
      </c>
      <c r="U62" s="109">
        <f>SUM(Month!U170:U172)</f>
        <v>3.5968999999999998</v>
      </c>
      <c r="V62" s="110">
        <f>SUM(Month!V170:V172)</f>
        <v>76.9679</v>
      </c>
      <c r="W62" s="109">
        <f>SUM(Month!W170:W172)</f>
        <v>15.5185</v>
      </c>
      <c r="X62" s="109">
        <f>SUM(Month!X170:X172)</f>
        <v>3.6950000000000003</v>
      </c>
      <c r="Y62" s="110">
        <f>SUM(Month!Y170:Y172)</f>
        <v>55.327600000000004</v>
      </c>
      <c r="AB62" s="129"/>
    </row>
    <row r="63" spans="1:28" x14ac:dyDescent="0.35">
      <c r="A63" s="67" t="s">
        <v>246</v>
      </c>
      <c r="B63" s="109">
        <f>SUM(Month!B173:B175)</f>
        <v>95.511800000000008</v>
      </c>
      <c r="C63" s="109">
        <f>SUM(Month!C173:C175)</f>
        <v>5.2673000000000005</v>
      </c>
      <c r="D63" s="110">
        <f>SUM(Month!D173:D175)</f>
        <v>90.244500000000002</v>
      </c>
      <c r="E63" s="109">
        <f>SUM(Month!E173:E175)</f>
        <v>32.882300000000001</v>
      </c>
      <c r="F63" s="109">
        <f>SUM(Month!F173:F175)</f>
        <v>0.59210000000000007</v>
      </c>
      <c r="G63" s="109">
        <f>SUM(Month!G173:G175)</f>
        <v>36.931699999999999</v>
      </c>
      <c r="H63" s="109">
        <f>SUM(Month!H173:H175)</f>
        <v>15.489100000000001</v>
      </c>
      <c r="I63" s="109">
        <f>SUM(Month!I173:I175)</f>
        <v>0.97819999999999996</v>
      </c>
      <c r="J63" s="109">
        <f>SUM(Month!J173:J175)</f>
        <v>2.6955999999999998</v>
      </c>
      <c r="K63" s="109">
        <f>SUM(Month!K173:K175)</f>
        <v>1.5929</v>
      </c>
      <c r="L63" s="109">
        <f>SUM(Month!L173:L175)</f>
        <v>1.1027</v>
      </c>
      <c r="M63" s="109" t="s">
        <v>183</v>
      </c>
      <c r="N63" s="109">
        <f>SUM(Month!N173:N175)</f>
        <v>0.95639999999999992</v>
      </c>
      <c r="O63" s="109" t="s">
        <v>183</v>
      </c>
      <c r="P63" s="109">
        <f>SUM(Month!P173:P175)</f>
        <v>-0.28070000000000001</v>
      </c>
      <c r="Q63" s="109" t="s">
        <v>183</v>
      </c>
      <c r="R63" s="109">
        <f>SUM(Month!R173:R175)</f>
        <v>33.689100000000003</v>
      </c>
      <c r="S63" s="109">
        <f>SUM(Month!S173:S175)</f>
        <v>36.595700000000001</v>
      </c>
      <c r="T63" s="109">
        <f>SUM(Month!T173:T175)</f>
        <v>0.17580000000000001</v>
      </c>
      <c r="U63" s="109">
        <f>SUM(Month!U173:U175)</f>
        <v>3.8897000000000004</v>
      </c>
      <c r="V63" s="110">
        <f>SUM(Month!V173:V175)</f>
        <v>94.310100000000006</v>
      </c>
      <c r="W63" s="109">
        <f>SUM(Month!W173:W175)</f>
        <v>20.119199999999999</v>
      </c>
      <c r="X63" s="109">
        <f>SUM(Month!X173:X175)</f>
        <v>4.6303000000000001</v>
      </c>
      <c r="Y63" s="110">
        <f>SUM(Month!Y173:Y175)</f>
        <v>70.406099999999995</v>
      </c>
      <c r="AB63" s="129"/>
    </row>
    <row r="64" spans="1:28" x14ac:dyDescent="0.35">
      <c r="A64" s="67" t="s">
        <v>247</v>
      </c>
      <c r="B64" s="109">
        <f>SUM(Month!B176:B178)</f>
        <v>94.3292</v>
      </c>
      <c r="C64" s="109">
        <f>SUM(Month!C176:C178)</f>
        <v>5.3031999999999995</v>
      </c>
      <c r="D64" s="110">
        <f>SUM(Month!D176:D178)</f>
        <v>89.025999999999996</v>
      </c>
      <c r="E64" s="109">
        <f>SUM(Month!E176:E178)</f>
        <v>32.368400000000001</v>
      </c>
      <c r="F64" s="109">
        <f>SUM(Month!F176:F178)</f>
        <v>0.38309999999999994</v>
      </c>
      <c r="G64" s="109">
        <f>SUM(Month!G176:G178)</f>
        <v>34.015100000000004</v>
      </c>
      <c r="H64" s="109">
        <f>SUM(Month!H176:H178)</f>
        <v>17.667999999999999</v>
      </c>
      <c r="I64" s="109">
        <f>SUM(Month!I176:I178)</f>
        <v>1.0129000000000001</v>
      </c>
      <c r="J64" s="109">
        <f>SUM(Month!J176:J178)</f>
        <v>2.7447999999999997</v>
      </c>
      <c r="K64" s="109">
        <f>SUM(Month!K176:K178)</f>
        <v>1.7447999999999999</v>
      </c>
      <c r="L64" s="109">
        <f>SUM(Month!L176:L178)</f>
        <v>0.99990000000000001</v>
      </c>
      <c r="M64" s="109" t="s">
        <v>183</v>
      </c>
      <c r="N64" s="109">
        <f>SUM(Month!N176:N178)</f>
        <v>1.0898000000000001</v>
      </c>
      <c r="O64" s="109" t="s">
        <v>183</v>
      </c>
      <c r="P64" s="109">
        <f>SUM(Month!P176:P178)</f>
        <v>-0.25600000000000001</v>
      </c>
      <c r="Q64" s="109" t="s">
        <v>183</v>
      </c>
      <c r="R64" s="109">
        <f>SUM(Month!R176:R178)</f>
        <v>33.227399999999996</v>
      </c>
      <c r="S64" s="109">
        <f>SUM(Month!S176:S178)</f>
        <v>33.656800000000004</v>
      </c>
      <c r="T64" s="109">
        <f>SUM(Month!T176:T178)</f>
        <v>1.0641</v>
      </c>
      <c r="U64" s="109">
        <f>SUM(Month!U176:U178)</f>
        <v>3.9432</v>
      </c>
      <c r="V64" s="110">
        <f>SUM(Month!V176:V178)</f>
        <v>94.033199999999994</v>
      </c>
      <c r="W64" s="109">
        <f>SUM(Month!W176:W178)</f>
        <v>22.515300000000003</v>
      </c>
      <c r="X64" s="109">
        <f>SUM(Month!X176:X178)</f>
        <v>4.8473000000000006</v>
      </c>
      <c r="Y64" s="110">
        <f>SUM(Month!Y176:Y178)</f>
        <v>66.766599999999997</v>
      </c>
      <c r="AB64" s="129"/>
    </row>
    <row r="65" spans="1:28" x14ac:dyDescent="0.35">
      <c r="A65" s="67" t="s">
        <v>248</v>
      </c>
      <c r="B65" s="109">
        <f>SUM(Month!B179:B181)</f>
        <v>76.336299999999994</v>
      </c>
      <c r="C65" s="109">
        <f>SUM(Month!C179:C181)</f>
        <v>4.2245000000000008</v>
      </c>
      <c r="D65" s="110">
        <f>SUM(Month!D179:D181)</f>
        <v>72.111700000000013</v>
      </c>
      <c r="E65" s="109">
        <f>SUM(Month!E179:E181)</f>
        <v>17.173500000000001</v>
      </c>
      <c r="F65" s="109">
        <f>SUM(Month!F179:F181)</f>
        <v>0.1215</v>
      </c>
      <c r="G65" s="109">
        <f>SUM(Month!G179:G181)</f>
        <v>32.8703</v>
      </c>
      <c r="H65" s="109">
        <f>SUM(Month!H179:H181)</f>
        <v>17.398099999999999</v>
      </c>
      <c r="I65" s="109">
        <f>SUM(Month!I179:I181)</f>
        <v>0.90100000000000002</v>
      </c>
      <c r="J65" s="109">
        <f>SUM(Month!J179:J181)</f>
        <v>2.9676</v>
      </c>
      <c r="K65" s="109">
        <f>SUM(Month!K179:K181)</f>
        <v>1.8372000000000002</v>
      </c>
      <c r="L65" s="109">
        <f>SUM(Month!L179:L181)</f>
        <v>1.1304000000000001</v>
      </c>
      <c r="M65" s="109" t="s">
        <v>183</v>
      </c>
      <c r="N65" s="109">
        <f>SUM(Month!N179:N181)</f>
        <v>0.8980999999999999</v>
      </c>
      <c r="O65" s="109" t="s">
        <v>183</v>
      </c>
      <c r="P65" s="109">
        <f>SUM(Month!P179:P181)</f>
        <v>-0.21849999999999997</v>
      </c>
      <c r="Q65" s="109" t="s">
        <v>183</v>
      </c>
      <c r="R65" s="109">
        <f>SUM(Month!R179:R181)</f>
        <v>17.2118</v>
      </c>
      <c r="S65" s="109">
        <f>SUM(Month!S179:S181)</f>
        <v>32.742600000000003</v>
      </c>
      <c r="T65" s="109">
        <f>SUM(Month!T179:T181)</f>
        <v>1.5295000000000001</v>
      </c>
      <c r="U65" s="109">
        <f>SUM(Month!U179:U181)</f>
        <v>3.8578000000000001</v>
      </c>
      <c r="V65" s="110">
        <f>SUM(Month!V179:V181)</f>
        <v>77.499099999999999</v>
      </c>
      <c r="W65" s="109">
        <f>SUM(Month!W179:W181)</f>
        <v>22.164899999999999</v>
      </c>
      <c r="X65" s="109">
        <f>SUM(Month!X179:X181)</f>
        <v>4.7667999999999999</v>
      </c>
      <c r="Y65" s="110">
        <f>SUM(Month!Y179:Y181)</f>
        <v>50.165300000000002</v>
      </c>
      <c r="AB65" s="129"/>
    </row>
    <row r="66" spans="1:28" x14ac:dyDescent="0.35">
      <c r="A66" s="67" t="s">
        <v>249</v>
      </c>
      <c r="B66" s="109">
        <f>SUM(Month!B182:B184)</f>
        <v>74.840699999999998</v>
      </c>
      <c r="C66" s="109">
        <f>SUM(Month!C182:C184)</f>
        <v>4.0324999999999998</v>
      </c>
      <c r="D66" s="110">
        <f>SUM(Month!D182:D184)</f>
        <v>70.808300000000003</v>
      </c>
      <c r="E66" s="109">
        <f>SUM(Month!E182:E184)</f>
        <v>17.366700000000002</v>
      </c>
      <c r="F66" s="109">
        <f>SUM(Month!F182:F184)</f>
        <v>0.1535</v>
      </c>
      <c r="G66" s="109">
        <f>SUM(Month!G182:G184)</f>
        <v>34.7288</v>
      </c>
      <c r="H66" s="109">
        <f>SUM(Month!H182:H184)</f>
        <v>14.3132</v>
      </c>
      <c r="I66" s="109">
        <f>SUM(Month!I182:I184)</f>
        <v>0.98180000000000001</v>
      </c>
      <c r="J66" s="109">
        <f>SUM(Month!J182:J184)</f>
        <v>2.4343000000000004</v>
      </c>
      <c r="K66" s="109">
        <f>SUM(Month!K182:K184)</f>
        <v>1.3341000000000001</v>
      </c>
      <c r="L66" s="109">
        <f>SUM(Month!L182:L184)</f>
        <v>1.1002000000000001</v>
      </c>
      <c r="M66" s="109" t="s">
        <v>183</v>
      </c>
      <c r="N66" s="109">
        <f>SUM(Month!N182:N184)</f>
        <v>1.0629</v>
      </c>
      <c r="O66" s="109" t="s">
        <v>183</v>
      </c>
      <c r="P66" s="109">
        <f>SUM(Month!P182:P184)</f>
        <v>-0.2329</v>
      </c>
      <c r="Q66" s="109" t="s">
        <v>183</v>
      </c>
      <c r="R66" s="109">
        <f>SUM(Month!R182:R184)</f>
        <v>17.634399999999999</v>
      </c>
      <c r="S66" s="109">
        <f>SUM(Month!S182:S184)</f>
        <v>34.604900000000001</v>
      </c>
      <c r="T66" s="109">
        <f>SUM(Month!T182:T184)</f>
        <v>2.359</v>
      </c>
      <c r="U66" s="109">
        <f>SUM(Month!U182:U184)</f>
        <v>3.6717000000000004</v>
      </c>
      <c r="V66" s="110">
        <f>SUM(Month!V182:V184)</f>
        <v>76.839100000000002</v>
      </c>
      <c r="W66" s="109">
        <f>SUM(Month!W182:W184)</f>
        <v>18.792100000000001</v>
      </c>
      <c r="X66" s="109">
        <f>SUM(Month!X182:X184)</f>
        <v>4.4788999999999994</v>
      </c>
      <c r="Y66" s="110">
        <f>SUM(Month!Y182:Y184)</f>
        <v>52.249100000000006</v>
      </c>
      <c r="AB66" s="129"/>
    </row>
    <row r="67" spans="1:28" x14ac:dyDescent="0.35">
      <c r="A67" s="67" t="s">
        <v>250</v>
      </c>
      <c r="B67" s="109">
        <f>SUM(Month!B185:B187)</f>
        <v>87.032799999999995</v>
      </c>
      <c r="C67" s="109">
        <f>SUM(Month!C185:C187)</f>
        <v>4.7617000000000003</v>
      </c>
      <c r="D67" s="110">
        <f>SUM(Month!D185:D187)</f>
        <v>82.271199999999993</v>
      </c>
      <c r="E67" s="109">
        <f>SUM(Month!E185:E187)</f>
        <v>32.527100000000004</v>
      </c>
      <c r="F67" s="109">
        <f>SUM(Month!F185:F187)</f>
        <v>0.25640000000000002</v>
      </c>
      <c r="G67" s="109">
        <f>SUM(Month!G185:G187)</f>
        <v>28.8705</v>
      </c>
      <c r="H67" s="109">
        <f>SUM(Month!H185:H187)</f>
        <v>13.2758</v>
      </c>
      <c r="I67" s="109">
        <f>SUM(Month!I185:I187)</f>
        <v>1.6821000000000002</v>
      </c>
      <c r="J67" s="109">
        <f>SUM(Month!J185:J187)</f>
        <v>4.7712000000000003</v>
      </c>
      <c r="K67" s="109">
        <f>SUM(Month!K185:K187)</f>
        <v>2.8527</v>
      </c>
      <c r="L67" s="109">
        <f>SUM(Month!L185:L187)</f>
        <v>1.9184999999999999</v>
      </c>
      <c r="M67" s="109" t="s">
        <v>183</v>
      </c>
      <c r="N67" s="109">
        <f>SUM(Month!N185:N187)</f>
        <v>1.1283000000000001</v>
      </c>
      <c r="O67" s="109" t="s">
        <v>183</v>
      </c>
      <c r="P67" s="109">
        <f>SUM(Month!P185:P187)</f>
        <v>-0.2404</v>
      </c>
      <c r="Q67" s="109" t="s">
        <v>183</v>
      </c>
      <c r="R67" s="109">
        <f>SUM(Month!R185:R187)</f>
        <v>32.228999999999999</v>
      </c>
      <c r="S67" s="109">
        <f>SUM(Month!S185:S187)</f>
        <v>28.664300000000001</v>
      </c>
      <c r="T67" s="109">
        <f>SUM(Month!T185:T187)</f>
        <v>1.2706</v>
      </c>
      <c r="U67" s="109">
        <f>SUM(Month!U185:U187)</f>
        <v>4.1015999999999995</v>
      </c>
      <c r="V67" s="110">
        <f>SUM(Month!V185:V187)</f>
        <v>87.643300000000011</v>
      </c>
      <c r="W67" s="109">
        <f>SUM(Month!W185:W187)</f>
        <v>20.857499999999998</v>
      </c>
      <c r="X67" s="109">
        <f>SUM(Month!X185:X187)</f>
        <v>7.5815999999999999</v>
      </c>
      <c r="Y67" s="110">
        <f>SUM(Month!Y185:Y187)</f>
        <v>61.653999999999996</v>
      </c>
      <c r="AB67" s="129"/>
    </row>
    <row r="68" spans="1:28" x14ac:dyDescent="0.35">
      <c r="A68" s="67" t="s">
        <v>251</v>
      </c>
      <c r="B68" s="109">
        <f>SUM(Month!B188:B190)</f>
        <v>90.802799999999991</v>
      </c>
      <c r="C68" s="109">
        <f>SUM(Month!C188:C190)</f>
        <v>5.3548999999999998</v>
      </c>
      <c r="D68" s="110">
        <f>SUM(Month!D188:D190)</f>
        <v>85.448000000000008</v>
      </c>
      <c r="E68" s="109">
        <f>SUM(Month!E188:E190)</f>
        <v>39.086000000000006</v>
      </c>
      <c r="F68" s="109">
        <f>SUM(Month!F188:F190)</f>
        <v>0.39800000000000002</v>
      </c>
      <c r="G68" s="109">
        <f>SUM(Month!G188:G190)</f>
        <v>23.167200000000001</v>
      </c>
      <c r="H68" s="109">
        <f>SUM(Month!H188:H190)</f>
        <v>15.6219</v>
      </c>
      <c r="I68" s="109">
        <f>SUM(Month!I188:I190)</f>
        <v>1.504</v>
      </c>
      <c r="J68" s="109">
        <f>SUM(Month!J188:J190)</f>
        <v>4.3367000000000004</v>
      </c>
      <c r="K68" s="109">
        <f>SUM(Month!K188:K190)</f>
        <v>2.8296000000000001</v>
      </c>
      <c r="L68" s="109">
        <f>SUM(Month!L188:L190)</f>
        <v>1.5070000000000001</v>
      </c>
      <c r="M68" s="109" t="s">
        <v>183</v>
      </c>
      <c r="N68" s="109">
        <f>SUM(Month!N188:N190)</f>
        <v>1.5911</v>
      </c>
      <c r="O68" s="109" t="s">
        <v>183</v>
      </c>
      <c r="P68" s="109">
        <f>SUM(Month!P188:P190)</f>
        <v>-0.25680000000000003</v>
      </c>
      <c r="Q68" s="109" t="s">
        <v>183</v>
      </c>
      <c r="R68" s="109">
        <f>SUM(Month!R188:R190)</f>
        <v>41.392600000000002</v>
      </c>
      <c r="S68" s="109">
        <f>SUM(Month!S188:S190)</f>
        <v>22.944299999999998</v>
      </c>
      <c r="T68" s="109">
        <f>SUM(Month!T188:T190)</f>
        <v>1.9876999999999998</v>
      </c>
      <c r="U68" s="109">
        <f>SUM(Month!U188:U190)</f>
        <v>4.1402999999999999</v>
      </c>
      <c r="V68" s="110">
        <f>SUM(Month!V188:V190)</f>
        <v>91.575800000000001</v>
      </c>
      <c r="W68" s="109">
        <f>SUM(Month!W188:W190)</f>
        <v>23.053599999999999</v>
      </c>
      <c r="X68" s="109">
        <f>SUM(Month!X188:X190)</f>
        <v>7.4317000000000002</v>
      </c>
      <c r="Y68" s="110">
        <f>SUM(Month!Y188:Y190)</f>
        <v>62.651200000000003</v>
      </c>
      <c r="AB68" s="129"/>
    </row>
    <row r="69" spans="1:28" x14ac:dyDescent="0.35">
      <c r="A69" s="67" t="s">
        <v>252</v>
      </c>
      <c r="B69" s="109">
        <f>SUM(Month!B191:B193)</f>
        <v>76.594400000000007</v>
      </c>
      <c r="C69" s="109">
        <f>SUM(Month!C191:C193)</f>
        <v>4.6606999999999994</v>
      </c>
      <c r="D69" s="110">
        <f>SUM(Month!D191:D193)</f>
        <v>71.933700000000002</v>
      </c>
      <c r="E69" s="109">
        <f>SUM(Month!E191:E193)</f>
        <v>28.79</v>
      </c>
      <c r="F69" s="109">
        <f>SUM(Month!F191:F193)</f>
        <v>0.29159999999999997</v>
      </c>
      <c r="G69" s="109">
        <f>SUM(Month!G191:G193)</f>
        <v>21.514599999999998</v>
      </c>
      <c r="H69" s="109">
        <f>SUM(Month!H191:H193)</f>
        <v>16.826899999999998</v>
      </c>
      <c r="I69" s="109">
        <f>SUM(Month!I191:I193)</f>
        <v>0.56599999999999995</v>
      </c>
      <c r="J69" s="109">
        <f>SUM(Month!J191:J193)</f>
        <v>3.3764000000000003</v>
      </c>
      <c r="K69" s="109">
        <f>SUM(Month!K191:K193)</f>
        <v>1.7263999999999999</v>
      </c>
      <c r="L69" s="109">
        <f>SUM(Month!L191:L193)</f>
        <v>1.6498999999999999</v>
      </c>
      <c r="M69" s="109" t="s">
        <v>183</v>
      </c>
      <c r="N69" s="109">
        <f>SUM(Month!N191:N193)</f>
        <v>0.81259999999999999</v>
      </c>
      <c r="O69" s="109" t="s">
        <v>183</v>
      </c>
      <c r="P69" s="109">
        <f>SUM(Month!P191:P193)</f>
        <v>-0.24429999999999996</v>
      </c>
      <c r="Q69" s="109" t="s">
        <v>183</v>
      </c>
      <c r="R69" s="109">
        <f>SUM(Month!R191:R193)</f>
        <v>30.101100000000002</v>
      </c>
      <c r="S69" s="109">
        <f>SUM(Month!S191:S193)</f>
        <v>21.408299999999997</v>
      </c>
      <c r="T69" s="109">
        <f>SUM(Month!T191:T193)</f>
        <v>3.1229999999999998</v>
      </c>
      <c r="U69" s="109">
        <f>SUM(Month!U191:U193)</f>
        <v>4.1271999999999993</v>
      </c>
      <c r="V69" s="110">
        <f>SUM(Month!V191:V193)</f>
        <v>79.183899999999994</v>
      </c>
      <c r="W69" s="109">
        <f>SUM(Month!W191:W193)</f>
        <v>21.581700000000001</v>
      </c>
      <c r="X69" s="109">
        <f>SUM(Month!X191:X193)</f>
        <v>4.7548000000000004</v>
      </c>
      <c r="Y69" s="110">
        <f>SUM(Month!Y191:Y193)</f>
        <v>50.5961</v>
      </c>
      <c r="AB69" s="129"/>
    </row>
    <row r="70" spans="1:28" x14ac:dyDescent="0.35">
      <c r="A70" s="67" t="s">
        <v>253</v>
      </c>
      <c r="B70" s="109">
        <f>SUM(Month!B194:B196)</f>
        <v>72.728499999999997</v>
      </c>
      <c r="C70" s="109">
        <f>SUM(Month!C194:C196)</f>
        <v>4.5476000000000001</v>
      </c>
      <c r="D70" s="110">
        <f>SUM(Month!D194:D196)</f>
        <v>68.180900000000008</v>
      </c>
      <c r="E70" s="109">
        <f>SUM(Month!E194:E196)</f>
        <v>26.816499999999998</v>
      </c>
      <c r="F70" s="109">
        <f>SUM(Month!F194:F196)</f>
        <v>0.16880000000000001</v>
      </c>
      <c r="G70" s="109">
        <f>SUM(Month!G194:G196)</f>
        <v>19.250700000000002</v>
      </c>
      <c r="H70" s="109">
        <f>SUM(Month!H194:H196)</f>
        <v>16.377500000000001</v>
      </c>
      <c r="I70" s="109">
        <f>SUM(Month!I194:I196)</f>
        <v>0.79559999999999997</v>
      </c>
      <c r="J70" s="109">
        <f>SUM(Month!J194:J196)</f>
        <v>3.762</v>
      </c>
      <c r="K70" s="109">
        <f>SUM(Month!K194:K196)</f>
        <v>2.0545999999999998</v>
      </c>
      <c r="L70" s="109">
        <f>SUM(Month!L194:L196)</f>
        <v>1.7075</v>
      </c>
      <c r="M70" s="109" t="s">
        <v>183</v>
      </c>
      <c r="N70" s="109">
        <f>SUM(Month!N194:N196)</f>
        <v>1.2587000000000002</v>
      </c>
      <c r="O70" s="109" t="s">
        <v>183</v>
      </c>
      <c r="P70" s="109">
        <f>SUM(Month!P194:P196)</f>
        <v>-0.2487</v>
      </c>
      <c r="Q70" s="109" t="s">
        <v>183</v>
      </c>
      <c r="R70" s="109">
        <f>SUM(Month!R194:R196)</f>
        <v>28.452000000000002</v>
      </c>
      <c r="S70" s="109">
        <f>SUM(Month!S194:S196)</f>
        <v>19.1677</v>
      </c>
      <c r="T70" s="109">
        <f>SUM(Month!T194:T196)</f>
        <v>4.0565999999999995</v>
      </c>
      <c r="U70" s="109">
        <f>SUM(Month!U194:U196)</f>
        <v>3.8864999999999998</v>
      </c>
      <c r="V70" s="110">
        <f>SUM(Month!V194:V196)</f>
        <v>76.123900000000006</v>
      </c>
      <c r="W70" s="109">
        <f>SUM(Month!W194:W196)</f>
        <v>22.1938</v>
      </c>
      <c r="X70" s="109">
        <f>SUM(Month!X194:X196)</f>
        <v>5.8163</v>
      </c>
      <c r="Y70" s="110">
        <f>SUM(Month!Y194:Y196)</f>
        <v>46.235799999999998</v>
      </c>
      <c r="AB70" s="129"/>
    </row>
    <row r="71" spans="1:28" x14ac:dyDescent="0.35">
      <c r="A71" s="67" t="s">
        <v>254</v>
      </c>
      <c r="B71" s="109">
        <f>SUM(Month!B197:B199)</f>
        <v>88.164900000000003</v>
      </c>
      <c r="C71" s="109">
        <f>SUM(Month!C197:C199)</f>
        <v>5.2737999999999996</v>
      </c>
      <c r="D71" s="110">
        <f>SUM(Month!D197:D199)</f>
        <v>82.891100000000009</v>
      </c>
      <c r="E71" s="109">
        <f>SUM(Month!E197:E199)</f>
        <v>38.007300000000001</v>
      </c>
      <c r="F71" s="109">
        <f>SUM(Month!F197:F199)</f>
        <v>0.38829999999999998</v>
      </c>
      <c r="G71" s="109">
        <f>SUM(Month!G197:G199)</f>
        <v>20.822700000000001</v>
      </c>
      <c r="H71" s="109">
        <f>SUM(Month!H197:H199)</f>
        <v>15.122900000000001</v>
      </c>
      <c r="I71" s="109">
        <f>SUM(Month!I197:I199)</f>
        <v>1.3025</v>
      </c>
      <c r="J71" s="109">
        <f>SUM(Month!J197:J199)</f>
        <v>5.6821999999999999</v>
      </c>
      <c r="K71" s="109">
        <f>SUM(Month!K197:K199)</f>
        <v>2.9435000000000002</v>
      </c>
      <c r="L71" s="109">
        <f>SUM(Month!L197:L199)</f>
        <v>2.7387999999999999</v>
      </c>
      <c r="M71" s="109" t="s">
        <v>183</v>
      </c>
      <c r="N71" s="109">
        <f>SUM(Month!N197:N199)</f>
        <v>1.8368000000000002</v>
      </c>
      <c r="O71" s="109" t="s">
        <v>183</v>
      </c>
      <c r="P71" s="109">
        <f>SUM(Month!P197:P199)</f>
        <v>-0.2717</v>
      </c>
      <c r="Q71" s="109" t="s">
        <v>183</v>
      </c>
      <c r="R71" s="109">
        <f>SUM(Month!R197:R199)</f>
        <v>40.485199999999999</v>
      </c>
      <c r="S71" s="109">
        <f>SUM(Month!S197:S199)</f>
        <v>20.686299999999999</v>
      </c>
      <c r="T71" s="109">
        <f>SUM(Month!T197:T199)</f>
        <v>2.6966000000000001</v>
      </c>
      <c r="U71" s="109">
        <f>SUM(Month!U197:U199)</f>
        <v>4.2160000000000002</v>
      </c>
      <c r="V71" s="110">
        <f>SUM(Month!V197:V199)</f>
        <v>89.803699999999992</v>
      </c>
      <c r="W71" s="109">
        <f>SUM(Month!W197:W199)</f>
        <v>23.944499999999998</v>
      </c>
      <c r="X71" s="109">
        <f>SUM(Month!X197:X199)</f>
        <v>8.8216000000000001</v>
      </c>
      <c r="Y71" s="110">
        <f>SUM(Month!Y197:Y199)</f>
        <v>59.218299999999999</v>
      </c>
      <c r="AB71" s="129"/>
    </row>
    <row r="72" spans="1:28" x14ac:dyDescent="0.35">
      <c r="A72" s="67" t="s">
        <v>255</v>
      </c>
      <c r="B72" s="109">
        <f>SUM(Month!B200:B202)</f>
        <v>93.042699999999996</v>
      </c>
      <c r="C72" s="109">
        <f>SUM(Month!C200:C202)</f>
        <v>5.4638999999999998</v>
      </c>
      <c r="D72" s="110">
        <f>SUM(Month!D200:D202)</f>
        <v>87.578800000000001</v>
      </c>
      <c r="E72" s="109">
        <f>SUM(Month!E200:E202)</f>
        <v>39.277900000000002</v>
      </c>
      <c r="F72" s="109">
        <f>SUM(Month!F200:F202)</f>
        <v>0.22600000000000001</v>
      </c>
      <c r="G72" s="109">
        <f>SUM(Month!G200:G202)</f>
        <v>23.048699999999997</v>
      </c>
      <c r="H72" s="109">
        <f>SUM(Month!H200:H202)</f>
        <v>16.6082</v>
      </c>
      <c r="I72" s="109">
        <f>SUM(Month!I200:I202)</f>
        <v>0.93949999999999989</v>
      </c>
      <c r="J72" s="109">
        <f>SUM(Month!J200:J202)</f>
        <v>5.8148</v>
      </c>
      <c r="K72" s="109">
        <f>SUM(Month!K200:K202)</f>
        <v>2.9919000000000002</v>
      </c>
      <c r="L72" s="109">
        <f>SUM(Month!L200:L202)</f>
        <v>2.8231000000000002</v>
      </c>
      <c r="M72" s="109" t="s">
        <v>183</v>
      </c>
      <c r="N72" s="109">
        <f>SUM(Month!N200:N202)</f>
        <v>1.8129</v>
      </c>
      <c r="O72" s="109">
        <f>SUM(Month!O200:O202)</f>
        <v>0.11959999999999998</v>
      </c>
      <c r="P72" s="109">
        <f>SUM(Month!P200:P202)</f>
        <v>-0.26900000000000002</v>
      </c>
      <c r="Q72" s="109" t="s">
        <v>183</v>
      </c>
      <c r="R72" s="109">
        <f>SUM(Month!R200:R202)</f>
        <v>41.523200000000003</v>
      </c>
      <c r="S72" s="109">
        <f>SUM(Month!S200:S202)</f>
        <v>22.962</v>
      </c>
      <c r="T72" s="109">
        <f>SUM(Month!T200:T202)</f>
        <v>2.8139000000000003</v>
      </c>
      <c r="U72" s="109">
        <f>SUM(Month!U200:U202)</f>
        <v>3.1688000000000001</v>
      </c>
      <c r="V72" s="110">
        <f>SUM(Month!V200:V202)</f>
        <v>93.561399999999992</v>
      </c>
      <c r="W72" s="109">
        <f>SUM(Month!W200:W202)</f>
        <v>25.1755</v>
      </c>
      <c r="X72" s="109">
        <f>SUM(Month!X200:X202)</f>
        <v>8.5672999999999995</v>
      </c>
      <c r="Y72" s="110">
        <f>SUM(Month!Y200:Y202)</f>
        <v>62.552599999999998</v>
      </c>
      <c r="AB72" s="129"/>
    </row>
    <row r="73" spans="1:28" x14ac:dyDescent="0.35">
      <c r="A73" s="67" t="s">
        <v>256</v>
      </c>
      <c r="B73" s="109">
        <f>SUM(Month!B203:B205)</f>
        <v>75.272899999999993</v>
      </c>
      <c r="C73" s="109">
        <f>SUM(Month!C203:C205)</f>
        <v>4.5201000000000002</v>
      </c>
      <c r="D73" s="110">
        <f>SUM(Month!D203:D205)</f>
        <v>70.752799999999993</v>
      </c>
      <c r="E73" s="109">
        <f>SUM(Month!E203:E205)</f>
        <v>27.338999999999999</v>
      </c>
      <c r="F73" s="109">
        <f>SUM(Month!F203:F205)</f>
        <v>9.3699999999999992E-2</v>
      </c>
      <c r="G73" s="109">
        <f>SUM(Month!G203:G205)</f>
        <v>20.680800000000001</v>
      </c>
      <c r="H73" s="109">
        <f>SUM(Month!H203:H205)</f>
        <v>14.0517</v>
      </c>
      <c r="I73" s="109">
        <f>SUM(Month!I203:I205)</f>
        <v>0.71940000000000004</v>
      </c>
      <c r="J73" s="109">
        <f>SUM(Month!J203:J205)</f>
        <v>5.4568000000000003</v>
      </c>
      <c r="K73" s="109">
        <f>SUM(Month!K203:K205)</f>
        <v>2.8235000000000001</v>
      </c>
      <c r="L73" s="109">
        <f>SUM(Month!L203:L205)</f>
        <v>2.6333000000000002</v>
      </c>
      <c r="M73" s="109" t="s">
        <v>183</v>
      </c>
      <c r="N73" s="109">
        <f>SUM(Month!N203:N205)</f>
        <v>2.5604</v>
      </c>
      <c r="O73" s="109">
        <f>SUM(Month!O203:O205)</f>
        <v>0.10880000000000001</v>
      </c>
      <c r="P73" s="109">
        <f>SUM(Month!P203:P205)</f>
        <v>-0.25790000000000002</v>
      </c>
      <c r="Q73" s="109" t="s">
        <v>183</v>
      </c>
      <c r="R73" s="109">
        <f>SUM(Month!R203:R205)</f>
        <v>30.167899999999999</v>
      </c>
      <c r="S73" s="109">
        <f>SUM(Month!S203:S205)</f>
        <v>20.614799999999999</v>
      </c>
      <c r="T73" s="109">
        <f>SUM(Month!T203:T205)</f>
        <v>3.5639000000000003</v>
      </c>
      <c r="U73" s="109">
        <f>SUM(Month!U203:U205)</f>
        <v>3.4493999999999998</v>
      </c>
      <c r="V73" s="110">
        <f>SUM(Month!V203:V205)</f>
        <v>77.765999999999991</v>
      </c>
      <c r="W73" s="109">
        <f>SUM(Month!W203:W205)</f>
        <v>22.788400000000003</v>
      </c>
      <c r="X73" s="109">
        <f>SUM(Month!X203:X205)</f>
        <v>8.7365999999999993</v>
      </c>
      <c r="Y73" s="110">
        <f>SUM(Month!Y203:Y205)</f>
        <v>48.113499999999995</v>
      </c>
      <c r="AB73" s="129"/>
    </row>
    <row r="74" spans="1:28" x14ac:dyDescent="0.35">
      <c r="A74" s="67" t="s">
        <v>257</v>
      </c>
      <c r="B74" s="109">
        <f>SUM(Month!B206:B208)</f>
        <v>71.590199999999996</v>
      </c>
      <c r="C74" s="109">
        <f>SUM(Month!C206:C208)</f>
        <v>4.6190999999999995</v>
      </c>
      <c r="D74" s="110">
        <f>SUM(Month!D206:D208)</f>
        <v>66.971199999999996</v>
      </c>
      <c r="E74" s="109">
        <f>SUM(Month!E206:E208)</f>
        <v>25.173200000000001</v>
      </c>
      <c r="F74" s="109">
        <f>SUM(Month!F206:F208)</f>
        <v>0.19009999999999999</v>
      </c>
      <c r="G74" s="109">
        <f>SUM(Month!G206:G208)</f>
        <v>18.2502</v>
      </c>
      <c r="H74" s="109">
        <f>SUM(Month!H206:H208)</f>
        <v>16.9741</v>
      </c>
      <c r="I74" s="109">
        <f>SUM(Month!I206:I208)</f>
        <v>0.52349999999999997</v>
      </c>
      <c r="J74" s="109">
        <f>SUM(Month!J206:J208)</f>
        <v>3.9886999999999997</v>
      </c>
      <c r="K74" s="109">
        <f>SUM(Month!K206:K208)</f>
        <v>2.0049999999999999</v>
      </c>
      <c r="L74" s="109">
        <f>SUM(Month!L206:L208)</f>
        <v>1.9837</v>
      </c>
      <c r="M74" s="109" t="s">
        <v>183</v>
      </c>
      <c r="N74" s="109">
        <f>SUM(Month!N206:N208)</f>
        <v>2.0055000000000001</v>
      </c>
      <c r="O74" s="109">
        <f>SUM(Month!O206:O208)</f>
        <v>0.123</v>
      </c>
      <c r="P74" s="109">
        <f>SUM(Month!P206:P208)</f>
        <v>-0.25700000000000001</v>
      </c>
      <c r="Q74" s="109" t="s">
        <v>183</v>
      </c>
      <c r="R74" s="109">
        <f>SUM(Month!R206:R208)</f>
        <v>27.552</v>
      </c>
      <c r="S74" s="109">
        <f>SUM(Month!S206:S208)</f>
        <v>18.189999999999998</v>
      </c>
      <c r="T74" s="109">
        <f>SUM(Month!T206:T208)</f>
        <v>4.6536</v>
      </c>
      <c r="U74" s="109">
        <f>SUM(Month!U206:U208)</f>
        <v>3.2111999999999998</v>
      </c>
      <c r="V74" s="110">
        <f>SUM(Month!V206:V208)</f>
        <v>74.835999999999999</v>
      </c>
      <c r="W74" s="109">
        <f>SUM(Month!W206:W208)</f>
        <v>23.491799999999998</v>
      </c>
      <c r="X74" s="109">
        <f>SUM(Month!X206:X208)</f>
        <v>6.5176999999999996</v>
      </c>
      <c r="Y74" s="110">
        <f>SUM(Month!Y206:Y208)</f>
        <v>43.613500000000002</v>
      </c>
      <c r="AB74" s="129"/>
    </row>
    <row r="75" spans="1:28" x14ac:dyDescent="0.35">
      <c r="A75" s="67" t="s">
        <v>258</v>
      </c>
      <c r="B75" s="109">
        <f>SUM(Month!B209:B211)</f>
        <v>84.716800000000006</v>
      </c>
      <c r="C75" s="109">
        <f>SUM(Month!C209:C211)</f>
        <v>4.9850000000000003</v>
      </c>
      <c r="D75" s="110">
        <f>SUM(Month!D209:D211)</f>
        <v>79.731799999999993</v>
      </c>
      <c r="E75" s="109">
        <f>SUM(Month!E209:E211)</f>
        <v>31.707100000000001</v>
      </c>
      <c r="F75" s="109">
        <f>SUM(Month!F209:F211)</f>
        <v>0.13800000000000001</v>
      </c>
      <c r="G75" s="109">
        <f>SUM(Month!G209:G211)</f>
        <v>19.502600000000001</v>
      </c>
      <c r="H75" s="109">
        <f>SUM(Month!H209:H211)</f>
        <v>16.4986</v>
      </c>
      <c r="I75" s="109">
        <f>SUM(Month!I209:I211)</f>
        <v>1.4138999999999999</v>
      </c>
      <c r="J75" s="109">
        <f>SUM(Month!J209:J211)</f>
        <v>8.6978000000000009</v>
      </c>
      <c r="K75" s="109">
        <f>SUM(Month!K209:K211)</f>
        <v>4.6663999999999994</v>
      </c>
      <c r="L75" s="109">
        <f>SUM(Month!L209:L211)</f>
        <v>4.0313999999999997</v>
      </c>
      <c r="M75" s="109" t="s">
        <v>183</v>
      </c>
      <c r="N75" s="109">
        <f>SUM(Month!N209:N211)</f>
        <v>1.9077000000000002</v>
      </c>
      <c r="O75" s="109">
        <f>SUM(Month!O209:O211)</f>
        <v>0.1183</v>
      </c>
      <c r="P75" s="109">
        <f>SUM(Month!P209:P211)</f>
        <v>-0.25190000000000001</v>
      </c>
      <c r="Q75" s="109" t="s">
        <v>183</v>
      </c>
      <c r="R75" s="109">
        <f>SUM(Month!R209:R211)</f>
        <v>33.994699999999995</v>
      </c>
      <c r="S75" s="109">
        <f>SUM(Month!S209:S211)</f>
        <v>19.378799999999998</v>
      </c>
      <c r="T75" s="109">
        <f>SUM(Month!T209:T211)</f>
        <v>3.3994999999999997</v>
      </c>
      <c r="U75" s="109">
        <f>SUM(Month!U209:U211)</f>
        <v>3.8893999999999997</v>
      </c>
      <c r="V75" s="110">
        <f>SUM(Month!V209:V211)</f>
        <v>87.020799999999994</v>
      </c>
      <c r="W75" s="109">
        <f>SUM(Month!W209:W211)</f>
        <v>28.518000000000001</v>
      </c>
      <c r="X75" s="109">
        <f>SUM(Month!X209:X211)</f>
        <v>12.019500000000001</v>
      </c>
      <c r="Y75" s="110">
        <f>SUM(Month!Y209:Y211)</f>
        <v>51.347499999999997</v>
      </c>
      <c r="AB75" s="129"/>
    </row>
    <row r="76" spans="1:28" x14ac:dyDescent="0.35">
      <c r="A76" s="67" t="s">
        <v>259</v>
      </c>
      <c r="B76" s="109">
        <f>SUM(Month!B212:B214)</f>
        <v>83.994699999999995</v>
      </c>
      <c r="C76" s="109">
        <f>SUM(Month!C212:C214)</f>
        <v>4.9318999999999997</v>
      </c>
      <c r="D76" s="110">
        <f>SUM(Month!D212:D214)</f>
        <v>79.062899999999999</v>
      </c>
      <c r="E76" s="109">
        <f>SUM(Month!E212:E214)</f>
        <v>32.757399999999997</v>
      </c>
      <c r="F76" s="109">
        <f>SUM(Month!F212:F214)</f>
        <v>0.15379999999999999</v>
      </c>
      <c r="G76" s="109">
        <f>SUM(Month!G212:G214)</f>
        <v>18.206299999999999</v>
      </c>
      <c r="H76" s="109">
        <f>SUM(Month!H212:H214)</f>
        <v>15.0108</v>
      </c>
      <c r="I76" s="109">
        <f>SUM(Month!I212:I214)</f>
        <v>1.8494000000000002</v>
      </c>
      <c r="J76" s="109">
        <f>SUM(Month!J212:J214)</f>
        <v>9.2800000000000011</v>
      </c>
      <c r="K76" s="109">
        <f>SUM(Month!K212:K214)</f>
        <v>4.8962000000000003</v>
      </c>
      <c r="L76" s="109">
        <f>SUM(Month!L212:L214)</f>
        <v>4.3837999999999999</v>
      </c>
      <c r="M76" s="109" t="s">
        <v>183</v>
      </c>
      <c r="N76" s="109">
        <f>SUM(Month!N212:N214)</f>
        <v>1.954</v>
      </c>
      <c r="O76" s="109">
        <f>SUM(Month!O212:O214)</f>
        <v>0.1132</v>
      </c>
      <c r="P76" s="109">
        <f>SUM(Month!P212:P214)</f>
        <v>-0.26179999999999998</v>
      </c>
      <c r="Q76" s="109" t="s">
        <v>183</v>
      </c>
      <c r="R76" s="109">
        <f>SUM(Month!R212:R214)</f>
        <v>35.074600000000004</v>
      </c>
      <c r="S76" s="109">
        <f>SUM(Month!S212:S214)</f>
        <v>18.11</v>
      </c>
      <c r="T76" s="109">
        <f>SUM(Month!T212:T214)</f>
        <v>4.8922000000000008</v>
      </c>
      <c r="U76" s="109">
        <f>SUM(Month!U212:U214)</f>
        <v>3.8171999999999997</v>
      </c>
      <c r="V76" s="110">
        <f>SUM(Month!V212:V214)</f>
        <v>87.772300000000001</v>
      </c>
      <c r="W76" s="109">
        <f>SUM(Month!W212:W214)</f>
        <v>28.094099999999997</v>
      </c>
      <c r="X76" s="109">
        <f>SUM(Month!X212:X214)</f>
        <v>13.083299999999999</v>
      </c>
      <c r="Y76" s="110">
        <f>SUM(Month!Y212:Y214)</f>
        <v>51.117400000000004</v>
      </c>
      <c r="AB76" s="129"/>
    </row>
    <row r="77" spans="1:28" x14ac:dyDescent="0.35">
      <c r="A77" s="67" t="s">
        <v>260</v>
      </c>
      <c r="B77" s="109">
        <f>SUM(Month!B215:B217)</f>
        <v>69.56</v>
      </c>
      <c r="C77" s="109">
        <f>SUM(Month!C215:C217)</f>
        <v>4.3482000000000003</v>
      </c>
      <c r="D77" s="110">
        <f>SUM(Month!D215:D217)</f>
        <v>65.211700000000008</v>
      </c>
      <c r="E77" s="109">
        <f>SUM(Month!E215:E217)</f>
        <v>20.941400000000002</v>
      </c>
      <c r="F77" s="109">
        <f>SUM(Month!F215:F217)</f>
        <v>8.5800000000000001E-2</v>
      </c>
      <c r="G77" s="109">
        <f>SUM(Month!G215:G217)</f>
        <v>20.598500000000001</v>
      </c>
      <c r="H77" s="109">
        <f>SUM(Month!H215:H217)</f>
        <v>15.898299999999999</v>
      </c>
      <c r="I77" s="109">
        <f>SUM(Month!I215:I217)</f>
        <v>0.81090000000000007</v>
      </c>
      <c r="J77" s="109">
        <f>SUM(Month!J215:J217)</f>
        <v>4.3186</v>
      </c>
      <c r="K77" s="109">
        <f>SUM(Month!K215:K217)</f>
        <v>2.2269000000000001</v>
      </c>
      <c r="L77" s="109">
        <f>SUM(Month!L215:L217)</f>
        <v>2.0916999999999999</v>
      </c>
      <c r="M77" s="109" t="s">
        <v>183</v>
      </c>
      <c r="N77" s="109">
        <f>SUM(Month!N215:N217)</f>
        <v>2.6970999999999998</v>
      </c>
      <c r="O77" s="109">
        <f>SUM(Month!O215:O217)</f>
        <v>0.11030000000000001</v>
      </c>
      <c r="P77" s="109">
        <f>SUM(Month!P215:P217)</f>
        <v>-0.2492</v>
      </c>
      <c r="Q77" s="109" t="s">
        <v>183</v>
      </c>
      <c r="R77" s="109">
        <f>SUM(Month!R215:R217)</f>
        <v>23.936299999999999</v>
      </c>
      <c r="S77" s="109">
        <f>SUM(Month!S215:S217)</f>
        <v>20.4969</v>
      </c>
      <c r="T77" s="109">
        <f>SUM(Month!T215:T217)</f>
        <v>5.0762999999999998</v>
      </c>
      <c r="U77" s="109">
        <f>SUM(Month!U215:U217)</f>
        <v>3.7235999999999994</v>
      </c>
      <c r="V77" s="110">
        <f>SUM(Month!V215:V217)</f>
        <v>74.011399999999995</v>
      </c>
      <c r="W77" s="109">
        <f>SUM(Month!W215:W217)</f>
        <v>23.724800000000002</v>
      </c>
      <c r="X77" s="109">
        <f>SUM(Month!X215:X217)</f>
        <v>7.8265999999999991</v>
      </c>
      <c r="Y77" s="110">
        <f>SUM(Month!Y215:Y217)</f>
        <v>41.625799999999998</v>
      </c>
      <c r="AB77" s="129"/>
    </row>
    <row r="78" spans="1:28" x14ac:dyDescent="0.35">
      <c r="A78" s="67" t="s">
        <v>261</v>
      </c>
      <c r="B78" s="109">
        <f>SUM(Month!B218:B220)</f>
        <v>66.996499999999997</v>
      </c>
      <c r="C78" s="109">
        <f>SUM(Month!C218:C220)</f>
        <v>3.9481000000000002</v>
      </c>
      <c r="D78" s="110">
        <f>SUM(Month!D218:D220)</f>
        <v>63.048500000000004</v>
      </c>
      <c r="E78" s="109">
        <f>SUM(Month!E218:E220)</f>
        <v>15.0604</v>
      </c>
      <c r="F78" s="109">
        <f>SUM(Month!F218:F220)</f>
        <v>8.7900000000000006E-2</v>
      </c>
      <c r="G78" s="109">
        <f>SUM(Month!G218:G220)</f>
        <v>25.863600000000002</v>
      </c>
      <c r="H78" s="109">
        <f>SUM(Month!H218:H220)</f>
        <v>14.223800000000001</v>
      </c>
      <c r="I78" s="109">
        <f>SUM(Month!I218:I220)</f>
        <v>0.53489999999999993</v>
      </c>
      <c r="J78" s="109">
        <f>SUM(Month!J218:J220)</f>
        <v>4.2816999999999998</v>
      </c>
      <c r="K78" s="109">
        <f>SUM(Month!K218:K220)</f>
        <v>2.0407000000000002</v>
      </c>
      <c r="L78" s="109">
        <f>SUM(Month!L218:L220)</f>
        <v>2.2410999999999999</v>
      </c>
      <c r="M78" s="109" t="s">
        <v>183</v>
      </c>
      <c r="N78" s="109">
        <f>SUM(Month!N218:N220)</f>
        <v>3.1040999999999999</v>
      </c>
      <c r="O78" s="109">
        <f>SUM(Month!O218:O220)</f>
        <v>0.12790000000000001</v>
      </c>
      <c r="P78" s="109">
        <f>SUM(Month!P218:P220)</f>
        <v>-0.23600000000000002</v>
      </c>
      <c r="Q78" s="109" t="s">
        <v>183</v>
      </c>
      <c r="R78" s="109">
        <f>SUM(Month!R218:R220)</f>
        <v>18.567</v>
      </c>
      <c r="S78" s="109">
        <f>SUM(Month!S218:S220)</f>
        <v>25.677</v>
      </c>
      <c r="T78" s="109">
        <f>SUM(Month!T218:T220)</f>
        <v>5.4325000000000001</v>
      </c>
      <c r="U78" s="109">
        <f>SUM(Month!U218:U220)</f>
        <v>3.6879</v>
      </c>
      <c r="V78" s="110">
        <f>SUM(Month!V218:V220)</f>
        <v>72.168800000000005</v>
      </c>
      <c r="W78" s="109">
        <f>SUM(Month!W218:W220)</f>
        <v>22.144600000000001</v>
      </c>
      <c r="X78" s="109">
        <f>SUM(Month!X218:X220)</f>
        <v>7.9207000000000001</v>
      </c>
      <c r="Y78" s="110">
        <f>SUM(Month!Y218:Y220)</f>
        <v>41.011899999999997</v>
      </c>
      <c r="AB78" s="129"/>
    </row>
    <row r="79" spans="1:28" x14ac:dyDescent="0.35">
      <c r="A79" s="67" t="s">
        <v>262</v>
      </c>
      <c r="B79" s="109">
        <f>SUM(Month!B221:B223)</f>
        <v>80.270700000000005</v>
      </c>
      <c r="C79" s="109">
        <f>SUM(Month!C221:C223)</f>
        <v>4.6135999999999999</v>
      </c>
      <c r="D79" s="110">
        <f>SUM(Month!D221:D223)</f>
        <v>75.6571</v>
      </c>
      <c r="E79" s="109">
        <f>SUM(Month!E221:E223)</f>
        <v>26.253699999999998</v>
      </c>
      <c r="F79" s="109">
        <f>SUM(Month!F221:F223)</f>
        <v>0.1305</v>
      </c>
      <c r="G79" s="109">
        <f>SUM(Month!G221:G223)</f>
        <v>22.683300000000003</v>
      </c>
      <c r="H79" s="109">
        <f>SUM(Month!H221:H223)</f>
        <v>12.769500000000001</v>
      </c>
      <c r="I79" s="109">
        <f>SUM(Month!I221:I223)</f>
        <v>1.4106000000000001</v>
      </c>
      <c r="J79" s="109">
        <f>SUM(Month!J221:J223)</f>
        <v>8.8819999999999997</v>
      </c>
      <c r="K79" s="109">
        <f>SUM(Month!K221:K223)</f>
        <v>4.1965000000000003</v>
      </c>
      <c r="L79" s="109">
        <f>SUM(Month!L221:L223)</f>
        <v>4.6855000000000002</v>
      </c>
      <c r="M79" s="109" t="s">
        <v>183</v>
      </c>
      <c r="N79" s="109">
        <f>SUM(Month!N221:N223)</f>
        <v>3.6677</v>
      </c>
      <c r="O79" s="109">
        <f>SUM(Month!O221:O223)</f>
        <v>0.1235</v>
      </c>
      <c r="P79" s="109">
        <f>SUM(Month!P221:P223)</f>
        <v>-0.26370000000000005</v>
      </c>
      <c r="Q79" s="109" t="s">
        <v>183</v>
      </c>
      <c r="R79" s="109">
        <f>SUM(Month!R221:R223)</f>
        <v>30.3673</v>
      </c>
      <c r="S79" s="109">
        <f>SUM(Month!S221:S223)</f>
        <v>22.491499999999998</v>
      </c>
      <c r="T79" s="109">
        <f>SUM(Month!T221:T223)</f>
        <v>5.1188000000000002</v>
      </c>
      <c r="U79" s="109">
        <f>SUM(Month!U221:U223)</f>
        <v>3.8552999999999997</v>
      </c>
      <c r="V79" s="110">
        <f>SUM(Month!V221:V223)</f>
        <v>84.631399999999999</v>
      </c>
      <c r="W79" s="109">
        <f>SUM(Month!W221:W223)</f>
        <v>26.729800000000004</v>
      </c>
      <c r="X79" s="109">
        <f>SUM(Month!X221:X223)</f>
        <v>13.9603</v>
      </c>
      <c r="Y79" s="110">
        <f>SUM(Month!Y221:Y223)</f>
        <v>49.067500000000003</v>
      </c>
      <c r="AB79" s="129"/>
    </row>
    <row r="80" spans="1:28" x14ac:dyDescent="0.35">
      <c r="A80" s="67" t="s">
        <v>263</v>
      </c>
      <c r="B80" s="109">
        <f>SUM(Month!B224:B226)</f>
        <v>84.986400000000003</v>
      </c>
      <c r="C80" s="109">
        <f>SUM(Month!C224:C226)</f>
        <v>4.9686000000000003</v>
      </c>
      <c r="D80" s="110">
        <f>SUM(Month!D224:D226)</f>
        <v>80.017899999999997</v>
      </c>
      <c r="E80" s="109">
        <f>SUM(Month!E224:E226)</f>
        <v>28.017500000000002</v>
      </c>
      <c r="F80" s="109">
        <f>SUM(Month!F224:F226)</f>
        <v>0.1353</v>
      </c>
      <c r="G80" s="109">
        <f>SUM(Month!G224:G226)</f>
        <v>20.1675</v>
      </c>
      <c r="H80" s="109">
        <f>SUM(Month!H224:H226)</f>
        <v>16.506999999999998</v>
      </c>
      <c r="I80" s="109">
        <f>SUM(Month!I224:I226)</f>
        <v>1.629</v>
      </c>
      <c r="J80" s="109">
        <f>SUM(Month!J224:J226)</f>
        <v>9.787700000000001</v>
      </c>
      <c r="K80" s="109">
        <f>SUM(Month!K224:K226)</f>
        <v>5.1145000000000005</v>
      </c>
      <c r="L80" s="109">
        <f>SUM(Month!L224:L226)</f>
        <v>4.6731999999999996</v>
      </c>
      <c r="M80" s="109">
        <f>SUM(Month!M224:M226)</f>
        <v>0.17149999999999999</v>
      </c>
      <c r="N80" s="109">
        <f>SUM(Month!N224:N226)</f>
        <v>3.7352000000000003</v>
      </c>
      <c r="O80" s="109">
        <f>SUM(Month!O224:O226)</f>
        <v>0.1193</v>
      </c>
      <c r="P80" s="109">
        <f>SUM(Month!P224:P226)</f>
        <v>-0.252</v>
      </c>
      <c r="Q80" s="109" t="s">
        <v>183</v>
      </c>
      <c r="R80" s="109">
        <f>SUM(Month!R224:R226)</f>
        <v>32.208599999999997</v>
      </c>
      <c r="S80" s="109">
        <f>SUM(Month!S224:S226)</f>
        <v>19.966200000000001</v>
      </c>
      <c r="T80" s="109">
        <f>SUM(Month!T224:T226)</f>
        <v>4.9598000000000004</v>
      </c>
      <c r="U80" s="109">
        <f>SUM(Month!U224:U226)</f>
        <v>4.5564999999999998</v>
      </c>
      <c r="V80" s="110">
        <f>SUM(Month!V224:V226)</f>
        <v>89.534300000000002</v>
      </c>
      <c r="W80" s="109">
        <f>SUM(Month!W224:W226)</f>
        <v>31.830400000000001</v>
      </c>
      <c r="X80" s="109">
        <f>SUM(Month!X224:X226)</f>
        <v>15.323500000000001</v>
      </c>
      <c r="Y80" s="110">
        <f>SUM(Month!Y224:Y226)</f>
        <v>48.320300000000003</v>
      </c>
      <c r="AB80" s="129"/>
    </row>
    <row r="81" spans="1:28" x14ac:dyDescent="0.35">
      <c r="A81" s="67" t="s">
        <v>264</v>
      </c>
      <c r="B81" s="109">
        <f>SUM(Month!B227:B229)</f>
        <v>67.294800000000009</v>
      </c>
      <c r="C81" s="109">
        <f>SUM(Month!C227:C229)</f>
        <v>4.0631000000000004</v>
      </c>
      <c r="D81" s="110">
        <f>SUM(Month!D227:D229)</f>
        <v>63.2316</v>
      </c>
      <c r="E81" s="109">
        <f>SUM(Month!E227:E229)</f>
        <v>15.177300000000001</v>
      </c>
      <c r="F81" s="109">
        <f>SUM(Month!F227:F229)</f>
        <v>0.1285</v>
      </c>
      <c r="G81" s="109">
        <f>SUM(Month!G227:G229)</f>
        <v>20.3413</v>
      </c>
      <c r="H81" s="109">
        <f>SUM(Month!H227:H229)</f>
        <v>15.367800000000003</v>
      </c>
      <c r="I81" s="109">
        <f>SUM(Month!I227:I229)</f>
        <v>1.0901000000000001</v>
      </c>
      <c r="J81" s="109">
        <f>SUM(Month!J227:J229)</f>
        <v>6.9126000000000003</v>
      </c>
      <c r="K81" s="109">
        <f>SUM(Month!K227:K229)</f>
        <v>3.3397999999999999</v>
      </c>
      <c r="L81" s="109">
        <f>SUM(Month!L227:L229)</f>
        <v>3.5728</v>
      </c>
      <c r="M81" s="109">
        <f>SUM(Month!M227:M229)</f>
        <v>0.58420000000000005</v>
      </c>
      <c r="N81" s="109">
        <f>SUM(Month!N227:N229)</f>
        <v>3.7472000000000003</v>
      </c>
      <c r="O81" s="109">
        <f>SUM(Month!O227:O229)</f>
        <v>0.1163</v>
      </c>
      <c r="P81" s="109">
        <f>SUM(Month!P227:P229)</f>
        <v>-0.23380000000000001</v>
      </c>
      <c r="Q81" s="109" t="s">
        <v>183</v>
      </c>
      <c r="R81" s="109">
        <f>SUM(Month!R227:R229)</f>
        <v>19.294799999999999</v>
      </c>
      <c r="S81" s="109">
        <f>SUM(Month!S227:S229)</f>
        <v>20.215999999999998</v>
      </c>
      <c r="T81" s="109">
        <f>SUM(Month!T227:T229)</f>
        <v>5.6009000000000002</v>
      </c>
      <c r="U81" s="109">
        <f>SUM(Month!U227:U229)</f>
        <v>5.0470000000000006</v>
      </c>
      <c r="V81" s="110">
        <f>SUM(Month!V227:V229)</f>
        <v>73.879599999999996</v>
      </c>
      <c r="W81" s="109">
        <f>SUM(Month!W227:W229)</f>
        <v>27.701899999999998</v>
      </c>
      <c r="X81" s="109">
        <f>SUM(Month!X227:X229)</f>
        <v>12.334099999999999</v>
      </c>
      <c r="Y81" s="110">
        <f>SUM(Month!Y227:Y229)</f>
        <v>35.647199999999998</v>
      </c>
      <c r="AB81" s="129"/>
    </row>
    <row r="82" spans="1:28" x14ac:dyDescent="0.35">
      <c r="A82" s="67" t="s">
        <v>265</v>
      </c>
      <c r="B82" s="109">
        <f>SUM(Month!B230:B232)</f>
        <v>65.557199999999995</v>
      </c>
      <c r="C82" s="109">
        <f>SUM(Month!C230:C232)</f>
        <v>3.9462000000000002</v>
      </c>
      <c r="D82" s="110">
        <f>SUM(Month!D230:D232)</f>
        <v>61.611199999999997</v>
      </c>
      <c r="E82" s="109">
        <f>SUM(Month!E230:E232)</f>
        <v>12.1568</v>
      </c>
      <c r="F82" s="109">
        <f>SUM(Month!F230:F232)</f>
        <v>0.1555</v>
      </c>
      <c r="G82" s="109">
        <f>SUM(Month!G230:G232)</f>
        <v>23.311900000000001</v>
      </c>
      <c r="H82" s="109">
        <f>SUM(Month!H230:H232)</f>
        <v>15.043399999999998</v>
      </c>
      <c r="I82" s="109">
        <f>SUM(Month!I230:I232)</f>
        <v>0.72929999999999995</v>
      </c>
      <c r="J82" s="109">
        <f>SUM(Month!J230:J232)</f>
        <v>6.0290999999999997</v>
      </c>
      <c r="K82" s="109">
        <f>SUM(Month!K230:K232)</f>
        <v>2.6206</v>
      </c>
      <c r="L82" s="109">
        <f>SUM(Month!L230:L232)</f>
        <v>3.4085000000000001</v>
      </c>
      <c r="M82" s="109">
        <f>SUM(Month!M230:M232)</f>
        <v>0.49990000000000001</v>
      </c>
      <c r="N82" s="109">
        <f>SUM(Month!N230:N232)</f>
        <v>3.7416</v>
      </c>
      <c r="O82" s="109">
        <f>SUM(Month!O230:O232)</f>
        <v>0.19159999999999999</v>
      </c>
      <c r="P82" s="109">
        <f>SUM(Month!P230:P232)</f>
        <v>-0.24820000000000003</v>
      </c>
      <c r="Q82" s="109" t="s">
        <v>183</v>
      </c>
      <c r="R82" s="109">
        <f>SUM(Month!R230:R232)</f>
        <v>16.413399999999999</v>
      </c>
      <c r="S82" s="109">
        <f>SUM(Month!S230:S232)</f>
        <v>23.143999999999998</v>
      </c>
      <c r="T82" s="109">
        <f>SUM(Month!T230:T232)</f>
        <v>5.923</v>
      </c>
      <c r="U82" s="109">
        <f>SUM(Month!U230:U232)</f>
        <v>4.7241</v>
      </c>
      <c r="V82" s="110">
        <f>SUM(Month!V230:V232)</f>
        <v>72.258399999999995</v>
      </c>
      <c r="W82" s="109">
        <f>SUM(Month!W230:W232)</f>
        <v>26.043299999999999</v>
      </c>
      <c r="X82" s="109">
        <f>SUM(Month!X230:X232)</f>
        <v>11</v>
      </c>
      <c r="Y82" s="110">
        <f>SUM(Month!Y230:Y232)</f>
        <v>35.624299999999998</v>
      </c>
      <c r="AB82" s="129"/>
    </row>
    <row r="83" spans="1:28" x14ac:dyDescent="0.35">
      <c r="A83" s="67" t="s">
        <v>266</v>
      </c>
      <c r="B83" s="109">
        <f>SUM(Month!B233:B235)</f>
        <v>78.152299999999997</v>
      </c>
      <c r="C83" s="109">
        <f>SUM(Month!C233:C235)</f>
        <v>4.5507999999999997</v>
      </c>
      <c r="D83" s="110">
        <f>SUM(Month!D233:D235)</f>
        <v>73.601500000000001</v>
      </c>
      <c r="E83" s="109">
        <f>SUM(Month!E233:E235)</f>
        <v>16.570399999999999</v>
      </c>
      <c r="F83" s="109">
        <f>SUM(Month!F233:F235)</f>
        <v>0.17570000000000002</v>
      </c>
      <c r="G83" s="109">
        <f>SUM(Month!G233:G235)</f>
        <v>23.122700000000002</v>
      </c>
      <c r="H83" s="109">
        <f>SUM(Month!H233:H235)</f>
        <v>16.976399999999998</v>
      </c>
      <c r="I83" s="109">
        <f>SUM(Month!I233:I235)</f>
        <v>1.4411</v>
      </c>
      <c r="J83" s="109">
        <f>SUM(Month!J233:J235)</f>
        <v>10.527699999999999</v>
      </c>
      <c r="K83" s="109">
        <f>SUM(Month!K233:K235)</f>
        <v>4.7766999999999999</v>
      </c>
      <c r="L83" s="109">
        <f>SUM(Month!L233:L235)</f>
        <v>5.7509999999999994</v>
      </c>
      <c r="M83" s="109">
        <f>SUM(Month!M233:M235)</f>
        <v>0.14879999999999999</v>
      </c>
      <c r="N83" s="109">
        <f>SUM(Month!N233:N235)</f>
        <v>4.6929999999999996</v>
      </c>
      <c r="O83" s="109">
        <f>SUM(Month!O233:O235)</f>
        <v>0.19240000000000002</v>
      </c>
      <c r="P83" s="109">
        <f>SUM(Month!P233:P235)</f>
        <v>-0.24660000000000001</v>
      </c>
      <c r="Q83" s="109" t="s">
        <v>183</v>
      </c>
      <c r="R83" s="109">
        <f>SUM(Month!R233:R235)</f>
        <v>21.823900000000002</v>
      </c>
      <c r="S83" s="109">
        <f>SUM(Month!S233:S235)</f>
        <v>22.930300000000003</v>
      </c>
      <c r="T83" s="109">
        <f>SUM(Month!T233:T235)</f>
        <v>4.6215999999999999</v>
      </c>
      <c r="U83" s="109">
        <f>SUM(Month!U233:U235)</f>
        <v>4.7299000000000007</v>
      </c>
      <c r="V83" s="110">
        <f>SUM(Month!V233:V235)</f>
        <v>82.953000000000003</v>
      </c>
      <c r="W83" s="109">
        <f>SUM(Month!W233:W235)</f>
        <v>33.786999999999999</v>
      </c>
      <c r="X83" s="109">
        <f>SUM(Month!X233:X235)</f>
        <v>16.810600000000001</v>
      </c>
      <c r="Y83" s="110">
        <f>SUM(Month!Y233:Y235)</f>
        <v>39.868800000000007</v>
      </c>
      <c r="AB83" s="129"/>
    </row>
    <row r="84" spans="1:28" x14ac:dyDescent="0.35">
      <c r="A84" s="67" t="s">
        <v>267</v>
      </c>
      <c r="B84" s="109">
        <f>SUM(Month!B236:B238)</f>
        <v>81.302700000000002</v>
      </c>
      <c r="C84" s="109">
        <f>SUM(Month!C236:C238)</f>
        <v>4.5057</v>
      </c>
      <c r="D84" s="110">
        <f>SUM(Month!D236:D238)</f>
        <v>76.79679999999999</v>
      </c>
      <c r="E84" s="109">
        <f>SUM(Month!E236:E238)</f>
        <v>13.925600000000003</v>
      </c>
      <c r="F84" s="109">
        <f>SUM(Month!F236:F238)</f>
        <v>0.16350000000000001</v>
      </c>
      <c r="G84" s="109">
        <f>SUM(Month!G236:G238)</f>
        <v>30.750900000000001</v>
      </c>
      <c r="H84" s="109">
        <f>SUM(Month!H236:H238)</f>
        <v>15.7483</v>
      </c>
      <c r="I84" s="109">
        <f>SUM(Month!I236:I238)</f>
        <v>1.6242000000000001</v>
      </c>
      <c r="J84" s="109">
        <f>SUM(Month!J236:J238)</f>
        <v>9.5009999999999994</v>
      </c>
      <c r="K84" s="109">
        <f>SUM(Month!K236:K238)</f>
        <v>4.3528000000000002</v>
      </c>
      <c r="L84" s="109">
        <f>SUM(Month!L236:L238)</f>
        <v>5.1482999999999999</v>
      </c>
      <c r="M84" s="109">
        <f>SUM(Month!M236:M238)</f>
        <v>0.29359999999999997</v>
      </c>
      <c r="N84" s="109">
        <f>SUM(Month!N236:N238)</f>
        <v>4.7949000000000002</v>
      </c>
      <c r="O84" s="109">
        <f>SUM(Month!O236:O238)</f>
        <v>0.26539999999999997</v>
      </c>
      <c r="P84" s="109">
        <f>SUM(Month!P236:P238)</f>
        <v>-0.27049999999999996</v>
      </c>
      <c r="Q84" s="109" t="s">
        <v>183</v>
      </c>
      <c r="R84" s="109">
        <f>SUM(Month!R236:R238)</f>
        <v>19.307099999999998</v>
      </c>
      <c r="S84" s="109">
        <f>SUM(Month!S236:S238)</f>
        <v>30.5929</v>
      </c>
      <c r="T84" s="109">
        <f>SUM(Month!T236:T238)</f>
        <v>6.0351999999999997</v>
      </c>
      <c r="U84" s="109">
        <f>SUM(Month!U236:U238)</f>
        <v>4.8089000000000004</v>
      </c>
      <c r="V84" s="110">
        <f>SUM(Month!V236:V238)</f>
        <v>87.648200000000003</v>
      </c>
      <c r="W84" s="109">
        <f>SUM(Month!W236:W238)</f>
        <v>31.9621</v>
      </c>
      <c r="X84" s="109">
        <f>SUM(Month!X236:X238)</f>
        <v>16.213799999999999</v>
      </c>
      <c r="Y84" s="110">
        <f>SUM(Month!Y236:Y238)</f>
        <v>44.8399</v>
      </c>
      <c r="AB84" s="129"/>
    </row>
    <row r="85" spans="1:28" x14ac:dyDescent="0.35">
      <c r="A85" s="67" t="s">
        <v>268</v>
      </c>
      <c r="B85" s="109">
        <f>SUM(Month!B239:B241)</f>
        <v>66.123000000000005</v>
      </c>
      <c r="C85" s="109">
        <f>SUM(Month!C239:C241)</f>
        <v>3.7629000000000001</v>
      </c>
      <c r="D85" s="110">
        <f>SUM(Month!D239:D241)</f>
        <v>62.360199999999999</v>
      </c>
      <c r="E85" s="109">
        <f>SUM(Month!E239:E241)</f>
        <v>4.3303000000000003</v>
      </c>
      <c r="F85" s="109">
        <f>SUM(Month!F239:F241)</f>
        <v>0.10580000000000001</v>
      </c>
      <c r="G85" s="109">
        <f>SUM(Month!G239:G241)</f>
        <v>31.353999999999999</v>
      </c>
      <c r="H85" s="109">
        <f>SUM(Month!H239:H241)</f>
        <v>15.1302</v>
      </c>
      <c r="I85" s="109">
        <f>SUM(Month!I239:I241)</f>
        <v>0.62740000000000007</v>
      </c>
      <c r="J85" s="109">
        <f>SUM(Month!J239:J241)</f>
        <v>5.9826999999999995</v>
      </c>
      <c r="K85" s="109">
        <f>SUM(Month!K239:K241)</f>
        <v>2.7305000000000001</v>
      </c>
      <c r="L85" s="109">
        <f>SUM(Month!L239:L241)</f>
        <v>3.2521999999999998</v>
      </c>
      <c r="M85" s="109">
        <f>SUM(Month!M239:M241)</f>
        <v>0.72419999999999995</v>
      </c>
      <c r="N85" s="109">
        <f>SUM(Month!N239:N241)</f>
        <v>4.1955</v>
      </c>
      <c r="O85" s="109">
        <f>SUM(Month!O239:O241)</f>
        <v>0.17199999999999999</v>
      </c>
      <c r="P85" s="109">
        <f>SUM(Month!P239:P241)</f>
        <v>-0.26190000000000002</v>
      </c>
      <c r="Q85" s="109" t="s">
        <v>183</v>
      </c>
      <c r="R85" s="109">
        <f>SUM(Month!R239:R241)</f>
        <v>8.9436</v>
      </c>
      <c r="S85" s="109">
        <f>SUM(Month!S239:S241)</f>
        <v>31.213899999999995</v>
      </c>
      <c r="T85" s="109">
        <f>SUM(Month!T239:T241)</f>
        <v>5.3574000000000002</v>
      </c>
      <c r="U85" s="109">
        <f>SUM(Month!U239:U241)</f>
        <v>5.2793999999999999</v>
      </c>
      <c r="V85" s="110">
        <f>SUM(Month!V239:V241)</f>
        <v>73.004599999999996</v>
      </c>
      <c r="W85" s="109">
        <f>SUM(Month!W239:W241)</f>
        <v>26.659999999999997</v>
      </c>
      <c r="X85" s="109">
        <f>SUM(Month!X239:X241)</f>
        <v>11.5297</v>
      </c>
      <c r="Y85" s="110">
        <f>SUM(Month!Y239:Y241)</f>
        <v>35.79</v>
      </c>
      <c r="AB85" s="129"/>
    </row>
    <row r="86" spans="1:28" x14ac:dyDescent="0.35">
      <c r="A86" s="67" t="s">
        <v>269</v>
      </c>
      <c r="B86" s="109">
        <f>SUM(Month!B242:B244)</f>
        <v>63.7346</v>
      </c>
      <c r="C86" s="109">
        <f>SUM(Month!C242:C244)</f>
        <v>3.6556000000000002</v>
      </c>
      <c r="D86" s="110">
        <f>SUM(Month!D242:D244)</f>
        <v>60.079000000000008</v>
      </c>
      <c r="E86" s="109">
        <f>SUM(Month!E242:E244)</f>
        <v>2.5590000000000002</v>
      </c>
      <c r="F86" s="109">
        <f>SUM(Month!F242:F244)</f>
        <v>0.1009</v>
      </c>
      <c r="G86" s="109">
        <f>SUM(Month!G242:G244)</f>
        <v>29.255099999999999</v>
      </c>
      <c r="H86" s="109">
        <f>SUM(Month!H242:H244)</f>
        <v>17.128900000000002</v>
      </c>
      <c r="I86" s="109">
        <f>SUM(Month!I242:I244)</f>
        <v>0.82020000000000004</v>
      </c>
      <c r="J86" s="109">
        <f>SUM(Month!J242:J244)</f>
        <v>6.7163000000000004</v>
      </c>
      <c r="K86" s="109">
        <f>SUM(Month!K242:K244)</f>
        <v>3.1344000000000003</v>
      </c>
      <c r="L86" s="109">
        <f>SUM(Month!L242:L244)</f>
        <v>3.5819000000000001</v>
      </c>
      <c r="M86" s="109">
        <f>SUM(Month!M242:M244)</f>
        <v>0.74140000000000006</v>
      </c>
      <c r="N86" s="109">
        <f>SUM(Month!N242:N244)</f>
        <v>2.7879000000000005</v>
      </c>
      <c r="O86" s="109">
        <f>SUM(Month!O242:O244)</f>
        <v>0.20270000000000002</v>
      </c>
      <c r="P86" s="109">
        <f>SUM(Month!P242:P244)</f>
        <v>-0.23320000000000002</v>
      </c>
      <c r="Q86" s="109" t="s">
        <v>183</v>
      </c>
      <c r="R86" s="109">
        <f>SUM(Month!R242:R244)</f>
        <v>5.8215000000000003</v>
      </c>
      <c r="S86" s="109">
        <f>SUM(Month!S242:S244)</f>
        <v>29.0839</v>
      </c>
      <c r="T86" s="109">
        <f>SUM(Month!T242:T244)</f>
        <v>4.7449000000000003</v>
      </c>
      <c r="U86" s="109">
        <f>SUM(Month!U242:U244)</f>
        <v>5.4702999999999999</v>
      </c>
      <c r="V86" s="110">
        <f>SUM(Month!V242:V244)</f>
        <v>70.302400000000006</v>
      </c>
      <c r="W86" s="109">
        <f>SUM(Month!W242:W244)</f>
        <v>28.194700000000001</v>
      </c>
      <c r="X86" s="109">
        <f>SUM(Month!X242:X244)</f>
        <v>11.065799999999999</v>
      </c>
      <c r="Y86" s="110">
        <f>SUM(Month!Y242:Y244)</f>
        <v>31.914899999999996</v>
      </c>
      <c r="AB86" s="129"/>
    </row>
    <row r="87" spans="1:28" x14ac:dyDescent="0.35">
      <c r="A87" s="67" t="s">
        <v>270</v>
      </c>
      <c r="B87" s="109">
        <f>SUM(Month!B245:B247)</f>
        <v>81.782999999999987</v>
      </c>
      <c r="C87" s="109">
        <f>SUM(Month!C245:C247)</f>
        <v>4.4367000000000001</v>
      </c>
      <c r="D87" s="110">
        <f>SUM(Month!D245:D247)</f>
        <v>77.346299999999999</v>
      </c>
      <c r="E87" s="109">
        <f>SUM(Month!E245:E247)</f>
        <v>8.2292000000000005</v>
      </c>
      <c r="F87" s="109">
        <f>SUM(Month!F245:F247)</f>
        <v>0.15060000000000001</v>
      </c>
      <c r="G87" s="109">
        <f>SUM(Month!G245:G247)</f>
        <v>38.364699999999999</v>
      </c>
      <c r="H87" s="109">
        <f>SUM(Month!H245:H247)</f>
        <v>17.1417</v>
      </c>
      <c r="I87" s="109">
        <f>SUM(Month!I245:I247)</f>
        <v>0.86539999999999995</v>
      </c>
      <c r="J87" s="109">
        <f>SUM(Month!J245:J247)</f>
        <v>8.5123999999999995</v>
      </c>
      <c r="K87" s="109">
        <f>SUM(Month!K245:K247)</f>
        <v>4.0960000000000001</v>
      </c>
      <c r="L87" s="109">
        <f>SUM(Month!L245:L247)</f>
        <v>4.4163000000000006</v>
      </c>
      <c r="M87" s="109">
        <f>SUM(Month!M245:M247)</f>
        <v>0.2762</v>
      </c>
      <c r="N87" s="109">
        <f>SUM(Month!N245:N247)</f>
        <v>3.8746999999999998</v>
      </c>
      <c r="O87" s="109">
        <f>SUM(Month!O245:O247)</f>
        <v>0.23120000000000002</v>
      </c>
      <c r="P87" s="109">
        <f>SUM(Month!P245:P247)</f>
        <v>-0.29980000000000001</v>
      </c>
      <c r="Q87" s="109" t="s">
        <v>183</v>
      </c>
      <c r="R87" s="109">
        <f>SUM(Month!R245:R247)</f>
        <v>12.6723</v>
      </c>
      <c r="S87" s="109">
        <f>SUM(Month!S245:S247)</f>
        <v>38.178200000000004</v>
      </c>
      <c r="T87" s="109">
        <f>SUM(Month!T245:T247)</f>
        <v>1.6076000000000001</v>
      </c>
      <c r="U87" s="109">
        <f>SUM(Month!U245:U247)</f>
        <v>4.8109000000000002</v>
      </c>
      <c r="V87" s="110">
        <f>SUM(Month!V245:V247)</f>
        <v>83.771900000000002</v>
      </c>
      <c r="W87" s="109">
        <f>SUM(Month!W245:W247)</f>
        <v>30.670400000000001</v>
      </c>
      <c r="X87" s="109">
        <f>SUM(Month!X245:X247)</f>
        <v>13.528600000000001</v>
      </c>
      <c r="Y87" s="110">
        <f>SUM(Month!Y245:Y247)</f>
        <v>46.744600000000005</v>
      </c>
      <c r="AB87" s="129"/>
    </row>
    <row r="88" spans="1:28" x14ac:dyDescent="0.35">
      <c r="A88" s="67" t="s">
        <v>271</v>
      </c>
      <c r="B88" s="109">
        <f>SUM(Month!B248:B250)</f>
        <v>81.541700000000006</v>
      </c>
      <c r="C88" s="109">
        <f>SUM(Month!C248:C250)</f>
        <v>4.4157000000000002</v>
      </c>
      <c r="D88" s="110">
        <f>SUM(Month!D248:D250)</f>
        <v>77.125900000000001</v>
      </c>
      <c r="E88" s="109">
        <f>SUM(Month!E248:E250)</f>
        <v>9.8826999999999998</v>
      </c>
      <c r="F88" s="109">
        <f>SUM(Month!F248:F250)</f>
        <v>0.12659999999999999</v>
      </c>
      <c r="G88" s="109">
        <f>SUM(Month!G248:G250)</f>
        <v>33.926200000000001</v>
      </c>
      <c r="H88" s="109">
        <f>SUM(Month!H248:H250)</f>
        <v>16.026299999999999</v>
      </c>
      <c r="I88" s="109">
        <f>SUM(Month!I248:I250)</f>
        <v>1.3153999999999999</v>
      </c>
      <c r="J88" s="109">
        <f>SUM(Month!J248:J250)</f>
        <v>10.555299999999999</v>
      </c>
      <c r="K88" s="109">
        <f>SUM(Month!K248:K250)</f>
        <v>5.4035000000000002</v>
      </c>
      <c r="L88" s="109">
        <f>SUM(Month!L248:L250)</f>
        <v>5.1516999999999999</v>
      </c>
      <c r="M88" s="109">
        <f>SUM(Month!M248:M250)</f>
        <v>0.41759999999999997</v>
      </c>
      <c r="N88" s="109">
        <f>SUM(Month!N248:N250)</f>
        <v>4.8711000000000002</v>
      </c>
      <c r="O88" s="109">
        <f>SUM(Month!O248:O250)</f>
        <v>0.2903</v>
      </c>
      <c r="P88" s="109">
        <f>SUM(Month!P248:P250)</f>
        <v>-0.28560000000000002</v>
      </c>
      <c r="Q88" s="109">
        <f>SUM(Month!Q248:Q250)</f>
        <v>0</v>
      </c>
      <c r="R88" s="109">
        <f>SUM(Month!R248:R250)</f>
        <v>15.365600000000001</v>
      </c>
      <c r="S88" s="109">
        <f>SUM(Month!S248:S250)</f>
        <v>33.731400000000001</v>
      </c>
      <c r="T88" s="109">
        <f>SUM(Month!T248:T250)</f>
        <v>2.6066000000000003</v>
      </c>
      <c r="U88" s="109">
        <f>SUM(Month!U248:U250)</f>
        <v>4.8654999999999999</v>
      </c>
      <c r="V88" s="110">
        <f>SUM(Month!V248:V250)</f>
        <v>84.597999999999999</v>
      </c>
      <c r="W88" s="109">
        <f>SUM(Month!W248:W250)</f>
        <v>33.185600000000001</v>
      </c>
      <c r="X88" s="109">
        <f>SUM(Month!X248:X250)</f>
        <v>17.159400000000002</v>
      </c>
      <c r="Y88" s="110">
        <f>SUM(Month!Y248:Y250)</f>
        <v>43.935399999999994</v>
      </c>
      <c r="AB88" s="129"/>
    </row>
    <row r="89" spans="1:28" x14ac:dyDescent="0.35">
      <c r="A89" s="67" t="s">
        <v>272</v>
      </c>
      <c r="B89" s="109">
        <f>SUM(Month!B251:B253)</f>
        <v>63.723100000000002</v>
      </c>
      <c r="C89" s="109">
        <f>SUM(Month!C251:C253)</f>
        <v>3.6223999999999998</v>
      </c>
      <c r="D89" s="110">
        <f>SUM(Month!D251:D253)</f>
        <v>60.100700000000003</v>
      </c>
      <c r="E89" s="109">
        <f>SUM(Month!E251:E253)</f>
        <v>1.4505000000000001</v>
      </c>
      <c r="F89" s="109">
        <f>SUM(Month!F251:F253)</f>
        <v>6.0799999999999993E-2</v>
      </c>
      <c r="G89" s="109">
        <f>SUM(Month!G251:G253)</f>
        <v>28.467300000000002</v>
      </c>
      <c r="H89" s="109">
        <f>SUM(Month!H251:H253)</f>
        <v>16.197199999999999</v>
      </c>
      <c r="I89" s="109">
        <f>SUM(Month!I251:I253)</f>
        <v>0.52539999999999998</v>
      </c>
      <c r="J89" s="109">
        <f>SUM(Month!J251:J253)</f>
        <v>8.3105000000000011</v>
      </c>
      <c r="K89" s="109">
        <f>SUM(Month!K251:K253)</f>
        <v>4.3293999999999997</v>
      </c>
      <c r="L89" s="109">
        <f>SUM(Month!L251:L253)</f>
        <v>3.9812000000000003</v>
      </c>
      <c r="M89" s="109">
        <f>SUM(Month!M251:M253)</f>
        <v>1.1808999999999998</v>
      </c>
      <c r="N89" s="109">
        <f>SUM(Month!N251:N253)</f>
        <v>3.8983000000000003</v>
      </c>
      <c r="O89" s="109">
        <f>SUM(Month!O251:O253)</f>
        <v>0.25779999999999997</v>
      </c>
      <c r="P89" s="109">
        <f>SUM(Month!P251:P253)</f>
        <v>-0.2482</v>
      </c>
      <c r="Q89" s="109">
        <f>SUM(Month!Q251:Q253)</f>
        <v>0</v>
      </c>
      <c r="R89" s="109">
        <f>SUM(Month!R251:R253)</f>
        <v>5.798</v>
      </c>
      <c r="S89" s="109">
        <f>SUM(Month!S251:S253)</f>
        <v>28.336799999999997</v>
      </c>
      <c r="T89" s="109">
        <f>SUM(Month!T251:T253)</f>
        <v>5.2501999999999995</v>
      </c>
      <c r="U89" s="109">
        <f>SUM(Month!U251:U253)</f>
        <v>5.7751999999999999</v>
      </c>
      <c r="V89" s="110">
        <f>SUM(Month!V251:V253)</f>
        <v>71.126100000000008</v>
      </c>
      <c r="W89" s="109">
        <f>SUM(Month!W251:W253)</f>
        <v>30.112400000000001</v>
      </c>
      <c r="X89" s="109">
        <f>SUM(Month!X251:X253)</f>
        <v>13.915199999999999</v>
      </c>
      <c r="Y89" s="110">
        <f>SUM(Month!Y251:Y253)</f>
        <v>29.9786</v>
      </c>
      <c r="AB89" s="129"/>
    </row>
    <row r="90" spans="1:28" x14ac:dyDescent="0.35">
      <c r="A90" s="67" t="s">
        <v>273</v>
      </c>
      <c r="B90" s="109">
        <f>SUM(Month!B254:B256)</f>
        <v>62.493600000000001</v>
      </c>
      <c r="C90" s="109">
        <f>SUM(Month!C254:C256)</f>
        <v>3.5571000000000002</v>
      </c>
      <c r="D90" s="110">
        <f>SUM(Month!D254:D256)</f>
        <v>58.936399999999999</v>
      </c>
      <c r="E90" s="109">
        <f>SUM(Month!E254:E256)</f>
        <v>2.0381</v>
      </c>
      <c r="F90" s="109">
        <f>SUM(Month!F254:F256)</f>
        <v>5.8500000000000003E-2</v>
      </c>
      <c r="G90" s="109">
        <f>SUM(Month!G254:G256)</f>
        <v>26.696300000000001</v>
      </c>
      <c r="H90" s="109">
        <f>SUM(Month!H254:H256)</f>
        <v>16.505700000000001</v>
      </c>
      <c r="I90" s="109">
        <f>SUM(Month!I254:I256)</f>
        <v>0.8600000000000001</v>
      </c>
      <c r="J90" s="109">
        <f>SUM(Month!J254:J256)</f>
        <v>7.8689</v>
      </c>
      <c r="K90" s="109">
        <f>SUM(Month!K254:K256)</f>
        <v>3.9200999999999997</v>
      </c>
      <c r="L90" s="109">
        <f>SUM(Month!L254:L256)</f>
        <v>3.9489000000000001</v>
      </c>
      <c r="M90" s="109">
        <f>SUM(Month!M254:M256)</f>
        <v>1.0299</v>
      </c>
      <c r="N90" s="109">
        <f>SUM(Month!N254:N256)</f>
        <v>3.7831999999999999</v>
      </c>
      <c r="O90" s="109">
        <f>SUM(Month!O254:O256)</f>
        <v>0.30779999999999996</v>
      </c>
      <c r="P90" s="109">
        <f>SUM(Month!P254:P256)</f>
        <v>-0.21200000000000002</v>
      </c>
      <c r="Q90" s="109">
        <f>SUM(Month!Q254:Q256)</f>
        <v>0</v>
      </c>
      <c r="R90" s="109">
        <f>SUM(Month!R254:R256)</f>
        <v>6.3645999999999994</v>
      </c>
      <c r="S90" s="109">
        <f>SUM(Month!S254:S256)</f>
        <v>26.519300000000001</v>
      </c>
      <c r="T90" s="109">
        <f>SUM(Month!T254:T256)</f>
        <v>5.3011999999999997</v>
      </c>
      <c r="U90" s="109">
        <f>SUM(Month!U254:U256)</f>
        <v>5.9030000000000005</v>
      </c>
      <c r="V90" s="110">
        <f>SUM(Month!V254:V256)</f>
        <v>70.140799999999999</v>
      </c>
      <c r="W90" s="109">
        <f>SUM(Month!W254:W256)</f>
        <v>30.047699999999999</v>
      </c>
      <c r="X90" s="109">
        <f>SUM(Month!X254:X256)</f>
        <v>13.541999999999998</v>
      </c>
      <c r="Y90" s="110">
        <f>SUM(Month!Y254:Y256)</f>
        <v>28.792899999999999</v>
      </c>
      <c r="AB90" s="129"/>
    </row>
    <row r="91" spans="1:28" x14ac:dyDescent="0.35">
      <c r="A91" s="67" t="s">
        <v>274</v>
      </c>
      <c r="B91" s="109">
        <f>SUM(Month!B257:B259)</f>
        <v>79.986400000000003</v>
      </c>
      <c r="C91" s="109">
        <f>SUM(Month!C257:C259)</f>
        <v>3.9770000000000003</v>
      </c>
      <c r="D91" s="110">
        <f>SUM(Month!D257:D259)</f>
        <v>76.009299999999996</v>
      </c>
      <c r="E91" s="109">
        <f>SUM(Month!E257:E259)</f>
        <v>7.9561999999999999</v>
      </c>
      <c r="F91" s="109">
        <f>SUM(Month!F257:F259)</f>
        <v>9.6000000000000002E-2</v>
      </c>
      <c r="G91" s="109">
        <f>SUM(Month!G257:G259)</f>
        <v>33.298200000000001</v>
      </c>
      <c r="H91" s="109">
        <f>SUM(Month!H257:H259)</f>
        <v>15.157599999999999</v>
      </c>
      <c r="I91" s="109">
        <f>SUM(Month!I257:I259)</f>
        <v>1.4630999999999998</v>
      </c>
      <c r="J91" s="109">
        <f>SUM(Month!J257:J259)</f>
        <v>14.2197</v>
      </c>
      <c r="K91" s="109">
        <f>SUM(Month!K257:K259)</f>
        <v>6.4270000000000005</v>
      </c>
      <c r="L91" s="109">
        <f>SUM(Month!L257:L259)</f>
        <v>7.7928000000000006</v>
      </c>
      <c r="M91" s="109">
        <f>SUM(Month!M257:M259)</f>
        <v>0.34939999999999999</v>
      </c>
      <c r="N91" s="109">
        <f>SUM(Month!N257:N259)</f>
        <v>3.4291</v>
      </c>
      <c r="O91" s="109">
        <f>SUM(Month!O257:O259)</f>
        <v>0.29189999999999999</v>
      </c>
      <c r="P91" s="109">
        <f>SUM(Month!P257:P259)</f>
        <v>-0.2515</v>
      </c>
      <c r="Q91" s="109">
        <f>SUM(Month!Q257:Q259)</f>
        <v>-5.0000000000000001E-4</v>
      </c>
      <c r="R91" s="109">
        <f>SUM(Month!R257:R259)</f>
        <v>11.976900000000001</v>
      </c>
      <c r="S91" s="109">
        <f>SUM(Month!S257:S259)</f>
        <v>33.094500000000004</v>
      </c>
      <c r="T91" s="109">
        <f>SUM(Month!T257:T259)</f>
        <v>1.6017999999999999</v>
      </c>
      <c r="U91" s="109">
        <f>SUM(Month!U257:U259)</f>
        <v>4.9642999999999997</v>
      </c>
      <c r="V91" s="110">
        <f>SUM(Month!V257:V259)</f>
        <v>82.575499999999991</v>
      </c>
      <c r="W91" s="109">
        <f>SUM(Month!W257:W259)</f>
        <v>34.619</v>
      </c>
      <c r="X91" s="109">
        <f>SUM(Month!X257:X259)</f>
        <v>19.461399999999998</v>
      </c>
      <c r="Y91" s="110">
        <f>SUM(Month!Y257:Y259)</f>
        <v>41.3504</v>
      </c>
      <c r="AB91" s="129"/>
    </row>
    <row r="92" spans="1:28" x14ac:dyDescent="0.35">
      <c r="A92" s="67" t="s">
        <v>275</v>
      </c>
      <c r="B92" s="109">
        <f>SUM(Month!B260:B262)</f>
        <v>80.508499999999998</v>
      </c>
      <c r="C92" s="109">
        <f>SUM(Month!C260:C262)</f>
        <v>4.0303000000000004</v>
      </c>
      <c r="D92" s="110">
        <f>SUM(Month!D260:D262)</f>
        <v>76.478300000000004</v>
      </c>
      <c r="E92" s="109">
        <f>SUM(Month!E260:E262)</f>
        <v>8.2507000000000001</v>
      </c>
      <c r="F92" s="109">
        <f>SUM(Month!F260:F262)</f>
        <v>0.21389999999999998</v>
      </c>
      <c r="G92" s="109">
        <f>SUM(Month!G260:G262)</f>
        <v>33.140999999999998</v>
      </c>
      <c r="H92" s="109">
        <f>SUM(Month!H260:H262)</f>
        <v>15.118100000000002</v>
      </c>
      <c r="I92" s="109">
        <f>SUM(Month!I260:I262)</f>
        <v>1.0707</v>
      </c>
      <c r="J92" s="109">
        <f>SUM(Month!J260:J262)</f>
        <v>14.64</v>
      </c>
      <c r="K92" s="109">
        <f>SUM(Month!K260:K262)</f>
        <v>6.718</v>
      </c>
      <c r="L92" s="109">
        <f>SUM(Month!L260:L262)</f>
        <v>7.9222000000000001</v>
      </c>
      <c r="M92" s="109">
        <f>SUM(Month!M260:M262)</f>
        <v>0.50139999999999996</v>
      </c>
      <c r="N92" s="109">
        <f>SUM(Month!N260:N262)</f>
        <v>3.5187999999999997</v>
      </c>
      <c r="O92" s="109">
        <f>SUM(Month!O260:O262)</f>
        <v>0.2944</v>
      </c>
      <c r="P92" s="109">
        <f>SUM(Month!P260:P262)</f>
        <v>-0.26860000000000001</v>
      </c>
      <c r="Q92" s="109">
        <f>SUM(Month!Q260:Q262)</f>
        <v>-2E-3</v>
      </c>
      <c r="R92" s="109">
        <f>SUM(Month!R260:R262)</f>
        <v>12.450600000000001</v>
      </c>
      <c r="S92" s="109">
        <f>SUM(Month!S260:S262)</f>
        <v>32.9681</v>
      </c>
      <c r="T92" s="109">
        <f>SUM(Month!T260:T262)</f>
        <v>5.3759999999999994</v>
      </c>
      <c r="U92" s="109">
        <f>SUM(Month!U260:U262)</f>
        <v>5.6234999999999999</v>
      </c>
      <c r="V92" s="110">
        <f>SUM(Month!V260:V262)</f>
        <v>87.477800000000002</v>
      </c>
      <c r="W92" s="109">
        <f>SUM(Month!W260:W262)</f>
        <v>34.849199999999996</v>
      </c>
      <c r="X92" s="109">
        <f>SUM(Month!X260:X262)</f>
        <v>19.731000000000002</v>
      </c>
      <c r="Y92" s="110">
        <f>SUM(Month!Y260:Y262)</f>
        <v>41.605400000000003</v>
      </c>
      <c r="AB92" s="129"/>
    </row>
    <row r="93" spans="1:28" x14ac:dyDescent="0.35">
      <c r="A93" s="67" t="s">
        <v>276</v>
      </c>
      <c r="B93" s="109">
        <f>SUM(Month!B263:B265)</f>
        <v>63.428400000000003</v>
      </c>
      <c r="C93" s="109">
        <f>SUM(Month!C263:C265)</f>
        <v>3.5317000000000003</v>
      </c>
      <c r="D93" s="110">
        <f>SUM(Month!D263:D265)</f>
        <v>59.896599999999992</v>
      </c>
      <c r="E93" s="109">
        <f>SUM(Month!E263:E265)</f>
        <v>1.1342999999999999</v>
      </c>
      <c r="F93" s="109">
        <f>SUM(Month!F263:F265)</f>
        <v>0.1011</v>
      </c>
      <c r="G93" s="109">
        <f>SUM(Month!G263:G265)</f>
        <v>28.504999999999999</v>
      </c>
      <c r="H93" s="109">
        <f>SUM(Month!H263:H265)</f>
        <v>15.104600000000001</v>
      </c>
      <c r="I93" s="109">
        <f>SUM(Month!I263:I265)</f>
        <v>0.63560000000000005</v>
      </c>
      <c r="J93" s="109">
        <f>SUM(Month!J263:J265)</f>
        <v>8.5681999999999992</v>
      </c>
      <c r="K93" s="109">
        <f>SUM(Month!K263:K265)</f>
        <v>3.8447</v>
      </c>
      <c r="L93" s="109">
        <f>SUM(Month!L263:L265)</f>
        <v>4.7233999999999998</v>
      </c>
      <c r="M93" s="109">
        <f>SUM(Month!M263:M265)</f>
        <v>1.3765000000000001</v>
      </c>
      <c r="N93" s="109">
        <f>SUM(Month!N263:N265)</f>
        <v>4.4474999999999998</v>
      </c>
      <c r="O93" s="109">
        <f>SUM(Month!O263:O265)</f>
        <v>0.26789999999999997</v>
      </c>
      <c r="P93" s="109">
        <f>SUM(Month!P263:P265)</f>
        <v>-0.2414</v>
      </c>
      <c r="Q93" s="109">
        <f>SUM(Month!Q263:Q265)</f>
        <v>-2.5999999999999999E-3</v>
      </c>
      <c r="R93" s="109">
        <f>SUM(Month!R263:R265)</f>
        <v>6.1286000000000005</v>
      </c>
      <c r="S93" s="109">
        <f>SUM(Month!S263:S265)</f>
        <v>28.327299999999997</v>
      </c>
      <c r="T93" s="109">
        <f>SUM(Month!T263:T265)</f>
        <v>5.1509</v>
      </c>
      <c r="U93" s="109">
        <f>SUM(Month!U263:U265)</f>
        <v>5.9307999999999996</v>
      </c>
      <c r="V93" s="110">
        <f>SUM(Month!V263:V265)</f>
        <v>70.978200000000001</v>
      </c>
      <c r="W93" s="109">
        <f>SUM(Month!W263:W265)</f>
        <v>30.1325</v>
      </c>
      <c r="X93" s="109">
        <f>SUM(Month!X263:X265)</f>
        <v>15.027900000000002</v>
      </c>
      <c r="Y93" s="110">
        <f>SUM(Month!Y263:Y265)</f>
        <v>29.740299999999998</v>
      </c>
      <c r="AB93" s="129"/>
    </row>
    <row r="94" spans="1:28" x14ac:dyDescent="0.35">
      <c r="A94" s="67" t="s">
        <v>277</v>
      </c>
      <c r="B94" s="109">
        <f>SUM(Month!B266:B268)</f>
        <v>62.188299999999998</v>
      </c>
      <c r="C94" s="109">
        <f>SUM(Month!C266:C268)</f>
        <v>3.4299999999999997</v>
      </c>
      <c r="D94" s="110">
        <f>SUM(Month!D266:D268)</f>
        <v>58.758299999999998</v>
      </c>
      <c r="E94" s="109">
        <f>SUM(Month!E266:E268)</f>
        <v>1.7461</v>
      </c>
      <c r="F94" s="109">
        <f>SUM(Month!F266:F268)</f>
        <v>9.509999999999999E-2</v>
      </c>
      <c r="G94" s="109">
        <f>SUM(Month!G266:G268)</f>
        <v>25.841600000000003</v>
      </c>
      <c r="H94" s="109">
        <f>SUM(Month!H266:H268)</f>
        <v>15.666</v>
      </c>
      <c r="I94" s="109">
        <f>SUM(Month!I266:I268)</f>
        <v>0.59760000000000002</v>
      </c>
      <c r="J94" s="109">
        <f>SUM(Month!J266:J268)</f>
        <v>8.8870000000000005</v>
      </c>
      <c r="K94" s="109">
        <f>SUM(Month!K266:K268)</f>
        <v>3.8721999999999999</v>
      </c>
      <c r="L94" s="109">
        <f>SUM(Month!L266:L268)</f>
        <v>5.0147999999999993</v>
      </c>
      <c r="M94" s="109">
        <f>SUM(Month!M266:M268)</f>
        <v>1.2415</v>
      </c>
      <c r="N94" s="109">
        <f>SUM(Month!N266:N268)</f>
        <v>4.6334999999999997</v>
      </c>
      <c r="O94" s="109">
        <f>SUM(Month!O266:O268)</f>
        <v>0.25189999999999996</v>
      </c>
      <c r="P94" s="109">
        <f>SUM(Month!P266:P268)</f>
        <v>-0.19840000000000002</v>
      </c>
      <c r="Q94" s="109">
        <f>SUM(Month!Q266:Q268)</f>
        <v>-3.4999999999999996E-3</v>
      </c>
      <c r="R94" s="109">
        <f>SUM(Month!R266:R268)</f>
        <v>6.9037000000000006</v>
      </c>
      <c r="S94" s="109">
        <f>SUM(Month!S266:S268)</f>
        <v>25.664400000000001</v>
      </c>
      <c r="T94" s="109">
        <f>SUM(Month!T266:T268)</f>
        <v>4.9283999999999999</v>
      </c>
      <c r="U94" s="109">
        <f>SUM(Month!U266:U268)</f>
        <v>5.6353</v>
      </c>
      <c r="V94" s="110">
        <f>SUM(Month!V266:V268)</f>
        <v>69.321799999999996</v>
      </c>
      <c r="W94" s="109">
        <f>SUM(Month!W266:W268)</f>
        <v>31.025600000000004</v>
      </c>
      <c r="X94" s="109">
        <f>SUM(Month!X266:X268)</f>
        <v>15.3596</v>
      </c>
      <c r="Y94" s="110">
        <f>SUM(Month!Y266:Y268)</f>
        <v>27.682699999999997</v>
      </c>
      <c r="AB94" s="129"/>
    </row>
    <row r="95" spans="1:28" x14ac:dyDescent="0.35">
      <c r="A95" s="67" t="s">
        <v>278</v>
      </c>
      <c r="B95" s="109">
        <f>SUM(Month!B269:B271)</f>
        <v>74.860299999999995</v>
      </c>
      <c r="C95" s="109">
        <f>SUM(Month!C269:C271)</f>
        <v>3.5367999999999999</v>
      </c>
      <c r="D95" s="110">
        <f>SUM(Month!D269:D271)</f>
        <v>71.323400000000007</v>
      </c>
      <c r="E95" s="109">
        <f>SUM(Month!E269:E271)</f>
        <v>4.7842000000000002</v>
      </c>
      <c r="F95" s="109">
        <f>SUM(Month!F269:F271)</f>
        <v>0.13789999999999999</v>
      </c>
      <c r="G95" s="109">
        <f>SUM(Month!G269:G271)</f>
        <v>30.102399999999999</v>
      </c>
      <c r="H95" s="109">
        <f>SUM(Month!H269:H271)</f>
        <v>13.208900000000002</v>
      </c>
      <c r="I95" s="109">
        <f>SUM(Month!I269:I271)</f>
        <v>1.4831000000000001</v>
      </c>
      <c r="J95" s="109">
        <f>SUM(Month!J269:J271)</f>
        <v>15.8286</v>
      </c>
      <c r="K95" s="109">
        <f>SUM(Month!K269:K271)</f>
        <v>6.9808000000000003</v>
      </c>
      <c r="L95" s="109">
        <f>SUM(Month!L269:L271)</f>
        <v>8.8478999999999992</v>
      </c>
      <c r="M95" s="109">
        <f>SUM(Month!M269:M271)</f>
        <v>0.41059999999999997</v>
      </c>
      <c r="N95" s="109">
        <f>SUM(Month!N269:N271)</f>
        <v>5.3606999999999996</v>
      </c>
      <c r="O95" s="109">
        <f>SUM(Month!O269:O271)</f>
        <v>0.20319999999999999</v>
      </c>
      <c r="P95" s="109">
        <f>SUM(Month!P269:P271)</f>
        <v>-0.1925</v>
      </c>
      <c r="Q95" s="109">
        <f>SUM(Month!Q269:Q271)</f>
        <v>-3.7999999999999996E-3</v>
      </c>
      <c r="R95" s="109">
        <f>SUM(Month!R269:R271)</f>
        <v>10.668700000000001</v>
      </c>
      <c r="S95" s="109">
        <f>SUM(Month!S269:S271)</f>
        <v>29.919900000000002</v>
      </c>
      <c r="T95" s="109">
        <f>SUM(Month!T269:T271)</f>
        <v>3.6522000000000001</v>
      </c>
      <c r="U95" s="109">
        <f>SUM(Month!U269:U271)</f>
        <v>5.4331000000000005</v>
      </c>
      <c r="V95" s="110">
        <f>SUM(Month!V269:V271)</f>
        <v>80.408900000000003</v>
      </c>
      <c r="W95" s="109">
        <f>SUM(Month!W269:W271)</f>
        <v>36.291899999999998</v>
      </c>
      <c r="X95" s="109">
        <f>SUM(Month!X269:X271)</f>
        <v>23.082999999999998</v>
      </c>
      <c r="Y95" s="110">
        <f>SUM(Month!Y269:Y271)</f>
        <v>35.0246</v>
      </c>
      <c r="AB95" s="129"/>
    </row>
    <row r="96" spans="1:28" x14ac:dyDescent="0.35">
      <c r="A96" s="67" t="s">
        <v>279</v>
      </c>
      <c r="B96" s="109">
        <f>SUM(Month!B272:B274)</f>
        <v>73.930099999999996</v>
      </c>
      <c r="C96" s="109">
        <f>SUM(Month!C272:C274)</f>
        <v>3.3172999999999999</v>
      </c>
      <c r="D96" s="110">
        <f>SUM(Month!D272:D274)</f>
        <v>70.612700000000004</v>
      </c>
      <c r="E96" s="109">
        <f>SUM(Month!E272:E274)</f>
        <v>2.8865999999999996</v>
      </c>
      <c r="F96" s="109">
        <f>SUM(Month!F272:F274)</f>
        <v>0.17979999999999999</v>
      </c>
      <c r="G96" s="109">
        <f>SUM(Month!G272:G274)</f>
        <v>32.802300000000002</v>
      </c>
      <c r="H96" s="109">
        <f>SUM(Month!H272:H274)</f>
        <v>12.630800000000001</v>
      </c>
      <c r="I96" s="109">
        <f>SUM(Month!I272:I274)</f>
        <v>1.3153000000000001</v>
      </c>
      <c r="J96" s="109">
        <f>SUM(Month!J272:J274)</f>
        <v>15.7567</v>
      </c>
      <c r="K96" s="109">
        <f>SUM(Month!K272:K274)</f>
        <v>7.1676000000000002</v>
      </c>
      <c r="L96" s="109">
        <f>SUM(Month!L272:L274)</f>
        <v>8.5891999999999999</v>
      </c>
      <c r="M96" s="109">
        <f>SUM(Month!M272:M274)</f>
        <v>0.64799999999999991</v>
      </c>
      <c r="N96" s="109">
        <f>SUM(Month!N272:N274)</f>
        <v>4.3662999999999998</v>
      </c>
      <c r="O96" s="109">
        <f>SUM(Month!O272:O274)</f>
        <v>0.21779999999999999</v>
      </c>
      <c r="P96" s="109">
        <f>SUM(Month!P272:P274)</f>
        <v>-0.18609999999999999</v>
      </c>
      <c r="Q96" s="109">
        <f>SUM(Month!Q272:Q274)</f>
        <v>-4.6999999999999993E-3</v>
      </c>
      <c r="R96" s="109">
        <f>SUM(Month!R272:R274)</f>
        <v>7.7404999999999999</v>
      </c>
      <c r="S96" s="109">
        <f>SUM(Month!S272:S274)</f>
        <v>32.6462</v>
      </c>
      <c r="T96" s="109">
        <f>SUM(Month!T272:T274)</f>
        <v>6.0496999999999996</v>
      </c>
      <c r="U96" s="109">
        <f>SUM(Month!U272:U274)</f>
        <v>6.7376000000000005</v>
      </c>
      <c r="V96" s="110">
        <f>SUM(Month!V272:V274)</f>
        <v>83.400100000000009</v>
      </c>
      <c r="W96" s="109">
        <f>SUM(Month!W272:W274)</f>
        <v>34.717199999999998</v>
      </c>
      <c r="X96" s="109">
        <f>SUM(Month!X272:X274)</f>
        <v>22.086399999999998</v>
      </c>
      <c r="Y96" s="110">
        <f>SUM(Month!Y272:Y274)</f>
        <v>35.868600000000001</v>
      </c>
      <c r="AB96" s="129"/>
    </row>
    <row r="97" spans="1:28" x14ac:dyDescent="0.35">
      <c r="A97" s="67" t="s">
        <v>280</v>
      </c>
      <c r="B97" s="109">
        <f>SUM(Month!B275:B277)</f>
        <v>61.221199999999996</v>
      </c>
      <c r="C97" s="109">
        <f>SUM(Month!C275:C277)</f>
        <v>2.7847</v>
      </c>
      <c r="D97" s="110">
        <f>SUM(Month!D275:D277)</f>
        <v>58.436599999999999</v>
      </c>
      <c r="E97" s="109">
        <f>SUM(Month!E275:E277)</f>
        <v>0.42709999999999998</v>
      </c>
      <c r="F97" s="109">
        <f>SUM(Month!F275:F277)</f>
        <v>0.1074</v>
      </c>
      <c r="G97" s="109">
        <f>SUM(Month!G275:G277)</f>
        <v>29.057400000000001</v>
      </c>
      <c r="H97" s="109">
        <f>SUM(Month!H275:H277)</f>
        <v>11.868600000000001</v>
      </c>
      <c r="I97" s="109">
        <f>SUM(Month!I275:I277)</f>
        <v>0.57230000000000003</v>
      </c>
      <c r="J97" s="109">
        <f>SUM(Month!J275:J277)</f>
        <v>10.3477</v>
      </c>
      <c r="K97" s="109">
        <f>SUM(Month!K275:K277)</f>
        <v>4.4192</v>
      </c>
      <c r="L97" s="109">
        <f>SUM(Month!L275:L277)</f>
        <v>5.9283999999999999</v>
      </c>
      <c r="M97" s="109">
        <f>SUM(Month!M275:M277)</f>
        <v>1.4565000000000001</v>
      </c>
      <c r="N97" s="109">
        <f>SUM(Month!N275:N277)</f>
        <v>4.5147000000000004</v>
      </c>
      <c r="O97" s="109">
        <f>SUM(Month!O275:O277)</f>
        <v>0.23849999999999999</v>
      </c>
      <c r="P97" s="109">
        <f>SUM(Month!P275:P277)</f>
        <v>-0.1467</v>
      </c>
      <c r="Q97" s="109">
        <f>SUM(Month!Q275:Q277)</f>
        <v>-7.1000000000000004E-3</v>
      </c>
      <c r="R97" s="109">
        <f>SUM(Month!R275:R277)</f>
        <v>5.3755000000000006</v>
      </c>
      <c r="S97" s="109">
        <f>SUM(Month!S275:S277)</f>
        <v>28.909300000000002</v>
      </c>
      <c r="T97" s="109">
        <f>SUM(Month!T275:T277)</f>
        <v>5.6235999999999997</v>
      </c>
      <c r="U97" s="109">
        <f>SUM(Month!U275:U277)</f>
        <v>6.2791000000000006</v>
      </c>
      <c r="V97" s="110">
        <f>SUM(Month!V275:V277)</f>
        <v>70.339399999999998</v>
      </c>
      <c r="W97" s="109">
        <f>SUM(Month!W275:W277)</f>
        <v>28.759799999999998</v>
      </c>
      <c r="X97" s="109">
        <f>SUM(Month!X275:X277)</f>
        <v>16.891100000000002</v>
      </c>
      <c r="Y97" s="110">
        <f>SUM(Month!Y275:Y277)</f>
        <v>29.591899999999999</v>
      </c>
      <c r="AB97" s="129"/>
    </row>
    <row r="98" spans="1:28" x14ac:dyDescent="0.35">
      <c r="A98" s="67" t="s">
        <v>281</v>
      </c>
      <c r="B98" s="109">
        <f>SUM(Month!B278:B280)</f>
        <v>60.006500000000003</v>
      </c>
      <c r="C98" s="109">
        <f>SUM(Month!C278:C280)</f>
        <v>2.7723999999999998</v>
      </c>
      <c r="D98" s="110">
        <f>SUM(Month!D278:D280)</f>
        <v>57.234200000000001</v>
      </c>
      <c r="E98" s="109">
        <f>SUM(Month!E278:E280)</f>
        <v>0.68399999999999994</v>
      </c>
      <c r="F98" s="109">
        <f>SUM(Month!F278:F280)</f>
        <v>0.1358</v>
      </c>
      <c r="G98" s="109">
        <f>SUM(Month!G278:G280)</f>
        <v>25.009700000000002</v>
      </c>
      <c r="H98" s="109">
        <f>SUM(Month!H278:H280)</f>
        <v>12.346299999999999</v>
      </c>
      <c r="I98" s="109">
        <f>SUM(Month!I278:I280)</f>
        <v>1.0091999999999999</v>
      </c>
      <c r="J98" s="109">
        <f>SUM(Month!J278:J280)</f>
        <v>12.153099999999998</v>
      </c>
      <c r="K98" s="109">
        <f>SUM(Month!K278:K280)</f>
        <v>4.9731000000000005</v>
      </c>
      <c r="L98" s="109">
        <f>SUM(Month!L278:L280)</f>
        <v>7.1798999999999999</v>
      </c>
      <c r="M98" s="109">
        <f>SUM(Month!M278:M280)</f>
        <v>1.3639999999999999</v>
      </c>
      <c r="N98" s="109">
        <f>SUM(Month!N278:N280)</f>
        <v>4.3752999999999993</v>
      </c>
      <c r="O98" s="109">
        <f>SUM(Month!O278:O280)</f>
        <v>0.27849999999999997</v>
      </c>
      <c r="P98" s="109">
        <f>SUM(Month!P278:P280)</f>
        <v>-0.1142</v>
      </c>
      <c r="Q98" s="109">
        <f>SUM(Month!Q278:Q280)</f>
        <v>-7.5999999999999991E-3</v>
      </c>
      <c r="R98" s="109">
        <f>SUM(Month!R278:R280)</f>
        <v>5.5009000000000006</v>
      </c>
      <c r="S98" s="109">
        <f>SUM(Month!S278:S280)</f>
        <v>24.9358</v>
      </c>
      <c r="T98" s="109">
        <f>SUM(Month!T278:T280)</f>
        <v>4.4497</v>
      </c>
      <c r="U98" s="109">
        <f>SUM(Month!U278:U280)</f>
        <v>6.5732999999999997</v>
      </c>
      <c r="V98" s="110">
        <f>SUM(Month!V278:V280)</f>
        <v>68.257199999999997</v>
      </c>
      <c r="W98" s="109">
        <f>SUM(Month!W278:W280)</f>
        <v>31.247900000000001</v>
      </c>
      <c r="X98" s="109">
        <f>SUM(Month!X278:X280)</f>
        <v>18.901600000000002</v>
      </c>
      <c r="Y98" s="110">
        <f>SUM(Month!Y278:Y280)</f>
        <v>25.829499999999999</v>
      </c>
      <c r="AB98" s="129"/>
    </row>
    <row r="99" spans="1:28" x14ac:dyDescent="0.35">
      <c r="A99" s="67" t="s">
        <v>282</v>
      </c>
      <c r="B99" s="109">
        <f>SUM(Month!B281:B283)</f>
        <v>74.11699999999999</v>
      </c>
      <c r="C99" s="109">
        <f>SUM(Month!C281:C283)</f>
        <v>3.4432999999999998</v>
      </c>
      <c r="D99" s="110">
        <f>SUM(Month!D281:D283)</f>
        <v>70.673599999999993</v>
      </c>
      <c r="E99" s="109">
        <f>SUM(Month!E281:E283)</f>
        <v>2.5146999999999999</v>
      </c>
      <c r="F99" s="109">
        <f>SUM(Month!F281:F283)</f>
        <v>0.16220000000000001</v>
      </c>
      <c r="G99" s="109">
        <f>SUM(Month!G281:G283)</f>
        <v>29.697600000000001</v>
      </c>
      <c r="H99" s="109">
        <f>SUM(Month!H281:H283)</f>
        <v>14.186399999999999</v>
      </c>
      <c r="I99" s="109">
        <f>SUM(Month!I281:I283)</f>
        <v>1.2786</v>
      </c>
      <c r="J99" s="109">
        <f>SUM(Month!J281:J283)</f>
        <v>16.816299999999998</v>
      </c>
      <c r="K99" s="109">
        <f>SUM(Month!K281:K283)</f>
        <v>6.6859999999999999</v>
      </c>
      <c r="L99" s="109">
        <f>SUM(Month!L281:L283)</f>
        <v>10.1303</v>
      </c>
      <c r="M99" s="109">
        <f>SUM(Month!M281:M283)</f>
        <v>0.39179999999999998</v>
      </c>
      <c r="N99" s="109">
        <f>SUM(Month!N281:N283)</f>
        <v>5.4897</v>
      </c>
      <c r="O99" s="109">
        <f>SUM(Month!O281:O283)</f>
        <v>0.30859999999999999</v>
      </c>
      <c r="P99" s="109">
        <f>SUM(Month!P281:P283)</f>
        <v>-0.1633</v>
      </c>
      <c r="Q99" s="109">
        <f>SUM(Month!Q281:Q283)</f>
        <v>-8.9999999999999993E-3</v>
      </c>
      <c r="R99" s="109">
        <f>SUM(Month!R281:R283)</f>
        <v>8.555299999999999</v>
      </c>
      <c r="S99" s="109">
        <f>SUM(Month!S281:S283)</f>
        <v>29.5441</v>
      </c>
      <c r="T99" s="109">
        <f>SUM(Month!T281:T283)</f>
        <v>5.0474999999999994</v>
      </c>
      <c r="U99" s="109">
        <f>SUM(Month!U281:U283)</f>
        <v>6.4108999999999998</v>
      </c>
      <c r="V99" s="110">
        <f>SUM(Month!V281:V283)</f>
        <v>82.131999999999991</v>
      </c>
      <c r="W99" s="109">
        <f>SUM(Month!W281:W283)</f>
        <v>38.162700000000001</v>
      </c>
      <c r="X99" s="109">
        <f>SUM(Month!X281:X283)</f>
        <v>23.976300000000002</v>
      </c>
      <c r="Y99" s="110">
        <f>SUM(Month!Y281:Y283)</f>
        <v>32.374499999999998</v>
      </c>
      <c r="AB99" s="129"/>
    </row>
    <row r="100" spans="1:28" x14ac:dyDescent="0.35">
      <c r="A100" s="67" t="s">
        <v>283</v>
      </c>
      <c r="B100" s="109">
        <f>SUM(Month!B284:B286)</f>
        <v>72.7363</v>
      </c>
      <c r="C100" s="109">
        <f>SUM(Month!C284:C286)</f>
        <v>2.8214999999999999</v>
      </c>
      <c r="D100" s="110">
        <f>SUM(Month!D284:D286)</f>
        <v>69.914699999999996</v>
      </c>
      <c r="E100" s="109">
        <f>SUM(Month!E284:E286)</f>
        <v>3.1223000000000005</v>
      </c>
      <c r="F100" s="109">
        <f>SUM(Month!F284:F286)</f>
        <v>0.14860000000000001</v>
      </c>
      <c r="G100" s="109">
        <f>SUM(Month!G284:G286)</f>
        <v>23.735700000000001</v>
      </c>
      <c r="H100" s="109">
        <f>SUM(Month!H284:H286)</f>
        <v>12.019600000000001</v>
      </c>
      <c r="I100" s="109">
        <f>SUM(Month!I284:I286)</f>
        <v>1.7976999999999999</v>
      </c>
      <c r="J100" s="109">
        <f>SUM(Month!J284:J286)</f>
        <v>22.846400000000003</v>
      </c>
      <c r="K100" s="109">
        <f>SUM(Month!K284:K286)</f>
        <v>9.4923999999999999</v>
      </c>
      <c r="L100" s="109">
        <f>SUM(Month!L284:L286)</f>
        <v>13.353800000000001</v>
      </c>
      <c r="M100" s="109">
        <f>SUM(Month!M284:M286)</f>
        <v>0.6875</v>
      </c>
      <c r="N100" s="109">
        <f>SUM(Month!N284:N286)</f>
        <v>5.3314000000000004</v>
      </c>
      <c r="O100" s="109">
        <f>SUM(Month!O284:O286)</f>
        <v>0.37009999999999998</v>
      </c>
      <c r="P100" s="109">
        <f>SUM(Month!P284:P286)</f>
        <v>-0.13489999999999999</v>
      </c>
      <c r="Q100" s="109">
        <f>SUM(Month!Q284:Q286)</f>
        <v>-9.4000000000000004E-3</v>
      </c>
      <c r="R100" s="109">
        <f>SUM(Month!R284:R286)</f>
        <v>9.1228999999999996</v>
      </c>
      <c r="S100" s="109">
        <f>SUM(Month!S284:S286)</f>
        <v>23.585100000000001</v>
      </c>
      <c r="T100" s="109">
        <f>SUM(Month!T284:T286)</f>
        <v>5.8015999999999996</v>
      </c>
      <c r="U100" s="109">
        <f>SUM(Month!U284:U286)</f>
        <v>6.5839999999999996</v>
      </c>
      <c r="V100" s="110">
        <f>SUM(Month!V284:V286)</f>
        <v>82.3005</v>
      </c>
      <c r="W100" s="109">
        <f>SUM(Month!W284:W286)</f>
        <v>42.682499999999997</v>
      </c>
      <c r="X100" s="109">
        <f>SUM(Month!X284:X286)</f>
        <v>30.6629</v>
      </c>
      <c r="Y100" s="110">
        <f>SUM(Month!Y284:Y286)</f>
        <v>27.006500000000003</v>
      </c>
      <c r="AB100" s="129"/>
    </row>
    <row r="101" spans="1:28" x14ac:dyDescent="0.35">
      <c r="A101" s="67" t="s">
        <v>284</v>
      </c>
      <c r="B101" s="109">
        <f>SUM(Month!B287:B289)</f>
        <v>52.734899999999996</v>
      </c>
      <c r="C101" s="109">
        <f>SUM(Month!C287:C289)</f>
        <v>2.3986999999999998</v>
      </c>
      <c r="D101" s="110">
        <f>SUM(Month!D287:D289)</f>
        <v>50.336200000000005</v>
      </c>
      <c r="E101" s="109">
        <f>SUM(Month!E287:E289)</f>
        <v>0.34200000000000003</v>
      </c>
      <c r="F101" s="109">
        <f>SUM(Month!F287:F289)</f>
        <v>6.9500000000000006E-2</v>
      </c>
      <c r="G101" s="109">
        <f>SUM(Month!G287:G289)</f>
        <v>19.474699999999999</v>
      </c>
      <c r="H101" s="109">
        <f>SUM(Month!H287:H289)</f>
        <v>10.8758</v>
      </c>
      <c r="I101" s="109">
        <f>SUM(Month!I287:I289)</f>
        <v>0.754</v>
      </c>
      <c r="J101" s="109">
        <f>SUM(Month!J287:J289)</f>
        <v>11.7537</v>
      </c>
      <c r="K101" s="109">
        <f>SUM(Month!K287:K289)</f>
        <v>4.468</v>
      </c>
      <c r="L101" s="109">
        <f>SUM(Month!L287:L289)</f>
        <v>7.2857000000000003</v>
      </c>
      <c r="M101" s="109">
        <f>SUM(Month!M287:M289)</f>
        <v>1.8155999999999999</v>
      </c>
      <c r="N101" s="109">
        <f>SUM(Month!N287:N289)</f>
        <v>5.0381</v>
      </c>
      <c r="O101" s="109">
        <f>SUM(Month!O287:O289)</f>
        <v>0.34010000000000001</v>
      </c>
      <c r="P101" s="109">
        <f>SUM(Month!P287:P289)</f>
        <v>-0.1167</v>
      </c>
      <c r="Q101" s="109">
        <f>SUM(Month!Q287:Q289)</f>
        <v>-1.06E-2</v>
      </c>
      <c r="R101" s="109">
        <f>SUM(Month!R287:R289)</f>
        <v>5.9375999999999998</v>
      </c>
      <c r="S101" s="109">
        <f>SUM(Month!S287:S289)</f>
        <v>19.326799999999999</v>
      </c>
      <c r="T101" s="109">
        <f>SUM(Month!T287:T289)</f>
        <v>4.4611000000000001</v>
      </c>
      <c r="U101" s="109">
        <f>SUM(Month!U287:U289)</f>
        <v>6.9023000000000003</v>
      </c>
      <c r="V101" s="110">
        <f>SUM(Month!V287:V289)</f>
        <v>61.6997</v>
      </c>
      <c r="W101" s="109">
        <f>SUM(Month!W287:W289)</f>
        <v>30.237400000000001</v>
      </c>
      <c r="X101" s="109">
        <f>SUM(Month!X287:X289)</f>
        <v>19.361599999999999</v>
      </c>
      <c r="Y101" s="110">
        <f>SUM(Month!Y287:Y289)</f>
        <v>19.886199999999999</v>
      </c>
      <c r="AB101" s="129"/>
    </row>
    <row r="102" spans="1:28" x14ac:dyDescent="0.35">
      <c r="A102" s="67" t="s">
        <v>285</v>
      </c>
      <c r="B102" s="109">
        <f>SUM(Month!B290:B292)</f>
        <v>59.395600000000002</v>
      </c>
      <c r="C102" s="109">
        <f>SUM(Month!C290:C292)</f>
        <v>2.5014000000000003</v>
      </c>
      <c r="D102" s="110">
        <f>SUM(Month!D290:D292)</f>
        <v>56.894099999999995</v>
      </c>
      <c r="E102" s="109">
        <f>SUM(Month!E290:E292)</f>
        <v>0.4919</v>
      </c>
      <c r="F102" s="109">
        <f>SUM(Month!F290:F292)</f>
        <v>9.1600000000000015E-2</v>
      </c>
      <c r="G102" s="109">
        <f>SUM(Month!G290:G292)</f>
        <v>26.585599999999999</v>
      </c>
      <c r="H102" s="109">
        <f>SUM(Month!H290:H292)</f>
        <v>10.0489</v>
      </c>
      <c r="I102" s="109">
        <f>SUM(Month!I290:I292)</f>
        <v>0.84640000000000004</v>
      </c>
      <c r="J102" s="109">
        <f>SUM(Month!J290:J292)</f>
        <v>12.943399999999999</v>
      </c>
      <c r="K102" s="109">
        <f>SUM(Month!K290:K292)</f>
        <v>4.9362000000000004</v>
      </c>
      <c r="L102" s="109">
        <f>SUM(Month!L290:L292)</f>
        <v>8.007200000000001</v>
      </c>
      <c r="M102" s="109">
        <f>SUM(Month!M290:M292)</f>
        <v>1.3816999999999999</v>
      </c>
      <c r="N102" s="109">
        <f>SUM(Month!N290:N292)</f>
        <v>4.3284000000000002</v>
      </c>
      <c r="O102" s="109">
        <f>SUM(Month!O290:O292)</f>
        <v>0.30740000000000001</v>
      </c>
      <c r="P102" s="109">
        <f>SUM(Month!P290:P292)</f>
        <v>-0.12040000000000001</v>
      </c>
      <c r="Q102" s="109">
        <f>SUM(Month!Q290:Q292)</f>
        <v>-1.0700000000000001E-2</v>
      </c>
      <c r="R102" s="109">
        <f>SUM(Month!R290:R292)</f>
        <v>5.3212000000000002</v>
      </c>
      <c r="S102" s="109">
        <f>SUM(Month!S290:S292)</f>
        <v>26.483499999999999</v>
      </c>
      <c r="T102" s="109">
        <f>SUM(Month!T290:T292)</f>
        <v>2.3395999999999999</v>
      </c>
      <c r="U102" s="109">
        <f>SUM(Month!U290:U292)</f>
        <v>6.3039000000000005</v>
      </c>
      <c r="V102" s="110">
        <f>SUM(Month!V290:V292)</f>
        <v>65.537599999999998</v>
      </c>
      <c r="W102" s="109">
        <f>SUM(Month!W290:W292)</f>
        <v>29.548900000000003</v>
      </c>
      <c r="X102" s="109">
        <f>SUM(Month!X290:X292)</f>
        <v>19.5001</v>
      </c>
      <c r="Y102" s="110">
        <f>SUM(Month!Y290:Y292)</f>
        <v>27.169</v>
      </c>
      <c r="AB102" s="129"/>
    </row>
    <row r="103" spans="1:28" x14ac:dyDescent="0.35">
      <c r="A103" s="67" t="s">
        <v>286</v>
      </c>
      <c r="B103" s="109">
        <f>SUM(Month!B293:B295)</f>
        <v>70.575500000000005</v>
      </c>
      <c r="C103" s="109">
        <f>SUM(Month!C293:C295)</f>
        <v>2.9483999999999999</v>
      </c>
      <c r="D103" s="110">
        <f>SUM(Month!D293:D295)</f>
        <v>67.627300000000005</v>
      </c>
      <c r="E103" s="109">
        <f>SUM(Month!E293:E295)</f>
        <v>1.2177</v>
      </c>
      <c r="F103" s="109">
        <f>SUM(Month!F293:F295)</f>
        <v>0.17069999999999999</v>
      </c>
      <c r="G103" s="109">
        <f>SUM(Month!G293:G295)</f>
        <v>27.477200000000003</v>
      </c>
      <c r="H103" s="109">
        <f>SUM(Month!H293:H295)</f>
        <v>13.132100000000001</v>
      </c>
      <c r="I103" s="109">
        <f>SUM(Month!I293:I295)</f>
        <v>1.5821000000000001</v>
      </c>
      <c r="J103" s="109">
        <f>SUM(Month!J293:J295)</f>
        <v>18.508600000000001</v>
      </c>
      <c r="K103" s="109">
        <f>SUM(Month!K293:K295)</f>
        <v>6.4983000000000004</v>
      </c>
      <c r="L103" s="109">
        <f>SUM(Month!L293:L295)</f>
        <v>12.010400000000001</v>
      </c>
      <c r="M103" s="109">
        <f>SUM(Month!M293:M295)</f>
        <v>0.41169999999999995</v>
      </c>
      <c r="N103" s="109">
        <f>SUM(Month!N293:N295)</f>
        <v>4.9943</v>
      </c>
      <c r="O103" s="109">
        <f>SUM(Month!O293:O295)</f>
        <v>0.2732</v>
      </c>
      <c r="P103" s="109">
        <f>SUM(Month!P293:P295)</f>
        <v>-0.13159999999999999</v>
      </c>
      <c r="Q103" s="109">
        <f>SUM(Month!Q293:Q295)</f>
        <v>-8.6999999999999994E-3</v>
      </c>
      <c r="R103" s="109">
        <f>SUM(Month!R293:R295)</f>
        <v>6.8248999999999995</v>
      </c>
      <c r="S103" s="109">
        <f>SUM(Month!S293:S295)</f>
        <v>27.308199999999999</v>
      </c>
      <c r="T103" s="109">
        <f>SUM(Month!T293:T295)</f>
        <v>5.3075000000000001</v>
      </c>
      <c r="U103" s="109">
        <f>SUM(Month!U293:U295)</f>
        <v>5.8959000000000001</v>
      </c>
      <c r="V103" s="110">
        <f>SUM(Month!V293:V295)</f>
        <v>78.830700000000007</v>
      </c>
      <c r="W103" s="109">
        <f>SUM(Month!W293:W295)</f>
        <v>38.628800000000005</v>
      </c>
      <c r="X103" s="109">
        <f>SUM(Month!X293:X295)</f>
        <v>25.496600000000001</v>
      </c>
      <c r="Y103" s="110">
        <f>SUM(Month!Y293:Y295)</f>
        <v>28.8657</v>
      </c>
      <c r="AB103" s="129"/>
    </row>
    <row r="104" spans="1:28" x14ac:dyDescent="0.35">
      <c r="A104" s="67" t="s">
        <v>287</v>
      </c>
      <c r="B104" s="109">
        <f>SUM(Month!B296:B298)</f>
        <v>70.98429999999999</v>
      </c>
      <c r="C104" s="109">
        <f>SUM(Month!C296:C298)</f>
        <v>2.9287999999999998</v>
      </c>
      <c r="D104" s="110">
        <f>SUM(Month!D296:D298)</f>
        <v>68.055499999999995</v>
      </c>
      <c r="E104" s="109">
        <f>SUM(Month!E296:E298)</f>
        <v>2.1945999999999999</v>
      </c>
      <c r="F104" s="109">
        <f>SUM(Month!F296:F298)</f>
        <v>0.16830000000000001</v>
      </c>
      <c r="G104" s="109">
        <f>SUM(Month!G296:G298)</f>
        <v>28.752300000000002</v>
      </c>
      <c r="H104" s="109">
        <f>SUM(Month!H296:H298)</f>
        <v>10.583299999999999</v>
      </c>
      <c r="I104" s="109">
        <f>SUM(Month!I296:I298)</f>
        <v>1.2</v>
      </c>
      <c r="J104" s="109">
        <f>SUM(Month!J296:J298)</f>
        <v>18.6539</v>
      </c>
      <c r="K104" s="109">
        <f>SUM(Month!K296:K298)</f>
        <v>7.4606000000000003</v>
      </c>
      <c r="L104" s="109">
        <f>SUM(Month!L296:L298)</f>
        <v>11.193300000000001</v>
      </c>
      <c r="M104" s="109">
        <f>SUM(Month!M296:M298)</f>
        <v>0.63619999999999999</v>
      </c>
      <c r="N104" s="109">
        <f>SUM(Month!N296:N298)</f>
        <v>5.6429</v>
      </c>
      <c r="O104" s="109">
        <f>SUM(Month!O296:O298)</f>
        <v>0.37249999999999994</v>
      </c>
      <c r="P104" s="109">
        <f>SUM(Month!P296:P298)</f>
        <v>-0.14019999999999999</v>
      </c>
      <c r="Q104" s="109">
        <f>SUM(Month!Q296:Q298)</f>
        <v>-8.3000000000000001E-3</v>
      </c>
      <c r="R104" s="109">
        <f>SUM(Month!R296:R298)</f>
        <v>8.5556000000000001</v>
      </c>
      <c r="S104" s="109">
        <f>SUM(Month!S296:S298)</f>
        <v>28.5749</v>
      </c>
      <c r="T104" s="109">
        <f>SUM(Month!T296:T298)</f>
        <v>6.3112999999999992</v>
      </c>
      <c r="U104" s="109">
        <f>SUM(Month!U296:U298)</f>
        <v>5.4493</v>
      </c>
      <c r="V104" s="110">
        <f>SUM(Month!V296:V298)</f>
        <v>79.816100000000006</v>
      </c>
      <c r="W104" s="109">
        <f>SUM(Month!W296:W298)</f>
        <v>36.716299999999997</v>
      </c>
      <c r="X104" s="109">
        <f>SUM(Month!X296:X298)</f>
        <v>26.132999999999999</v>
      </c>
      <c r="Y104" s="110">
        <f>SUM(Month!Y296:Y298)</f>
        <v>31.115199999999998</v>
      </c>
      <c r="AB104" s="129"/>
    </row>
    <row r="105" spans="1:28" x14ac:dyDescent="0.35">
      <c r="A105" s="67" t="s">
        <v>288</v>
      </c>
      <c r="B105" s="109">
        <f>SUM(Month!B299:B301)</f>
        <v>59.364000000000004</v>
      </c>
      <c r="C105" s="109">
        <f>SUM(Month!C299:C301)</f>
        <v>2.7244999999999999</v>
      </c>
      <c r="D105" s="110">
        <f>SUM(Month!D299:D301)</f>
        <v>56.639499999999998</v>
      </c>
      <c r="E105" s="109">
        <f>SUM(Month!E299:E301)</f>
        <v>0.6986</v>
      </c>
      <c r="F105" s="109">
        <f>SUM(Month!F299:F301)</f>
        <v>0.15540000000000001</v>
      </c>
      <c r="G105" s="109">
        <f>SUM(Month!G299:G301)</f>
        <v>27.5504</v>
      </c>
      <c r="H105" s="109">
        <f>SUM(Month!H299:H301)</f>
        <v>10.4237</v>
      </c>
      <c r="I105" s="109">
        <f>SUM(Month!I299:I301)</f>
        <v>0.70090000000000008</v>
      </c>
      <c r="J105" s="109">
        <f>SUM(Month!J299:J301)</f>
        <v>10.168200000000001</v>
      </c>
      <c r="K105" s="109">
        <f>SUM(Month!K299:K301)</f>
        <v>3.9884000000000004</v>
      </c>
      <c r="L105" s="109">
        <f>SUM(Month!L299:L301)</f>
        <v>6.1797999999999993</v>
      </c>
      <c r="M105" s="109">
        <f>SUM(Month!M299:M301)</f>
        <v>1.7237</v>
      </c>
      <c r="N105" s="109">
        <f>SUM(Month!N299:N301)</f>
        <v>5.0334000000000003</v>
      </c>
      <c r="O105" s="109">
        <f>SUM(Month!O299:O301)</f>
        <v>0.34710000000000002</v>
      </c>
      <c r="P105" s="109">
        <f>SUM(Month!P299:P301)</f>
        <v>-0.15310000000000001</v>
      </c>
      <c r="Q105" s="109">
        <f>SUM(Month!Q299:Q301)</f>
        <v>-8.5000000000000006E-3</v>
      </c>
      <c r="R105" s="109">
        <f>SUM(Month!R299:R301)</f>
        <v>6.3159999999999998</v>
      </c>
      <c r="S105" s="109">
        <f>SUM(Month!S299:S301)</f>
        <v>27.468699999999998</v>
      </c>
      <c r="T105" s="109">
        <f>SUM(Month!T299:T301)</f>
        <v>6.0868000000000002</v>
      </c>
      <c r="U105" s="109">
        <f>SUM(Month!U299:U301)</f>
        <v>5.968300000000001</v>
      </c>
      <c r="V105" s="110">
        <f>SUM(Month!V299:V301)</f>
        <v>68.694699999999997</v>
      </c>
      <c r="W105" s="109">
        <f>SUM(Month!W299:W301)</f>
        <v>28.049799999999998</v>
      </c>
      <c r="X105" s="109">
        <f>SUM(Month!X299:X301)</f>
        <v>17.626199999999997</v>
      </c>
      <c r="Y105" s="110">
        <f>SUM(Month!Y299:Y301)</f>
        <v>28.404299999999999</v>
      </c>
      <c r="AB105" s="129"/>
    </row>
    <row r="106" spans="1:28" x14ac:dyDescent="0.35">
      <c r="A106" s="67" t="s">
        <v>611</v>
      </c>
      <c r="B106" s="109">
        <f>SUM(Month!B302:B304)</f>
        <v>55.382099999999994</v>
      </c>
      <c r="C106" s="109">
        <f>SUM(Month!C302:C304)</f>
        <v>2.7715000000000001</v>
      </c>
      <c r="D106" s="110">
        <f>SUM(Month!D302:D304)</f>
        <v>52.610600000000005</v>
      </c>
      <c r="E106" s="109">
        <f>SUM(Month!E302:E304)</f>
        <v>1.3817999999999999</v>
      </c>
      <c r="F106" s="109">
        <f>SUM(Month!F302:F304)</f>
        <v>0.15859999999999999</v>
      </c>
      <c r="G106" s="109">
        <f>SUM(Month!G302:G304)</f>
        <v>25.824600000000004</v>
      </c>
      <c r="H106" s="109">
        <f>SUM(Month!H302:H304)</f>
        <v>9.7048000000000005</v>
      </c>
      <c r="I106" s="109">
        <f>SUM(Month!I302:I304)</f>
        <v>0.36150000000000004</v>
      </c>
      <c r="J106" s="109">
        <f>SUM(Month!J302:J304)</f>
        <v>9.0974000000000004</v>
      </c>
      <c r="K106" s="109">
        <f>SUM(Month!K302:K304)</f>
        <v>2.9832999999999998</v>
      </c>
      <c r="L106" s="109">
        <f>SUM(Month!L302:L304)</f>
        <v>6.1141000000000005</v>
      </c>
      <c r="M106" s="109">
        <f>SUM(Month!M302:M304)</f>
        <v>1.4337</v>
      </c>
      <c r="N106" s="109">
        <f>SUM(Month!N302:N304)</f>
        <v>4.4691000000000001</v>
      </c>
      <c r="O106" s="109">
        <f>SUM(Month!O302:O304)</f>
        <v>0.35620000000000002</v>
      </c>
      <c r="P106" s="109">
        <f>SUM(Month!P302:P304)</f>
        <v>-0.1671</v>
      </c>
      <c r="Q106" s="109">
        <f>SUM(Month!Q302:Q304)</f>
        <v>-0.01</v>
      </c>
      <c r="R106" s="109">
        <f>SUM(Month!R302:R304)</f>
        <v>6.4312999999999994</v>
      </c>
      <c r="S106" s="109">
        <f>SUM(Month!S302:S304)</f>
        <v>25.758900000000001</v>
      </c>
      <c r="T106" s="109">
        <f>SUM(Month!T302:T304)</f>
        <v>7.6997999999999998</v>
      </c>
      <c r="U106" s="109">
        <f>SUM(Month!U302:U304)</f>
        <v>5.8827999999999996</v>
      </c>
      <c r="V106" s="110">
        <f>SUM(Month!V302:V304)</f>
        <v>66.193100000000001</v>
      </c>
      <c r="W106" s="109">
        <f>SUM(Month!W302:W304)</f>
        <v>25.066400000000002</v>
      </c>
      <c r="X106" s="109">
        <f>SUM(Month!X302:X304)</f>
        <v>15.361700000000001</v>
      </c>
      <c r="Y106" s="110">
        <f>SUM(Month!Y302:Y304)</f>
        <v>27.364999999999998</v>
      </c>
      <c r="AB106" s="129"/>
    </row>
    <row r="107" spans="1:28" x14ac:dyDescent="0.35">
      <c r="A107" s="67" t="s">
        <v>619</v>
      </c>
      <c r="B107" s="109">
        <f>SUM(Month!B305:B307)</f>
        <v>70.204599999999999</v>
      </c>
      <c r="C107" s="109">
        <f>SUM(Month!C305:C307)</f>
        <v>3.0728999999999997</v>
      </c>
      <c r="D107" s="110">
        <f>SUM(Month!D305:D307)</f>
        <v>67.131600000000006</v>
      </c>
      <c r="E107" s="109">
        <f>SUM(Month!E305:E307)</f>
        <v>1.7019</v>
      </c>
      <c r="F107" s="109">
        <f>SUM(Month!F305:F307)</f>
        <v>0.19140000000000001</v>
      </c>
      <c r="G107" s="109">
        <f>SUM(Month!G305:G307)</f>
        <v>26.789400000000001</v>
      </c>
      <c r="H107" s="109">
        <f>SUM(Month!H305:H307)</f>
        <v>11.2784</v>
      </c>
      <c r="I107" s="109">
        <f>SUM(Month!I305:I307)</f>
        <v>1.4508000000000001</v>
      </c>
      <c r="J107" s="109">
        <f>SUM(Month!J305:J307)</f>
        <v>19.2987</v>
      </c>
      <c r="K107" s="109">
        <f>SUM(Month!K305:K307)</f>
        <v>7.3465000000000007</v>
      </c>
      <c r="L107" s="109">
        <f>SUM(Month!L305:L307)</f>
        <v>11.952299999999999</v>
      </c>
      <c r="M107" s="109">
        <f>SUM(Month!M305:M307)</f>
        <v>0.46450000000000002</v>
      </c>
      <c r="N107" s="109">
        <f>SUM(Month!N305:N307)</f>
        <v>5.7523999999999997</v>
      </c>
      <c r="O107" s="109">
        <f>SUM(Month!O305:O307)</f>
        <v>0.38100000000000001</v>
      </c>
      <c r="P107" s="109">
        <f>SUM(Month!P305:P307)</f>
        <v>-0.16109999999999999</v>
      </c>
      <c r="Q107" s="109">
        <f>SUM(Month!Q305:Q307)</f>
        <v>-1.5800000000000002E-2</v>
      </c>
      <c r="R107" s="109">
        <f>SUM(Month!R305:R307)</f>
        <v>8.0950000000000006</v>
      </c>
      <c r="S107" s="109">
        <f>SUM(Month!S305:S307)</f>
        <v>26.7211</v>
      </c>
      <c r="T107" s="109">
        <f>SUM(Month!T305:T307)</f>
        <v>4.5266000000000002</v>
      </c>
      <c r="U107" s="109">
        <f>SUM(Month!U305:U307)</f>
        <v>6.5774999999999988</v>
      </c>
      <c r="V107" s="110">
        <f>SUM(Month!V305:V307)</f>
        <v>78.235699999999994</v>
      </c>
      <c r="W107" s="109">
        <f>SUM(Month!W305:W307)</f>
        <v>38.244800000000005</v>
      </c>
      <c r="X107" s="109">
        <f>SUM(Month!X305:X307)</f>
        <v>26.9664</v>
      </c>
      <c r="Y107" s="110">
        <f>SUM(Month!Y305:Y307)</f>
        <v>28.682700000000001</v>
      </c>
      <c r="AB107" s="129"/>
    </row>
    <row r="108" spans="1:28" x14ac:dyDescent="0.35">
      <c r="A108" s="67" t="s">
        <v>624</v>
      </c>
      <c r="B108" s="109">
        <f>SUM(Month!B308:B310)</f>
        <v>70.305099999999996</v>
      </c>
      <c r="C108" s="109">
        <f>SUM(Month!C308:C310)</f>
        <v>3.0983000000000001</v>
      </c>
      <c r="D108" s="110">
        <f>SUM(Month!D308:D310)</f>
        <v>67.206900000000005</v>
      </c>
      <c r="E108" s="109">
        <f>SUM(Month!E308:E310)</f>
        <v>2.2343999999999999</v>
      </c>
      <c r="F108" s="109">
        <f>SUM(Month!F308:F310)</f>
        <v>0.24329999999999999</v>
      </c>
      <c r="G108" s="109">
        <f>SUM(Month!G308:G310)</f>
        <v>24.4221</v>
      </c>
      <c r="H108" s="109">
        <f>SUM(Month!H308:H310)</f>
        <v>11.3963</v>
      </c>
      <c r="I108" s="109">
        <f>SUM(Month!I308:I310)</f>
        <v>1.3552</v>
      </c>
      <c r="J108" s="109">
        <f>SUM(Month!J308:J310)</f>
        <v>21.502899999999997</v>
      </c>
      <c r="K108" s="109">
        <f>SUM(Month!K308:K310)</f>
        <v>8.9160000000000004</v>
      </c>
      <c r="L108" s="109">
        <f>SUM(Month!L308:L310)</f>
        <v>12.5869</v>
      </c>
      <c r="M108" s="109">
        <f>SUM(Month!M308:M310)</f>
        <v>0.77439999999999998</v>
      </c>
      <c r="N108" s="109">
        <f>SUM(Month!N308:N310)</f>
        <v>5.0956000000000001</v>
      </c>
      <c r="O108" s="109">
        <f>SUM(Month!O308:O310)</f>
        <v>0.36649999999999999</v>
      </c>
      <c r="P108" s="109">
        <f>SUM(Month!P308:P310)</f>
        <v>-0.1668</v>
      </c>
      <c r="Q108" s="109">
        <f>SUM(Month!Q308:Q310)</f>
        <v>-1.7100000000000001E-2</v>
      </c>
      <c r="R108" s="109">
        <f>SUM(Month!R308:R310)</f>
        <v>7.9207000000000001</v>
      </c>
      <c r="S108" s="109">
        <f>SUM(Month!S308:S310)</f>
        <v>24.441400000000002</v>
      </c>
      <c r="T108" s="109">
        <f>SUM(Month!T308:T310)</f>
        <v>4.9729999999999999</v>
      </c>
      <c r="U108" s="109">
        <f>SUM(Month!U308:U310)</f>
        <v>6.3468999999999998</v>
      </c>
      <c r="V108" s="110">
        <f>SUM(Month!V308:V310)</f>
        <v>78.526800000000009</v>
      </c>
      <c r="W108" s="109">
        <f>SUM(Month!W308:W310)</f>
        <v>40.124399999999994</v>
      </c>
      <c r="X108" s="109">
        <f>SUM(Month!X308:X310)</f>
        <v>28.728099999999998</v>
      </c>
      <c r="Y108" s="110">
        <f>SUM(Month!Y308:Y310)</f>
        <v>26.899900000000002</v>
      </c>
      <c r="AB108" s="129"/>
    </row>
    <row r="109" spans="1:28" x14ac:dyDescent="0.35">
      <c r="A109" s="67" t="s">
        <v>639</v>
      </c>
      <c r="B109" s="109">
        <f>SUM(Month!B311:B313)</f>
        <v>64.400100000000009</v>
      </c>
      <c r="C109" s="109">
        <f>SUM(Month!C311:C313)</f>
        <v>2.6700999999999997</v>
      </c>
      <c r="D109" s="110">
        <f>SUM(Month!D311:D313)</f>
        <v>61.73</v>
      </c>
      <c r="E109" s="109">
        <f>SUM(Month!E311:E313)</f>
        <v>0.43680000000000002</v>
      </c>
      <c r="F109" s="109">
        <f>SUM(Month!F311:F313)</f>
        <v>0.1095</v>
      </c>
      <c r="G109" s="109">
        <f>SUM(Month!G311:G313)</f>
        <v>28.782699999999998</v>
      </c>
      <c r="H109" s="109">
        <f>SUM(Month!H311:H313)</f>
        <v>11.835799999999999</v>
      </c>
      <c r="I109" s="109">
        <f>SUM(Month!I311:I313)</f>
        <v>0.67669999999999997</v>
      </c>
      <c r="J109" s="109">
        <f>SUM(Month!J311:J313)</f>
        <v>14.4483</v>
      </c>
      <c r="K109" s="109">
        <f>SUM(Month!K311:K313)</f>
        <v>5.6040999999999999</v>
      </c>
      <c r="L109" s="109">
        <f>SUM(Month!L311:L313)</f>
        <v>8.8444000000000003</v>
      </c>
      <c r="M109" s="109">
        <f>SUM(Month!M311:M313)</f>
        <v>1.7627999999999999</v>
      </c>
      <c r="N109" s="109">
        <f>SUM(Month!N311:N313)</f>
        <v>3.5082000000000004</v>
      </c>
      <c r="O109" s="109">
        <f>SUM(Month!O311:O313)</f>
        <v>0.3357</v>
      </c>
      <c r="P109" s="109">
        <f>SUM(Month!P311:P313)</f>
        <v>-0.1489</v>
      </c>
      <c r="Q109" s="109">
        <f>SUM(Month!Q311:Q313)</f>
        <v>-1.78E-2</v>
      </c>
      <c r="R109" s="109">
        <f>SUM(Month!R311:R313)</f>
        <v>4.4706000000000001</v>
      </c>
      <c r="S109" s="109">
        <f>SUM(Month!S311:S313)</f>
        <v>28.702300000000001</v>
      </c>
      <c r="T109" s="109">
        <f>SUM(Month!T311:T313)</f>
        <v>-3.9592000000000001</v>
      </c>
      <c r="U109" s="109">
        <f>SUM(Month!U311:U313)</f>
        <v>6.6221999999999994</v>
      </c>
      <c r="V109" s="110">
        <f>SUM(Month!V311:V313)</f>
        <v>64.392899999999997</v>
      </c>
      <c r="W109" s="109">
        <f>SUM(Month!W311:W313)</f>
        <v>32.231899999999996</v>
      </c>
      <c r="X109" s="109">
        <f>SUM(Month!X311:X313)</f>
        <v>20.396099999999997</v>
      </c>
      <c r="Y109" s="110">
        <f>SUM(Month!Y311:Y313)</f>
        <v>29.329099999999997</v>
      </c>
      <c r="AB109" s="129"/>
    </row>
    <row r="110" spans="1:28" x14ac:dyDescent="0.35">
      <c r="A110" s="67" t="s">
        <v>643</v>
      </c>
      <c r="B110" s="109">
        <f>SUM(Month!B314:B316)</f>
        <v>64.301000000000002</v>
      </c>
      <c r="C110" s="109">
        <f>SUM(Month!C314:C316)</f>
        <v>2.7277</v>
      </c>
      <c r="D110" s="110">
        <f>SUM(Month!D314:D316)</f>
        <v>61.5732</v>
      </c>
      <c r="E110" s="109">
        <f>SUM(Month!E314:E316)</f>
        <v>1.3092000000000001</v>
      </c>
      <c r="F110" s="109">
        <f>SUM(Month!F314:F316)</f>
        <v>0.18870000000000001</v>
      </c>
      <c r="G110" s="109">
        <f>SUM(Month!G314:G316)</f>
        <v>31.214100000000002</v>
      </c>
      <c r="H110" s="109">
        <f>SUM(Month!H314:H316)</f>
        <v>9.9236000000000004</v>
      </c>
      <c r="I110" s="109">
        <f>SUM(Month!I314:I316)</f>
        <v>0.49440000000000006</v>
      </c>
      <c r="J110" s="109">
        <f>SUM(Month!J314:J316)</f>
        <v>12.0242</v>
      </c>
      <c r="K110" s="109">
        <f>SUM(Month!K314:K316)</f>
        <v>4.3190999999999997</v>
      </c>
      <c r="L110" s="109">
        <f>SUM(Month!L314:L316)</f>
        <v>7.7049000000000003</v>
      </c>
      <c r="M110" s="109">
        <f>SUM(Month!M314:M316)</f>
        <v>1.6160999999999999</v>
      </c>
      <c r="N110" s="109">
        <f>SUM(Month!N314:N316)</f>
        <v>4.6413000000000002</v>
      </c>
      <c r="O110" s="109">
        <f>SUM(Month!O314:O316)</f>
        <v>0.34050000000000002</v>
      </c>
      <c r="P110" s="109">
        <f>SUM(Month!P314:P316)</f>
        <v>-0.16009999999999999</v>
      </c>
      <c r="Q110" s="109">
        <f>SUM(Month!Q314:Q316)</f>
        <v>-1.8600000000000002E-2</v>
      </c>
      <c r="R110" s="109">
        <f>SUM(Month!R314:R316)</f>
        <v>6.5750999999999999</v>
      </c>
      <c r="S110" s="109">
        <f>SUM(Month!S314:S316)</f>
        <v>31.118699999999997</v>
      </c>
      <c r="T110" s="109">
        <f>SUM(Month!T314:T316)</f>
        <v>-4.8530999999999995</v>
      </c>
      <c r="U110" s="109">
        <f>SUM(Month!U314:U316)</f>
        <v>6.3704999999999998</v>
      </c>
      <c r="V110" s="110">
        <f>SUM(Month!V314:V316)</f>
        <v>63.090699999999998</v>
      </c>
      <c r="W110" s="109">
        <f>SUM(Month!W314:W316)</f>
        <v>28.6995</v>
      </c>
      <c r="X110" s="109">
        <f>SUM(Month!X314:X316)</f>
        <v>18.7758</v>
      </c>
      <c r="Y110" s="110">
        <f>SUM(Month!Y314:Y316)</f>
        <v>32.711999999999996</v>
      </c>
      <c r="AB110" s="129"/>
    </row>
    <row r="111" spans="1:28" x14ac:dyDescent="0.35">
      <c r="A111" s="67" t="s">
        <v>659</v>
      </c>
      <c r="B111" s="109">
        <f>SUM(Month!B317:B319)</f>
        <v>71.260800000000003</v>
      </c>
      <c r="C111" s="109">
        <f>SUM(Month!C317:C319)</f>
        <v>2.8046999999999995</v>
      </c>
      <c r="D111" s="110">
        <f>SUM(Month!D317:D319)</f>
        <v>68.456099999999992</v>
      </c>
      <c r="E111" s="109">
        <f>SUM(Month!E317:E319)</f>
        <v>1.1243000000000001</v>
      </c>
      <c r="F111" s="109">
        <f>SUM(Month!F317:F319)</f>
        <v>0.22199999999999998</v>
      </c>
      <c r="G111" s="109">
        <f>SUM(Month!G317:G319)</f>
        <v>27.471899999999998</v>
      </c>
      <c r="H111" s="109">
        <f>SUM(Month!H317:H319)</f>
        <v>10.430900000000001</v>
      </c>
      <c r="I111" s="109">
        <f>SUM(Month!I317:I319)</f>
        <v>1.3645999999999998</v>
      </c>
      <c r="J111" s="109">
        <f>SUM(Month!J317:J319)</f>
        <v>23.3644</v>
      </c>
      <c r="K111" s="109">
        <f>SUM(Month!K317:K319)</f>
        <v>7.6268000000000002</v>
      </c>
      <c r="L111" s="109">
        <f>SUM(Month!L317:L319)</f>
        <v>15.7376</v>
      </c>
      <c r="M111" s="109">
        <f>SUM(Month!M317:M319)</f>
        <v>0.53190000000000004</v>
      </c>
      <c r="N111" s="109">
        <f>SUM(Month!N317:N319)</f>
        <v>3.7363</v>
      </c>
      <c r="O111" s="109">
        <f>SUM(Month!O317:O319)</f>
        <v>0.37419999999999998</v>
      </c>
      <c r="P111" s="109">
        <f>SUM(Month!P317:P319)</f>
        <v>-0.1361</v>
      </c>
      <c r="Q111" s="109">
        <f>SUM(Month!Q317:Q319)</f>
        <v>-2.8400000000000002E-2</v>
      </c>
      <c r="R111" s="109">
        <f>SUM(Month!R317:R319)</f>
        <v>5.4425999999999997</v>
      </c>
      <c r="S111" s="109">
        <f>SUM(Month!S317:S319)</f>
        <v>27.4861</v>
      </c>
      <c r="T111" s="109">
        <f>SUM(Month!T317:T319)</f>
        <v>-1.4702999999999997</v>
      </c>
      <c r="U111" s="109">
        <f>SUM(Month!U317:U319)</f>
        <v>5.9612999999999996</v>
      </c>
      <c r="V111" s="110">
        <f>SUM(Month!V317:V319)</f>
        <v>72.947199999999995</v>
      </c>
      <c r="W111" s="109">
        <f>SUM(Month!W317:W319)</f>
        <v>39.428100000000001</v>
      </c>
      <c r="X111" s="109">
        <f>SUM(Month!X317:X319)</f>
        <v>28.997300000000003</v>
      </c>
      <c r="Y111" s="110">
        <f>SUM(Month!Y317:Y319)</f>
        <v>28.818200000000001</v>
      </c>
      <c r="AB111" s="129"/>
    </row>
    <row r="112" spans="1:28" x14ac:dyDescent="0.35">
      <c r="A112" s="67" t="s">
        <v>665</v>
      </c>
      <c r="B112" s="109">
        <f>SUM(Month!B320:B322)</f>
        <v>65.1828</v>
      </c>
      <c r="C112" s="109">
        <f>SUM(Month!C320:C322)</f>
        <v>2.8894000000000002</v>
      </c>
      <c r="D112" s="110">
        <f>SUM(Month!D320:D322)</f>
        <v>62.293300000000002</v>
      </c>
      <c r="E112" s="109">
        <f>SUM(Month!E320:E322)</f>
        <v>1.0276000000000001</v>
      </c>
      <c r="F112" s="109">
        <f>SUM(Month!F320:F322)</f>
        <v>0.1719</v>
      </c>
      <c r="G112" s="109">
        <f>SUM(Month!G320:G322)</f>
        <v>23.232399999999998</v>
      </c>
      <c r="H112" s="109">
        <f>SUM(Month!H320:H322)</f>
        <v>8.9654000000000007</v>
      </c>
      <c r="I112" s="109">
        <f>SUM(Month!I320:I322)</f>
        <v>1.2582</v>
      </c>
      <c r="J112" s="109">
        <f>SUM(Month!J320:J322)</f>
        <v>22.7193</v>
      </c>
      <c r="K112" s="109">
        <f>SUM(Month!K320:K322)</f>
        <v>7.7469000000000001</v>
      </c>
      <c r="L112" s="109">
        <f>SUM(Month!L320:L322)</f>
        <v>14.972300000000001</v>
      </c>
      <c r="M112" s="109">
        <f>SUM(Month!M320:M322)</f>
        <v>0.65200000000000002</v>
      </c>
      <c r="N112" s="109">
        <f>SUM(Month!N320:N322)</f>
        <v>4.1328999999999994</v>
      </c>
      <c r="O112" s="109">
        <f>SUM(Month!O320:O322)</f>
        <v>0.35719999999999996</v>
      </c>
      <c r="P112" s="109">
        <f>SUM(Month!P320:P322)</f>
        <v>-0.19219999999999998</v>
      </c>
      <c r="Q112" s="109">
        <f>SUM(Month!Q320:Q322)</f>
        <v>-3.1699999999999999E-2</v>
      </c>
      <c r="R112" s="109">
        <f>SUM(Month!R320:R322)</f>
        <v>5.6772999999999998</v>
      </c>
      <c r="S112" s="109">
        <f>SUM(Month!S320:S322)</f>
        <v>23.244700000000002</v>
      </c>
      <c r="T112" s="109">
        <f>SUM(Month!T320:T322)</f>
        <v>7.2233000000000001</v>
      </c>
      <c r="U112" s="109">
        <f>SUM(Month!U320:U322)</f>
        <v>7.5481999999999996</v>
      </c>
      <c r="V112" s="110">
        <f>SUM(Month!V320:V322)</f>
        <v>77.064800000000005</v>
      </c>
      <c r="W112" s="109">
        <f>SUM(Month!W320:W322)</f>
        <v>37.727800000000002</v>
      </c>
      <c r="X112" s="109">
        <f>SUM(Month!X320:X322)</f>
        <v>28.7624</v>
      </c>
      <c r="Y112" s="110">
        <f>SUM(Month!Y320:Y322)</f>
        <v>24.432100000000002</v>
      </c>
      <c r="AB112" s="129"/>
    </row>
    <row r="113" spans="1:25" x14ac:dyDescent="0.35">
      <c r="A113" s="67" t="s">
        <v>774</v>
      </c>
      <c r="B113" s="109">
        <f>SUM(Month!B323:B325)</f>
        <v>52.14009999999999</v>
      </c>
      <c r="C113" s="109">
        <f>SUM(Month!C323:C325)</f>
        <v>2.3138000000000001</v>
      </c>
      <c r="D113" s="110">
        <f>SUM(Month!D323:D325)</f>
        <v>49.826599999999999</v>
      </c>
      <c r="E113" s="109">
        <f>SUM(Month!E323:E325)</f>
        <v>0.23749999999999999</v>
      </c>
      <c r="F113" s="109">
        <f>SUM(Month!F323:F325)</f>
        <v>0.1138</v>
      </c>
      <c r="G113" s="109">
        <f>SUM(Month!G323:G325)</f>
        <v>22.569199999999999</v>
      </c>
      <c r="H113" s="109">
        <f>SUM(Month!H323:H325)</f>
        <v>9.2934000000000001</v>
      </c>
      <c r="I113" s="109">
        <f>SUM(Month!I323:I325)</f>
        <v>0.42430000000000001</v>
      </c>
      <c r="J113" s="109">
        <f>SUM(Month!J323:J325)</f>
        <v>12.305099999999999</v>
      </c>
      <c r="K113" s="109">
        <f>SUM(Month!K323:K325)</f>
        <v>3.7771999999999997</v>
      </c>
      <c r="L113" s="109">
        <f>SUM(Month!L323:L325)</f>
        <v>8.5277999999999992</v>
      </c>
      <c r="M113" s="109">
        <f>SUM(Month!M323:M325)</f>
        <v>1.8672</v>
      </c>
      <c r="N113" s="109">
        <f>SUM(Month!N323:N325)</f>
        <v>2.8367</v>
      </c>
      <c r="O113" s="109">
        <f>SUM(Month!O323:O325)</f>
        <v>0.32950000000000002</v>
      </c>
      <c r="P113" s="109">
        <f>SUM(Month!P323:P325)</f>
        <v>-0.1144</v>
      </c>
      <c r="Q113" s="109">
        <f>SUM(Month!Q323:Q325)</f>
        <v>-3.56E-2</v>
      </c>
      <c r="R113" s="109">
        <f>SUM(Month!R323:R325)</f>
        <v>3.5411000000000001</v>
      </c>
      <c r="S113" s="109">
        <f>SUM(Month!S323:S325)</f>
        <v>22.545400000000001</v>
      </c>
      <c r="T113" s="109">
        <f>SUM(Month!T323:T325)</f>
        <v>7.5909999999999993</v>
      </c>
      <c r="U113" s="109">
        <f>SUM(Month!U323:U325)</f>
        <v>7.0215000000000005</v>
      </c>
      <c r="V113" s="110">
        <f>SUM(Month!V323:V325)</f>
        <v>64.438900000000004</v>
      </c>
      <c r="W113" s="109">
        <f>SUM(Month!W323:W325)</f>
        <v>26.726700000000001</v>
      </c>
      <c r="X113" s="109">
        <f>SUM(Month!X323:X325)</f>
        <v>17.433299999999999</v>
      </c>
      <c r="Y113" s="110">
        <f>SUM(Month!Y323:Y325)</f>
        <v>22.920300000000001</v>
      </c>
    </row>
    <row r="114" spans="1:25" ht="18" customHeight="1" x14ac:dyDescent="0.35">
      <c r="A114" s="67" t="s">
        <v>673</v>
      </c>
      <c r="B114" s="109">
        <f>SUM(Month!B326:B328)</f>
        <v>54.002800000000001</v>
      </c>
      <c r="C114" s="109">
        <f>SUM(Month!C326:C328)</f>
        <v>2.3633000000000002</v>
      </c>
      <c r="D114" s="110">
        <f>SUM(Month!D326:D328)</f>
        <v>51.639500000000005</v>
      </c>
      <c r="E114" s="109">
        <f>SUM(Month!E326:E328)</f>
        <v>0.62190000000000001</v>
      </c>
      <c r="F114" s="109">
        <f>SUM(Month!F326:F328)</f>
        <v>0.12479999999999999</v>
      </c>
      <c r="G114" s="109">
        <f>SUM(Month!G326:G328)</f>
        <v>20.778700000000001</v>
      </c>
      <c r="H114" s="109">
        <f>SUM(Month!H326:H328)</f>
        <v>9.6399999999999988</v>
      </c>
      <c r="I114" s="109">
        <f>SUM(Month!I326:I328)</f>
        <v>0.71779999999999999</v>
      </c>
      <c r="J114" s="109">
        <f>SUM(Month!J326:J328)</f>
        <v>14.761900000000001</v>
      </c>
      <c r="K114" s="109">
        <f>SUM(Month!K326:K328)</f>
        <v>5.0259</v>
      </c>
      <c r="L114" s="109">
        <f>SUM(Month!L326:L328)</f>
        <v>9.7361000000000004</v>
      </c>
      <c r="M114" s="109">
        <f>SUM(Month!M326:M328)</f>
        <v>1.4896</v>
      </c>
      <c r="N114" s="109">
        <f>SUM(Month!N326:N328)</f>
        <v>3.2755000000000001</v>
      </c>
      <c r="O114" s="109">
        <f>SUM(Month!O326:O328)</f>
        <v>0.34989999999999999</v>
      </c>
      <c r="P114" s="109">
        <f>SUM(Month!P326:P328)</f>
        <v>-7.2399999999999992E-2</v>
      </c>
      <c r="Q114" s="109">
        <f>SUM(Month!Q326:Q328)</f>
        <v>-4.8399999999999999E-2</v>
      </c>
      <c r="R114" s="109">
        <f>SUM(Month!R326:R328)</f>
        <v>4.4039999999999999</v>
      </c>
      <c r="S114" s="109">
        <f>SUM(Month!S326:S328)</f>
        <v>20.746899999999997</v>
      </c>
      <c r="T114" s="109">
        <f>SUM(Month!T326:T328)</f>
        <v>3.8705999999999996</v>
      </c>
      <c r="U114" s="109">
        <f>SUM(Month!U326:U328)</f>
        <v>7.7067999999999994</v>
      </c>
      <c r="V114" s="110">
        <f>SUM(Month!V326:V328)</f>
        <v>63.216699999999996</v>
      </c>
      <c r="W114" s="109">
        <f>SUM(Month!W326:W328)</f>
        <v>29.884800000000002</v>
      </c>
      <c r="X114" s="109">
        <f>SUM(Month!X326:X328)</f>
        <v>20.244799999999998</v>
      </c>
      <c r="Y114" s="110">
        <f>SUM(Month!Y326:Y328)</f>
        <v>21.525400000000001</v>
      </c>
    </row>
    <row r="115" spans="1:25" ht="15" customHeight="1" x14ac:dyDescent="0.35">
      <c r="A115" s="67" t="s">
        <v>688</v>
      </c>
      <c r="B115" s="109">
        <f>SUM(Month!B329:B331)</f>
        <v>65.772400000000005</v>
      </c>
      <c r="C115" s="109">
        <f>SUM(Month!C329:C331)</f>
        <v>3.1412</v>
      </c>
      <c r="D115" s="110">
        <f>SUM(Month!D329:D331)</f>
        <v>62.631200000000007</v>
      </c>
      <c r="E115" s="109">
        <f>SUM(Month!E329:E331)</f>
        <v>1.2341</v>
      </c>
      <c r="F115" s="109">
        <f>SUM(Month!F329:F331)</f>
        <v>0.12680000000000002</v>
      </c>
      <c r="G115" s="109">
        <f>SUM(Month!G329:G331)</f>
        <v>21.060200000000002</v>
      </c>
      <c r="H115" s="109">
        <f>SUM(Month!H329:H331)</f>
        <v>9.3978999999999999</v>
      </c>
      <c r="I115" s="109">
        <f>SUM(Month!I329:I331)</f>
        <v>1.3914</v>
      </c>
      <c r="J115" s="109">
        <f>SUM(Month!J329:J331)</f>
        <v>23.750300000000003</v>
      </c>
      <c r="K115" s="109">
        <f>SUM(Month!K329:K331)</f>
        <v>7.8169000000000004</v>
      </c>
      <c r="L115" s="109">
        <f>SUM(Month!L329:L331)</f>
        <v>15.933400000000001</v>
      </c>
      <c r="M115" s="109">
        <f>SUM(Month!M329:M331)</f>
        <v>0.5290999999999999</v>
      </c>
      <c r="N115" s="109">
        <f>SUM(Month!N329:N331)</f>
        <v>5.0177999999999994</v>
      </c>
      <c r="O115" s="109">
        <f>SUM(Month!O329:O331)</f>
        <v>0.35210000000000002</v>
      </c>
      <c r="P115" s="109">
        <f>SUM(Month!P329:P331)</f>
        <v>-0.1656</v>
      </c>
      <c r="Q115" s="109">
        <f>SUM(Month!Q329:Q331)</f>
        <v>-6.3100000000000003E-2</v>
      </c>
      <c r="R115" s="109">
        <f>SUM(Month!R329:R331)</f>
        <v>6.7771999999999997</v>
      </c>
      <c r="S115" s="109">
        <f>SUM(Month!S329:S331)</f>
        <v>21.0139</v>
      </c>
      <c r="T115" s="109">
        <f>SUM(Month!T329:T331)</f>
        <v>5.1487999999999996</v>
      </c>
      <c r="U115" s="109">
        <f>SUM(Month!U329:U331)</f>
        <v>6.2806999999999995</v>
      </c>
      <c r="V115" s="110">
        <f>SUM(Month!V329:V331)</f>
        <v>74.060699999999997</v>
      </c>
      <c r="W115" s="109">
        <f>SUM(Month!W329:W331)</f>
        <v>40.0867</v>
      </c>
      <c r="X115" s="109">
        <f>SUM(Month!X329:X331)</f>
        <v>30.688899999999997</v>
      </c>
      <c r="Y115" s="110">
        <f>SUM(Month!Y329:Y331)</f>
        <v>22.421099999999999</v>
      </c>
    </row>
    <row r="116" spans="1:25" x14ac:dyDescent="0.35">
      <c r="A116" s="67" t="s">
        <v>775</v>
      </c>
      <c r="B116" s="109">
        <f>SUM(Month!B332:B334)</f>
        <v>64.722800000000007</v>
      </c>
      <c r="C116" s="109">
        <f>SUM(Month!C332:C334)</f>
        <v>3.1961000000000004</v>
      </c>
      <c r="D116" s="110">
        <f>SUM(Month!D332:D334)</f>
        <v>61.526699999999991</v>
      </c>
      <c r="E116" s="109">
        <f>SUM(Month!E332:E334)</f>
        <v>1.0204</v>
      </c>
      <c r="F116" s="109">
        <f>SUM(Month!F332:F334)</f>
        <v>0.1145</v>
      </c>
      <c r="G116" s="109">
        <f>SUM(Month!G332:G334)</f>
        <v>22.076599999999999</v>
      </c>
      <c r="H116" s="109">
        <f>SUM(Month!H332:H334)</f>
        <v>7.5967000000000002</v>
      </c>
      <c r="I116" s="109">
        <f>SUM(Month!I332:I334)</f>
        <v>1.4636</v>
      </c>
      <c r="J116" s="109">
        <f>SUM(Month!J332:J334)</f>
        <v>23.6036</v>
      </c>
      <c r="K116" s="109">
        <f>SUM(Month!K332:K334)</f>
        <v>8.5396999999999998</v>
      </c>
      <c r="L116" s="109">
        <f>SUM(Month!L332:L334)</f>
        <v>15.0639</v>
      </c>
      <c r="M116" s="109">
        <f>SUM(Month!M332:M334)</f>
        <v>0.65229999999999999</v>
      </c>
      <c r="N116" s="109">
        <f>SUM(Month!N332:N334)</f>
        <v>4.8872</v>
      </c>
      <c r="O116" s="109">
        <f>SUM(Month!O332:O334)</f>
        <v>0.36099999999999999</v>
      </c>
      <c r="P116" s="109">
        <f>SUM(Month!P332:P334)</f>
        <v>-0.184</v>
      </c>
      <c r="Q116" s="109">
        <f>SUM(Month!Q332:Q334)</f>
        <v>-6.5299999999999997E-2</v>
      </c>
      <c r="R116" s="109">
        <f>SUM(Month!R332:R334)</f>
        <v>6.4018999999999995</v>
      </c>
      <c r="S116" s="109">
        <f>SUM(Month!S332:S334)</f>
        <v>22.0578</v>
      </c>
      <c r="T116" s="109">
        <f>SUM(Month!T332:T334)</f>
        <v>9.0265999999999984</v>
      </c>
      <c r="U116" s="109">
        <f>SUM(Month!U332:U334)</f>
        <v>6.3846999999999996</v>
      </c>
      <c r="V116" s="110">
        <f>SUM(Month!V332:V334)</f>
        <v>76.937899999999999</v>
      </c>
      <c r="W116" s="109">
        <f>SUM(Month!W332:W334)</f>
        <v>38.203500000000005</v>
      </c>
      <c r="X116" s="109">
        <f>SUM(Month!X332:X334)</f>
        <v>30.6066</v>
      </c>
      <c r="Y116" s="110">
        <f>SUM(Month!Y332:Y334)</f>
        <v>23.211500000000001</v>
      </c>
    </row>
    <row r="117" spans="1:25" x14ac:dyDescent="0.35">
      <c r="A117" s="67" t="s">
        <v>776</v>
      </c>
      <c r="B117" s="109">
        <f>SUM(Month!B335:B337)</f>
        <v>50.205099999999995</v>
      </c>
      <c r="C117" s="109">
        <f>SUM(Month!C335:C337)</f>
        <v>2.8191000000000002</v>
      </c>
      <c r="D117" s="109">
        <f>SUM(Month!D335:D337)</f>
        <v>47.385999999999996</v>
      </c>
      <c r="E117" s="135">
        <f>SUM(Month!E335:E337)</f>
        <v>0.30530000000000002</v>
      </c>
      <c r="F117" s="109">
        <f>SUM(Month!F335:F337)</f>
        <v>0.12029999999999999</v>
      </c>
      <c r="G117" s="109">
        <f>SUM(Month!G335:G337)</f>
        <v>13.604499999999998</v>
      </c>
      <c r="H117" s="109">
        <f>SUM(Month!H335:H337)</f>
        <v>10.497299999999999</v>
      </c>
      <c r="I117" s="109">
        <f>SUM(Month!I335:I337)</f>
        <v>0.70330000000000004</v>
      </c>
      <c r="J117" s="109">
        <f>SUM(Month!J335:J337)</f>
        <v>15.619</v>
      </c>
      <c r="K117" s="109">
        <f>SUM(Month!K335:K337)</f>
        <v>5.6852</v>
      </c>
      <c r="L117" s="109">
        <f>SUM(Month!L335:L337)</f>
        <v>9.9337</v>
      </c>
      <c r="M117" s="109">
        <f>SUM(Month!M335:M337)</f>
        <v>1.7242999999999999</v>
      </c>
      <c r="N117" s="109">
        <f>SUM(Month!N335:N337)</f>
        <v>4.6774000000000004</v>
      </c>
      <c r="O117" s="109">
        <f>SUM(Month!O335:O337)</f>
        <v>0.35370000000000001</v>
      </c>
      <c r="P117" s="109">
        <f>SUM(Month!P335:P337)</f>
        <v>-0.15310000000000001</v>
      </c>
      <c r="Q117" s="109">
        <f>SUM(Month!Q335:Q337)</f>
        <v>-6.59E-2</v>
      </c>
      <c r="R117" s="109">
        <f>SUM(Month!R335:R337)</f>
        <v>5.4744000000000002</v>
      </c>
      <c r="S117" s="109">
        <f>SUM(Month!S335:S337)</f>
        <v>13.5868</v>
      </c>
      <c r="T117" s="109">
        <f>SUM(Month!T335:T337)</f>
        <v>9.2181999999999995</v>
      </c>
      <c r="U117" s="109">
        <f>SUM(Month!U335:U337)</f>
        <v>7.9872999999999994</v>
      </c>
      <c r="V117" s="109">
        <f>SUM(Month!V335:V337)</f>
        <v>64.591499999999996</v>
      </c>
      <c r="W117" s="135">
        <f>SUM(Month!W335:W337)</f>
        <v>33.221199999999996</v>
      </c>
      <c r="X117" s="109">
        <f>SUM(Month!X335:X337)</f>
        <v>22.723800000000001</v>
      </c>
      <c r="Y117" s="110">
        <f>SUM(Month!Y335:Y337)</f>
        <v>14.030200000000001</v>
      </c>
    </row>
    <row r="118" spans="1:25" x14ac:dyDescent="0.35">
      <c r="A118" s="67" t="s">
        <v>710</v>
      </c>
      <c r="B118" s="109">
        <f>SUM(Month!B338:B340)</f>
        <v>50.110399999999998</v>
      </c>
      <c r="C118" s="109">
        <f>SUM(Month!C338:C340)</f>
        <v>2.8201999999999998</v>
      </c>
      <c r="D118" s="109">
        <f>SUM(Month!D338:D340)</f>
        <v>47.290199999999999</v>
      </c>
      <c r="E118" s="135">
        <f>SUM(Month!E338:E340)</f>
        <v>0.21730000000000002</v>
      </c>
      <c r="F118" s="109">
        <f>SUM(Month!F338:F340)</f>
        <v>9.9400000000000002E-2</v>
      </c>
      <c r="G118" s="109">
        <f>SUM(Month!G338:G340)</f>
        <v>14.033999999999999</v>
      </c>
      <c r="H118" s="109">
        <f>SUM(Month!H338:H340)</f>
        <v>10.4435</v>
      </c>
      <c r="I118" s="109">
        <f>SUM(Month!I338:I340)</f>
        <v>0.76049999999999995</v>
      </c>
      <c r="J118" s="109">
        <f>SUM(Month!J338:J340)</f>
        <v>15.156799999999999</v>
      </c>
      <c r="K118" s="109">
        <f>SUM(Month!K338:K340)</f>
        <v>5.383</v>
      </c>
      <c r="L118" s="109">
        <f>SUM(Month!L338:L340)</f>
        <v>9.7737999999999996</v>
      </c>
      <c r="M118" s="109">
        <f>SUM(Month!M338:M340)</f>
        <v>1.5806</v>
      </c>
      <c r="N118" s="109">
        <f>SUM(Month!N338:N340)</f>
        <v>4.8587000000000007</v>
      </c>
      <c r="O118" s="109">
        <f>SUM(Month!O338:O340)</f>
        <v>0.37290000000000001</v>
      </c>
      <c r="P118" s="109">
        <f>SUM(Month!P338:P340)</f>
        <v>-0.1633</v>
      </c>
      <c r="Q118" s="109">
        <f>SUM(Month!Q338:Q340)</f>
        <v>-6.9999999999999993E-2</v>
      </c>
      <c r="R118" s="109">
        <f>SUM(Month!R338:R340)</f>
        <v>5.6562000000000001</v>
      </c>
      <c r="S118" s="109">
        <f>SUM(Month!S338:S340)</f>
        <v>13.925900000000002</v>
      </c>
      <c r="T118" s="109">
        <f>SUM(Month!T338:T340)</f>
        <v>8.1369000000000007</v>
      </c>
      <c r="U118" s="109">
        <f>SUM(Month!U338:U340)</f>
        <v>8.043099999999999</v>
      </c>
      <c r="V118" s="109">
        <f>SUM(Month!V338:V340)</f>
        <v>63.470199999999991</v>
      </c>
      <c r="W118" s="135">
        <f>SUM(Month!W338:W340)</f>
        <v>32.799999999999997</v>
      </c>
      <c r="X118" s="109">
        <f>SUM(Month!X338:X340)</f>
        <v>22.3565</v>
      </c>
      <c r="Y118" s="110">
        <f>SUM(Month!Y338:Y340)</f>
        <v>14.3507</v>
      </c>
    </row>
    <row r="119" spans="1:25" x14ac:dyDescent="0.35">
      <c r="A119" s="67" t="s">
        <v>777</v>
      </c>
      <c r="B119" s="109">
        <f>SUM(Month!B341:B343)</f>
        <v>64.328500000000005</v>
      </c>
      <c r="C119" s="109">
        <f>SUM(Month!C341:C343)</f>
        <v>3.0051999999999999</v>
      </c>
      <c r="D119" s="110">
        <f>SUM(Month!D341:D343)</f>
        <v>61.323300000000003</v>
      </c>
      <c r="E119" s="109">
        <f>SUM(Month!E341:E343)</f>
        <v>0</v>
      </c>
      <c r="F119" s="109">
        <f>SUM(Month!F341:F343)</f>
        <v>9.3699999999999992E-2</v>
      </c>
      <c r="G119" s="109">
        <f>SUM(Month!G341:G343)</f>
        <v>24.031500000000001</v>
      </c>
      <c r="H119" s="109">
        <f>SUM(Month!H341:H343)</f>
        <v>8.8028000000000013</v>
      </c>
      <c r="I119" s="109">
        <f>SUM(Month!I341:I343)</f>
        <v>1.0826</v>
      </c>
      <c r="J119" s="109">
        <f>SUM(Month!J341:J343)</f>
        <v>21.3367</v>
      </c>
      <c r="K119" s="109">
        <f>SUM(Month!K341:K343)</f>
        <v>7.5678000000000001</v>
      </c>
      <c r="L119" s="109">
        <f>SUM(Month!L341:L343)</f>
        <v>13.768899999999999</v>
      </c>
      <c r="M119" s="109">
        <f>SUM(Month!M341:M343)</f>
        <v>0.46499999999999997</v>
      </c>
      <c r="N119" s="109">
        <f>SUM(Month!N341:N343)</f>
        <v>5.3790999999999993</v>
      </c>
      <c r="O119" s="109">
        <f>SUM(Month!O341:O343)</f>
        <v>0.35970000000000002</v>
      </c>
      <c r="P119" s="109">
        <f>SUM(Month!P341:P343)</f>
        <v>-0.1502</v>
      </c>
      <c r="Q119" s="109">
        <f>SUM(Month!Q341:Q343)</f>
        <v>-7.7600000000000002E-2</v>
      </c>
      <c r="R119" s="109">
        <f>SUM(Month!R341:R343)</f>
        <v>6.1551999999999998</v>
      </c>
      <c r="S119" s="109">
        <f>SUM(Month!S341:S343)</f>
        <v>23.7089</v>
      </c>
      <c r="T119" s="109">
        <f>SUM(Month!T341:T343)</f>
        <v>7.0261000000000013</v>
      </c>
      <c r="U119" s="109">
        <f>SUM(Month!U341:U343)</f>
        <v>6.35</v>
      </c>
      <c r="V119" s="109">
        <f>SUM(Month!V341:V343)</f>
        <v>74.699299999999994</v>
      </c>
      <c r="W119" s="135">
        <f>SUM(Month!W341:W343)</f>
        <v>37.066200000000002</v>
      </c>
      <c r="X119" s="109">
        <f>SUM(Month!X341:X343)</f>
        <v>28.263400000000001</v>
      </c>
      <c r="Y119" s="110">
        <f>SUM(Month!Y341:Y343)</f>
        <v>24.125299999999999</v>
      </c>
    </row>
    <row r="120" spans="1:25" x14ac:dyDescent="0.35">
      <c r="A120" s="67" t="s">
        <v>725</v>
      </c>
      <c r="B120" s="109">
        <f>SUM(Month!B344:B346)</f>
        <v>67.076400000000007</v>
      </c>
      <c r="C120" s="109">
        <f>SUM(Month!C344:C346)</f>
        <v>3.1463999999999999</v>
      </c>
      <c r="D120" s="110">
        <f>SUM(Month!D344:D346)</f>
        <v>63.929999999999993</v>
      </c>
      <c r="E120" s="109">
        <f>SUM(Month!E344:E346)</f>
        <v>0</v>
      </c>
      <c r="F120" s="109">
        <f>SUM(Month!F344:F346)</f>
        <v>7.4499999999999997E-2</v>
      </c>
      <c r="G120" s="109">
        <f>SUM(Month!G344:G346)</f>
        <v>27.557500000000001</v>
      </c>
      <c r="H120" s="109">
        <f>SUM(Month!H344:H346)</f>
        <v>8.7503999999999991</v>
      </c>
      <c r="I120" s="109">
        <f>SUM(Month!I344:I346)</f>
        <v>1.1396999999999999</v>
      </c>
      <c r="J120" s="109">
        <f>SUM(Month!J344:J346)</f>
        <v>20.2668</v>
      </c>
      <c r="K120" s="109">
        <f>SUM(Month!K344:K346)</f>
        <v>7.3639999999999999</v>
      </c>
      <c r="L120" s="109">
        <f>SUM(Month!L344:L346)</f>
        <v>12.902799999999999</v>
      </c>
      <c r="M120" s="109">
        <f>SUM(Month!M344:M346)</f>
        <v>0.87349999999999994</v>
      </c>
      <c r="N120" s="109">
        <f>SUM(Month!N344:N346)</f>
        <v>5.1440000000000001</v>
      </c>
      <c r="O120" s="109">
        <f>SUM(Month!O344:O346)</f>
        <v>0.37449999999999994</v>
      </c>
      <c r="P120" s="109">
        <f>SUM(Month!P344:P346)</f>
        <v>-0.15939999999999999</v>
      </c>
      <c r="Q120" s="109">
        <f>SUM(Month!Q344:Q346)</f>
        <v>-9.1499999999999998E-2</v>
      </c>
      <c r="R120" s="109">
        <f>SUM(Month!R344:R346)</f>
        <v>6.0876999999999999</v>
      </c>
      <c r="S120" s="109">
        <f>SUM(Month!S344:S346)</f>
        <v>27.063000000000002</v>
      </c>
      <c r="T120" s="109">
        <f>SUM(Month!T344:T346)</f>
        <v>7.8325999999999993</v>
      </c>
      <c r="U120" s="109">
        <f>SUM(Month!U344:U346)</f>
        <v>6.5210999999999997</v>
      </c>
      <c r="V120" s="109">
        <f>SUM(Month!V344:V346)</f>
        <v>78.283800000000014</v>
      </c>
      <c r="W120" s="135">
        <f>SUM(Month!W344:W346)</f>
        <v>36.174399999999999</v>
      </c>
      <c r="X120" s="109">
        <f>SUM(Month!X344:X346)</f>
        <v>27.423999999999999</v>
      </c>
      <c r="Y120" s="110">
        <f>SUM(Month!Y344:Y346)</f>
        <v>27.632200000000001</v>
      </c>
    </row>
    <row r="121" spans="1:25" x14ac:dyDescent="0.35">
      <c r="A121" s="67" t="s">
        <v>737</v>
      </c>
      <c r="B121" s="109">
        <f>SUM(Month!B347:B349)</f>
        <v>49.882400000000004</v>
      </c>
      <c r="C121" s="109">
        <f>SUM(Month!C347:C349)</f>
        <v>2.5135000000000001</v>
      </c>
      <c r="D121" s="110">
        <f>SUM(Month!D347:D349)</f>
        <v>47.368899999999996</v>
      </c>
      <c r="E121" s="109">
        <f>SUM(Month!E347:E349)</f>
        <v>0</v>
      </c>
      <c r="F121" s="109">
        <f>SUM(Month!F347:F349)</f>
        <v>8.4499999999999992E-2</v>
      </c>
      <c r="G121" s="109">
        <f>SUM(Month!G347:G349)</f>
        <v>14.734999999999999</v>
      </c>
      <c r="H121" s="109">
        <f>SUM(Month!H347:H349)</f>
        <v>9.0789000000000009</v>
      </c>
      <c r="I121" s="109">
        <f>SUM(Month!I347:I349)</f>
        <v>0.4</v>
      </c>
      <c r="J121" s="109">
        <f>SUM(Month!J347:J349)</f>
        <v>15.788499999999999</v>
      </c>
      <c r="K121" s="109">
        <f>SUM(Month!K347:K349)</f>
        <v>5.3651999999999997</v>
      </c>
      <c r="L121" s="109">
        <f>SUM(Month!L347:L349)</f>
        <v>10.423300000000001</v>
      </c>
      <c r="M121" s="109">
        <f>SUM(Month!M347:M349)</f>
        <v>2.3701999999999996</v>
      </c>
      <c r="N121" s="109">
        <f>SUM(Month!N347:N349)</f>
        <v>4.6891999999999996</v>
      </c>
      <c r="O121" s="109">
        <f>SUM(Month!O347:O349)</f>
        <v>0.34229999999999999</v>
      </c>
      <c r="P121" s="109">
        <f>SUM(Month!P347:P349)</f>
        <v>-1.9E-2</v>
      </c>
      <c r="Q121" s="109">
        <f>SUM(Month!Q347:Q349)</f>
        <v>-0.10059999999999999</v>
      </c>
      <c r="R121" s="109">
        <f>SUM(Month!R347:R349)</f>
        <v>5.1859999999999999</v>
      </c>
      <c r="S121" s="109">
        <f>SUM(Month!S347:S349)</f>
        <v>14.664899999999999</v>
      </c>
      <c r="T121" s="109">
        <f>SUM(Month!T347:T349)</f>
        <v>7.3819999999999997</v>
      </c>
      <c r="U121" s="109">
        <f>SUM(Month!U347:U349)</f>
        <v>9.4942999999999991</v>
      </c>
      <c r="V121" s="109">
        <f>SUM(Month!V347:V349)</f>
        <v>64.245199999999997</v>
      </c>
      <c r="W121" s="135">
        <f>SUM(Month!W347:W349)</f>
        <v>32.326799999999999</v>
      </c>
      <c r="X121" s="109">
        <f>SUM(Month!X347:X349)</f>
        <v>23.247900000000001</v>
      </c>
      <c r="Y121" s="110">
        <f>SUM(Month!Y347:Y349)</f>
        <v>14.819500000000001</v>
      </c>
    </row>
    <row r="122" spans="1:25" x14ac:dyDescent="0.35">
      <c r="A122" s="67" t="s">
        <v>753</v>
      </c>
      <c r="B122" s="109">
        <f>SUM(Month!B350:B352)</f>
        <v>49.808700000000002</v>
      </c>
      <c r="C122" s="109">
        <f>SUM(Month!C350:C352)</f>
        <v>2.4238999999999997</v>
      </c>
      <c r="D122" s="110">
        <f>SUM(Month!D350:D352)</f>
        <v>47.384799999999998</v>
      </c>
      <c r="E122" s="109">
        <f>SUM(Month!E350:E352)</f>
        <v>0</v>
      </c>
      <c r="F122" s="109">
        <f>SUM(Month!F350:F352)</f>
        <v>0.1074</v>
      </c>
      <c r="G122" s="109">
        <f>SUM(Month!G350:G352)</f>
        <v>15.800599999999999</v>
      </c>
      <c r="H122" s="109">
        <f>SUM(Month!H350:H352)</f>
        <v>7.5079000000000002</v>
      </c>
      <c r="I122" s="109">
        <f>SUM(Month!I350:I352)</f>
        <v>0.68359999999999999</v>
      </c>
      <c r="J122" s="109">
        <f>SUM(Month!J350:J352)</f>
        <v>16.061900000000001</v>
      </c>
      <c r="K122" s="109">
        <f>SUM(Month!K350:K352)</f>
        <v>5.2813999999999997</v>
      </c>
      <c r="L122" s="109">
        <f>SUM(Month!L350:L352)</f>
        <v>10.7804</v>
      </c>
      <c r="M122" s="109">
        <f>SUM(Month!M350:M352)</f>
        <v>1.9068000000000001</v>
      </c>
      <c r="N122" s="109">
        <f>SUM(Month!N350:N352)</f>
        <v>5.1013000000000002</v>
      </c>
      <c r="O122" s="109">
        <f>SUM(Month!O350:O352)</f>
        <v>0.35860000000000003</v>
      </c>
      <c r="P122" s="109">
        <f>SUM(Month!P350:P352)</f>
        <v>-4.2700000000000002E-2</v>
      </c>
      <c r="Q122" s="109">
        <f>SUM(Month!Q350:Q352)</f>
        <v>-0.10059999999999999</v>
      </c>
      <c r="R122" s="109">
        <f>SUM(Month!R350:R352)</f>
        <v>5.8421000000000003</v>
      </c>
      <c r="S122" s="109">
        <f>SUM(Month!S350:S352)</f>
        <v>15.5258</v>
      </c>
      <c r="T122" s="109">
        <f>SUM(Month!T350:T352)</f>
        <v>8.0993999999999993</v>
      </c>
      <c r="U122" s="109">
        <f>SUM(Month!U350:U352)</f>
        <v>8.7470999999999997</v>
      </c>
      <c r="V122" s="109">
        <f>SUM(Month!V350:V352)</f>
        <v>64.231300000000005</v>
      </c>
      <c r="W122" s="135">
        <f>SUM(Month!W350:W352)</f>
        <v>31.261600000000001</v>
      </c>
      <c r="X122" s="109">
        <f>SUM(Month!X350:X352)</f>
        <v>23.753499999999999</v>
      </c>
      <c r="Y122" s="110">
        <f>SUM(Month!Y350:Y352)</f>
        <v>15.907999999999999</v>
      </c>
    </row>
    <row r="123" spans="1:25" x14ac:dyDescent="0.35">
      <c r="A123" s="67" t="s">
        <v>770</v>
      </c>
      <c r="B123" s="109">
        <f>SUM(Month!B353:B355)</f>
        <v>66.078500000000005</v>
      </c>
      <c r="C123" s="109">
        <f>SUM(Month!C353:C355)</f>
        <v>3.0611999999999995</v>
      </c>
      <c r="D123" s="110">
        <f>SUM(Month!D353:D355)</f>
        <v>63.017499999999998</v>
      </c>
      <c r="E123" s="109">
        <f>SUM(Month!E353:E355)</f>
        <v>0</v>
      </c>
      <c r="F123" s="109">
        <f>SUM(Month!F353:F355)</f>
        <v>0.128</v>
      </c>
      <c r="G123" s="109">
        <f>SUM(Month!G353:G355)</f>
        <v>21.392900000000001</v>
      </c>
      <c r="H123" s="109">
        <f>SUM(Month!H353:H355)</f>
        <v>7.6652000000000005</v>
      </c>
      <c r="I123" s="109">
        <f>SUM(Month!I353:I355)</f>
        <v>1.4201000000000001</v>
      </c>
      <c r="J123" s="109">
        <f>SUM(Month!J353:J355)</f>
        <v>25.989699999999999</v>
      </c>
      <c r="K123" s="109">
        <f>SUM(Month!K353:K355)</f>
        <v>8.2952999999999992</v>
      </c>
      <c r="L123" s="109">
        <f>SUM(Month!L353:L355)</f>
        <v>17.694500000000001</v>
      </c>
      <c r="M123" s="109">
        <f>SUM(Month!M353:M355)</f>
        <v>0.54280000000000006</v>
      </c>
      <c r="N123" s="109">
        <f>SUM(Month!N353:N355)</f>
        <v>5.7302999999999997</v>
      </c>
      <c r="O123" s="109">
        <f>SUM(Month!O353:O355)</f>
        <v>0.38109999999999999</v>
      </c>
      <c r="P123" s="109">
        <f>SUM(Month!P353:P355)</f>
        <v>-0.1109</v>
      </c>
      <c r="Q123" s="109">
        <f>SUM(Month!Q353:Q355)</f>
        <v>-0.1217</v>
      </c>
      <c r="R123" s="109">
        <f>SUM(Month!R353:R355)</f>
        <v>6.5245999999999995</v>
      </c>
      <c r="S123" s="109">
        <f>SUM(Month!S353:S355)</f>
        <v>21.107500000000002</v>
      </c>
      <c r="T123" s="109">
        <f>SUM(Month!T353:T355)</f>
        <v>6.4157000000000002</v>
      </c>
      <c r="U123" s="109">
        <f>SUM(Month!U353:U355)</f>
        <v>6.7723999999999993</v>
      </c>
      <c r="V123" s="109">
        <f>SUM(Month!V353:V355)</f>
        <v>76.205600000000004</v>
      </c>
      <c r="W123" s="135">
        <f>SUM(Month!W353:W355)</f>
        <v>41.348199999999999</v>
      </c>
      <c r="X123" s="109">
        <f>SUM(Month!X353:X355)</f>
        <v>33.683</v>
      </c>
      <c r="Y123" s="110">
        <f>SUM(Month!Y353:Y355)</f>
        <v>21.520800000000001</v>
      </c>
    </row>
    <row r="124" spans="1:25" x14ac:dyDescent="0.35">
      <c r="A124" s="67" t="s">
        <v>786</v>
      </c>
      <c r="B124" s="109">
        <f>SUM(Month!B356:B358)</f>
        <v>68.407600000000002</v>
      </c>
      <c r="C124" s="109">
        <f>SUM(Month!C356:C358)</f>
        <v>3.2967</v>
      </c>
      <c r="D124" s="110">
        <f>SUM(Month!D356:D358)</f>
        <v>65.110900000000001</v>
      </c>
      <c r="E124" s="109">
        <f>SUM(Month!E356:E358)</f>
        <v>0</v>
      </c>
      <c r="F124" s="109">
        <f>SUM(Month!F356:F358)</f>
        <v>0.12570000000000001</v>
      </c>
      <c r="G124" s="109">
        <f>SUM(Month!G356:G358)</f>
        <v>23.077400000000004</v>
      </c>
      <c r="H124" s="109">
        <f>SUM(Month!H356:H358)</f>
        <v>8.1045999999999996</v>
      </c>
      <c r="I124" s="109">
        <f>SUM(Month!I356:I358)</f>
        <v>1.1045</v>
      </c>
      <c r="J124" s="109">
        <f>SUM(Month!J356:J358)</f>
        <v>26.467200000000002</v>
      </c>
      <c r="K124" s="109">
        <f>SUM(Month!K356:K358)</f>
        <v>9.6119000000000003</v>
      </c>
      <c r="L124" s="109">
        <f>SUM(Month!L356:L358)</f>
        <v>16.8552</v>
      </c>
      <c r="M124" s="109">
        <f>SUM(Month!M356:M358)</f>
        <v>0.78539999999999999</v>
      </c>
      <c r="N124" s="109">
        <f>SUM(Month!N356:N358)</f>
        <v>5.3407</v>
      </c>
      <c r="O124" s="109">
        <f>SUM(Month!O356:O358)</f>
        <v>0.37409999999999999</v>
      </c>
      <c r="P124" s="109">
        <f>SUM(Month!P356:P358)</f>
        <v>-0.1229</v>
      </c>
      <c r="Q124" s="109">
        <f>SUM(Month!Q356:Q358)</f>
        <v>-0.1459</v>
      </c>
      <c r="R124" s="109">
        <f>SUM(Month!R356:R358)</f>
        <v>5.8517000000000001</v>
      </c>
      <c r="S124" s="109">
        <f>SUM(Month!S356:S358)</f>
        <v>23.066199999999998</v>
      </c>
      <c r="T124" s="109">
        <f>SUM(Month!T356:T358)</f>
        <v>6.1829999999999998</v>
      </c>
      <c r="U124" s="109">
        <f>SUM(Month!U356:U358)</f>
        <v>7.1089000000000002</v>
      </c>
      <c r="V124" s="109">
        <f>SUM(Month!V356:V358)</f>
        <v>78.402900000000002</v>
      </c>
      <c r="W124" s="135">
        <f>SUM(Month!W356:W358)</f>
        <v>41.802399999999999</v>
      </c>
      <c r="X124" s="109">
        <f>SUM(Month!X356:X358)</f>
        <v>33.697899999999997</v>
      </c>
      <c r="Y124" s="110">
        <f>SUM(Month!Y356:Y358)</f>
        <v>23.203200000000002</v>
      </c>
    </row>
    <row r="125" spans="1:25" x14ac:dyDescent="0.35">
      <c r="A125" s="67" t="s">
        <v>785</v>
      </c>
      <c r="B125" s="109">
        <f>SUM(Month!B359:B361)</f>
        <v>52.127700000000004</v>
      </c>
      <c r="C125" s="109">
        <f>SUM(Month!C359:C361)</f>
        <v>3.2305000000000001</v>
      </c>
      <c r="D125" s="110">
        <f>SUM(Month!D359:D361)</f>
        <v>48.897199999999998</v>
      </c>
      <c r="E125" s="109">
        <f>SUM(Month!E359:E361)</f>
        <v>0</v>
      </c>
      <c r="F125" s="109">
        <f>SUM(Month!F359:F361)</f>
        <v>9.7399999999999987E-2</v>
      </c>
      <c r="G125" s="109">
        <f>SUM(Month!G359:G361)</f>
        <v>15.722999999999999</v>
      </c>
      <c r="H125" s="109">
        <f>SUM(Month!H359:H361)</f>
        <v>8.0285999999999991</v>
      </c>
      <c r="I125" s="109">
        <f>SUM(Month!I359:I361)</f>
        <v>0.84199999999999997</v>
      </c>
      <c r="J125" s="109">
        <f>SUM(Month!J359:J361)</f>
        <v>17.254300000000001</v>
      </c>
      <c r="K125" s="109">
        <f>SUM(Month!K359:K361)</f>
        <v>6.0869999999999997</v>
      </c>
      <c r="L125" s="109">
        <f>SUM(Month!L359:L361)</f>
        <v>11.167300000000001</v>
      </c>
      <c r="M125" s="109">
        <f>SUM(Month!M359:M361)</f>
        <v>2.2622</v>
      </c>
      <c r="N125" s="109">
        <f>SUM(Month!N359:N361)</f>
        <v>4.6551</v>
      </c>
      <c r="O125" s="109">
        <f>SUM(Month!O359:O361)</f>
        <v>0.33300000000000002</v>
      </c>
      <c r="P125" s="109">
        <f>SUM(Month!P359:P361)</f>
        <v>-0.12379999999999999</v>
      </c>
      <c r="Q125" s="109">
        <f>SUM(Month!Q359:Q361)</f>
        <v>-0.17480000000000001</v>
      </c>
      <c r="R125" s="109">
        <f>SUM(Month!R359:R361)</f>
        <v>5.2095000000000002</v>
      </c>
      <c r="S125" s="109">
        <f>SUM(Month!S359:S361)</f>
        <v>15.5991</v>
      </c>
      <c r="T125" s="109">
        <f>SUM(Month!T359:T361)</f>
        <v>7.6149000000000004</v>
      </c>
      <c r="U125" s="109">
        <f>SUM(Month!U359:U361)</f>
        <v>10.4171</v>
      </c>
      <c r="V125" s="109">
        <f>SUM(Month!V359:V361)</f>
        <v>66.929199999999994</v>
      </c>
      <c r="W125" s="135">
        <f>SUM(Month!W359:W361)</f>
        <v>33.042200000000001</v>
      </c>
      <c r="X125" s="109">
        <f>SUM(Month!X359:X361)</f>
        <v>25.0136</v>
      </c>
      <c r="Y125" s="110">
        <f>SUM(Month!Y359:Y361)</f>
        <v>15.820399999999999</v>
      </c>
    </row>
    <row r="130" spans="25:25" x14ac:dyDescent="0.35">
      <c r="Y130" s="263"/>
    </row>
  </sheetData>
  <phoneticPr fontId="32" type="noConversion"/>
  <pageMargins left="0.7" right="0.7" top="0.75" bottom="0.75" header="0.3" footer="0.3"/>
  <pageSetup paperSize="9" orientation="portrait" r:id="rId1"/>
  <ignoredErrors>
    <ignoredError sqref="B8:I47 B48:J59 B60:L79 N8:N71 R8:V11 R12:Y116 B80:P116 P12:P71 N72:P79 Q88:Q116 B117 C117:Y117 B118:Y119 B120:Y120 B121:Y121 B122:Y123 B124:Y125" formulaRange="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D848-ED81-47D8-8A70-2B0102FEE47E}">
  <dimension ref="A1:B13"/>
  <sheetViews>
    <sheetView workbookViewId="0"/>
  </sheetViews>
  <sheetFormatPr defaultColWidth="8.7265625" defaultRowHeight="14.5" x14ac:dyDescent="0.35"/>
  <cols>
    <col min="1" max="1" width="101.26953125" style="155" customWidth="1"/>
    <col min="2" max="2" width="20.453125" style="155" bestFit="1" customWidth="1"/>
    <col min="3" max="16384" width="8.7265625" style="156"/>
  </cols>
  <sheetData>
    <row r="1" spans="1:2" ht="45" customHeight="1" x14ac:dyDescent="0.35">
      <c r="A1" s="154" t="s">
        <v>10</v>
      </c>
    </row>
    <row r="2" spans="1:2" ht="20.25" customHeight="1" x14ac:dyDescent="0.35">
      <c r="A2" s="157" t="s">
        <v>11</v>
      </c>
    </row>
    <row r="3" spans="1:2" ht="20.25" customHeight="1" x14ac:dyDescent="0.35">
      <c r="A3" s="158" t="s">
        <v>12</v>
      </c>
    </row>
    <row r="4" spans="1:2" ht="30" customHeight="1" x14ac:dyDescent="0.55000000000000004">
      <c r="A4" s="159" t="s">
        <v>169</v>
      </c>
      <c r="B4" s="159" t="s">
        <v>170</v>
      </c>
    </row>
    <row r="5" spans="1:2" ht="20.25" customHeight="1" x14ac:dyDescent="0.35">
      <c r="A5" s="157" t="s">
        <v>171</v>
      </c>
      <c r="B5" s="160" t="s">
        <v>14</v>
      </c>
    </row>
    <row r="6" spans="1:2" ht="20.25" customHeight="1" x14ac:dyDescent="0.35">
      <c r="A6" s="157" t="s">
        <v>172</v>
      </c>
      <c r="B6" s="160" t="s">
        <v>10</v>
      </c>
    </row>
    <row r="7" spans="1:2" ht="20.25" customHeight="1" x14ac:dyDescent="0.35">
      <c r="A7" s="157" t="s">
        <v>173</v>
      </c>
      <c r="B7" s="160" t="s">
        <v>16</v>
      </c>
    </row>
    <row r="8" spans="1:2" ht="20.25" customHeight="1" x14ac:dyDescent="0.35">
      <c r="A8" s="157" t="s">
        <v>174</v>
      </c>
      <c r="B8" s="160" t="s">
        <v>15</v>
      </c>
    </row>
    <row r="9" spans="1:2" ht="20.25" customHeight="1" x14ac:dyDescent="0.35">
      <c r="A9" s="157" t="s">
        <v>585</v>
      </c>
      <c r="B9" s="160" t="s">
        <v>65</v>
      </c>
    </row>
    <row r="10" spans="1:2" ht="20.25" customHeight="1" x14ac:dyDescent="0.35">
      <c r="A10" s="157" t="s">
        <v>586</v>
      </c>
      <c r="B10" s="161" t="s">
        <v>175</v>
      </c>
    </row>
    <row r="11" spans="1:2" ht="20.25" customHeight="1" x14ac:dyDescent="0.35">
      <c r="A11" s="157" t="s">
        <v>590</v>
      </c>
      <c r="B11" s="161" t="s">
        <v>176</v>
      </c>
    </row>
    <row r="12" spans="1:2" ht="20.25" customHeight="1" x14ac:dyDescent="0.35">
      <c r="A12" s="157" t="s">
        <v>589</v>
      </c>
      <c r="B12" s="161" t="s">
        <v>177</v>
      </c>
    </row>
    <row r="13" spans="1:2" ht="20.25" customHeight="1" x14ac:dyDescent="0.35">
      <c r="A13" s="157" t="s">
        <v>592</v>
      </c>
      <c r="B13" s="160" t="s">
        <v>178</v>
      </c>
    </row>
  </sheetData>
  <hyperlinks>
    <hyperlink ref="B5" location="'Cover Sheet'!A1" display="Cover Sheet" xr:uid="{1FEDB4D4-111E-4D0E-8C23-6D9B17A3880F}"/>
    <hyperlink ref="B6" location="Contents!A1" display="Contents" xr:uid="{3999C1C3-206D-447C-BDD2-1A5687803C3C}"/>
    <hyperlink ref="B8" location="Commentary!A1" display="Commentary" xr:uid="{E03041E9-231D-4233-8179-F72ED3CF26B4}"/>
    <hyperlink ref="B9" location="'Main Table'!A1" display="Main table (TWh)" xr:uid="{2FCAFEE3-14A4-40DE-8AE5-4C671BBE9329}"/>
    <hyperlink ref="B11" location="Annual!A1" display="Annual (mtoe)" xr:uid="{707B2055-21A8-48B4-8F4D-6C883B74D41D}"/>
    <hyperlink ref="B12" location="Quarter!A1" display="Quarter (mtoe)" xr:uid="{C2738E8C-80BE-46C2-AFD6-6E47839AD3A5}"/>
    <hyperlink ref="B13" location="Month!A1" display="Month (TWh)" xr:uid="{DB3FF494-B9DB-4B68-9330-E814762C62A3}"/>
    <hyperlink ref="B7" location="Notes!A1" display="Notes" xr:uid="{9C3F8C47-73AE-42B5-BED7-3ACBB85D8F60}"/>
    <hyperlink ref="B10" location="'Shares of electricity supplied'!A1" display="Percentage shares (%)" xr:uid="{6EF3E6C6-C224-4F8D-9317-25EE2D0264BF}"/>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0C69-237E-4BE4-91E6-E5D6B62C51FF}">
  <dimension ref="A1:B24"/>
  <sheetViews>
    <sheetView zoomScaleNormal="100" workbookViewId="0"/>
  </sheetViews>
  <sheetFormatPr defaultColWidth="8.7265625" defaultRowHeight="15.5" x14ac:dyDescent="0.35"/>
  <cols>
    <col min="1" max="1" width="10" style="157" customWidth="1"/>
    <col min="2" max="2" width="150.7265625" style="157" customWidth="1"/>
    <col min="3" max="3" width="56.7265625" style="156" bestFit="1" customWidth="1"/>
    <col min="4" max="16384" width="8.7265625" style="156"/>
  </cols>
  <sheetData>
    <row r="1" spans="1:2" ht="45" customHeight="1" x14ac:dyDescent="0.35">
      <c r="A1" s="154" t="s">
        <v>16</v>
      </c>
    </row>
    <row r="2" spans="1:2" ht="20.25" customHeight="1" x14ac:dyDescent="0.35">
      <c r="A2" s="158" t="s">
        <v>17</v>
      </c>
      <c r="B2" s="158"/>
    </row>
    <row r="3" spans="1:2" ht="20.25" customHeight="1" x14ac:dyDescent="0.35">
      <c r="A3" s="158" t="s">
        <v>185</v>
      </c>
      <c r="B3" s="158"/>
    </row>
    <row r="4" spans="1:2" ht="30" customHeight="1" x14ac:dyDescent="0.55000000000000004">
      <c r="A4" s="159" t="s">
        <v>18</v>
      </c>
      <c r="B4" s="159" t="s">
        <v>13</v>
      </c>
    </row>
    <row r="5" spans="1:2" ht="68.5" customHeight="1" x14ac:dyDescent="0.35">
      <c r="A5" s="177" t="s">
        <v>19</v>
      </c>
      <c r="B5" s="177" t="s">
        <v>726</v>
      </c>
    </row>
    <row r="6" spans="1:2" ht="31" x14ac:dyDescent="0.35">
      <c r="A6" s="177" t="s">
        <v>20</v>
      </c>
      <c r="B6" s="177" t="s">
        <v>735</v>
      </c>
    </row>
    <row r="7" spans="1:2" ht="20.25" customHeight="1" x14ac:dyDescent="0.35">
      <c r="A7" s="177" t="s">
        <v>21</v>
      </c>
      <c r="B7" s="177" t="s">
        <v>66</v>
      </c>
    </row>
    <row r="8" spans="1:2" ht="31" x14ac:dyDescent="0.35">
      <c r="A8" s="177" t="s">
        <v>22</v>
      </c>
      <c r="B8" s="177" t="s">
        <v>69</v>
      </c>
    </row>
    <row r="9" spans="1:2" x14ac:dyDescent="0.35">
      <c r="A9" s="177" t="s">
        <v>67</v>
      </c>
      <c r="B9" s="177" t="s">
        <v>68</v>
      </c>
    </row>
    <row r="10" spans="1:2" ht="31" x14ac:dyDescent="0.35">
      <c r="A10" s="177" t="s">
        <v>71</v>
      </c>
      <c r="B10" s="177" t="s">
        <v>70</v>
      </c>
    </row>
    <row r="11" spans="1:2" ht="20.25" customHeight="1" x14ac:dyDescent="0.35">
      <c r="A11" s="177" t="s">
        <v>72</v>
      </c>
      <c r="B11" s="177" t="s">
        <v>73</v>
      </c>
    </row>
    <row r="12" spans="1:2" ht="31" x14ac:dyDescent="0.35">
      <c r="A12" s="177" t="s">
        <v>74</v>
      </c>
      <c r="B12" s="177" t="s">
        <v>75</v>
      </c>
    </row>
    <row r="13" spans="1:2" ht="31" x14ac:dyDescent="0.35">
      <c r="A13" s="177" t="s">
        <v>76</v>
      </c>
      <c r="B13" s="177" t="s">
        <v>708</v>
      </c>
    </row>
    <row r="14" spans="1:2" ht="31" x14ac:dyDescent="0.35">
      <c r="A14" s="177" t="s">
        <v>145</v>
      </c>
      <c r="B14" s="177" t="s">
        <v>742</v>
      </c>
    </row>
    <row r="15" spans="1:2" ht="20.25" customHeight="1" x14ac:dyDescent="0.35">
      <c r="A15" s="177" t="s">
        <v>146</v>
      </c>
      <c r="B15" s="177" t="s">
        <v>147</v>
      </c>
    </row>
    <row r="16" spans="1:2" ht="31" x14ac:dyDescent="0.35">
      <c r="A16" s="177" t="s">
        <v>148</v>
      </c>
      <c r="B16" s="177" t="s">
        <v>696</v>
      </c>
    </row>
    <row r="17" spans="1:2" ht="35.25" customHeight="1" x14ac:dyDescent="0.35">
      <c r="A17" s="177" t="s">
        <v>149</v>
      </c>
      <c r="B17" s="177" t="s">
        <v>771</v>
      </c>
    </row>
    <row r="18" spans="1:2" ht="20.25" customHeight="1" x14ac:dyDescent="0.35">
      <c r="A18" s="177" t="s">
        <v>151</v>
      </c>
      <c r="B18" s="177" t="s">
        <v>150</v>
      </c>
    </row>
    <row r="19" spans="1:2" ht="20.25" customHeight="1" x14ac:dyDescent="0.35">
      <c r="A19" s="177" t="s">
        <v>153</v>
      </c>
      <c r="B19" s="177" t="s">
        <v>152</v>
      </c>
    </row>
    <row r="20" spans="1:2" ht="35.15" customHeight="1" x14ac:dyDescent="0.35">
      <c r="A20" s="177" t="s">
        <v>154</v>
      </c>
      <c r="B20" s="177" t="s">
        <v>743</v>
      </c>
    </row>
    <row r="21" spans="1:2" ht="31" x14ac:dyDescent="0.35">
      <c r="A21" s="177" t="s">
        <v>690</v>
      </c>
      <c r="B21" s="177" t="s">
        <v>750</v>
      </c>
    </row>
    <row r="22" spans="1:2" x14ac:dyDescent="0.35">
      <c r="A22" s="157" t="s">
        <v>740</v>
      </c>
      <c r="B22" s="157" t="s">
        <v>741</v>
      </c>
    </row>
    <row r="23" spans="1:2" ht="31" x14ac:dyDescent="0.35">
      <c r="A23" s="157" t="s">
        <v>745</v>
      </c>
      <c r="B23" s="157" t="s">
        <v>746</v>
      </c>
    </row>
    <row r="24" spans="1:2" ht="31" x14ac:dyDescent="0.35">
      <c r="A24" s="157" t="s">
        <v>748</v>
      </c>
      <c r="B24" s="157" t="s">
        <v>751</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70D5-A54D-42FC-B958-58AACBE94DE0}">
  <dimension ref="A1:B30"/>
  <sheetViews>
    <sheetView zoomScaleNormal="100" workbookViewId="0"/>
  </sheetViews>
  <sheetFormatPr defaultColWidth="8.54296875" defaultRowHeight="15.5" x14ac:dyDescent="0.35"/>
  <cols>
    <col min="1" max="1" width="149.26953125" style="193" customWidth="1"/>
    <col min="2" max="2" width="13.26953125" style="179" customWidth="1"/>
    <col min="3" max="10" width="8.54296875" style="179"/>
    <col min="11" max="11" width="8.54296875" style="179" customWidth="1"/>
    <col min="12" max="16384" width="8.54296875" style="179"/>
  </cols>
  <sheetData>
    <row r="1" spans="1:2" ht="45" customHeight="1" x14ac:dyDescent="0.35">
      <c r="A1" s="162" t="s">
        <v>15</v>
      </c>
      <c r="B1" s="178"/>
    </row>
    <row r="2" spans="1:2" ht="41.5" customHeight="1" x14ac:dyDescent="0.35">
      <c r="A2" s="180" t="s">
        <v>727</v>
      </c>
      <c r="B2" s="178"/>
    </row>
    <row r="3" spans="1:2" ht="18.5" x14ac:dyDescent="0.45">
      <c r="A3" s="181" t="s">
        <v>787</v>
      </c>
      <c r="B3" s="182"/>
    </row>
    <row r="4" spans="1:2" ht="81" customHeight="1" x14ac:dyDescent="0.35">
      <c r="A4" s="183" t="s">
        <v>791</v>
      </c>
      <c r="B4" s="184"/>
    </row>
    <row r="5" spans="1:2" ht="19.5" customHeight="1" x14ac:dyDescent="0.45">
      <c r="A5" s="181" t="s">
        <v>788</v>
      </c>
      <c r="B5" s="178"/>
    </row>
    <row r="6" spans="1:2" s="187" customFormat="1" ht="196" customHeight="1" x14ac:dyDescent="0.35">
      <c r="A6" s="185" t="s">
        <v>794</v>
      </c>
      <c r="B6" s="186"/>
    </row>
    <row r="7" spans="1:2" ht="23.25" customHeight="1" x14ac:dyDescent="0.45">
      <c r="A7" s="188" t="s">
        <v>789</v>
      </c>
      <c r="B7" s="178"/>
    </row>
    <row r="8" spans="1:2" ht="57.65" customHeight="1" x14ac:dyDescent="0.35">
      <c r="A8" s="183" t="s">
        <v>792</v>
      </c>
      <c r="B8" s="178"/>
    </row>
    <row r="9" spans="1:2" ht="39.65" customHeight="1" x14ac:dyDescent="0.35">
      <c r="A9" s="189"/>
    </row>
    <row r="11" spans="1:2" x14ac:dyDescent="0.35">
      <c r="A11" s="165"/>
    </row>
    <row r="12" spans="1:2" x14ac:dyDescent="0.35">
      <c r="A12" s="165"/>
    </row>
    <row r="13" spans="1:2" x14ac:dyDescent="0.35">
      <c r="A13" s="165"/>
    </row>
    <row r="14" spans="1:2" x14ac:dyDescent="0.35">
      <c r="A14" s="165"/>
    </row>
    <row r="15" spans="1:2" ht="17" x14ac:dyDescent="0.35">
      <c r="A15" s="190"/>
    </row>
    <row r="16" spans="1:2" ht="14.5" x14ac:dyDescent="0.35">
      <c r="A16" s="191"/>
    </row>
    <row r="17" spans="1:1" ht="17" x14ac:dyDescent="0.35">
      <c r="A17" s="190"/>
    </row>
    <row r="18" spans="1:1" ht="14.5" x14ac:dyDescent="0.35">
      <c r="A18" s="191"/>
    </row>
    <row r="19" spans="1:1" ht="17" x14ac:dyDescent="0.35">
      <c r="A19" s="190"/>
    </row>
    <row r="20" spans="1:1" ht="14.5" x14ac:dyDescent="0.35">
      <c r="A20" s="191"/>
    </row>
    <row r="21" spans="1:1" x14ac:dyDescent="0.35">
      <c r="A21" s="165"/>
    </row>
    <row r="22" spans="1:1" x14ac:dyDescent="0.35">
      <c r="A22" s="165"/>
    </row>
    <row r="23" spans="1:1" x14ac:dyDescent="0.35">
      <c r="A23" s="165"/>
    </row>
    <row r="24" spans="1:1" ht="14.5" x14ac:dyDescent="0.35">
      <c r="A24" s="192"/>
    </row>
    <row r="25" spans="1:1" ht="14.5" x14ac:dyDescent="0.35">
      <c r="A25" s="192"/>
    </row>
    <row r="26" spans="1:1" ht="14.5" x14ac:dyDescent="0.35">
      <c r="A26" s="192"/>
    </row>
    <row r="27" spans="1:1" ht="14.5" x14ac:dyDescent="0.35">
      <c r="A27" s="191"/>
    </row>
    <row r="28" spans="1:1" ht="14.5" x14ac:dyDescent="0.35">
      <c r="A28" s="191"/>
    </row>
    <row r="29" spans="1:1" ht="14.5" x14ac:dyDescent="0.35">
      <c r="A29" s="191"/>
    </row>
    <row r="30" spans="1:1" x14ac:dyDescent="0.35">
      <c r="A30" s="16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0CF0-3FE0-413A-A5F8-05F66B9A7A2B}">
  <dimension ref="A1:AC47"/>
  <sheetViews>
    <sheetView showGridLines="0" zoomScaleNormal="100" workbookViewId="0"/>
  </sheetViews>
  <sheetFormatPr defaultColWidth="8.7265625" defaultRowHeight="15.5" x14ac:dyDescent="0.35"/>
  <cols>
    <col min="1" max="1" width="40.54296875" style="157" customWidth="1"/>
    <col min="2" max="2" width="15.7265625" style="157" customWidth="1"/>
    <col min="3" max="3" width="12.26953125" style="157" customWidth="1"/>
    <col min="4" max="4" width="13.453125" style="157" customWidth="1"/>
    <col min="5" max="6" width="10.453125" style="157" customWidth="1"/>
    <col min="7" max="7" width="11" style="157" customWidth="1"/>
    <col min="8" max="13" width="10.453125" style="157" customWidth="1"/>
    <col min="14" max="14" width="13.453125" style="157" customWidth="1"/>
    <col min="15" max="17" width="10.453125" style="157" customWidth="1"/>
    <col min="18" max="18" width="16.54296875" style="157" customWidth="1"/>
    <col min="19" max="19" width="14.453125" style="157" customWidth="1"/>
    <col min="20" max="20" width="13" style="157" customWidth="1"/>
    <col min="21" max="21" width="17" style="157" customWidth="1"/>
    <col min="22" max="22" width="13" style="157" customWidth="1"/>
    <col min="23" max="25" width="14.7265625" style="157" customWidth="1"/>
    <col min="26" max="27" width="8.7265625" style="157"/>
    <col min="28" max="29" width="12.54296875" style="157" bestFit="1" customWidth="1"/>
    <col min="30" max="16384" width="8.7265625" style="157"/>
  </cols>
  <sheetData>
    <row r="1" spans="1:28" s="156" customFormat="1" ht="45" customHeight="1" x14ac:dyDescent="0.35">
      <c r="A1" s="154" t="s">
        <v>584</v>
      </c>
      <c r="B1" s="194"/>
      <c r="C1" s="194"/>
      <c r="D1" s="194"/>
      <c r="E1" s="195"/>
      <c r="F1" s="194"/>
      <c r="G1" s="196"/>
      <c r="H1" s="195"/>
      <c r="I1" s="196"/>
      <c r="J1" s="196"/>
      <c r="K1" s="196"/>
      <c r="L1" s="197"/>
      <c r="M1" s="198"/>
      <c r="N1" s="194"/>
      <c r="O1" s="194"/>
      <c r="P1" s="194"/>
      <c r="Q1" s="194"/>
      <c r="R1" s="194"/>
      <c r="S1" s="194"/>
      <c r="T1" s="196"/>
      <c r="U1" s="194"/>
      <c r="V1" s="194"/>
      <c r="W1" s="194"/>
      <c r="X1" s="194"/>
      <c r="Y1" s="194"/>
    </row>
    <row r="2" spans="1:28" s="158" customFormat="1" ht="20.25" customHeight="1" x14ac:dyDescent="0.35">
      <c r="A2" s="158" t="s">
        <v>11</v>
      </c>
    </row>
    <row r="3" spans="1:28" s="158" customFormat="1" ht="20.25" customHeight="1" x14ac:dyDescent="0.35">
      <c r="A3" s="158" t="s">
        <v>186</v>
      </c>
    </row>
    <row r="4" spans="1:28" s="199" customFormat="1" ht="20.25" customHeight="1" x14ac:dyDescent="0.35">
      <c r="A4" s="72"/>
      <c r="B4" s="73"/>
      <c r="C4" s="74"/>
      <c r="D4" s="74"/>
      <c r="E4" s="73" t="s">
        <v>23</v>
      </c>
      <c r="F4" s="74"/>
      <c r="G4" s="74"/>
      <c r="H4" s="74"/>
      <c r="I4" s="74"/>
      <c r="J4" s="74"/>
      <c r="K4" s="74"/>
      <c r="L4" s="74"/>
      <c r="M4" s="74"/>
      <c r="N4" s="74"/>
      <c r="O4" s="74"/>
      <c r="P4" s="74"/>
      <c r="Q4" s="74"/>
      <c r="R4" s="74"/>
      <c r="S4" s="74"/>
      <c r="T4" s="74"/>
      <c r="U4" s="74"/>
      <c r="V4" s="74"/>
      <c r="W4" s="73" t="s">
        <v>24</v>
      </c>
      <c r="X4" s="74"/>
      <c r="Y4" s="75"/>
    </row>
    <row r="5" spans="1:28" s="200" customFormat="1" ht="81.75" customHeight="1" x14ac:dyDescent="0.35">
      <c r="A5" s="76" t="s">
        <v>187</v>
      </c>
      <c r="B5" s="77" t="s">
        <v>166</v>
      </c>
      <c r="C5" s="78" t="s">
        <v>703</v>
      </c>
      <c r="D5" s="78" t="s">
        <v>167</v>
      </c>
      <c r="E5" s="77" t="s">
        <v>156</v>
      </c>
      <c r="F5" s="78" t="s">
        <v>28</v>
      </c>
      <c r="G5" s="78" t="s">
        <v>29</v>
      </c>
      <c r="H5" s="78" t="s">
        <v>30</v>
      </c>
      <c r="I5" s="78" t="s">
        <v>31</v>
      </c>
      <c r="J5" s="78" t="s">
        <v>165</v>
      </c>
      <c r="K5" s="78" t="s">
        <v>162</v>
      </c>
      <c r="L5" s="78" t="s">
        <v>163</v>
      </c>
      <c r="M5" s="78" t="s">
        <v>32</v>
      </c>
      <c r="N5" s="78" t="s">
        <v>157</v>
      </c>
      <c r="O5" s="78" t="s">
        <v>158</v>
      </c>
      <c r="P5" s="78" t="s">
        <v>164</v>
      </c>
      <c r="Q5" s="78" t="s">
        <v>692</v>
      </c>
      <c r="R5" s="78" t="s">
        <v>693</v>
      </c>
      <c r="S5" s="78" t="s">
        <v>694</v>
      </c>
      <c r="T5" s="78" t="s">
        <v>33</v>
      </c>
      <c r="U5" s="78" t="s">
        <v>704</v>
      </c>
      <c r="V5" s="78" t="s">
        <v>168</v>
      </c>
      <c r="W5" s="77" t="s">
        <v>159</v>
      </c>
      <c r="X5" s="78" t="s">
        <v>160</v>
      </c>
      <c r="Y5" s="79" t="s">
        <v>161</v>
      </c>
    </row>
    <row r="6" spans="1:28" ht="20.25" customHeight="1" x14ac:dyDescent="0.35">
      <c r="A6" s="68">
        <f ca="1">INDIRECT(calculation_hide!AB8)</f>
        <v>2021</v>
      </c>
      <c r="B6" s="80">
        <f ca="1">INDIRECT(calculation_hide!AC8)</f>
        <v>255.93499999999997</v>
      </c>
      <c r="C6" s="80">
        <f ca="1">INDIRECT(calculation_hide!AD8)</f>
        <v>11.497699999999998</v>
      </c>
      <c r="D6" s="80">
        <f ca="1">INDIRECT(calculation_hide!AE8)</f>
        <v>244.43720000000002</v>
      </c>
      <c r="E6" s="81">
        <f ca="1">INDIRECT(calculation_hide!AF8)</f>
        <v>5.9768999999999997</v>
      </c>
      <c r="F6" s="80">
        <f ca="1">INDIRECT(calculation_hide!AG8)</f>
        <v>0.67369999999999997</v>
      </c>
      <c r="G6" s="80">
        <f ca="1">INDIRECT(calculation_hide!AH8)</f>
        <v>108.91670000000001</v>
      </c>
      <c r="H6" s="80">
        <f ca="1">INDIRECT(calculation_hide!AI8)</f>
        <v>41.990199999999994</v>
      </c>
      <c r="I6" s="80">
        <f ca="1">INDIRECT(calculation_hide!AJ8)</f>
        <v>3.7132000000000001</v>
      </c>
      <c r="J6" s="80">
        <f ca="1">INDIRECT(calculation_hide!AK8)</f>
        <v>57.218199999999996</v>
      </c>
      <c r="K6" s="80">
        <f ca="1">INDIRECT(calculation_hide!AL8)</f>
        <v>21.778800000000004</v>
      </c>
      <c r="L6" s="80">
        <f ca="1">INDIRECT(calculation_hide!AM8)</f>
        <v>35.439500000000002</v>
      </c>
      <c r="M6" s="80">
        <f ca="1">INDIRECT(calculation_hide!AN8)</f>
        <v>4.2580999999999998</v>
      </c>
      <c r="N6" s="80">
        <f ca="1">INDIRECT(calculation_hide!AO8)</f>
        <v>20.897800000000004</v>
      </c>
      <c r="O6" s="80">
        <f ca="1">INDIRECT(calculation_hide!AP8)</f>
        <v>1.4568000000000001</v>
      </c>
      <c r="P6" s="80">
        <f ca="1">INDIRECT(calculation_hide!AQ8)</f>
        <v>-0.62150000000000005</v>
      </c>
      <c r="Q6" s="80">
        <f ca="1">INDIRECT(calculation_hide!AR8)</f>
        <v>-4.2600000000000006E-2</v>
      </c>
      <c r="R6" s="80">
        <f ca="1">INDIRECT(calculation_hide!AS8)</f>
        <v>29.3979</v>
      </c>
      <c r="S6" s="80">
        <f ca="1">INDIRECT(calculation_hide!AT8)</f>
        <v>108.52359999999999</v>
      </c>
      <c r="T6" s="80">
        <f ca="1">INDIRECT(calculation_hide!AU8)</f>
        <v>24.624499999999998</v>
      </c>
      <c r="U6" s="80">
        <f ca="1">INDIRECT(calculation_hide!AV8)</f>
        <v>23.877899999999997</v>
      </c>
      <c r="V6" s="80">
        <f ca="1">INDIRECT(calculation_hide!AW8)</f>
        <v>292.93960000000004</v>
      </c>
      <c r="W6" s="81">
        <f ca="1">INDIRECT(calculation_hide!AX8)</f>
        <v>128.07730000000001</v>
      </c>
      <c r="X6" s="80">
        <f ca="1">INDIRECT(calculation_hide!AY8)</f>
        <v>86.087299999999999</v>
      </c>
      <c r="Y6" s="80">
        <f ca="1">INDIRECT(calculation_hide!AZ8)</f>
        <v>115.56719999999999</v>
      </c>
      <c r="AA6" s="201"/>
      <c r="AB6" s="202"/>
    </row>
    <row r="7" spans="1:28" ht="20.25" customHeight="1" x14ac:dyDescent="0.35">
      <c r="A7" s="69">
        <f ca="1">INDIRECT(calculation_hide!AB9)</f>
        <v>2022</v>
      </c>
      <c r="B7" s="80">
        <f ca="1">INDIRECT(calculation_hide!AC9)</f>
        <v>270.267</v>
      </c>
      <c r="C7" s="80">
        <f ca="1">INDIRECT(calculation_hide!AD9)</f>
        <v>11.300799999999999</v>
      </c>
      <c r="D7" s="80">
        <f ca="1">INDIRECT(calculation_hide!AE9)</f>
        <v>258.96620000000001</v>
      </c>
      <c r="E7" s="81">
        <f ca="1">INDIRECT(calculation_hide!AF9)</f>
        <v>5.1047000000000002</v>
      </c>
      <c r="F7" s="80">
        <f ca="1">INDIRECT(calculation_hide!AG9)</f>
        <v>0.76349999999999996</v>
      </c>
      <c r="G7" s="80">
        <f ca="1">INDIRECT(calculation_hide!AH9)</f>
        <v>111.89080000000001</v>
      </c>
      <c r="H7" s="80">
        <f ca="1">INDIRECT(calculation_hide!AI9)</f>
        <v>43.586599999999997</v>
      </c>
      <c r="I7" s="80">
        <f ca="1">INDIRECT(calculation_hide!AJ9)</f>
        <v>3.8908999999999998</v>
      </c>
      <c r="J7" s="80">
        <f ca="1">INDIRECT(calculation_hide!AK9)</f>
        <v>71.339799999999997</v>
      </c>
      <c r="K7" s="80">
        <f ca="1">INDIRECT(calculation_hide!AL9)</f>
        <v>26.465999999999998</v>
      </c>
      <c r="L7" s="80">
        <f ca="1">INDIRECT(calculation_hide!AM9)</f>
        <v>44.873800000000003</v>
      </c>
      <c r="M7" s="80">
        <f ca="1">INDIRECT(calculation_hide!AN9)</f>
        <v>4.6852</v>
      </c>
      <c r="N7" s="80">
        <f ca="1">INDIRECT(calculation_hide!AO9)</f>
        <v>16.981400000000001</v>
      </c>
      <c r="O7" s="80">
        <f ca="1">INDIRECT(calculation_hide!AP9)</f>
        <v>1.4169</v>
      </c>
      <c r="P7" s="80">
        <f ca="1">INDIRECT(calculation_hide!AQ9)</f>
        <v>-0.6119</v>
      </c>
      <c r="Q7" s="80">
        <f ca="1">INDIRECT(calculation_hide!AR9)</f>
        <v>-8.1900000000000001E-2</v>
      </c>
      <c r="R7" s="80">
        <f ca="1">INDIRECT(calculation_hide!AS9)</f>
        <v>24.408999999999999</v>
      </c>
      <c r="S7" s="80">
        <f ca="1">INDIRECT(calculation_hide!AT9)</f>
        <v>111.74850000000001</v>
      </c>
      <c r="T7" s="80">
        <f ca="1">INDIRECT(calculation_hide!AU9)</f>
        <v>-5.3095999999999997</v>
      </c>
      <c r="U7" s="80">
        <f ca="1">INDIRECT(calculation_hide!AV9)</f>
        <v>25.300899999999999</v>
      </c>
      <c r="V7" s="80">
        <f ca="1">INDIRECT(calculation_hide!AW9)</f>
        <v>278.95760000000001</v>
      </c>
      <c r="W7" s="81">
        <f ca="1">INDIRECT(calculation_hide!AX9)</f>
        <v>140.48390000000001</v>
      </c>
      <c r="X7" s="80">
        <f ca="1">INDIRECT(calculation_hide!AY9)</f>
        <v>96.897300000000001</v>
      </c>
      <c r="Y7" s="80">
        <f ca="1">INDIRECT(calculation_hide!AZ9)</f>
        <v>117.75920000000001</v>
      </c>
      <c r="AA7" s="201"/>
      <c r="AB7" s="202"/>
    </row>
    <row r="8" spans="1:28" ht="20.25" customHeight="1" x14ac:dyDescent="0.35">
      <c r="A8" s="69">
        <f ca="1">INDIRECT(calculation_hide!AB10)</f>
        <v>2023</v>
      </c>
      <c r="B8" s="80">
        <f ca="1">INDIRECT(calculation_hide!AC10)</f>
        <v>237.09809999999999</v>
      </c>
      <c r="C8" s="80">
        <f ca="1">INDIRECT(calculation_hide!AD10)</f>
        <v>10.707700000000001</v>
      </c>
      <c r="D8" s="80">
        <f ca="1">INDIRECT(calculation_hide!AE10)</f>
        <v>226.39060000000001</v>
      </c>
      <c r="E8" s="81">
        <f ca="1">INDIRECT(calculation_hide!AF10)</f>
        <v>3.1211000000000002</v>
      </c>
      <c r="F8" s="80">
        <f ca="1">INDIRECT(calculation_hide!AG10)</f>
        <v>0.5373</v>
      </c>
      <c r="G8" s="80">
        <f ca="1">INDIRECT(calculation_hide!AH10)</f>
        <v>87.640500000000003</v>
      </c>
      <c r="H8" s="80">
        <f ca="1">INDIRECT(calculation_hide!AI10)</f>
        <v>37.296700000000001</v>
      </c>
      <c r="I8" s="80">
        <f ca="1">INDIRECT(calculation_hide!AJ10)</f>
        <v>3.7917000000000001</v>
      </c>
      <c r="J8" s="80">
        <f ca="1">INDIRECT(calculation_hide!AK10)</f>
        <v>73.536599999999993</v>
      </c>
      <c r="K8" s="80">
        <f ca="1">INDIRECT(calculation_hide!AL10)</f>
        <v>24.366900000000001</v>
      </c>
      <c r="L8" s="80">
        <f ca="1">INDIRECT(calculation_hide!AM10)</f>
        <v>49.169599999999996</v>
      </c>
      <c r="M8" s="80">
        <f ca="1">INDIRECT(calculation_hide!AN10)</f>
        <v>4.5378999999999996</v>
      </c>
      <c r="N8" s="80">
        <f ca="1">INDIRECT(calculation_hide!AO10)</f>
        <v>15.2629</v>
      </c>
      <c r="O8" s="80">
        <f ca="1">INDIRECT(calculation_hide!AP10)</f>
        <v>1.3887</v>
      </c>
      <c r="P8" s="80">
        <f ca="1">INDIRECT(calculation_hide!AQ10)</f>
        <v>-0.54459999999999997</v>
      </c>
      <c r="Q8" s="80">
        <f ca="1">INDIRECT(calculation_hide!AR10)</f>
        <v>-0.17880000000000001</v>
      </c>
      <c r="R8" s="80">
        <f ca="1">INDIRECT(calculation_hide!AS10)</f>
        <v>20.3996</v>
      </c>
      <c r="S8" s="80">
        <f ca="1">INDIRECT(calculation_hide!AT10)</f>
        <v>87.550900000000013</v>
      </c>
      <c r="T8" s="80">
        <f ca="1">INDIRECT(calculation_hide!AU10)</f>
        <v>23.8337</v>
      </c>
      <c r="U8" s="80">
        <f ca="1">INDIRECT(calculation_hide!AV10)</f>
        <v>28.557199999999998</v>
      </c>
      <c r="V8" s="80">
        <f ca="1">INDIRECT(calculation_hide!AW10)</f>
        <v>278.78110000000004</v>
      </c>
      <c r="W8" s="81">
        <f ca="1">INDIRECT(calculation_hide!AX10)</f>
        <v>134.42599999999999</v>
      </c>
      <c r="X8" s="80">
        <f ca="1">INDIRECT(calculation_hide!AY10)</f>
        <v>97.129400000000004</v>
      </c>
      <c r="Y8" s="80">
        <f ca="1">INDIRECT(calculation_hide!AZ10)</f>
        <v>91.298900000000003</v>
      </c>
      <c r="AA8" s="201"/>
      <c r="AB8" s="202"/>
    </row>
    <row r="9" spans="1:28" ht="20.25" customHeight="1" x14ac:dyDescent="0.35">
      <c r="A9" s="69">
        <f ca="1">INDIRECT(calculation_hide!AB11)</f>
        <v>2024</v>
      </c>
      <c r="B9" s="80">
        <f ca="1">INDIRECT(calculation_hide!AC11)</f>
        <v>229.36680000000001</v>
      </c>
      <c r="C9" s="80">
        <f ca="1">INDIRECT(calculation_hide!AD11)</f>
        <v>11.8406</v>
      </c>
      <c r="D9" s="80">
        <f ca="1">INDIRECT(calculation_hide!AE11)</f>
        <v>217.52620000000002</v>
      </c>
      <c r="E9" s="81">
        <f ca="1">INDIRECT(calculation_hide!AF11)</f>
        <v>1.5429999999999999</v>
      </c>
      <c r="F9" s="80">
        <f ca="1">INDIRECT(calculation_hide!AG11)</f>
        <v>0.4279</v>
      </c>
      <c r="G9" s="80">
        <f ca="1">INDIRECT(calculation_hide!AH11)</f>
        <v>73.746600000000001</v>
      </c>
      <c r="H9" s="80">
        <f ca="1">INDIRECT(calculation_hide!AI11)</f>
        <v>37.340299999999999</v>
      </c>
      <c r="I9" s="80">
        <f ca="1">INDIRECT(calculation_hide!AJ11)</f>
        <v>4.01</v>
      </c>
      <c r="J9" s="80">
        <f ca="1">INDIRECT(calculation_hide!AK11)</f>
        <v>75.716099999999997</v>
      </c>
      <c r="K9" s="80">
        <f ca="1">INDIRECT(calculation_hide!AL11)</f>
        <v>27.175699999999999</v>
      </c>
      <c r="L9" s="80">
        <f ca="1">INDIRECT(calculation_hide!AM11)</f>
        <v>48.540300000000002</v>
      </c>
      <c r="M9" s="80">
        <f ca="1">INDIRECT(calculation_hide!AN11)</f>
        <v>4.4222000000000001</v>
      </c>
      <c r="N9" s="80">
        <f ca="1">INDIRECT(calculation_hide!AO11)</f>
        <v>19.802399999999999</v>
      </c>
      <c r="O9" s="80">
        <f ca="1">INDIRECT(calculation_hide!AP11)</f>
        <v>1.4473000000000003</v>
      </c>
      <c r="P9" s="80">
        <f ca="1">INDIRECT(calculation_hide!AQ11)</f>
        <v>-0.65059999999999996</v>
      </c>
      <c r="Q9" s="80">
        <f ca="1">INDIRECT(calculation_hide!AR11)</f>
        <v>-0.27879999999999999</v>
      </c>
      <c r="R9" s="80">
        <f ca="1">INDIRECT(calculation_hide!AS11)</f>
        <v>23.6877</v>
      </c>
      <c r="S9" s="80">
        <f ca="1">INDIRECT(calculation_hide!AT11)</f>
        <v>73.279399999999995</v>
      </c>
      <c r="T9" s="80">
        <f ca="1">INDIRECT(calculation_hide!AU11)</f>
        <v>33.407800000000002</v>
      </c>
      <c r="U9" s="80">
        <f ca="1">INDIRECT(calculation_hide!AV11)</f>
        <v>28.765099999999997</v>
      </c>
      <c r="V9" s="80">
        <f ca="1">INDIRECT(calculation_hide!AW11)</f>
        <v>279.69889999999998</v>
      </c>
      <c r="W9" s="81">
        <f ca="1">INDIRECT(calculation_hide!AX11)</f>
        <v>141.29089999999999</v>
      </c>
      <c r="X9" s="80">
        <f ca="1">INDIRECT(calculation_hide!AY11)</f>
        <v>103.9503</v>
      </c>
      <c r="Y9" s="80">
        <f ca="1">INDIRECT(calculation_hide!AZ11)</f>
        <v>75.717699999999994</v>
      </c>
      <c r="AA9" s="201"/>
      <c r="AB9" s="202"/>
    </row>
    <row r="10" spans="1:28" ht="20.25" customHeight="1" x14ac:dyDescent="0.35">
      <c r="A10" s="69">
        <f ca="1">INDIRECT(calculation_hide!AB12)</f>
        <v>2025</v>
      </c>
      <c r="B10" s="80">
        <f ca="1">INDIRECT(calculation_hide!AC12)</f>
        <v>232.846</v>
      </c>
      <c r="C10" s="80">
        <f ca="1">INDIRECT(calculation_hide!AD12)</f>
        <v>11.145</v>
      </c>
      <c r="D10" s="80">
        <f ca="1">INDIRECT(calculation_hide!AE12)</f>
        <v>221.70119999999997</v>
      </c>
      <c r="E10" s="81">
        <f ca="1">INDIRECT(calculation_hide!AF12)</f>
        <v>0</v>
      </c>
      <c r="F10" s="80">
        <f ca="1">INDIRECT(calculation_hide!AG12)</f>
        <v>0.39439999999999997</v>
      </c>
      <c r="G10" s="80">
        <f ca="1">INDIRECT(calculation_hide!AH12)</f>
        <v>79.486000000000004</v>
      </c>
      <c r="H10" s="80">
        <f ca="1">INDIRECT(calculation_hide!AI12)</f>
        <v>33.002400000000002</v>
      </c>
      <c r="I10" s="80">
        <f ca="1">INDIRECT(calculation_hide!AJ12)</f>
        <v>3.6434000000000002</v>
      </c>
      <c r="J10" s="80">
        <f ca="1">INDIRECT(calculation_hide!AK12)</f>
        <v>78.106899999999996</v>
      </c>
      <c r="K10" s="80">
        <f ca="1">INDIRECT(calculation_hide!AL12)</f>
        <v>26.305899999999994</v>
      </c>
      <c r="L10" s="80">
        <f ca="1">INDIRECT(calculation_hide!AM12)</f>
        <v>51.801000000000002</v>
      </c>
      <c r="M10" s="80">
        <f ca="1">INDIRECT(calculation_hide!AN12)</f>
        <v>5.6932999999999989</v>
      </c>
      <c r="N10" s="80">
        <f ca="1">INDIRECT(calculation_hide!AO12)</f>
        <v>20.6648</v>
      </c>
      <c r="O10" s="80">
        <f ca="1">INDIRECT(calculation_hide!AP12)</f>
        <v>1.4564999999999999</v>
      </c>
      <c r="P10" s="80">
        <f ca="1">INDIRECT(calculation_hide!AQ12)</f>
        <v>-0.33199999999999996</v>
      </c>
      <c r="Q10" s="80">
        <f ca="1">INDIRECT(calculation_hide!AR12)</f>
        <v>-0.41439999999999999</v>
      </c>
      <c r="R10" s="80">
        <f ca="1">INDIRECT(calculation_hide!AS12)</f>
        <v>23.6404</v>
      </c>
      <c r="S10" s="80">
        <f ca="1">INDIRECT(calculation_hide!AT12)</f>
        <v>78.361200000000011</v>
      </c>
      <c r="T10" s="80">
        <f ca="1">INDIRECT(calculation_hide!AU12)</f>
        <v>29.729700000000001</v>
      </c>
      <c r="U10" s="80">
        <f ca="1">INDIRECT(calculation_hide!AV12)</f>
        <v>31.5349</v>
      </c>
      <c r="V10" s="80">
        <f ca="1">INDIRECT(calculation_hide!AW12)</f>
        <v>282.96590000000003</v>
      </c>
      <c r="W10" s="81">
        <f ca="1">INDIRECT(calculation_hide!AX12)</f>
        <v>141.11099999999999</v>
      </c>
      <c r="X10" s="80">
        <f ca="1">INDIRECT(calculation_hide!AY12)</f>
        <v>108.10839999999999</v>
      </c>
      <c r="Y10" s="80">
        <f ca="1">INDIRECT(calculation_hide!AZ12)</f>
        <v>79.880500000000012</v>
      </c>
      <c r="AA10" s="201"/>
      <c r="AB10" s="202"/>
    </row>
    <row r="11" spans="1:28" ht="20.25" customHeight="1" x14ac:dyDescent="0.35">
      <c r="A11" s="70" t="s">
        <v>155</v>
      </c>
      <c r="B11" s="82" t="str">
        <f t="shared" ref="B11:Y11" ca="1" si="0">IF(((B10-B9)/B9*100)&gt;100,"(+) ",IF(((B10-B9)/B9*100)&lt;-100,"(-) ",IF(ROUND(((B10-B9)/B9*100),1)=0,"- ",IF(((B10-B9)/B9*100)&gt;0,TEXT(((B10-B9)/B9*100),"+0.0 "),TEXT(((B10-B9)/B9*100),"0.0 ")))))</f>
        <v xml:space="preserve">+1.5 </v>
      </c>
      <c r="C11" s="82" t="str">
        <f t="shared" ca="1" si="0"/>
        <v xml:space="preserve">-5.9 </v>
      </c>
      <c r="D11" s="82" t="str">
        <f t="shared" ca="1" si="0"/>
        <v xml:space="preserve">+1.9 </v>
      </c>
      <c r="E11" s="128" t="str">
        <f t="shared" ca="1" si="0"/>
        <v xml:space="preserve">-100.0 </v>
      </c>
      <c r="F11" s="82" t="str">
        <f t="shared" ca="1" si="0"/>
        <v xml:space="preserve">-7.8 </v>
      </c>
      <c r="G11" s="82" t="str">
        <f t="shared" ca="1" si="0"/>
        <v xml:space="preserve">+7.8 </v>
      </c>
      <c r="H11" s="82" t="str">
        <f t="shared" ca="1" si="0"/>
        <v xml:space="preserve">-11.6 </v>
      </c>
      <c r="I11" s="82" t="str">
        <f t="shared" ca="1" si="0"/>
        <v xml:space="preserve">-9.1 </v>
      </c>
      <c r="J11" s="116" t="str">
        <f t="shared" ca="1" si="0"/>
        <v xml:space="preserve">+3.2 </v>
      </c>
      <c r="K11" s="82" t="str">
        <f t="shared" ca="1" si="0"/>
        <v xml:space="preserve">-3.2 </v>
      </c>
      <c r="L11" s="82" t="str">
        <f t="shared" ca="1" si="0"/>
        <v xml:space="preserve">+6.7 </v>
      </c>
      <c r="M11" s="82" t="str">
        <f t="shared" ca="1" si="0"/>
        <v xml:space="preserve">+28.7 </v>
      </c>
      <c r="N11" s="82" t="str">
        <f t="shared" ca="1" si="0"/>
        <v xml:space="preserve">+4.4 </v>
      </c>
      <c r="O11" s="82" t="str">
        <f t="shared" ca="1" si="0"/>
        <v xml:space="preserve">+0.6 </v>
      </c>
      <c r="P11" s="82" t="str">
        <f t="shared" ca="1" si="0"/>
        <v xml:space="preserve">-49.0 </v>
      </c>
      <c r="Q11" s="82" t="str">
        <f t="shared" ca="1" si="0"/>
        <v xml:space="preserve">+48.6 </v>
      </c>
      <c r="R11" s="82" t="str">
        <f t="shared" ca="1" si="0"/>
        <v xml:space="preserve">-0.2 </v>
      </c>
      <c r="S11" s="82" t="str">
        <f t="shared" ca="1" si="0"/>
        <v xml:space="preserve">+6.9 </v>
      </c>
      <c r="T11" s="82" t="str">
        <f t="shared" ca="1" si="0"/>
        <v xml:space="preserve">-11.0 </v>
      </c>
      <c r="U11" s="82" t="str">
        <f t="shared" ca="1" si="0"/>
        <v xml:space="preserve">+9.6 </v>
      </c>
      <c r="V11" s="82" t="str">
        <f ca="1">IF(((V10-V9)/V9*100)&gt;100,"(+) ",IF(((V10-V9)/V9*100)&lt;-100,"(-) ",IF(ROUND(((V10-V9)/V9*100),1)=0,"- ",IF(((V10-V9)/V9*100)&gt;0,TEXT(((V10-V9)/V9*100),"+0.0 "),TEXT(((V10-V9)/V9*100),"0.0 ")))))</f>
        <v xml:space="preserve">+1.2 </v>
      </c>
      <c r="W11" s="83" t="str">
        <f t="shared" ca="1" si="0"/>
        <v xml:space="preserve">-0.1 </v>
      </c>
      <c r="X11" s="82" t="str">
        <f t="shared" ca="1" si="0"/>
        <v xml:space="preserve">+4.0 </v>
      </c>
      <c r="Y11" s="82" t="str">
        <f t="shared" ca="1" si="0"/>
        <v xml:space="preserve">+5.5 </v>
      </c>
      <c r="AA11" s="203"/>
    </row>
    <row r="12" spans="1:28" ht="20.25" customHeight="1" x14ac:dyDescent="0.35">
      <c r="A12" s="80" t="str">
        <f ca="1">INDIRECT(calculation_hide!AC45)</f>
        <v>January - June 2025</v>
      </c>
      <c r="B12" s="114">
        <f ca="1">INDIRECT(calculation_hide!AD45)</f>
        <v>116.95880000000001</v>
      </c>
      <c r="C12" s="80">
        <f ca="1">INDIRECT(calculation_hide!AE45)</f>
        <v>5.6598999999999995</v>
      </c>
      <c r="D12" s="80">
        <f ca="1">INDIRECT(calculation_hide!AF45)</f>
        <v>111.2989</v>
      </c>
      <c r="E12" s="81">
        <f ca="1">INDIRECT(calculation_hide!AG45)</f>
        <v>0</v>
      </c>
      <c r="F12" s="80">
        <f ca="1">INDIRECT(calculation_hide!AH45)</f>
        <v>0.15899999999999997</v>
      </c>
      <c r="G12" s="80">
        <f ca="1">INDIRECT(calculation_hide!AI45)</f>
        <v>42.292500000000004</v>
      </c>
      <c r="H12" s="80">
        <f ca="1">INDIRECT(calculation_hide!AJ45)</f>
        <v>17.829299999999996</v>
      </c>
      <c r="I12" s="80">
        <f ca="1">INDIRECT(calculation_hide!AK45)</f>
        <v>1.5397000000000001</v>
      </c>
      <c r="J12" s="80">
        <f ca="1">INDIRECT(calculation_hide!AL45)</f>
        <v>36.055300000000003</v>
      </c>
      <c r="K12" s="80">
        <f ca="1">INDIRECT(calculation_hide!AM45)</f>
        <v>12.729200000000001</v>
      </c>
      <c r="L12" s="80">
        <f ca="1">INDIRECT(calculation_hide!AN45)</f>
        <v>23.3261</v>
      </c>
      <c r="M12" s="80">
        <f ca="1">INDIRECT(calculation_hide!AO45)</f>
        <v>3.2436999999999996</v>
      </c>
      <c r="N12" s="80">
        <f ca="1">INDIRECT(calculation_hide!AP45)</f>
        <v>9.8331999999999997</v>
      </c>
      <c r="O12" s="80">
        <f ca="1">INDIRECT(calculation_hide!AQ45)</f>
        <v>0.71679999999999988</v>
      </c>
      <c r="P12" s="80">
        <f ca="1">INDIRECT(calculation_hide!AR45)</f>
        <v>-0.17839999999999998</v>
      </c>
      <c r="Q12" s="80">
        <f ca="1">INDIRECT(calculation_hide!AS45)</f>
        <v>-0.19209999999999999</v>
      </c>
      <c r="R12" s="80">
        <f ca="1">INDIRECT(calculation_hide!AT45)</f>
        <v>11.2737</v>
      </c>
      <c r="S12" s="80">
        <f ca="1">INDIRECT(calculation_hide!AU45)</f>
        <v>41.727900000000005</v>
      </c>
      <c r="T12" s="80">
        <f ca="1">INDIRECT(calculation_hide!AV45)</f>
        <v>15.214599999999999</v>
      </c>
      <c r="U12" s="80">
        <f ca="1">INDIRECT(calculation_hide!AW45)</f>
        <v>16.0154</v>
      </c>
      <c r="V12" s="80">
        <f ca="1">INDIRECT(calculation_hide!AX45)</f>
        <v>142.529</v>
      </c>
      <c r="W12" s="81">
        <f ca="1">INDIRECT(calculation_hide!AY45)</f>
        <v>68.501199999999997</v>
      </c>
      <c r="X12" s="80">
        <f ca="1">INDIRECT(calculation_hide!AZ45)</f>
        <v>50.671900000000001</v>
      </c>
      <c r="Y12" s="80">
        <f ca="1">INDIRECT(calculation_hide!BA45)</f>
        <v>42.451700000000002</v>
      </c>
      <c r="AA12" s="201"/>
    </row>
    <row r="13" spans="1:28" ht="20.25" customHeight="1" x14ac:dyDescent="0.35">
      <c r="A13" s="80" t="str">
        <f ca="1">INDIRECT(calculation_hide!AC46)</f>
        <v>January - June 2026 [provisional]</v>
      </c>
      <c r="B13" s="81">
        <f ca="1">INDIRECT(calculation_hide!AD46)</f>
        <v>120.53530000000001</v>
      </c>
      <c r="C13" s="80">
        <f ca="1">INDIRECT(calculation_hide!AE46)</f>
        <v>6.5271999999999997</v>
      </c>
      <c r="D13" s="80">
        <f ca="1">INDIRECT(calculation_hide!AF46)</f>
        <v>114.00810000000001</v>
      </c>
      <c r="E13" s="81">
        <f ca="1">INDIRECT(calculation_hide!AG46)</f>
        <v>0</v>
      </c>
      <c r="F13" s="80">
        <f ca="1">INDIRECT(calculation_hide!AH46)</f>
        <v>0.22309999999999999</v>
      </c>
      <c r="G13" s="80">
        <f ca="1">INDIRECT(calculation_hide!AI46)</f>
        <v>38.800400000000003</v>
      </c>
      <c r="H13" s="80">
        <f ca="1">INDIRECT(calculation_hide!AJ46)</f>
        <v>16.133199999999999</v>
      </c>
      <c r="I13" s="80">
        <f ca="1">INDIRECT(calculation_hide!AK46)</f>
        <v>1.9464999999999999</v>
      </c>
      <c r="J13" s="80">
        <f ca="1">INDIRECT(calculation_hide!AL46)</f>
        <v>43.721499999999999</v>
      </c>
      <c r="K13" s="80">
        <f ca="1">INDIRECT(calculation_hide!AM46)</f>
        <v>15.6989</v>
      </c>
      <c r="L13" s="80">
        <f ca="1">INDIRECT(calculation_hide!AN46)</f>
        <v>28.022500000000001</v>
      </c>
      <c r="M13" s="80">
        <f ca="1">INDIRECT(calculation_hide!AO46)</f>
        <v>3.0476000000000001</v>
      </c>
      <c r="N13" s="80">
        <f ca="1">INDIRECT(calculation_hide!AP46)</f>
        <v>9.9957999999999991</v>
      </c>
      <c r="O13" s="80">
        <f ca="1">INDIRECT(calculation_hide!AQ46)</f>
        <v>0.70710000000000006</v>
      </c>
      <c r="P13" s="80">
        <f ca="1">INDIRECT(calculation_hide!AR46)</f>
        <v>-0.24669999999999997</v>
      </c>
      <c r="Q13" s="80">
        <f ca="1">INDIRECT(calculation_hide!AS46)</f>
        <v>-0.32069999999999999</v>
      </c>
      <c r="R13" s="80">
        <f ca="1">INDIRECT(calculation_hide!AT46)</f>
        <v>11.061200000000001</v>
      </c>
      <c r="S13" s="80">
        <f ca="1">INDIRECT(calculation_hide!AU46)</f>
        <v>38.665299999999995</v>
      </c>
      <c r="T13" s="80">
        <f ca="1">INDIRECT(calculation_hide!AV46)</f>
        <v>13.7979</v>
      </c>
      <c r="U13" s="80">
        <f ca="1">INDIRECT(calculation_hide!AW46)</f>
        <v>17.526</v>
      </c>
      <c r="V13" s="80">
        <f ca="1">INDIRECT(calculation_hide!AX46)</f>
        <v>145.3321</v>
      </c>
      <c r="W13" s="81">
        <f ca="1">INDIRECT(calculation_hide!AY46)</f>
        <v>74.844599999999986</v>
      </c>
      <c r="X13" s="80">
        <f ca="1">INDIRECT(calculation_hide!AZ46)</f>
        <v>58.711499999999994</v>
      </c>
      <c r="Y13" s="80">
        <f ca="1">INDIRECT(calculation_hide!BA46)</f>
        <v>39.023600000000009</v>
      </c>
      <c r="AA13" s="201"/>
    </row>
    <row r="14" spans="1:28" ht="20.25" customHeight="1" x14ac:dyDescent="0.35">
      <c r="A14" s="70" t="s">
        <v>155</v>
      </c>
      <c r="B14" s="82" t="str">
        <f t="shared" ref="B14:Y14" ca="1" si="1">IF(((B13-B12)/B12*100)&gt;100,"(+) ",IF(((B13-B12)/B12*100)&lt;-100,"(-) ",IF(ROUND(((B13-B12)/B12*100),1)=0,"- ",IF(((B13-B12)/B12*100)&gt;0,TEXT(((B13-B12)/B12*100),"+0.0 "),TEXT(((B13-B12)/B12*100),"0.0 ")))))</f>
        <v xml:space="preserve">+3.1 </v>
      </c>
      <c r="C14" s="82" t="str">
        <f t="shared" ca="1" si="1"/>
        <v xml:space="preserve">+15.3 </v>
      </c>
      <c r="D14" s="82" t="str">
        <f t="shared" ca="1" si="1"/>
        <v xml:space="preserve">+2.4 </v>
      </c>
      <c r="E14" s="83"/>
      <c r="F14" s="82" t="str">
        <f t="shared" ca="1" si="1"/>
        <v xml:space="preserve">+40.3 </v>
      </c>
      <c r="G14" s="82" t="str">
        <f t="shared" ca="1" si="1"/>
        <v xml:space="preserve">-8.3 </v>
      </c>
      <c r="H14" s="82" t="str">
        <f t="shared" ca="1" si="1"/>
        <v xml:space="preserve">-9.5 </v>
      </c>
      <c r="I14" s="82" t="str">
        <f t="shared" ca="1" si="1"/>
        <v xml:space="preserve">+26.4 </v>
      </c>
      <c r="J14" s="82" t="str">
        <f t="shared" ca="1" si="1"/>
        <v xml:space="preserve">+21.3 </v>
      </c>
      <c r="K14" s="82" t="str">
        <f t="shared" ca="1" si="1"/>
        <v xml:space="preserve">+23.3 </v>
      </c>
      <c r="L14" s="82" t="str">
        <f t="shared" ca="1" si="1"/>
        <v xml:space="preserve">+20.1 </v>
      </c>
      <c r="M14" s="82" t="str">
        <f t="shared" ca="1" si="1"/>
        <v xml:space="preserve">-6.0 </v>
      </c>
      <c r="N14" s="82" t="str">
        <f t="shared" ca="1" si="1"/>
        <v xml:space="preserve">+1.7 </v>
      </c>
      <c r="O14" s="82" t="str">
        <f t="shared" ca="1" si="1"/>
        <v xml:space="preserve">-1.4 </v>
      </c>
      <c r="P14" s="82" t="str">
        <f t="shared" ca="1" si="1"/>
        <v xml:space="preserve">+38.3 </v>
      </c>
      <c r="Q14" s="82" t="str">
        <f t="shared" ca="1" si="1"/>
        <v xml:space="preserve">+66.9 </v>
      </c>
      <c r="R14" s="82" t="str">
        <f t="shared" ca="1" si="1"/>
        <v xml:space="preserve">-1.9 </v>
      </c>
      <c r="S14" s="82" t="str">
        <f t="shared" ca="1" si="1"/>
        <v xml:space="preserve">-7.3 </v>
      </c>
      <c r="T14" s="82" t="str">
        <f t="shared" ca="1" si="1"/>
        <v xml:space="preserve">-9.3 </v>
      </c>
      <c r="U14" s="82" t="str">
        <f t="shared" ca="1" si="1"/>
        <v xml:space="preserve">+9.4 </v>
      </c>
      <c r="V14" s="82" t="str">
        <f t="shared" ca="1" si="1"/>
        <v xml:space="preserve">+2.0 </v>
      </c>
      <c r="W14" s="83" t="str">
        <f t="shared" ca="1" si="1"/>
        <v xml:space="preserve">+9.3 </v>
      </c>
      <c r="X14" s="82" t="str">
        <f t="shared" ca="1" si="1"/>
        <v xml:space="preserve">+15.9 </v>
      </c>
      <c r="Y14" s="82" t="str">
        <f t="shared" ca="1" si="1"/>
        <v xml:space="preserve">-8.1 </v>
      </c>
      <c r="AA14" s="201"/>
    </row>
    <row r="15" spans="1:28" ht="20.25" customHeight="1" x14ac:dyDescent="0.35">
      <c r="A15" s="69" t="str">
        <f ca="1">INDIRECT(calculation_hide!AC18)</f>
        <v>April 2025</v>
      </c>
      <c r="B15" s="80">
        <f ca="1">INDIRECT(calculation_hide!AD18)</f>
        <v>16.5214</v>
      </c>
      <c r="C15" s="80">
        <f ca="1">INDIRECT(calculation_hide!AE18)</f>
        <v>0.81020000000000003</v>
      </c>
      <c r="D15" s="80">
        <f ca="1">INDIRECT(calculation_hide!AF18)</f>
        <v>15.7112</v>
      </c>
      <c r="E15" s="81">
        <f ca="1">INDIRECT(calculation_hide!AG18)</f>
        <v>0</v>
      </c>
      <c r="F15" s="80">
        <f ca="1">INDIRECT(calculation_hide!AH18)</f>
        <v>3.1099999999999999E-2</v>
      </c>
      <c r="G15" s="80">
        <f ca="1">INDIRECT(calculation_hide!AI18)</f>
        <v>5.9608999999999996</v>
      </c>
      <c r="H15" s="80">
        <f ca="1">INDIRECT(calculation_hide!AJ18)</f>
        <v>2.7793000000000001</v>
      </c>
      <c r="I15" s="80">
        <f ca="1">INDIRECT(calculation_hide!AK18)</f>
        <v>0.1182</v>
      </c>
      <c r="J15" s="80">
        <f ca="1">INDIRECT(calculation_hide!AL18)</f>
        <v>4.3909000000000002</v>
      </c>
      <c r="K15" s="80">
        <f ca="1">INDIRECT(calculation_hide!AM18)</f>
        <v>1.5757000000000001</v>
      </c>
      <c r="L15" s="80">
        <f ca="1">INDIRECT(calculation_hide!AN18)</f>
        <v>2.8151999999999999</v>
      </c>
      <c r="M15" s="80">
        <f ca="1">INDIRECT(calculation_hide!AO18)</f>
        <v>0.73839999999999995</v>
      </c>
      <c r="N15" s="80">
        <f ca="1">INDIRECT(calculation_hide!AP18)</f>
        <v>1.6108</v>
      </c>
      <c r="O15" s="80">
        <f ca="1">INDIRECT(calculation_hide!AQ18)</f>
        <v>0.1041</v>
      </c>
      <c r="P15" s="80">
        <f ca="1">INDIRECT(calculation_hide!AR18)</f>
        <v>9.1000000000000004E-3</v>
      </c>
      <c r="Q15" s="80">
        <f ca="1">INDIRECT(calculation_hide!AS18)</f>
        <v>-3.1699999999999999E-2</v>
      </c>
      <c r="R15" s="80">
        <f ca="1">INDIRECT(calculation_hide!AT18)</f>
        <v>1.7562</v>
      </c>
      <c r="S15" s="80">
        <f ca="1">INDIRECT(calculation_hide!AU18)</f>
        <v>5.9508000000000001</v>
      </c>
      <c r="T15" s="80">
        <f ca="1">INDIRECT(calculation_hide!AV18)</f>
        <v>3.0855999999999999</v>
      </c>
      <c r="U15" s="80">
        <f ca="1">INDIRECT(calculation_hide!AW18)</f>
        <v>3.1467000000000001</v>
      </c>
      <c r="V15" s="80">
        <f ca="1">INDIRECT(calculation_hide!AX18)</f>
        <v>21.9435</v>
      </c>
      <c r="W15" s="114">
        <f ca="1">INDIRECT(calculation_hide!AY18)</f>
        <v>9.6376000000000008</v>
      </c>
      <c r="X15" s="80">
        <f ca="1">INDIRECT(calculation_hide!AZ18)</f>
        <v>6.8582999999999998</v>
      </c>
      <c r="Y15" s="80">
        <f ca="1">INDIRECT(calculation_hide!BA18)</f>
        <v>5.992</v>
      </c>
      <c r="AA15" s="201"/>
    </row>
    <row r="16" spans="1:28" ht="20.25" customHeight="1" x14ac:dyDescent="0.35">
      <c r="A16" s="69" t="str">
        <f ca="1">INDIRECT(calculation_hide!AC19)</f>
        <v>May 2025</v>
      </c>
      <c r="B16" s="80">
        <f ca="1">INDIRECT(calculation_hide!AD19)</f>
        <v>16.5275</v>
      </c>
      <c r="C16" s="80">
        <f ca="1">INDIRECT(calculation_hide!AE19)</f>
        <v>0.84040000000000004</v>
      </c>
      <c r="D16" s="80">
        <f ca="1">INDIRECT(calculation_hide!AF19)</f>
        <v>15.687099999999999</v>
      </c>
      <c r="E16" s="81">
        <f ca="1">INDIRECT(calculation_hide!AG19)</f>
        <v>0</v>
      </c>
      <c r="F16" s="80">
        <f ca="1">INDIRECT(calculation_hide!AH19)</f>
        <v>2.1499999999999998E-2</v>
      </c>
      <c r="G16" s="80">
        <f ca="1">INDIRECT(calculation_hide!AI19)</f>
        <v>4.7131999999999996</v>
      </c>
      <c r="H16" s="80">
        <f ca="1">INDIRECT(calculation_hide!AJ19)</f>
        <v>3.2204999999999999</v>
      </c>
      <c r="I16" s="80">
        <f ca="1">INDIRECT(calculation_hide!AK19)</f>
        <v>0.1172</v>
      </c>
      <c r="J16" s="80">
        <f ca="1">INDIRECT(calculation_hide!AL19)</f>
        <v>5.1902999999999997</v>
      </c>
      <c r="K16" s="80">
        <f ca="1">INDIRECT(calculation_hide!AM19)</f>
        <v>1.5931</v>
      </c>
      <c r="L16" s="80">
        <f ca="1">INDIRECT(calculation_hide!AN19)</f>
        <v>3.5972</v>
      </c>
      <c r="M16" s="80">
        <f ca="1">INDIRECT(calculation_hide!AO19)</f>
        <v>0.82489999999999997</v>
      </c>
      <c r="N16" s="80">
        <f ca="1">INDIRECT(calculation_hide!AP19)</f>
        <v>1.5234000000000001</v>
      </c>
      <c r="O16" s="80">
        <f ca="1">INDIRECT(calculation_hide!AQ19)</f>
        <v>0.1244</v>
      </c>
      <c r="P16" s="80">
        <f ca="1">INDIRECT(calculation_hide!AR19)</f>
        <v>-1.49E-2</v>
      </c>
      <c r="Q16" s="80">
        <f ca="1">INDIRECT(calculation_hide!AS19)</f>
        <v>-3.3300000000000003E-2</v>
      </c>
      <c r="R16" s="80">
        <f ca="1">INDIRECT(calculation_hide!AT19)</f>
        <v>1.6988000000000001</v>
      </c>
      <c r="S16" s="80">
        <f ca="1">INDIRECT(calculation_hide!AU19)</f>
        <v>4.6836000000000002</v>
      </c>
      <c r="T16" s="80">
        <f ca="1">INDIRECT(calculation_hide!AV19)</f>
        <v>2.4207999999999998</v>
      </c>
      <c r="U16" s="80">
        <f ca="1">INDIRECT(calculation_hide!AW19)</f>
        <v>3.2429000000000001</v>
      </c>
      <c r="V16" s="80">
        <f ca="1">INDIRECT(calculation_hide!AX19)</f>
        <v>21.3508</v>
      </c>
      <c r="W16" s="81">
        <f ca="1">INDIRECT(calculation_hide!AY19)</f>
        <v>10.876300000000001</v>
      </c>
      <c r="X16" s="80">
        <f ca="1">INDIRECT(calculation_hide!AZ19)</f>
        <v>7.6558000000000002</v>
      </c>
      <c r="Y16" s="80">
        <f ca="1">INDIRECT(calculation_hide!BA19)</f>
        <v>4.7347000000000001</v>
      </c>
      <c r="AA16" s="201"/>
    </row>
    <row r="17" spans="1:29" ht="20.25" customHeight="1" x14ac:dyDescent="0.35">
      <c r="A17" s="69" t="str">
        <f ca="1">INDIRECT(calculation_hide!AC20)</f>
        <v>June 2025</v>
      </c>
      <c r="B17" s="80">
        <f ca="1">INDIRECT(calculation_hide!AD20)</f>
        <v>16.833500000000001</v>
      </c>
      <c r="C17" s="80">
        <f ca="1">INDIRECT(calculation_hide!AE20)</f>
        <v>0.8629</v>
      </c>
      <c r="D17" s="80">
        <f ca="1">INDIRECT(calculation_hide!AF20)</f>
        <v>15.970599999999999</v>
      </c>
      <c r="E17" s="81">
        <f ca="1">INDIRECT(calculation_hide!AG20)</f>
        <v>0</v>
      </c>
      <c r="F17" s="80">
        <f ca="1">INDIRECT(calculation_hide!AH20)</f>
        <v>3.1899999999999998E-2</v>
      </c>
      <c r="G17" s="80">
        <f ca="1">INDIRECT(calculation_hide!AI20)</f>
        <v>4.0609000000000002</v>
      </c>
      <c r="H17" s="80">
        <f ca="1">INDIRECT(calculation_hide!AJ20)</f>
        <v>3.0790999999999999</v>
      </c>
      <c r="I17" s="80">
        <f ca="1">INDIRECT(calculation_hide!AK20)</f>
        <v>0.1646</v>
      </c>
      <c r="J17" s="80">
        <f ca="1">INDIRECT(calculation_hide!AL20)</f>
        <v>6.2073</v>
      </c>
      <c r="K17" s="80">
        <f ca="1">INDIRECT(calculation_hide!AM20)</f>
        <v>2.1964000000000001</v>
      </c>
      <c r="L17" s="80">
        <f ca="1">INDIRECT(calculation_hide!AN20)</f>
        <v>4.0109000000000004</v>
      </c>
      <c r="M17" s="80">
        <f ca="1">INDIRECT(calculation_hide!AO20)</f>
        <v>0.80689999999999995</v>
      </c>
      <c r="N17" s="80">
        <f ca="1">INDIRECT(calculation_hide!AP20)</f>
        <v>1.5549999999999999</v>
      </c>
      <c r="O17" s="80">
        <f ca="1">INDIRECT(calculation_hide!AQ20)</f>
        <v>0.1138</v>
      </c>
      <c r="P17" s="80">
        <f ca="1">INDIRECT(calculation_hide!AR20)</f>
        <v>-1.32E-2</v>
      </c>
      <c r="Q17" s="80">
        <f ca="1">INDIRECT(calculation_hide!AS20)</f>
        <v>-3.56E-2</v>
      </c>
      <c r="R17" s="80">
        <f ca="1">INDIRECT(calculation_hide!AT20)</f>
        <v>1.7310000000000001</v>
      </c>
      <c r="S17" s="80">
        <f ca="1">INDIRECT(calculation_hide!AU20)</f>
        <v>4.0305</v>
      </c>
      <c r="T17" s="80">
        <f ca="1">INDIRECT(calculation_hide!AV20)</f>
        <v>1.8755999999999999</v>
      </c>
      <c r="U17" s="80">
        <f ca="1">INDIRECT(calculation_hide!AW20)</f>
        <v>3.1046999999999998</v>
      </c>
      <c r="V17" s="80">
        <f ca="1">INDIRECT(calculation_hide!AX20)</f>
        <v>20.950900000000001</v>
      </c>
      <c r="W17" s="133">
        <f ca="1">INDIRECT(calculation_hide!AY20)</f>
        <v>11.812900000000001</v>
      </c>
      <c r="X17" s="80">
        <f ca="1">INDIRECT(calculation_hide!AZ20)</f>
        <v>8.7338000000000005</v>
      </c>
      <c r="Y17" s="80">
        <f ca="1">INDIRECT(calculation_hide!BA20)</f>
        <v>4.0928000000000004</v>
      </c>
      <c r="AA17" s="201"/>
    </row>
    <row r="18" spans="1:29" ht="20.25" customHeight="1" x14ac:dyDescent="0.35">
      <c r="A18" s="71" t="s">
        <v>35</v>
      </c>
      <c r="B18" s="84">
        <f t="shared" ref="B18:I18" ca="1" si="2">SUM(B15:B17)</f>
        <v>49.882400000000004</v>
      </c>
      <c r="C18" s="84">
        <f t="shared" ca="1" si="2"/>
        <v>2.5135000000000001</v>
      </c>
      <c r="D18" s="84">
        <f t="shared" ca="1" si="2"/>
        <v>47.368899999999996</v>
      </c>
      <c r="E18" s="85">
        <f t="shared" ca="1" si="2"/>
        <v>0</v>
      </c>
      <c r="F18" s="84">
        <f t="shared" ca="1" si="2"/>
        <v>8.4499999999999992E-2</v>
      </c>
      <c r="G18" s="84">
        <f t="shared" ca="1" si="2"/>
        <v>14.734999999999999</v>
      </c>
      <c r="H18" s="84">
        <f t="shared" ca="1" si="2"/>
        <v>9.0789000000000009</v>
      </c>
      <c r="I18" s="84">
        <f t="shared" ca="1" si="2"/>
        <v>0.4</v>
      </c>
      <c r="J18" s="84">
        <f t="shared" ref="J18:Y18" ca="1" si="3">SUM(J15:J17)</f>
        <v>15.788499999999999</v>
      </c>
      <c r="K18" s="84">
        <f t="shared" ca="1" si="3"/>
        <v>5.3651999999999997</v>
      </c>
      <c r="L18" s="84">
        <f t="shared" ca="1" si="3"/>
        <v>10.423300000000001</v>
      </c>
      <c r="M18" s="84">
        <f t="shared" ca="1" si="3"/>
        <v>2.3701999999999996</v>
      </c>
      <c r="N18" s="84">
        <f t="shared" ca="1" si="3"/>
        <v>4.6891999999999996</v>
      </c>
      <c r="O18" s="84">
        <f t="shared" ca="1" si="3"/>
        <v>0.34229999999999999</v>
      </c>
      <c r="P18" s="84">
        <f t="shared" ca="1" si="3"/>
        <v>-1.9E-2</v>
      </c>
      <c r="Q18" s="84">
        <f t="shared" ca="1" si="3"/>
        <v>-0.10059999999999999</v>
      </c>
      <c r="R18" s="84">
        <f t="shared" ca="1" si="3"/>
        <v>5.1859999999999999</v>
      </c>
      <c r="S18" s="84">
        <f t="shared" ca="1" si="3"/>
        <v>14.664899999999999</v>
      </c>
      <c r="T18" s="84">
        <f t="shared" ca="1" si="3"/>
        <v>7.3819999999999997</v>
      </c>
      <c r="U18" s="84">
        <f t="shared" ca="1" si="3"/>
        <v>9.4942999999999991</v>
      </c>
      <c r="V18" s="86">
        <f t="shared" ca="1" si="3"/>
        <v>64.245199999999997</v>
      </c>
      <c r="W18" s="85">
        <f t="shared" ca="1" si="3"/>
        <v>32.326799999999999</v>
      </c>
      <c r="X18" s="84">
        <f t="shared" ca="1" si="3"/>
        <v>23.247900000000001</v>
      </c>
      <c r="Y18" s="86">
        <f t="shared" ca="1" si="3"/>
        <v>14.819500000000001</v>
      </c>
      <c r="AA18" s="201"/>
    </row>
    <row r="19" spans="1:29" ht="20.25" customHeight="1" x14ac:dyDescent="0.35">
      <c r="A19" s="69" t="str">
        <f ca="1">INDIRECT(calculation_hide!AC30)</f>
        <v>April 2026</v>
      </c>
      <c r="B19" s="80">
        <f ca="1">INDIRECT(calculation_hide!AD30)</f>
        <v>18.213100000000001</v>
      </c>
      <c r="C19" s="80">
        <f ca="1">INDIRECT(calculation_hide!AE30)</f>
        <v>1.1979</v>
      </c>
      <c r="D19" s="80">
        <f ca="1">INDIRECT(calculation_hide!AF30)</f>
        <v>17.0152</v>
      </c>
      <c r="E19" s="81">
        <f ca="1">INDIRECT(calculation_hide!AG30)</f>
        <v>0</v>
      </c>
      <c r="F19" s="80">
        <f ca="1">INDIRECT(calculation_hide!AH30)</f>
        <v>2.7799999999999998E-2</v>
      </c>
      <c r="G19" s="80">
        <f ca="1">INDIRECT(calculation_hide!AI30)</f>
        <v>3.9228000000000001</v>
      </c>
      <c r="H19" s="80">
        <f ca="1">INDIRECT(calculation_hide!AJ30)</f>
        <v>3.6246999999999998</v>
      </c>
      <c r="I19" s="80">
        <f ca="1">INDIRECT(calculation_hide!AK30)</f>
        <v>0.4254</v>
      </c>
      <c r="J19" s="80">
        <f ca="1">INDIRECT(calculation_hide!AL30)</f>
        <v>6.6843000000000004</v>
      </c>
      <c r="K19" s="80">
        <f ca="1">INDIRECT(calculation_hide!AM30)</f>
        <v>2.4283999999999999</v>
      </c>
      <c r="L19" s="80">
        <f ca="1">INDIRECT(calculation_hide!AN30)</f>
        <v>4.2558999999999996</v>
      </c>
      <c r="M19" s="80">
        <f ca="1">INDIRECT(calculation_hide!AO30)</f>
        <v>0.72489999999999999</v>
      </c>
      <c r="N19" s="80">
        <f ca="1">INDIRECT(calculation_hide!AP30)</f>
        <v>1.5999000000000001</v>
      </c>
      <c r="O19" s="80">
        <f ca="1">INDIRECT(calculation_hide!AQ30)</f>
        <v>0.1076</v>
      </c>
      <c r="P19" s="80">
        <f ca="1">INDIRECT(calculation_hide!AR30)</f>
        <v>-4.7E-2</v>
      </c>
      <c r="Q19" s="80">
        <f ca="1">INDIRECT(calculation_hide!AS30)</f>
        <v>-5.5300000000000002E-2</v>
      </c>
      <c r="R19" s="80">
        <f ca="1">INDIRECT(calculation_hide!AT30)</f>
        <v>1.8342000000000001</v>
      </c>
      <c r="S19" s="125">
        <f ca="1">INDIRECT(calculation_hide!AU30)</f>
        <v>3.8239999999999998</v>
      </c>
      <c r="T19" s="80">
        <f ca="1">INDIRECT(calculation_hide!AV30)</f>
        <v>2.1015000000000001</v>
      </c>
      <c r="U19" s="80">
        <f ca="1">INDIRECT(calculation_hide!AW30)</f>
        <v>3.9525999999999999</v>
      </c>
      <c r="V19" s="80">
        <f ca="1">INDIRECT(calculation_hide!AX30)</f>
        <v>23.069299999999998</v>
      </c>
      <c r="W19" s="81">
        <f ca="1">INDIRECT(calculation_hide!AY30)</f>
        <v>13.059200000000001</v>
      </c>
      <c r="X19" s="80">
        <f ca="1">INDIRECT(calculation_hide!AZ30)</f>
        <v>9.4344999999999999</v>
      </c>
      <c r="Y19" s="80">
        <f ca="1">INDIRECT(calculation_hide!BA30)</f>
        <v>3.9506000000000001</v>
      </c>
      <c r="AA19" s="201"/>
    </row>
    <row r="20" spans="1:29" ht="20.25" customHeight="1" x14ac:dyDescent="0.35">
      <c r="A20" s="69" t="str">
        <f ca="1">INDIRECT(calculation_hide!AC31)</f>
        <v>May 2026</v>
      </c>
      <c r="B20" s="80">
        <f ca="1">INDIRECT(calculation_hide!AD31)</f>
        <v>16.7394</v>
      </c>
      <c r="C20" s="80">
        <f ca="1">INDIRECT(calculation_hide!AE31)</f>
        <v>1.0145999999999999</v>
      </c>
      <c r="D20" s="80">
        <f ca="1">INDIRECT(calculation_hide!AF31)</f>
        <v>15.7248</v>
      </c>
      <c r="E20" s="81">
        <f ca="1">INDIRECT(calculation_hide!AG31)</f>
        <v>0</v>
      </c>
      <c r="F20" s="80">
        <f ca="1">INDIRECT(calculation_hide!AH31)</f>
        <v>3.4299999999999997E-2</v>
      </c>
      <c r="G20" s="80">
        <f ca="1">INDIRECT(calculation_hide!AI31)</f>
        <v>5.4981</v>
      </c>
      <c r="H20" s="80">
        <f ca="1">INDIRECT(calculation_hide!AJ31)</f>
        <v>2.3755000000000002</v>
      </c>
      <c r="I20" s="80">
        <f ca="1">INDIRECT(calculation_hide!AK31)</f>
        <v>0.19</v>
      </c>
      <c r="J20" s="80">
        <f ca="1">INDIRECT(calculation_hide!AL31)</f>
        <v>5.0594999999999999</v>
      </c>
      <c r="K20" s="80">
        <f ca="1">INDIRECT(calculation_hide!AM31)</f>
        <v>1.7383999999999999</v>
      </c>
      <c r="L20" s="80">
        <f ca="1">INDIRECT(calculation_hide!AN31)</f>
        <v>3.3210999999999999</v>
      </c>
      <c r="M20" s="80">
        <f ca="1">INDIRECT(calculation_hide!AO31)</f>
        <v>0.78469999999999995</v>
      </c>
      <c r="N20" s="80">
        <f ca="1">INDIRECT(calculation_hide!AP31)</f>
        <v>1.7571000000000001</v>
      </c>
      <c r="O20" s="80">
        <f ca="1">INDIRECT(calculation_hide!AQ31)</f>
        <v>0.1145</v>
      </c>
      <c r="P20" s="80">
        <f ca="1">INDIRECT(calculation_hide!AR31)</f>
        <v>-3.1899999999999998E-2</v>
      </c>
      <c r="Q20" s="80">
        <f ca="1">INDIRECT(calculation_hide!AS31)</f>
        <v>-5.7000000000000002E-2</v>
      </c>
      <c r="R20" s="80">
        <f ca="1">INDIRECT(calculation_hide!AT31)</f>
        <v>1.9151</v>
      </c>
      <c r="S20" s="125">
        <f ca="1">INDIRECT(calculation_hide!AU31)</f>
        <v>5.4888000000000003</v>
      </c>
      <c r="T20" s="80">
        <f ca="1">INDIRECT(calculation_hide!AV31)</f>
        <v>3.2368999999999999</v>
      </c>
      <c r="U20" s="80">
        <f ca="1">INDIRECT(calculation_hide!AW31)</f>
        <v>2.9483000000000001</v>
      </c>
      <c r="V20" s="80">
        <f ca="1">INDIRECT(calculation_hide!AX31)</f>
        <v>21.91</v>
      </c>
      <c r="W20" s="81">
        <f ca="1">INDIRECT(calculation_hide!AY31)</f>
        <v>10.1668</v>
      </c>
      <c r="X20" s="80">
        <f ca="1">INDIRECT(calculation_hide!AZ31)</f>
        <v>7.7912999999999997</v>
      </c>
      <c r="Y20" s="80">
        <f ca="1">INDIRECT(calculation_hide!BA31)</f>
        <v>5.5324</v>
      </c>
      <c r="AA20" s="201"/>
    </row>
    <row r="21" spans="1:29" ht="20.25" customHeight="1" x14ac:dyDescent="0.35">
      <c r="A21" s="69" t="str">
        <f ca="1">INDIRECT(calculation_hide!AC32)</f>
        <v>June 2026 [provisional]</v>
      </c>
      <c r="B21" s="80">
        <f ca="1">INDIRECT(calculation_hide!AD32)</f>
        <v>17.1752</v>
      </c>
      <c r="C21" s="80">
        <f ca="1">INDIRECT(calculation_hide!AE32)</f>
        <v>1.018</v>
      </c>
      <c r="D21" s="80">
        <f ca="1">INDIRECT(calculation_hide!AF32)</f>
        <v>16.1572</v>
      </c>
      <c r="E21" s="81">
        <f ca="1">INDIRECT(calculation_hide!AG32)</f>
        <v>0</v>
      </c>
      <c r="F21" s="80">
        <f ca="1">INDIRECT(calculation_hide!AH32)</f>
        <v>3.5299999999999998E-2</v>
      </c>
      <c r="G21" s="80">
        <f ca="1">INDIRECT(calculation_hide!AI32)</f>
        <v>6.3021000000000003</v>
      </c>
      <c r="H21" s="80">
        <f ca="1">INDIRECT(calculation_hide!AJ32)</f>
        <v>2.0284</v>
      </c>
      <c r="I21" s="80">
        <f ca="1">INDIRECT(calculation_hide!AK32)</f>
        <v>0.2266</v>
      </c>
      <c r="J21" s="80">
        <f ca="1">INDIRECT(calculation_hide!AL32)</f>
        <v>5.5105000000000004</v>
      </c>
      <c r="K21" s="125">
        <f ca="1">INDIRECT(calculation_hide!AM32)</f>
        <v>1.9201999999999999</v>
      </c>
      <c r="L21" s="125">
        <f ca="1">INDIRECT(calculation_hide!AN32)</f>
        <v>3.5903</v>
      </c>
      <c r="M21" s="80">
        <f ca="1">INDIRECT(calculation_hide!AO32)</f>
        <v>0.75260000000000005</v>
      </c>
      <c r="N21" s="80">
        <f ca="1">INDIRECT(calculation_hide!AP32)</f>
        <v>1.2981</v>
      </c>
      <c r="O21" s="80">
        <f ca="1">INDIRECT(calculation_hide!AQ32)</f>
        <v>0.1109</v>
      </c>
      <c r="P21" s="80">
        <f ca="1">INDIRECT(calculation_hide!AR32)</f>
        <v>-4.4900000000000002E-2</v>
      </c>
      <c r="Q21" s="80">
        <f ca="1">INDIRECT(calculation_hide!AS32)</f>
        <v>-6.25E-2</v>
      </c>
      <c r="R21" s="80">
        <f ca="1">INDIRECT(calculation_hide!AT32)</f>
        <v>1.4601999999999999</v>
      </c>
      <c r="S21" s="125">
        <f ca="1">INDIRECT(calculation_hide!AU32)</f>
        <v>6.2862999999999998</v>
      </c>
      <c r="T21" s="80">
        <f ca="1">INDIRECT(calculation_hide!AV32)</f>
        <v>2.2765</v>
      </c>
      <c r="U21" s="80">
        <f ca="1">INDIRECT(calculation_hide!AW32)</f>
        <v>3.5162</v>
      </c>
      <c r="V21" s="80">
        <f ca="1">INDIRECT(calculation_hide!AX32)</f>
        <v>21.9499</v>
      </c>
      <c r="W21" s="124">
        <f ca="1">INDIRECT(calculation_hide!AY32)</f>
        <v>9.8162000000000003</v>
      </c>
      <c r="X21" s="125">
        <f ca="1">INDIRECT(calculation_hide!AZ32)</f>
        <v>7.7877999999999998</v>
      </c>
      <c r="Y21" s="125">
        <f ca="1">INDIRECT(calculation_hide!BA32)</f>
        <v>6.3373999999999997</v>
      </c>
      <c r="AA21" s="204"/>
      <c r="AB21" s="204"/>
      <c r="AC21" s="204"/>
    </row>
    <row r="22" spans="1:29" ht="20.25" customHeight="1" x14ac:dyDescent="0.35">
      <c r="A22" s="71" t="s">
        <v>35</v>
      </c>
      <c r="B22" s="84">
        <f t="shared" ref="B22:Y22" ca="1" si="4">SUM(B19:B21)</f>
        <v>52.127700000000004</v>
      </c>
      <c r="C22" s="84">
        <f t="shared" ca="1" si="4"/>
        <v>3.2305000000000001</v>
      </c>
      <c r="D22" s="84">
        <f ca="1">SUM(D19:D21)</f>
        <v>48.897199999999998</v>
      </c>
      <c r="E22" s="85">
        <f ca="1">SUM(E19:E21)</f>
        <v>0</v>
      </c>
      <c r="F22" s="84">
        <f t="shared" ca="1" si="4"/>
        <v>9.7399999999999987E-2</v>
      </c>
      <c r="G22" s="84">
        <f t="shared" ca="1" si="4"/>
        <v>15.722999999999999</v>
      </c>
      <c r="H22" s="84">
        <f t="shared" ca="1" si="4"/>
        <v>8.0285999999999991</v>
      </c>
      <c r="I22" s="84">
        <f t="shared" ca="1" si="4"/>
        <v>0.84199999999999997</v>
      </c>
      <c r="J22" s="84">
        <f t="shared" ca="1" si="4"/>
        <v>17.254300000000001</v>
      </c>
      <c r="K22" s="84">
        <f t="shared" ca="1" si="4"/>
        <v>6.0869999999999997</v>
      </c>
      <c r="L22" s="84">
        <f t="shared" ca="1" si="4"/>
        <v>11.167300000000001</v>
      </c>
      <c r="M22" s="84">
        <f t="shared" ca="1" si="4"/>
        <v>2.2622</v>
      </c>
      <c r="N22" s="84">
        <f t="shared" ca="1" si="4"/>
        <v>4.6551</v>
      </c>
      <c r="O22" s="84">
        <f t="shared" ca="1" si="4"/>
        <v>0.33300000000000002</v>
      </c>
      <c r="P22" s="84">
        <f t="shared" ca="1" si="4"/>
        <v>-0.12379999999999999</v>
      </c>
      <c r="Q22" s="84">
        <f t="shared" ref="Q22" ca="1" si="5">SUM(Q19:Q21)</f>
        <v>-0.17480000000000001</v>
      </c>
      <c r="R22" s="84">
        <f t="shared" ca="1" si="4"/>
        <v>5.2095000000000002</v>
      </c>
      <c r="S22" s="84">
        <f t="shared" ca="1" si="4"/>
        <v>15.5991</v>
      </c>
      <c r="T22" s="84">
        <f t="shared" ca="1" si="4"/>
        <v>7.6149000000000004</v>
      </c>
      <c r="U22" s="84">
        <f t="shared" ca="1" si="4"/>
        <v>10.4171</v>
      </c>
      <c r="V22" s="84">
        <f t="shared" ca="1" si="4"/>
        <v>66.929199999999994</v>
      </c>
      <c r="W22" s="85">
        <f t="shared" ca="1" si="4"/>
        <v>33.042200000000001</v>
      </c>
      <c r="X22" s="84">
        <f t="shared" ca="1" si="4"/>
        <v>25.0136</v>
      </c>
      <c r="Y22" s="86">
        <f t="shared" ca="1" si="4"/>
        <v>15.820399999999999</v>
      </c>
      <c r="AA22" s="201"/>
    </row>
    <row r="23" spans="1:29" ht="20.25" customHeight="1" x14ac:dyDescent="0.35">
      <c r="A23" s="70" t="s">
        <v>744</v>
      </c>
      <c r="B23" s="87" t="str">
        <f ca="1">IF(((B22-B18)/B18*100)&gt;100,"(+) ",IF(((B22-B18)/B18*100)&lt;-100,"(-) ",IF(ROUND(((B22-B18)/B18*100),1)=0,"- ",IF(((B22-B18)/B18*100)&gt;0,TEXT(((B22-B18)/B18*100),"+0.0 "),TEXT(((B22-B18)/B18*100),"0.0 ")))))</f>
        <v xml:space="preserve">+4.5 </v>
      </c>
      <c r="C23" s="87" t="str">
        <f t="shared" ref="C23:H23" ca="1" si="6">IF(((C22-C18)/C18*100)&gt;100,"(+) ",IF(((C22-C18)/C18*100)&lt;-100,"(-) ",IF(ROUND(((C22-C18)/C18*100),1)=0,"- ",IF(((C22-C18)/C18*100)&gt;0,TEXT(((C22-C18)/C18*100),"+0.0 "),TEXT(((C22-C18)/C18*100),"0.0 ")))))</f>
        <v xml:space="preserve">+28.5 </v>
      </c>
      <c r="D23" s="87" t="str">
        <f t="shared" ca="1" si="6"/>
        <v xml:space="preserve">+3.2 </v>
      </c>
      <c r="E23" s="88"/>
      <c r="F23" s="87" t="str">
        <f t="shared" ca="1" si="6"/>
        <v xml:space="preserve">+15.3 </v>
      </c>
      <c r="G23" s="87" t="str">
        <f t="shared" ca="1" si="6"/>
        <v xml:space="preserve">+6.7 </v>
      </c>
      <c r="H23" s="87" t="str">
        <f t="shared" ca="1" si="6"/>
        <v xml:space="preserve">-11.6 </v>
      </c>
      <c r="I23" s="118" t="str">
        <f ca="1">IF(((I22-I18)/I18*100)&gt;100,"(+) ",IF(((I22-I18)/I18*100)&lt;-50,"(-) ",IF(ROUND(((I22-I18)/I18*100),1)=0,"- ",IF(((I22-I18)/I18*100)&gt;0,TEXT(((I22-I18)/I18*100),"+0.0 "),TEXT(((I22-I18)/I18*100),"0.0 ")))))</f>
        <v xml:space="preserve">(+) </v>
      </c>
      <c r="J23" s="120" t="str">
        <f t="shared" ref="J23:Y23" ca="1" si="7">IF(((J22-J18)/J18*100)&gt;100,"(+) ",IF(((J22-J18)/J18*100)&lt;-50,"(-) ",IF(ROUND(((J22-J18)/J18*100),1)=0,"- ",IF(((J22-J18)/J18*100)&gt;0,TEXT(((J22-J18)/J18*100),"+0.0 "),TEXT(((J22-J18)/J18*100),"0.0 ")))))</f>
        <v xml:space="preserve">+9.3 </v>
      </c>
      <c r="K23" s="87" t="str">
        <f t="shared" ca="1" si="7"/>
        <v xml:space="preserve">+13.5 </v>
      </c>
      <c r="L23" s="87" t="str">
        <f t="shared" ca="1" si="7"/>
        <v xml:space="preserve">+7.1 </v>
      </c>
      <c r="M23" s="87" t="str">
        <f t="shared" ca="1" si="7"/>
        <v xml:space="preserve">-4.6 </v>
      </c>
      <c r="N23" s="120" t="str">
        <f t="shared" ca="1" si="7"/>
        <v xml:space="preserve">-0.7 </v>
      </c>
      <c r="O23" s="87" t="str">
        <f t="shared" ca="1" si="7"/>
        <v xml:space="preserve">-2.7 </v>
      </c>
      <c r="P23" s="87" t="str">
        <f t="shared" ca="1" si="7"/>
        <v xml:space="preserve">(+) </v>
      </c>
      <c r="Q23" s="87" t="str">
        <f t="shared" ref="Q23" ca="1" si="8">IF(((Q22-Q18)/Q18*100)&gt;100,"(+) ",IF(((Q22-Q18)/Q18*100)&lt;-50,"(-) ",IF(ROUND(((Q22-Q18)/Q18*100),1)=0,"- ",IF(((Q22-Q18)/Q18*100)&gt;0,TEXT(((Q22-Q18)/Q18*100),"+0.0 "),TEXT(((Q22-Q18)/Q18*100),"0.0 ")))))</f>
        <v xml:space="preserve">+73.8 </v>
      </c>
      <c r="R23" s="87" t="str">
        <f t="shared" ca="1" si="7"/>
        <v xml:space="preserve">+0.5 </v>
      </c>
      <c r="S23" s="87" t="str">
        <f t="shared" ca="1" si="7"/>
        <v xml:space="preserve">+6.4 </v>
      </c>
      <c r="T23" s="127" t="str">
        <f ca="1">IF(((T22-T18)/T18*100)&gt;100,"(+) ",IF(((T22-T18)/T18*100)&lt;-50,"(-) ",IF(ROUND(((T22-T18)/T18*100),1)=0,"- ",IF(((T22-T18)/T18*100)&gt;0,TEXT(((T22-T18)/T18*100),"+0.0 "),TEXT(((T22-T18)/T18*100),"0.0 ")))))</f>
        <v xml:space="preserve">+3.2 </v>
      </c>
      <c r="U23" s="117" t="str">
        <f t="shared" ca="1" si="7"/>
        <v xml:space="preserve">+9.7 </v>
      </c>
      <c r="V23" s="119" t="str">
        <f t="shared" ca="1" si="7"/>
        <v xml:space="preserve">+4.2 </v>
      </c>
      <c r="W23" s="130" t="str">
        <f t="shared" ca="1" si="7"/>
        <v xml:space="preserve">+2.2 </v>
      </c>
      <c r="X23" s="87" t="str">
        <f t="shared" ca="1" si="7"/>
        <v xml:space="preserve">+7.6 </v>
      </c>
      <c r="Y23" s="87" t="str">
        <f t="shared" ca="1" si="7"/>
        <v xml:space="preserve">+6.8 </v>
      </c>
      <c r="AA23" s="201"/>
    </row>
    <row r="25" spans="1:29" x14ac:dyDescent="0.35">
      <c r="B25" s="205"/>
      <c r="C25" s="205"/>
      <c r="D25" s="205"/>
      <c r="E25" s="205"/>
      <c r="F25" s="205"/>
      <c r="G25" s="205"/>
      <c r="H25" s="205"/>
      <c r="I25" s="201"/>
      <c r="M25" s="205"/>
      <c r="N25" s="206"/>
      <c r="O25" s="205"/>
      <c r="P25" s="205"/>
      <c r="Q25" s="205"/>
      <c r="R25" s="205"/>
      <c r="S25" s="205"/>
      <c r="T25" s="207"/>
      <c r="U25" s="205"/>
      <c r="V25" s="205"/>
      <c r="W25" s="205"/>
      <c r="X25" s="205"/>
      <c r="Y25" s="208"/>
    </row>
    <row r="26" spans="1:29" x14ac:dyDescent="0.35">
      <c r="B26" s="201"/>
      <c r="C26" s="209"/>
      <c r="D26" s="210"/>
      <c r="E26" s="208"/>
      <c r="F26" s="209"/>
      <c r="G26" s="208"/>
      <c r="H26" s="209"/>
      <c r="I26" s="209"/>
      <c r="M26" s="209"/>
      <c r="N26" s="201"/>
      <c r="O26" s="209"/>
      <c r="P26" s="209"/>
      <c r="Q26" s="209"/>
      <c r="R26" s="209"/>
      <c r="S26" s="209"/>
      <c r="T26" s="208"/>
      <c r="U26" s="201"/>
      <c r="V26" s="209"/>
      <c r="W26" s="208"/>
      <c r="X26" s="205"/>
      <c r="Y26" s="209"/>
    </row>
    <row r="27" spans="1:29" s="200" customFormat="1" ht="46.5" customHeight="1" x14ac:dyDescent="0.35">
      <c r="A27" s="211"/>
      <c r="B27" s="212"/>
      <c r="C27" s="213"/>
      <c r="D27" s="213"/>
      <c r="E27" s="214"/>
      <c r="F27" s="212"/>
      <c r="G27" s="212"/>
      <c r="H27" s="212"/>
      <c r="I27" s="212"/>
      <c r="J27" s="212"/>
      <c r="K27" s="212"/>
      <c r="L27" s="212"/>
      <c r="M27" s="212"/>
      <c r="P27" s="215"/>
      <c r="Q27" s="215"/>
      <c r="T27" s="216"/>
      <c r="U27" s="217"/>
      <c r="V27" s="217"/>
    </row>
    <row r="28" spans="1:29" s="170" customFormat="1" ht="20.25" customHeight="1" x14ac:dyDescent="0.35">
      <c r="A28" s="140"/>
      <c r="B28" s="141"/>
      <c r="C28" s="142"/>
      <c r="D28" s="143"/>
      <c r="E28" s="143"/>
      <c r="F28" s="144"/>
      <c r="G28" s="144"/>
      <c r="H28" s="143"/>
      <c r="I28" s="143"/>
      <c r="J28" s="141"/>
      <c r="K28" s="143"/>
      <c r="L28" s="143"/>
      <c r="M28" s="145"/>
      <c r="O28" s="218"/>
      <c r="U28" s="219"/>
      <c r="V28" s="219"/>
    </row>
    <row r="29" spans="1:29" x14ac:dyDescent="0.35">
      <c r="C29" s="209"/>
      <c r="D29" s="207"/>
      <c r="E29" s="205"/>
      <c r="J29" s="220"/>
      <c r="V29" s="204"/>
      <c r="W29" s="205"/>
      <c r="X29" s="205"/>
    </row>
    <row r="30" spans="1:29" x14ac:dyDescent="0.35">
      <c r="C30" s="209"/>
      <c r="E30" s="205"/>
      <c r="V30" s="220"/>
      <c r="W30" s="205"/>
      <c r="X30" s="205"/>
    </row>
    <row r="31" spans="1:29" x14ac:dyDescent="0.35">
      <c r="C31" s="209"/>
      <c r="E31" s="205"/>
      <c r="W31" s="205"/>
      <c r="X31" s="205"/>
    </row>
    <row r="32" spans="1:29" x14ac:dyDescent="0.35">
      <c r="C32" s="209"/>
      <c r="E32" s="205"/>
      <c r="W32" s="205"/>
      <c r="X32" s="205"/>
    </row>
    <row r="33" spans="3:24" x14ac:dyDescent="0.35">
      <c r="C33" s="209"/>
      <c r="E33" s="205"/>
      <c r="W33" s="205"/>
      <c r="X33" s="205"/>
    </row>
    <row r="34" spans="3:24" x14ac:dyDescent="0.35">
      <c r="C34" s="209"/>
      <c r="E34" s="205"/>
      <c r="W34" s="205"/>
      <c r="X34" s="205"/>
    </row>
    <row r="35" spans="3:24" x14ac:dyDescent="0.35">
      <c r="C35" s="209"/>
      <c r="E35" s="205"/>
      <c r="W35" s="205"/>
      <c r="X35" s="205"/>
    </row>
    <row r="36" spans="3:24" x14ac:dyDescent="0.35">
      <c r="C36" s="209"/>
      <c r="E36" s="205"/>
      <c r="W36" s="205"/>
      <c r="X36" s="205"/>
    </row>
    <row r="37" spans="3:24" x14ac:dyDescent="0.35">
      <c r="C37" s="209"/>
      <c r="E37" s="205"/>
      <c r="W37" s="205"/>
      <c r="X37" s="205"/>
    </row>
    <row r="38" spans="3:24" x14ac:dyDescent="0.35">
      <c r="C38" s="209"/>
      <c r="E38" s="205"/>
      <c r="W38" s="205"/>
      <c r="X38" s="205"/>
    </row>
    <row r="39" spans="3:24" x14ac:dyDescent="0.35">
      <c r="C39" s="209"/>
      <c r="E39" s="205"/>
      <c r="X39" s="205"/>
    </row>
    <row r="40" spans="3:24" x14ac:dyDescent="0.35">
      <c r="C40" s="209"/>
      <c r="E40" s="205"/>
      <c r="X40" s="205"/>
    </row>
    <row r="41" spans="3:24" x14ac:dyDescent="0.35">
      <c r="E41" s="205"/>
      <c r="X41" s="205"/>
    </row>
    <row r="42" spans="3:24" x14ac:dyDescent="0.35">
      <c r="E42" s="205"/>
      <c r="X42" s="205"/>
    </row>
    <row r="43" spans="3:24" x14ac:dyDescent="0.35">
      <c r="X43" s="205"/>
    </row>
    <row r="44" spans="3:24" x14ac:dyDescent="0.35">
      <c r="X44" s="205"/>
    </row>
    <row r="45" spans="3:24" x14ac:dyDescent="0.35">
      <c r="X45" s="205"/>
    </row>
    <row r="46" spans="3:24" x14ac:dyDescent="0.35">
      <c r="X46" s="205"/>
    </row>
    <row r="47" spans="3:24" x14ac:dyDescent="0.35">
      <c r="X47" s="205"/>
    </row>
  </sheetData>
  <pageMargins left="0.7" right="0.7" top="0.75" bottom="0.75" header="0.3" footer="0.3"/>
  <pageSetup paperSize="9" orientation="portrait" r:id="rId1"/>
  <ignoredErrors>
    <ignoredError sqref="Q22" 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D020D-13E8-4515-AE8C-0B8B057D3A97}">
  <dimension ref="A1:X36"/>
  <sheetViews>
    <sheetView showGridLines="0" zoomScaleNormal="100" workbookViewId="0"/>
  </sheetViews>
  <sheetFormatPr defaultColWidth="8.7265625" defaultRowHeight="14.5" x14ac:dyDescent="0.35"/>
  <cols>
    <col min="1" max="1" width="36.26953125" style="227" customWidth="1"/>
    <col min="2" max="3" width="20.54296875" style="227" customWidth="1"/>
    <col min="4" max="4" width="14.54296875" style="227" customWidth="1"/>
    <col min="5" max="5" width="14.26953125" style="227" customWidth="1"/>
    <col min="6" max="6" width="13.453125" style="227" customWidth="1"/>
    <col min="7" max="7" width="14.54296875" style="227" customWidth="1"/>
    <col min="8" max="8" width="13.26953125" style="227" customWidth="1"/>
    <col min="9" max="9" width="13" style="227" customWidth="1"/>
    <col min="10" max="10" width="12.54296875" style="227" customWidth="1"/>
    <col min="11" max="11" width="12.26953125" style="227" customWidth="1"/>
    <col min="12" max="12" width="12.453125" style="227" customWidth="1"/>
    <col min="13" max="13" width="12" style="227" customWidth="1"/>
    <col min="14" max="14" width="12.54296875" style="227" customWidth="1"/>
    <col min="15" max="15" width="13.7265625" style="227" customWidth="1"/>
    <col min="16" max="16" width="14.26953125" style="227" customWidth="1"/>
    <col min="17" max="17" width="14.453125" style="227" customWidth="1"/>
    <col min="18" max="16384" width="8.7265625" style="227"/>
  </cols>
  <sheetData>
    <row r="1" spans="1:24" ht="45" customHeight="1" x14ac:dyDescent="0.35">
      <c r="A1" s="221" t="s">
        <v>766</v>
      </c>
      <c r="B1" s="222"/>
      <c r="C1" s="222"/>
      <c r="D1" s="222"/>
      <c r="E1" s="223"/>
      <c r="F1" s="222"/>
      <c r="G1" s="224"/>
      <c r="H1" s="223"/>
      <c r="I1" s="224"/>
      <c r="J1" s="224"/>
      <c r="K1" s="224"/>
      <c r="L1" s="225"/>
      <c r="M1" s="226"/>
      <c r="N1" s="222"/>
      <c r="O1" s="222"/>
      <c r="P1" s="222"/>
      <c r="Q1" s="222"/>
      <c r="R1" s="222"/>
      <c r="S1" s="224"/>
      <c r="T1" s="222"/>
      <c r="U1" s="222"/>
      <c r="V1" s="222"/>
      <c r="W1" s="222"/>
      <c r="X1" s="222"/>
    </row>
    <row r="2" spans="1:24" s="229" customFormat="1" ht="20.25" customHeight="1" x14ac:dyDescent="0.35">
      <c r="A2" s="228" t="s">
        <v>11</v>
      </c>
    </row>
    <row r="3" spans="1:24" s="229" customFormat="1" ht="20.25" customHeight="1" x14ac:dyDescent="0.35">
      <c r="A3" s="228" t="s">
        <v>186</v>
      </c>
    </row>
    <row r="4" spans="1:24" ht="20.25" customHeight="1" x14ac:dyDescent="0.35">
      <c r="A4" s="50"/>
      <c r="B4" s="92"/>
      <c r="C4" s="92"/>
      <c r="D4" s="58" t="s">
        <v>180</v>
      </c>
      <c r="E4" s="52"/>
      <c r="F4" s="52"/>
      <c r="G4" s="54"/>
      <c r="H4" s="51"/>
      <c r="I4" s="53"/>
      <c r="J4" s="53"/>
      <c r="K4" s="53"/>
      <c r="L4" s="53"/>
      <c r="M4" s="53"/>
      <c r="N4" s="59"/>
      <c r="O4" s="56" t="s">
        <v>181</v>
      </c>
      <c r="P4" s="57"/>
      <c r="Q4" s="55"/>
      <c r="R4" s="230"/>
    </row>
    <row r="5" spans="1:24" s="232" customFormat="1" ht="90" customHeight="1" x14ac:dyDescent="0.35">
      <c r="A5" s="93" t="s">
        <v>187</v>
      </c>
      <c r="B5" s="94" t="s">
        <v>179</v>
      </c>
      <c r="C5" s="95" t="s">
        <v>697</v>
      </c>
      <c r="D5" s="96" t="s">
        <v>182</v>
      </c>
      <c r="E5" s="97" t="s">
        <v>28</v>
      </c>
      <c r="F5" s="97" t="s">
        <v>29</v>
      </c>
      <c r="G5" s="97" t="s">
        <v>30</v>
      </c>
      <c r="H5" s="97" t="s">
        <v>31</v>
      </c>
      <c r="I5" s="97" t="s">
        <v>165</v>
      </c>
      <c r="J5" s="97" t="s">
        <v>77</v>
      </c>
      <c r="K5" s="97" t="s">
        <v>78</v>
      </c>
      <c r="L5" s="97" t="s">
        <v>32</v>
      </c>
      <c r="M5" s="95" t="s">
        <v>157</v>
      </c>
      <c r="N5" s="98" t="s">
        <v>158</v>
      </c>
      <c r="O5" s="96" t="s">
        <v>159</v>
      </c>
      <c r="P5" s="97" t="s">
        <v>160</v>
      </c>
      <c r="Q5" s="97" t="s">
        <v>161</v>
      </c>
      <c r="R5" s="231"/>
    </row>
    <row r="6" spans="1:24" ht="20.25" customHeight="1" x14ac:dyDescent="0.35">
      <c r="A6" s="68">
        <f ca="1">INDIRECT(calculation_hide!AB8)</f>
        <v>2021</v>
      </c>
      <c r="B6" s="149">
        <f ca="1">Main_table[[#This Row],[Total electricity 
supplied by MPPs]]</f>
        <v>244.43720000000002</v>
      </c>
      <c r="C6" s="147">
        <f ca="1">Main_table[[#This Row],[Total electricity 
supplied by MPPs]]-Main_table[[#This Row],[Pumped 
storage 
'[note 11']]]-Main_table[[#This Row],[Battery storage '[note 12']]]</f>
        <v>245.10130000000001</v>
      </c>
      <c r="D6" s="146">
        <f ca="1">ROUND(100*Main_table[[#This Row],[Coal
'[note 7']]]/shares_of_electricity_supplied[[#This Row],[Total electricity supplied by Major Power Producers excluding storage (TWh)]],4)</f>
        <v>2.4384999999999999</v>
      </c>
      <c r="E6" s="147">
        <f ca="1">ROUND(100*Main_table[[#This Row],[Oil]]/shares_of_electricity_supplied[[#This Row],[Total electricity supplied by Major Power Producers excluding storage (TWh)]],4)</f>
        <v>0.27489999999999998</v>
      </c>
      <c r="F6" s="147">
        <f ca="1">ROUND(100*Main_table[[#This Row],[Gas]]/shares_of_electricity_supplied[[#This Row],[Total electricity supplied by Major Power Producers excluding storage (TWh)]],4)</f>
        <v>44.437399999999997</v>
      </c>
      <c r="G6" s="147">
        <f ca="1">ROUND(100*Main_table[[#This Row],[ Nuclear]]/shares_of_electricity_supplied[[#This Row],[Total electricity supplied by Major Power Producers excluding storage (TWh)]],4)</f>
        <v>17.131799999999998</v>
      </c>
      <c r="H6" s="147">
        <f ca="1">ROUND(100*Main_table[[#This Row],[ Hydro]]/shares_of_electricity_supplied[[#This Row],[Total electricity supplied by Major Power Producers excluding storage (TWh)]],4)</f>
        <v>1.5149999999999999</v>
      </c>
      <c r="I6" s="147">
        <f ca="1">ROUND(100*Main_table[[#This Row],[Total wind 
'[note 8']
'[note 9']]]/shares_of_electricity_supplied[[#This Row],[Total electricity supplied by Major Power Producers excluding storage (TWh)]],4)</f>
        <v>23.3447</v>
      </c>
      <c r="J6" s="147">
        <f ca="1">ROUND(100*Main_table[[#This Row],[Onshore 
wind]]/shares_of_electricity_supplied[[#This Row],[Total electricity supplied by Major Power Producers excluding storage (TWh)]],4)</f>
        <v>8.8856000000000002</v>
      </c>
      <c r="K6" s="147">
        <f ca="1">ROUND(100*Main_table[[#This Row],[Offshore 
wind]]/shares_of_electricity_supplied[[#This Row],[Total electricity supplied by Major Power Producers excluding storage (TWh)]],4)</f>
        <v>14.459099999999999</v>
      </c>
      <c r="L6" s="147">
        <f ca="1">ROUND(100*Main_table[[#This Row],[Solar]]/shares_of_electricity_supplied[[#This Row],[Total electricity supplied by Major Power Producers excluding storage (TWh)]],4)</f>
        <v>1.7373000000000001</v>
      </c>
      <c r="M6" s="147">
        <f ca="1">ROUND(100*Main_table[[#This Row],[Bioenergy
'[note 10']]]/shares_of_electricity_supplied[[#This Row],[Total electricity supplied by Major Power Producers excluding storage (TWh)]],4)</f>
        <v>8.5261999999999993</v>
      </c>
      <c r="N6" s="148">
        <f ca="1">ROUND(100*Main_table[[#This Row],[Other fuels 
'[note 10']]]/shares_of_electricity_supplied[[#This Row],[Total electricity supplied by Major Power Producers excluding storage (TWh)]],4)</f>
        <v>0.59440000000000004</v>
      </c>
      <c r="O6" s="149" cm="1">
        <f t="array" aca="1" ref="O6" ca="1">ROUND(100*Main_table[[#This Row],[Low carbon 
'[note 4']]]/shares_of_electricity_supplied[[#This Row],[Total electricity supplied by Major Power Producers excluding storage (TWh)]:[Total electricity supplied by Major Power Producers excluding storage (TWh)]],4)</f>
        <v>52.254800000000003</v>
      </c>
      <c r="P6" s="147" cm="1">
        <f t="array" aca="1" ref="P6" ca="1">ROUND(100*Main_table[[#This Row],[Renewables 
'[note 4']]]/shares_of_electricity_supplied[[#This Row],[Total electricity supplied by Major Power Producers excluding storage (TWh)]:[Total electricity supplied by Major Power Producers excluding storage (TWh)]],4)</f>
        <v>35.123199999999997</v>
      </c>
      <c r="Q6" s="147" cm="1">
        <f t="array" aca="1" ref="Q6" ca="1">ROUND(100*Main_table[[#This Row],[Fossil fuels 
'[note 4']]]/shares_of_electricity_supplied[[#This Row],[Total electricity supplied by Major Power Producers excluding storage (TWh)]:[Total electricity supplied by Major Power Producers excluding storage (TWh)]],4)</f>
        <v>47.150799999999997</v>
      </c>
      <c r="R6" s="236"/>
    </row>
    <row r="7" spans="1:24" ht="20.25" customHeight="1" x14ac:dyDescent="0.35">
      <c r="A7" s="69">
        <f ca="1">INDIRECT(calculation_hide!AB9)</f>
        <v>2022</v>
      </c>
      <c r="B7" s="149">
        <f ca="1">Main_table[[#This Row],[Total electricity 
supplied by MPPs]]</f>
        <v>258.96620000000001</v>
      </c>
      <c r="C7" s="147">
        <f ca="1">Main_table[[#This Row],[Total electricity 
supplied by MPPs]]-Main_table[[#This Row],[Pumped 
storage 
'[note 11']]]-Main_table[[#This Row],[Battery storage '[note 12']]]</f>
        <v>259.66000000000003</v>
      </c>
      <c r="D7" s="149">
        <f ca="1">ROUND(100*Main_table[[#This Row],[Coal
'[note 7']]]/shares_of_electricity_supplied[[#This Row],[Total electricity supplied by Major Power Producers excluding storage (TWh)]],4)</f>
        <v>1.9659</v>
      </c>
      <c r="E7" s="147">
        <f ca="1">ROUND(100*Main_table[[#This Row],[Oil]]/shares_of_electricity_supplied[[#This Row],[Total electricity supplied by Major Power Producers excluding storage (TWh)]],4)</f>
        <v>0.29399999999999998</v>
      </c>
      <c r="F7" s="147">
        <f ca="1">ROUND(100*Main_table[[#This Row],[Gas]]/shares_of_electricity_supplied[[#This Row],[Total electricity supplied by Major Power Producers excluding storage (TWh)]],4)</f>
        <v>43.091299999999997</v>
      </c>
      <c r="G7" s="147">
        <f ca="1">ROUND(100*Main_table[[#This Row],[ Nuclear]]/shares_of_electricity_supplied[[#This Row],[Total electricity supplied by Major Power Producers excluding storage (TWh)]],4)</f>
        <v>16.786000000000001</v>
      </c>
      <c r="H7" s="147">
        <f ca="1">ROUND(100*Main_table[[#This Row],[ Hydro]]/shares_of_electricity_supplied[[#This Row],[Total electricity supplied by Major Power Producers excluding storage (TWh)]],4)</f>
        <v>1.4984999999999999</v>
      </c>
      <c r="I7" s="147">
        <f ca="1">ROUND(100*Main_table[[#This Row],[Total wind 
'[note 8']
'[note 9']]]/shares_of_electricity_supplied[[#This Row],[Total electricity supplied by Major Power Producers excluding storage (TWh)]],4)</f>
        <v>27.474299999999999</v>
      </c>
      <c r="J7" s="147">
        <f ca="1">ROUND(100*Main_table[[#This Row],[Onshore 
wind]]/shares_of_electricity_supplied[[#This Row],[Total electricity supplied by Major Power Producers excluding storage (TWh)]],4)</f>
        <v>10.192600000000001</v>
      </c>
      <c r="K7" s="147">
        <f ca="1">ROUND(100*Main_table[[#This Row],[Offshore 
wind]]/shares_of_electricity_supplied[[#This Row],[Total electricity supplied by Major Power Producers excluding storage (TWh)]],4)</f>
        <v>17.2818</v>
      </c>
      <c r="L7" s="147">
        <f ca="1">ROUND(100*Main_table[[#This Row],[Solar]]/shares_of_electricity_supplied[[#This Row],[Total electricity supplied by Major Power Producers excluding storage (TWh)]],4)</f>
        <v>1.8044</v>
      </c>
      <c r="M7" s="147">
        <f ca="1">ROUND(100*Main_table[[#This Row],[Bioenergy
'[note 10']]]/shares_of_electricity_supplied[[#This Row],[Total electricity supplied by Major Power Producers excluding storage (TWh)]],4)</f>
        <v>6.5399000000000003</v>
      </c>
      <c r="N7" s="148">
        <f ca="1">ROUND(100*Main_table[[#This Row],[Other fuels 
'[note 10']]]/shares_of_electricity_supplied[[#This Row],[Total electricity supplied by Major Power Producers excluding storage (TWh)]],4)</f>
        <v>0.54569999999999996</v>
      </c>
      <c r="O7" s="149" cm="1">
        <f t="array" aca="1" ref="O7" ca="1">ROUND(100*Main_table[[#This Row],[Low carbon 
'[note 4']]]/shares_of_electricity_supplied[[#This Row],[Total electricity supplied by Major Power Producers excluding storage (TWh)]:[Total electricity supplied by Major Power Producers excluding storage (TWh)]],4)</f>
        <v>54.103000000000002</v>
      </c>
      <c r="P7" s="147" cm="1">
        <f t="array" aca="1" ref="P7" ca="1">ROUND(100*Main_table[[#This Row],[Renewables 
'[note 4']]]/shares_of_electricity_supplied[[#This Row],[Total electricity supplied by Major Power Producers excluding storage (TWh)]:[Total electricity supplied by Major Power Producers excluding storage (TWh)]],4)</f>
        <v>37.317</v>
      </c>
      <c r="Q7" s="147" cm="1">
        <f t="array" aca="1" ref="Q7" ca="1">ROUND(100*Main_table[[#This Row],[Fossil fuels 
'[note 4']]]/shares_of_electricity_supplied[[#This Row],[Total electricity supplied by Major Power Producers excluding storage (TWh)]:[Total electricity supplied by Major Power Producers excluding storage (TWh)]],4)</f>
        <v>45.351300000000002</v>
      </c>
      <c r="R7" s="236"/>
    </row>
    <row r="8" spans="1:24" ht="20.25" customHeight="1" x14ac:dyDescent="0.35">
      <c r="A8" s="69">
        <f ca="1">INDIRECT(calculation_hide!AB10)</f>
        <v>2023</v>
      </c>
      <c r="B8" s="149">
        <f ca="1">Main_table[[#This Row],[Total electricity 
supplied by MPPs]]</f>
        <v>226.39060000000001</v>
      </c>
      <c r="C8" s="147">
        <f ca="1">Main_table[[#This Row],[Total electricity 
supplied by MPPs]]-Main_table[[#This Row],[Pumped 
storage 
'[note 11']]]-Main_table[[#This Row],[Battery storage '[note 12']]]</f>
        <v>227.114</v>
      </c>
      <c r="D8" s="149">
        <f ca="1">ROUND(100*Main_table[[#This Row],[Coal
'[note 7']]]/shares_of_electricity_supplied[[#This Row],[Total electricity supplied by Major Power Producers excluding storage (TWh)]],4)</f>
        <v>1.3742000000000001</v>
      </c>
      <c r="E8" s="147">
        <f ca="1">ROUND(100*Main_table[[#This Row],[Oil]]/shares_of_electricity_supplied[[#This Row],[Total electricity supplied by Major Power Producers excluding storage (TWh)]],4)</f>
        <v>0.2366</v>
      </c>
      <c r="F8" s="147">
        <f ca="1">ROUND(100*Main_table[[#This Row],[Gas]]/shares_of_electricity_supplied[[#This Row],[Total electricity supplied by Major Power Producers excluding storage (TWh)]],4)</f>
        <v>38.588799999999999</v>
      </c>
      <c r="G8" s="147">
        <f ca="1">ROUND(100*Main_table[[#This Row],[ Nuclear]]/shares_of_electricity_supplied[[#This Row],[Total electricity supplied by Major Power Producers excluding storage (TWh)]],4)</f>
        <v>16.422000000000001</v>
      </c>
      <c r="H8" s="147">
        <f ca="1">ROUND(100*Main_table[[#This Row],[ Hydro]]/shares_of_electricity_supplied[[#This Row],[Total electricity supplied by Major Power Producers excluding storage (TWh)]],4)</f>
        <v>1.6695</v>
      </c>
      <c r="I8" s="147">
        <f ca="1">ROUND(100*Main_table[[#This Row],[Total wind 
'[note 8']
'[note 9']]]/shares_of_electricity_supplied[[#This Row],[Total electricity supplied by Major Power Producers excluding storage (TWh)]],4)</f>
        <v>32.378700000000002</v>
      </c>
      <c r="J8" s="147">
        <f ca="1">ROUND(100*Main_table[[#This Row],[Onshore 
wind]]/shares_of_electricity_supplied[[#This Row],[Total electricity supplied by Major Power Producers excluding storage (TWh)]],4)</f>
        <v>10.728899999999999</v>
      </c>
      <c r="K8" s="147">
        <f ca="1">ROUND(100*Main_table[[#This Row],[Offshore 
wind]]/shares_of_electricity_supplied[[#This Row],[Total electricity supplied by Major Power Producers excluding storage (TWh)]],4)</f>
        <v>21.649699999999999</v>
      </c>
      <c r="L8" s="147">
        <f ca="1">ROUND(100*Main_table[[#This Row],[Solar]]/shares_of_electricity_supplied[[#This Row],[Total electricity supplied by Major Power Producers excluding storage (TWh)]],4)</f>
        <v>1.9981</v>
      </c>
      <c r="M8" s="147">
        <f ca="1">ROUND(100*Main_table[[#This Row],[Bioenergy
'[note 10']]]/shares_of_electricity_supplied[[#This Row],[Total electricity supplied by Major Power Producers excluding storage (TWh)]],4)</f>
        <v>6.7203999999999997</v>
      </c>
      <c r="N8" s="148">
        <f ca="1">ROUND(100*Main_table[[#This Row],[Other fuels 
'[note 10']]]/shares_of_electricity_supplied[[#This Row],[Total electricity supplied by Major Power Producers excluding storage (TWh)]],4)</f>
        <v>0.61150000000000004</v>
      </c>
      <c r="O8" s="149" cm="1">
        <f t="array" aca="1" ref="O8" ca="1">ROUND(100*Main_table[[#This Row],[Low carbon 
'[note 4']]]/shares_of_electricity_supplied[[#This Row],[Total electricity supplied by Major Power Producers excluding storage (TWh)]:[Total electricity supplied by Major Power Producers excluding storage (TWh)]],4)</f>
        <v>59.188800000000001</v>
      </c>
      <c r="P8" s="147" cm="1">
        <f t="array" aca="1" ref="P8" ca="1">ROUND(100*Main_table[[#This Row],[Renewables 
'[note 4']]]/shares_of_electricity_supplied[[#This Row],[Total electricity supplied by Major Power Producers excluding storage (TWh)]:[Total electricity supplied by Major Power Producers excluding storage (TWh)]],4)</f>
        <v>42.766800000000003</v>
      </c>
      <c r="Q8" s="147" cm="1">
        <f t="array" aca="1" ref="Q8" ca="1">ROUND(100*Main_table[[#This Row],[Fossil fuels 
'[note 4']]]/shares_of_electricity_supplied[[#This Row],[Total electricity supplied by Major Power Producers excluding storage (TWh)]:[Total electricity supplied by Major Power Producers excluding storage (TWh)]],4)</f>
        <v>40.199599999999997</v>
      </c>
      <c r="R8" s="236"/>
    </row>
    <row r="9" spans="1:24" ht="20.25" customHeight="1" x14ac:dyDescent="0.35">
      <c r="A9" s="69">
        <f ca="1">INDIRECT(calculation_hide!AB11)</f>
        <v>2024</v>
      </c>
      <c r="B9" s="149">
        <f ca="1">Main_table[[#This Row],[Total electricity 
supplied by MPPs]]</f>
        <v>217.52620000000002</v>
      </c>
      <c r="C9" s="147">
        <f ca="1">Main_table[[#This Row],[Total electricity 
supplied by MPPs]]-Main_table[[#This Row],[Pumped 
storage 
'[note 11']]]-Main_table[[#This Row],[Battery storage '[note 12']]]</f>
        <v>218.4556</v>
      </c>
      <c r="D9" s="149">
        <f ca="1">ROUND(100*Main_table[[#This Row],[Coal
'[note 7']]]/shares_of_electricity_supplied[[#This Row],[Total electricity supplied by Major Power Producers excluding storage (TWh)]],4)</f>
        <v>0.70630000000000004</v>
      </c>
      <c r="E9" s="147">
        <f ca="1">ROUND(100*Main_table[[#This Row],[Oil]]/shares_of_electricity_supplied[[#This Row],[Total electricity supplied by Major Power Producers excluding storage (TWh)]],4)</f>
        <v>0.19589999999999999</v>
      </c>
      <c r="F9" s="147">
        <f ca="1">ROUND(100*Main_table[[#This Row],[Gas]]/shares_of_electricity_supplied[[#This Row],[Total electricity supplied by Major Power Producers excluding storage (TWh)]],4)</f>
        <v>33.758200000000002</v>
      </c>
      <c r="G9" s="147">
        <f ca="1">ROUND(100*Main_table[[#This Row],[ Nuclear]]/shares_of_electricity_supplied[[#This Row],[Total electricity supplied by Major Power Producers excluding storage (TWh)]],4)</f>
        <v>17.0929</v>
      </c>
      <c r="H9" s="147">
        <f ca="1">ROUND(100*Main_table[[#This Row],[ Hydro]]/shares_of_electricity_supplied[[#This Row],[Total electricity supplied by Major Power Producers excluding storage (TWh)]],4)</f>
        <v>1.8355999999999999</v>
      </c>
      <c r="I9" s="147">
        <f ca="1">ROUND(100*Main_table[[#This Row],[Total wind 
'[note 8']
'[note 9']]]/shares_of_electricity_supplied[[#This Row],[Total electricity supplied by Major Power Producers excluding storage (TWh)]],4)</f>
        <v>34.659700000000001</v>
      </c>
      <c r="J9" s="147">
        <f ca="1">ROUND(100*Main_table[[#This Row],[Onshore 
wind]]/shares_of_electricity_supplied[[#This Row],[Total electricity supplied by Major Power Producers excluding storage (TWh)]],4)</f>
        <v>12.4399</v>
      </c>
      <c r="K9" s="147">
        <f ca="1">ROUND(100*Main_table[[#This Row],[Offshore 
wind]]/shares_of_electricity_supplied[[#This Row],[Total electricity supplied by Major Power Producers excluding storage (TWh)]],4)</f>
        <v>22.219799999999999</v>
      </c>
      <c r="L9" s="147">
        <f ca="1">ROUND(100*Main_table[[#This Row],[Solar]]/shares_of_electricity_supplied[[#This Row],[Total electricity supplied by Major Power Producers excluding storage (TWh)]],4)</f>
        <v>2.0243000000000002</v>
      </c>
      <c r="M9" s="147">
        <f ca="1">ROUND(100*Main_table[[#This Row],[Bioenergy
'[note 10']]]/shares_of_electricity_supplied[[#This Row],[Total electricity supplied by Major Power Producers excluding storage (TWh)]],4)</f>
        <v>9.0647000000000002</v>
      </c>
      <c r="N9" s="148">
        <f ca="1">ROUND(100*Main_table[[#This Row],[Other fuels 
'[note 10']]]/shares_of_electricity_supplied[[#This Row],[Total electricity supplied by Major Power Producers excluding storage (TWh)]],4)</f>
        <v>0.66249999999999998</v>
      </c>
      <c r="O9" s="149" cm="1">
        <f t="array" aca="1" ref="O9" ca="1">ROUND(100*Main_table[[#This Row],[Low carbon 
'[note 4']]]/shares_of_electricity_supplied[[#This Row],[Total electricity supplied by Major Power Producers excluding storage (TWh)]:[Total electricity supplied by Major Power Producers excluding storage (TWh)]],4)</f>
        <v>64.677199999999999</v>
      </c>
      <c r="P9" s="147" cm="1">
        <f t="array" aca="1" ref="P9" ca="1">ROUND(100*Main_table[[#This Row],[Renewables 
'[note 4']]]/shares_of_electricity_supplied[[#This Row],[Total electricity supplied by Major Power Producers excluding storage (TWh)]:[Total electricity supplied by Major Power Producers excluding storage (TWh)]],4)</f>
        <v>47.584200000000003</v>
      </c>
      <c r="Q9" s="147" cm="1">
        <f t="array" aca="1" ref="Q9" ca="1">ROUND(100*Main_table[[#This Row],[Fossil fuels 
'[note 4']]]/shares_of_electricity_supplied[[#This Row],[Total electricity supplied by Major Power Producers excluding storage (TWh)]:[Total electricity supplied by Major Power Producers excluding storage (TWh)]],4)</f>
        <v>34.660499999999999</v>
      </c>
      <c r="R9" s="236"/>
    </row>
    <row r="10" spans="1:24" ht="20.25" customHeight="1" x14ac:dyDescent="0.35">
      <c r="A10" s="69">
        <f ca="1">INDIRECT(calculation_hide!AB12)</f>
        <v>2025</v>
      </c>
      <c r="B10" s="149">
        <f ca="1">Main_table[[#This Row],[Total electricity 
supplied by MPPs]]</f>
        <v>221.70119999999997</v>
      </c>
      <c r="C10" s="147">
        <f ca="1">Main_table[[#This Row],[Total electricity 
supplied by MPPs]]-Main_table[[#This Row],[Pumped 
storage 
'[note 11']]]-Main_table[[#This Row],[Battery storage '[note 12']]]</f>
        <v>222.44759999999997</v>
      </c>
      <c r="D10" s="149">
        <f ca="1">ROUND(100*Main_table[[#This Row],[Coal
'[note 7']]]/shares_of_electricity_supplied[[#This Row],[Total electricity supplied by Major Power Producers excluding storage (TWh)]],4)</f>
        <v>0</v>
      </c>
      <c r="E10" s="147">
        <f ca="1">ROUND(100*Main_table[[#This Row],[Oil]]/shares_of_electricity_supplied[[#This Row],[Total electricity supplied by Major Power Producers excluding storage (TWh)]],4)</f>
        <v>0.17730000000000001</v>
      </c>
      <c r="F10" s="147">
        <f ca="1">ROUND(100*Main_table[[#This Row],[Gas]]/shares_of_electricity_supplied[[#This Row],[Total electricity supplied by Major Power Producers excluding storage (TWh)]],4)</f>
        <v>35.732500000000002</v>
      </c>
      <c r="G10" s="147">
        <f ca="1">ROUND(100*Main_table[[#This Row],[ Nuclear]]/shares_of_electricity_supplied[[#This Row],[Total electricity supplied by Major Power Producers excluding storage (TWh)]],4)</f>
        <v>14.836</v>
      </c>
      <c r="H10" s="147">
        <f ca="1">ROUND(100*Main_table[[#This Row],[ Hydro]]/shares_of_electricity_supplied[[#This Row],[Total electricity supplied by Major Power Producers excluding storage (TWh)]],4)</f>
        <v>1.6378999999999999</v>
      </c>
      <c r="I10" s="147">
        <f ca="1">ROUND(100*Main_table[[#This Row],[Total wind 
'[note 8']
'[note 9']]]/shares_of_electricity_supplied[[#This Row],[Total electricity supplied by Major Power Producers excluding storage (TWh)]],4)</f>
        <v>35.112499999999997</v>
      </c>
      <c r="J10" s="147">
        <f ca="1">ROUND(100*Main_table[[#This Row],[Onshore 
wind]]/shares_of_electricity_supplied[[#This Row],[Total electricity supplied by Major Power Producers excluding storage (TWh)]],4)</f>
        <v>11.825699999999999</v>
      </c>
      <c r="K10" s="147">
        <f ca="1">ROUND(100*Main_table[[#This Row],[Offshore 
wind]]/shares_of_electricity_supplied[[#This Row],[Total electricity supplied by Major Power Producers excluding storage (TWh)]],4)</f>
        <v>23.286799999999999</v>
      </c>
      <c r="L10" s="147">
        <f ca="1">ROUND(100*Main_table[[#This Row],[Solar]]/shares_of_electricity_supplied[[#This Row],[Total electricity supplied by Major Power Producers excluding storage (TWh)]],4)</f>
        <v>2.5594000000000001</v>
      </c>
      <c r="M10" s="147">
        <f ca="1">ROUND(100*Main_table[[#This Row],[Bioenergy
'[note 10']]]/shares_of_electricity_supplied[[#This Row],[Total electricity supplied by Major Power Producers excluding storage (TWh)]],4)</f>
        <v>9.2896999999999998</v>
      </c>
      <c r="N10" s="148">
        <f ca="1">ROUND(100*Main_table[[#This Row],[Other fuels 
'[note 10']]]/shares_of_electricity_supplied[[#This Row],[Total electricity supplied by Major Power Producers excluding storage (TWh)]],4)</f>
        <v>0.65480000000000005</v>
      </c>
      <c r="O10" s="149" cm="1">
        <f t="array" aca="1" ref="O10" ca="1">ROUND(100*Main_table[[#This Row],[Low carbon 
'[note 4']]]/shares_of_electricity_supplied[[#This Row],[Total electricity supplied by Major Power Producers excluding storage (TWh)]:[Total electricity supplied by Major Power Producers excluding storage (TWh)]],4)</f>
        <v>63.435600000000001</v>
      </c>
      <c r="P10" s="147" cm="1">
        <f t="array" aca="1" ref="P10" ca="1">ROUND(100*Main_table[[#This Row],[Renewables 
'[note 4']]]/shares_of_electricity_supplied[[#This Row],[Total electricity supplied by Major Power Producers excluding storage (TWh)]:[Total electricity supplied by Major Power Producers excluding storage (TWh)]],4)</f>
        <v>48.599499999999999</v>
      </c>
      <c r="Q10" s="147" cm="1">
        <f t="array" aca="1" ref="Q10" ca="1">ROUND(100*Main_table[[#This Row],[Fossil fuels 
'[note 4']]]/shares_of_electricity_supplied[[#This Row],[Total electricity supplied by Major Power Producers excluding storage (TWh)]:[Total electricity supplied by Major Power Producers excluding storage (TWh)]],4)</f>
        <v>35.909799999999997</v>
      </c>
      <c r="R10" s="238"/>
    </row>
    <row r="11" spans="1:24" ht="20.25" customHeight="1" x14ac:dyDescent="0.35">
      <c r="A11" s="70" t="s">
        <v>747</v>
      </c>
      <c r="B11" s="89">
        <f ca="1">B10-B9</f>
        <v>4.1749999999999545</v>
      </c>
      <c r="C11" s="91">
        <f ca="1">C10-C9</f>
        <v>3.9919999999999618</v>
      </c>
      <c r="D11" s="89">
        <f ca="1">D10-D9</f>
        <v>-0.70630000000000004</v>
      </c>
      <c r="E11" s="91">
        <f t="shared" ref="E11:Q11" ca="1" si="0">E10-E9</f>
        <v>-1.8599999999999978E-2</v>
      </c>
      <c r="F11" s="91">
        <f t="shared" ca="1" si="0"/>
        <v>1.9742999999999995</v>
      </c>
      <c r="G11" s="91">
        <f t="shared" ca="1" si="0"/>
        <v>-2.2568999999999999</v>
      </c>
      <c r="H11" s="91">
        <f t="shared" ca="1" si="0"/>
        <v>-0.19769999999999999</v>
      </c>
      <c r="I11" s="91">
        <f t="shared" ca="1" si="0"/>
        <v>0.45279999999999632</v>
      </c>
      <c r="J11" s="91">
        <f t="shared" ca="1" si="0"/>
        <v>-0.6142000000000003</v>
      </c>
      <c r="K11" s="91">
        <f t="shared" ca="1" si="0"/>
        <v>1.0670000000000002</v>
      </c>
      <c r="L11" s="91">
        <f t="shared" ca="1" si="0"/>
        <v>0.53509999999999991</v>
      </c>
      <c r="M11" s="91">
        <f t="shared" ca="1" si="0"/>
        <v>0.22499999999999964</v>
      </c>
      <c r="N11" s="90">
        <f t="shared" ca="1" si="0"/>
        <v>-7.6999999999999291E-3</v>
      </c>
      <c r="O11" s="89">
        <f t="shared" ca="1" si="0"/>
        <v>-1.2415999999999983</v>
      </c>
      <c r="P11" s="91">
        <f t="shared" ca="1" si="0"/>
        <v>1.0152999999999963</v>
      </c>
      <c r="Q11" s="91">
        <f t="shared" ca="1" si="0"/>
        <v>1.2492999999999981</v>
      </c>
      <c r="R11" s="239"/>
    </row>
    <row r="12" spans="1:24" ht="20.25" customHeight="1" x14ac:dyDescent="0.35">
      <c r="A12" s="80" t="str">
        <f ca="1">INDIRECT(calculation_hide!AC45)</f>
        <v>January - June 2025</v>
      </c>
      <c r="B12" s="149">
        <f ca="1">Main_table[[#This Row],[Total electricity 
supplied by MPPs]]</f>
        <v>111.2989</v>
      </c>
      <c r="C12" s="147">
        <f ca="1">Main_table[[#This Row],[Total electricity 
supplied by MPPs]]-Main_table[[#This Row],[Pumped 
storage 
'[note 11']]]-Main_table[[#This Row],[Battery storage '[note 12']]]</f>
        <v>111.6694</v>
      </c>
      <c r="D12" s="149">
        <f ca="1">ROUND(100*Main_table[[#This Row],[Coal
'[note 7']]]/shares_of_electricity_supplied[[#This Row],[Total electricity supplied by Major Power Producers excluding storage (TWh)]],4)</f>
        <v>0</v>
      </c>
      <c r="E12" s="147">
        <f ca="1">ROUND(100*Main_table[[#This Row],[Oil]]/shares_of_electricity_supplied[[#This Row],[Total electricity supplied by Major Power Producers excluding storage (TWh)]],4)</f>
        <v>0.1424</v>
      </c>
      <c r="F12" s="147">
        <f ca="1">ROUND(100*Main_table[[#This Row],[Gas]]/shares_of_electricity_supplied[[#This Row],[Total electricity supplied by Major Power Producers excluding storage (TWh)]],4)</f>
        <v>37.872999999999998</v>
      </c>
      <c r="G12" s="147">
        <f ca="1">ROUND(100*Main_table[[#This Row],[ Nuclear]]/shares_of_electricity_supplied[[#This Row],[Total electricity supplied by Major Power Producers excluding storage (TWh)]],4)</f>
        <v>15.966100000000001</v>
      </c>
      <c r="H12" s="147">
        <f ca="1">ROUND(100*Main_table[[#This Row],[ Hydro]]/shares_of_electricity_supplied[[#This Row],[Total electricity supplied by Major Power Producers excluding storage (TWh)]],4)</f>
        <v>1.3788</v>
      </c>
      <c r="I12" s="147">
        <f ca="1">ROUND(100*Main_table[[#This Row],[Total wind 
'[note 8']
'[note 9']]]/shares_of_electricity_supplied[[#This Row],[Total electricity supplied by Major Power Producers excluding storage (TWh)]],4)</f>
        <v>32.287500000000001</v>
      </c>
      <c r="J12" s="147">
        <f ca="1">ROUND(100*Main_table[[#This Row],[Onshore 
wind]]/shares_of_electricity_supplied[[#This Row],[Total electricity supplied by Major Power Producers excluding storage (TWh)]],4)</f>
        <v>11.398999999999999</v>
      </c>
      <c r="K12" s="147">
        <f ca="1">ROUND(100*Main_table[[#This Row],[Offshore 
wind]]/shares_of_electricity_supplied[[#This Row],[Total electricity supplied by Major Power Producers excluding storage (TWh)]],4)</f>
        <v>20.888500000000001</v>
      </c>
      <c r="L12" s="147">
        <f ca="1">ROUND(100*Main_table[[#This Row],[Solar]]/shares_of_electricity_supplied[[#This Row],[Total electricity supplied by Major Power Producers excluding storage (TWh)]],4)</f>
        <v>2.9047000000000001</v>
      </c>
      <c r="M12" s="147">
        <f ca="1">ROUND(100*Main_table[[#This Row],[Bioenergy
'[note 10']]]/shares_of_electricity_supplied[[#This Row],[Total electricity supplied by Major Power Producers excluding storage (TWh)]],4)</f>
        <v>8.8056000000000001</v>
      </c>
      <c r="N12" s="148">
        <f ca="1">ROUND(100*Main_table[[#This Row],[Other fuels 
'[note 10']]]/shares_of_electricity_supplied[[#This Row],[Total electricity supplied by Major Power Producers excluding storage (TWh)]],4)</f>
        <v>0.64190000000000003</v>
      </c>
      <c r="O12" s="149" cm="1">
        <f t="array" aca="1" ref="O12" ca="1">ROUND(100*Main_table[[#This Row],[Low carbon 
'[note 4']]]/shares_of_electricity_supplied[[#This Row],[Total electricity supplied by Major Power Producers excluding storage (TWh)]:[Total electricity supplied by Major Power Producers excluding storage (TWh)]],4)</f>
        <v>61.3429</v>
      </c>
      <c r="P12" s="147" cm="1">
        <f t="array" aca="1" ref="P12" ca="1">ROUND(100*Main_table[[#This Row],[Renewables 
'[note 4']]]/shares_of_electricity_supplied[[#This Row],[Total electricity supplied by Major Power Producers excluding storage (TWh)]:[Total electricity supplied by Major Power Producers excluding storage (TWh)]],4)</f>
        <v>45.3767</v>
      </c>
      <c r="Q12" s="147" cm="1">
        <f t="array" aca="1" ref="Q12" ca="1">ROUND(100*Main_table[[#This Row],[Fossil fuels 
'[note 4']]]/shares_of_electricity_supplied[[#This Row],[Total electricity supplied by Major Power Producers excluding storage (TWh)]:[Total electricity supplied by Major Power Producers excluding storage (TWh)]],4)</f>
        <v>38.015500000000003</v>
      </c>
      <c r="R12" s="239"/>
    </row>
    <row r="13" spans="1:24" ht="15.5" x14ac:dyDescent="0.35">
      <c r="A13" s="80" t="str">
        <f ca="1">INDIRECT(calculation_hide!AC46)</f>
        <v>January - June 2026 [provisional]</v>
      </c>
      <c r="B13" s="149">
        <f ca="1">Main_table[[#This Row],[Total electricity 
supplied by MPPs]]</f>
        <v>114.00810000000001</v>
      </c>
      <c r="C13" s="147">
        <f ca="1">Main_table[[#This Row],[Total electricity 
supplied by MPPs]]-Main_table[[#This Row],[Pumped 
storage 
'[note 11']]]-Main_table[[#This Row],[Battery storage '[note 12']]]</f>
        <v>114.57550000000002</v>
      </c>
      <c r="D13" s="149">
        <f ca="1">ROUND(100*Main_table[[#This Row],[Coal
'[note 7']]]/shares_of_electricity_supplied[[#This Row],[Total electricity supplied by Major Power Producers excluding storage (TWh)]],4)</f>
        <v>0</v>
      </c>
      <c r="E13" s="147">
        <f ca="1">ROUND(100*Main_table[[#This Row],[Oil]]/shares_of_electricity_supplied[[#This Row],[Total electricity supplied by Major Power Producers excluding storage (TWh)]],4)</f>
        <v>0.19470000000000001</v>
      </c>
      <c r="F13" s="147">
        <f ca="1">ROUND(100*Main_table[[#This Row],[Gas]]/shares_of_electricity_supplied[[#This Row],[Total electricity supplied by Major Power Producers excluding storage (TWh)]],4)</f>
        <v>33.8645</v>
      </c>
      <c r="G13" s="147">
        <f ca="1">ROUND(100*Main_table[[#This Row],[ Nuclear]]/shares_of_electricity_supplied[[#This Row],[Total electricity supplied by Major Power Producers excluding storage (TWh)]],4)</f>
        <v>14.0808</v>
      </c>
      <c r="H13" s="147">
        <f ca="1">ROUND(100*Main_table[[#This Row],[ Hydro]]/shares_of_electricity_supplied[[#This Row],[Total electricity supplied by Major Power Producers excluding storage (TWh)]],4)</f>
        <v>1.6989000000000001</v>
      </c>
      <c r="I13" s="147">
        <f ca="1">ROUND(100*Main_table[[#This Row],[Total wind 
'[note 8']
'[note 9']]]/shares_of_electricity_supplied[[#This Row],[Total electricity supplied by Major Power Producers excluding storage (TWh)]],4)</f>
        <v>38.159599999999998</v>
      </c>
      <c r="J13" s="147">
        <f ca="1">ROUND(100*Main_table[[#This Row],[Onshore 
wind]]/shares_of_electricity_supplied[[#This Row],[Total electricity supplied by Major Power Producers excluding storage (TWh)]],4)</f>
        <v>13.7018</v>
      </c>
      <c r="K13" s="147">
        <f ca="1">ROUND(100*Main_table[[#This Row],[Offshore 
wind]]/shares_of_electricity_supplied[[#This Row],[Total electricity supplied by Major Power Producers excluding storage (TWh)]],4)</f>
        <v>24.457699999999999</v>
      </c>
      <c r="L13" s="147">
        <f ca="1">ROUND(100*Main_table[[#This Row],[Solar]]/shares_of_electricity_supplied[[#This Row],[Total electricity supplied by Major Power Producers excluding storage (TWh)]],4)</f>
        <v>2.6598999999999999</v>
      </c>
      <c r="M13" s="147">
        <f ca="1">ROUND(100*Main_table[[#This Row],[Bioenergy
'[note 10']]]/shares_of_electricity_supplied[[#This Row],[Total electricity supplied by Major Power Producers excluding storage (TWh)]],4)</f>
        <v>8.7241999999999997</v>
      </c>
      <c r="N13" s="148">
        <f ca="1">ROUND(100*Main_table[[#This Row],[Other fuels 
'[note 10']]]/shares_of_electricity_supplied[[#This Row],[Total electricity supplied by Major Power Producers excluding storage (TWh)]],4)</f>
        <v>0.61709999999999998</v>
      </c>
      <c r="O13" s="149" cm="1">
        <f t="array" aca="1" ref="O13" ca="1">ROUND(100*Main_table[[#This Row],[Low carbon 
'[note 4']]]/shares_of_electricity_supplied[[#This Row],[Total electricity supplied by Major Power Producers excluding storage (TWh)]:[Total electricity supplied by Major Power Producers excluding storage (TWh)]],4)</f>
        <v>65.323400000000007</v>
      </c>
      <c r="P13" s="147" cm="1">
        <f t="array" aca="1" ref="P13" ca="1">ROUND(100*Main_table[[#This Row],[Renewables 
'[note 4']]]/shares_of_electricity_supplied[[#This Row],[Total electricity supplied by Major Power Producers excluding storage (TWh)]:[Total electricity supplied by Major Power Producers excluding storage (TWh)]],4)</f>
        <v>51.242600000000003</v>
      </c>
      <c r="Q13" s="257" cm="1">
        <f t="array" aca="1" ref="Q13" ca="1">ROUND(100*Main_table[[#This Row],[Fossil fuels 
'[note 4']]]/shares_of_electricity_supplied[[#This Row],[Total electricity supplied by Major Power Producers excluding storage (TWh)]:[Total electricity supplied by Major Power Producers excluding storage (TWh)]],4)</f>
        <v>34.0593</v>
      </c>
      <c r="R13" s="239"/>
    </row>
    <row r="14" spans="1:24" ht="20.25" customHeight="1" x14ac:dyDescent="0.35">
      <c r="A14" s="70" t="s">
        <v>747</v>
      </c>
      <c r="B14" s="89">
        <f ca="1">B13-B12</f>
        <v>2.7092000000000098</v>
      </c>
      <c r="C14" s="91">
        <f ca="1">C13-C12</f>
        <v>2.9061000000000234</v>
      </c>
      <c r="D14" s="89">
        <f ca="1">D13-D12</f>
        <v>0</v>
      </c>
      <c r="E14" s="91">
        <f t="shared" ref="E14:Q14" ca="1" si="1">E13-E12</f>
        <v>5.2300000000000013E-2</v>
      </c>
      <c r="F14" s="91">
        <f t="shared" ca="1" si="1"/>
        <v>-4.008499999999998</v>
      </c>
      <c r="G14" s="91">
        <f t="shared" ca="1" si="1"/>
        <v>-1.8853000000000009</v>
      </c>
      <c r="H14" s="91">
        <f t="shared" ca="1" si="1"/>
        <v>0.32010000000000005</v>
      </c>
      <c r="I14" s="91">
        <f t="shared" ca="1" si="1"/>
        <v>5.8720999999999961</v>
      </c>
      <c r="J14" s="91">
        <f ca="1">J13-J12</f>
        <v>2.3028000000000013</v>
      </c>
      <c r="K14" s="91">
        <f ca="1">K13-K12</f>
        <v>3.5691999999999986</v>
      </c>
      <c r="L14" s="91">
        <f ca="1">L13-L12</f>
        <v>-0.24480000000000013</v>
      </c>
      <c r="M14" s="91">
        <f ca="1">M13-M12</f>
        <v>-8.1400000000000361E-2</v>
      </c>
      <c r="N14" s="90">
        <f ca="1">N13-N12</f>
        <v>-2.4800000000000044E-2</v>
      </c>
      <c r="O14" s="89">
        <f t="shared" ca="1" si="1"/>
        <v>3.9805000000000064</v>
      </c>
      <c r="P14" s="91">
        <f t="shared" ca="1" si="1"/>
        <v>5.8659000000000034</v>
      </c>
      <c r="Q14" s="258">
        <f t="shared" ca="1" si="1"/>
        <v>-3.9562000000000026</v>
      </c>
      <c r="R14" s="236"/>
    </row>
    <row r="15" spans="1:24" ht="20.25" customHeight="1" x14ac:dyDescent="0.35">
      <c r="A15" s="69" t="str">
        <f ca="1">INDIRECT(calculation_hide!AC18)</f>
        <v>April 2025</v>
      </c>
      <c r="B15" s="149">
        <f ca="1">Main_table[[#This Row],[Total electricity 
supplied by MPPs]]</f>
        <v>15.7112</v>
      </c>
      <c r="C15" s="147">
        <f ca="1">Main_table[[#This Row],[Total electricity 
supplied by MPPs]]-Main_table[[#This Row],[Pumped 
storage 
'[note 11']]]-Main_table[[#This Row],[Battery storage '[note 12']]]</f>
        <v>15.7338</v>
      </c>
      <c r="D15" s="149">
        <f ca="1">ROUND(100*Main_table[[#This Row],[Coal
'[note 7']]]/shares_of_electricity_supplied[[#This Row],[Total electricity supplied by Major Power Producers excluding storage (TWh)]],4)</f>
        <v>0</v>
      </c>
      <c r="E15" s="147">
        <f ca="1">ROUND(100*Main_table[[#This Row],[Oil]]/shares_of_electricity_supplied[[#This Row],[Total electricity supplied by Major Power Producers excluding storage (TWh)]],4)</f>
        <v>0.19769999999999999</v>
      </c>
      <c r="F15" s="147">
        <f ca="1">ROUND(100*Main_table[[#This Row],[Gas]]/shares_of_electricity_supplied[[#This Row],[Total electricity supplied by Major Power Producers excluding storage (TWh)]],4)</f>
        <v>37.886000000000003</v>
      </c>
      <c r="G15" s="147">
        <f ca="1">ROUND(100*Main_table[[#This Row],[ Nuclear]]/shares_of_electricity_supplied[[#This Row],[Total electricity supplied by Major Power Producers excluding storage (TWh)]],4)</f>
        <v>17.6645</v>
      </c>
      <c r="H15" s="147">
        <f ca="1">ROUND(100*Main_table[[#This Row],[ Hydro]]/shares_of_electricity_supplied[[#This Row],[Total electricity supplied by Major Power Producers excluding storage (TWh)]],4)</f>
        <v>0.75119999999999998</v>
      </c>
      <c r="I15" s="147">
        <f ca="1">ROUND(100*Main_table[[#This Row],[Total wind 
'[note 8']
'[note 9']]]/shares_of_electricity_supplied[[#This Row],[Total electricity supplied by Major Power Producers excluding storage (TWh)]],4)</f>
        <v>27.907399999999999</v>
      </c>
      <c r="J15" s="147">
        <f ca="1">ROUND(100*Main_table[[#This Row],[Onshore 
wind]]/shares_of_electricity_supplied[[#This Row],[Total electricity supplied by Major Power Producers excluding storage (TWh)]],4)</f>
        <v>10.014699999999999</v>
      </c>
      <c r="K15" s="147">
        <f ca="1">ROUND(100*Main_table[[#This Row],[Offshore 
wind]]/shares_of_electricity_supplied[[#This Row],[Total electricity supplied by Major Power Producers excluding storage (TWh)]],4)</f>
        <v>17.892700000000001</v>
      </c>
      <c r="L15" s="147">
        <f ca="1">ROUND(100*Main_table[[#This Row],[Solar]]/shares_of_electricity_supplied[[#This Row],[Total electricity supplied by Major Power Producers excluding storage (TWh)]],4)</f>
        <v>4.6931000000000003</v>
      </c>
      <c r="M15" s="147">
        <f ca="1">ROUND(100*Main_table[[#This Row],[Bioenergy
'[note 10']]]/shares_of_electricity_supplied[[#This Row],[Total electricity supplied by Major Power Producers excluding storage (TWh)]],4)</f>
        <v>10.2378</v>
      </c>
      <c r="N15" s="148">
        <f ca="1">ROUND(100*Main_table[[#This Row],[Other fuels 
'[note 10']]]/shares_of_electricity_supplied[[#This Row],[Total electricity supplied by Major Power Producers excluding storage (TWh)]],4)</f>
        <v>0.66159999999999997</v>
      </c>
      <c r="O15" s="149" cm="1">
        <f t="array" aca="1" ref="O15" ca="1">ROUND(100*Main_table[[#This Row],[Low carbon 
'[note 4']]]/shares_of_electricity_supplied[[#This Row],[Total electricity supplied by Major Power Producers excluding storage (TWh)]:[Total electricity supplied by Major Power Producers excluding storage (TWh)]],4)</f>
        <v>61.254100000000001</v>
      </c>
      <c r="P15" s="147" cm="1">
        <f t="array" aca="1" ref="P15" ca="1">ROUND(100*Main_table[[#This Row],[Renewables 
'[note 4']]]/shares_of_electricity_supplied[[#This Row],[Total electricity supplied by Major Power Producers excluding storage (TWh)]:[Total electricity supplied by Major Power Producers excluding storage (TWh)]],4)</f>
        <v>43.589599999999997</v>
      </c>
      <c r="Q15" s="257" cm="1">
        <f t="array" aca="1" ref="Q15" ca="1">ROUND(100*Main_table[[#This Row],[Fossil fuels 
'[note 4']]]/shares_of_electricity_supplied[[#This Row],[Total electricity supplied by Major Power Producers excluding storage (TWh)]:[Total electricity supplied by Major Power Producers excluding storage (TWh)]],4)</f>
        <v>38.083599999999997</v>
      </c>
      <c r="R15" s="236"/>
    </row>
    <row r="16" spans="1:24" ht="20.25" customHeight="1" x14ac:dyDescent="0.35">
      <c r="A16" s="69" t="str">
        <f ca="1">INDIRECT(calculation_hide!AC19)</f>
        <v>May 2025</v>
      </c>
      <c r="B16" s="149">
        <f ca="1">Main_table[[#This Row],[Total electricity 
supplied by MPPs]]</f>
        <v>15.687099999999999</v>
      </c>
      <c r="C16" s="147">
        <f ca="1">Main_table[[#This Row],[Total electricity 
supplied by MPPs]]-Main_table[[#This Row],[Pumped 
storage 
'[note 11']]]-Main_table[[#This Row],[Battery storage '[note 12']]]</f>
        <v>15.735300000000001</v>
      </c>
      <c r="D16" s="149">
        <f ca="1">ROUND(100*Main_table[[#This Row],[Coal
'[note 7']]]/shares_of_electricity_supplied[[#This Row],[Total electricity supplied by Major Power Producers excluding storage (TWh)]],4)</f>
        <v>0</v>
      </c>
      <c r="E16" s="147">
        <f ca="1">ROUND(100*Main_table[[#This Row],[Oil]]/shares_of_electricity_supplied[[#This Row],[Total electricity supplied by Major Power Producers excluding storage (TWh)]],4)</f>
        <v>0.1366</v>
      </c>
      <c r="F16" s="147">
        <f ca="1">ROUND(100*Main_table[[#This Row],[Gas]]/shares_of_electricity_supplied[[#This Row],[Total electricity supplied by Major Power Producers excluding storage (TWh)]],4)</f>
        <v>29.952999999999999</v>
      </c>
      <c r="G16" s="147">
        <f ca="1">ROUND(100*Main_table[[#This Row],[ Nuclear]]/shares_of_electricity_supplied[[#This Row],[Total electricity supplied by Major Power Producers excluding storage (TWh)]],4)</f>
        <v>20.466699999999999</v>
      </c>
      <c r="H16" s="147">
        <f ca="1">ROUND(100*Main_table[[#This Row],[ Hydro]]/shares_of_electricity_supplied[[#This Row],[Total electricity supplied by Major Power Producers excluding storage (TWh)]],4)</f>
        <v>0.74480000000000002</v>
      </c>
      <c r="I16" s="147">
        <f ca="1">ROUND(100*Main_table[[#This Row],[Total wind 
'[note 8']
'[note 9']]]/shares_of_electricity_supplied[[#This Row],[Total electricity supplied by Major Power Producers excluding storage (TWh)]],4)</f>
        <v>32.985100000000003</v>
      </c>
      <c r="J16" s="147">
        <f ca="1">ROUND(100*Main_table[[#This Row],[Onshore 
wind]]/shares_of_electricity_supplied[[#This Row],[Total electricity supplied by Major Power Producers excluding storage (TWh)]],4)</f>
        <v>10.1244</v>
      </c>
      <c r="K16" s="147">
        <f ca="1">ROUND(100*Main_table[[#This Row],[Offshore 
wind]]/shares_of_electricity_supplied[[#This Row],[Total electricity supplied by Major Power Producers excluding storage (TWh)]],4)</f>
        <v>22.860700000000001</v>
      </c>
      <c r="L16" s="147">
        <f ca="1">ROUND(100*Main_table[[#This Row],[Solar]]/shares_of_electricity_supplied[[#This Row],[Total electricity supplied by Major Power Producers excluding storage (TWh)]],4)</f>
        <v>5.2423999999999999</v>
      </c>
      <c r="M16" s="147">
        <f ca="1">ROUND(100*Main_table[[#This Row],[Bioenergy
'[note 10']]]/shares_of_electricity_supplied[[#This Row],[Total electricity supplied by Major Power Producers excluding storage (TWh)]],4)</f>
        <v>9.6814</v>
      </c>
      <c r="N16" s="148">
        <f ca="1">ROUND(100*Main_table[[#This Row],[Other fuels 
'[note 10']]]/shares_of_electricity_supplied[[#This Row],[Total electricity supplied by Major Power Producers excluding storage (TWh)]],4)</f>
        <v>0.79059999999999997</v>
      </c>
      <c r="O16" s="149" cm="1">
        <f t="array" aca="1" ref="O16" ca="1">ROUND(100*Main_table[[#This Row],[Low carbon 
'[note 4']]]/shares_of_electricity_supplied[[#This Row],[Total electricity supplied by Major Power Producers excluding storage (TWh)]:[Total electricity supplied by Major Power Producers excluding storage (TWh)]],4)</f>
        <v>69.120400000000004</v>
      </c>
      <c r="P16" s="147" cm="1">
        <f t="array" aca="1" ref="P16" ca="1">ROUND(100*Main_table[[#This Row],[Renewables 
'[note 4']]]/shares_of_electricity_supplied[[#This Row],[Total electricity supplied by Major Power Producers excluding storage (TWh)]:[Total electricity supplied by Major Power Producers excluding storage (TWh)]],4)</f>
        <v>48.653700000000001</v>
      </c>
      <c r="Q16" s="257" cm="1">
        <f t="array" aca="1" ref="Q16" ca="1">ROUND(100*Main_table[[#This Row],[Fossil fuels 
'[note 4']]]/shares_of_electricity_supplied[[#This Row],[Total electricity supplied by Major Power Producers excluding storage (TWh)]:[Total electricity supplied by Major Power Producers excluding storage (TWh)]],4)</f>
        <v>30.089700000000001</v>
      </c>
      <c r="R16" s="236"/>
    </row>
    <row r="17" spans="1:20" ht="20.25" customHeight="1" x14ac:dyDescent="0.35">
      <c r="A17" s="69" t="str">
        <f ca="1">INDIRECT(calculation_hide!AC20)</f>
        <v>June 2025</v>
      </c>
      <c r="B17" s="149">
        <f ca="1">Main_table[[#This Row],[Total electricity 
supplied by MPPs]]</f>
        <v>15.970599999999999</v>
      </c>
      <c r="C17" s="147">
        <f ca="1">Main_table[[#This Row],[Total electricity 
supplied by MPPs]]-Main_table[[#This Row],[Pumped 
storage 
'[note 11']]]-Main_table[[#This Row],[Battery storage '[note 12']]]</f>
        <v>16.019399999999997</v>
      </c>
      <c r="D17" s="149">
        <f ca="1">ROUND(100*Main_table[[#This Row],[Coal
'[note 7']]]/shares_of_electricity_supplied[[#This Row],[Total electricity supplied by Major Power Producers excluding storage (TWh)]],4)</f>
        <v>0</v>
      </c>
      <c r="E17" s="147">
        <f ca="1">ROUND(100*Main_table[[#This Row],[Oil]]/shares_of_electricity_supplied[[#This Row],[Total electricity supplied by Major Power Producers excluding storage (TWh)]],4)</f>
        <v>0.1991</v>
      </c>
      <c r="F17" s="147">
        <f ca="1">ROUND(100*Main_table[[#This Row],[Gas]]/shares_of_electricity_supplied[[#This Row],[Total electricity supplied by Major Power Producers excluding storage (TWh)]],4)</f>
        <v>25.349900000000002</v>
      </c>
      <c r="G17" s="147">
        <f ca="1">ROUND(100*Main_table[[#This Row],[ Nuclear]]/shares_of_electricity_supplied[[#This Row],[Total electricity supplied by Major Power Producers excluding storage (TWh)]],4)</f>
        <v>19.2211</v>
      </c>
      <c r="H17" s="147">
        <f ca="1">ROUND(100*Main_table[[#This Row],[ Hydro]]/shares_of_electricity_supplied[[#This Row],[Total electricity supplied by Major Power Producers excluding storage (TWh)]],4)</f>
        <v>1.0275000000000001</v>
      </c>
      <c r="I17" s="147">
        <f ca="1">ROUND(100*Main_table[[#This Row],[Total wind 
'[note 8']
'[note 9']]]/shares_of_electricity_supplied[[#This Row],[Total electricity supplied by Major Power Producers excluding storage (TWh)]],4)</f>
        <v>38.748600000000003</v>
      </c>
      <c r="J17" s="147">
        <f ca="1">ROUND(100*Main_table[[#This Row],[Onshore 
wind]]/shares_of_electricity_supplied[[#This Row],[Total electricity supplied by Major Power Producers excluding storage (TWh)]],4)</f>
        <v>13.710900000000001</v>
      </c>
      <c r="K17" s="147">
        <f ca="1">ROUND(100*Main_table[[#This Row],[Offshore 
wind]]/shares_of_electricity_supplied[[#This Row],[Total electricity supplied by Major Power Producers excluding storage (TWh)]],4)</f>
        <v>25.037800000000001</v>
      </c>
      <c r="L17" s="147">
        <f ca="1">ROUND(100*Main_table[[#This Row],[Solar]]/shares_of_electricity_supplied[[#This Row],[Total electricity supplied by Major Power Producers excluding storage (TWh)]],4)</f>
        <v>5.0369999999999999</v>
      </c>
      <c r="M17" s="147">
        <f ca="1">ROUND(100*Main_table[[#This Row],[Bioenergy
'[note 10']]]/shares_of_electricity_supplied[[#This Row],[Total electricity supplied by Major Power Producers excluding storage (TWh)]],4)</f>
        <v>9.7070000000000007</v>
      </c>
      <c r="N17" s="148">
        <f ca="1">ROUND(100*Main_table[[#This Row],[Other fuels 
'[note 10']]]/shares_of_electricity_supplied[[#This Row],[Total electricity supplied by Major Power Producers excluding storage (TWh)]],4)</f>
        <v>0.71040000000000003</v>
      </c>
      <c r="O17" s="149" cm="1">
        <f t="array" aca="1" ref="O17" ca="1">ROUND(100*Main_table[[#This Row],[Low carbon 
'[note 4']]]/shares_of_electricity_supplied[[#This Row],[Total electricity supplied by Major Power Producers excluding storage (TWh)]:[Total electricity supplied by Major Power Producers excluding storage (TWh)]],4)</f>
        <v>73.741200000000006</v>
      </c>
      <c r="P17" s="147" cm="1">
        <f t="array" aca="1" ref="P17" ca="1">ROUND(100*Main_table[[#This Row],[Renewables 
'[note 4']]]/shares_of_electricity_supplied[[#This Row],[Total electricity supplied by Major Power Producers excluding storage (TWh)]:[Total electricity supplied by Major Power Producers excluding storage (TWh)]],4)</f>
        <v>54.520099999999999</v>
      </c>
      <c r="Q17" s="257" cm="1">
        <f t="array" aca="1" ref="Q17" ca="1">ROUND(100*Main_table[[#This Row],[Fossil fuels 
'[note 4']]]/shares_of_electricity_supplied[[#This Row],[Total electricity supplied by Major Power Producers excluding storage (TWh)]:[Total electricity supplied by Major Power Producers excluding storage (TWh)]],4)</f>
        <v>25.548999999999999</v>
      </c>
      <c r="R17" s="236"/>
    </row>
    <row r="18" spans="1:20" ht="20.25" customHeight="1" x14ac:dyDescent="0.35">
      <c r="A18" s="71" t="s">
        <v>35</v>
      </c>
      <c r="B18" s="150">
        <f ca="1">SUM(B15:B17)</f>
        <v>47.368899999999996</v>
      </c>
      <c r="C18" s="151">
        <f ca="1">SUM(C15:C17)</f>
        <v>47.488500000000002</v>
      </c>
      <c r="D18" s="150">
        <f ca="1">ROUND(100*Main_table[[#This Row],[Coal
'[note 7']]]/shares_of_electricity_supplied[[#This Row],[Total electricity supplied by Major Power Producers excluding storage (TWh)]],4)</f>
        <v>0</v>
      </c>
      <c r="E18" s="151">
        <f ca="1">ROUND(100*Main_table[[#This Row],[Oil]]/shares_of_electricity_supplied[[#This Row],[Total electricity supplied by Major Power Producers excluding storage (TWh)]],4)</f>
        <v>0.1779</v>
      </c>
      <c r="F18" s="151">
        <f ca="1">ROUND(100*Main_table[[#This Row],[Gas]]/shares_of_electricity_supplied[[#This Row],[Total electricity supplied by Major Power Producers excluding storage (TWh)]],4)</f>
        <v>31.028600000000001</v>
      </c>
      <c r="G18" s="151">
        <f ca="1">ROUND(100*Main_table[[#This Row],[ Nuclear]]/shares_of_electricity_supplied[[#This Row],[Total electricity supplied by Major Power Producers excluding storage (TWh)]],4)</f>
        <v>19.118099999999998</v>
      </c>
      <c r="H18" s="151">
        <f ca="1">ROUND(100*Main_table[[#This Row],[ Hydro]]/shares_of_electricity_supplied[[#This Row],[Total electricity supplied by Major Power Producers excluding storage (TWh)]],4)</f>
        <v>0.84230000000000005</v>
      </c>
      <c r="I18" s="151">
        <f ca="1">ROUND(100*Main_table[[#This Row],[Total wind 
'[note 8']
'[note 9']]]/shares_of_electricity_supplied[[#This Row],[Total electricity supplied by Major Power Producers excluding storage (TWh)]],4)</f>
        <v>33.247</v>
      </c>
      <c r="J18" s="151">
        <f ca="1">ROUND(100*Main_table[[#This Row],[Onshore 
wind]]/shares_of_electricity_supplied[[#This Row],[Total electricity supplied by Major Power Producers excluding storage (TWh)]],4)</f>
        <v>11.2979</v>
      </c>
      <c r="K18" s="151">
        <f ca="1">ROUND(100*Main_table[[#This Row],[Offshore 
wind]]/shares_of_electricity_supplied[[#This Row],[Total electricity supplied by Major Power Producers excluding storage (TWh)]],4)</f>
        <v>21.949100000000001</v>
      </c>
      <c r="L18" s="151">
        <f ca="1">ROUND(100*Main_table[[#This Row],[Solar]]/shares_of_electricity_supplied[[#This Row],[Total electricity supplied by Major Power Producers excluding storage (TWh)]],4)</f>
        <v>4.9911000000000003</v>
      </c>
      <c r="M18" s="151">
        <f ca="1">ROUND(100*Main_table[[#This Row],[Bioenergy
'[note 10']]]/shares_of_electricity_supplied[[#This Row],[Total electricity supplied by Major Power Producers excluding storage (TWh)]],4)</f>
        <v>9.8743999999999996</v>
      </c>
      <c r="N18" s="152">
        <f ca="1">ROUND(100*Main_table[[#This Row],[Other fuels 
'[note 10']]]/shares_of_electricity_supplied[[#This Row],[Total electricity supplied by Major Power Producers excluding storage (TWh)]],4)</f>
        <v>0.7208</v>
      </c>
      <c r="O18" s="150" cm="1">
        <f t="array" aca="1" ref="O18" ca="1">ROUND(100*Main_table[[#This Row],[Low carbon 
'[note 4']]]/shares_of_electricity_supplied[[#This Row],[Total electricity supplied by Major Power Producers excluding storage (TWh)]:[Total electricity supplied by Major Power Producers excluding storage (TWh)]],4)</f>
        <v>68.072900000000004</v>
      </c>
      <c r="P18" s="151" cm="1">
        <f t="array" aca="1" ref="P18" ca="1">ROUND(100*Main_table[[#This Row],[Renewables 
'[note 4']]]/shares_of_electricity_supplied[[#This Row],[Total electricity supplied by Major Power Producers excluding storage (TWh)]:[Total electricity supplied by Major Power Producers excluding storage (TWh)]],4)</f>
        <v>48.954799999999999</v>
      </c>
      <c r="Q18" s="259" cm="1">
        <f t="array" aca="1" ref="Q18" ca="1">ROUND(100*Main_table[[#This Row],[Fossil fuels 
'[note 4']]]/shares_of_electricity_supplied[[#This Row],[Total electricity supplied by Major Power Producers excluding storage (TWh)]:[Total electricity supplied by Major Power Producers excluding storage (TWh)]],4)</f>
        <v>31.206499999999998</v>
      </c>
      <c r="R18" s="240"/>
    </row>
    <row r="19" spans="1:20" ht="20.25" customHeight="1" x14ac:dyDescent="0.35">
      <c r="A19" s="69" t="str">
        <f ca="1">INDIRECT(calculation_hide!AC30)</f>
        <v>April 2026</v>
      </c>
      <c r="B19" s="149">
        <f ca="1">Main_table[[#This Row],[Total electricity 
supplied by MPPs]]</f>
        <v>17.0152</v>
      </c>
      <c r="C19" s="147">
        <f ca="1">Main_table[[#This Row],[Total electricity 
supplied by MPPs]]-Main_table[[#This Row],[Pumped 
storage 
'[note 11']]]-Main_table[[#This Row],[Battery storage '[note 12']]]</f>
        <v>17.1175</v>
      </c>
      <c r="D19" s="149">
        <f ca="1">ROUND(100*Main_table[[#This Row],[Coal
'[note 7']]]/shares_of_electricity_supplied[[#This Row],[Total electricity supplied by Major Power Producers excluding storage (TWh)]],4)</f>
        <v>0</v>
      </c>
      <c r="E19" s="147">
        <f ca="1">ROUND(100*Main_table[[#This Row],[Oil]]/shares_of_electricity_supplied[[#This Row],[Total electricity supplied by Major Power Producers excluding storage (TWh)]],4)</f>
        <v>0.16239999999999999</v>
      </c>
      <c r="F19" s="147">
        <f ca="1">ROUND(100*Main_table[[#This Row],[Gas]]/shares_of_electricity_supplied[[#This Row],[Total electricity supplied by Major Power Producers excluding storage (TWh)]],4)</f>
        <v>22.916899999999998</v>
      </c>
      <c r="G19" s="147">
        <f ca="1">ROUND(100*Main_table[[#This Row],[ Nuclear]]/shares_of_electricity_supplied[[#This Row],[Total electricity supplied by Major Power Producers excluding storage (TWh)]],4)</f>
        <v>21.1754</v>
      </c>
      <c r="H19" s="147">
        <f ca="1">ROUND(100*Main_table[[#This Row],[ Hydro]]/shares_of_electricity_supplied[[#This Row],[Total electricity supplied by Major Power Producers excluding storage (TWh)]],4)</f>
        <v>2.4851999999999999</v>
      </c>
      <c r="I19" s="147">
        <f ca="1">ROUND(100*Main_table[[#This Row],[Total wind 
'[note 8']
'[note 9']]]/shares_of_electricity_supplied[[#This Row],[Total electricity supplied by Major Power Producers excluding storage (TWh)]],4)</f>
        <v>39.049500000000002</v>
      </c>
      <c r="J19" s="147">
        <f ca="1">ROUND(100*Main_table[[#This Row],[Onshore 
wind]]/shares_of_electricity_supplied[[#This Row],[Total electricity supplied by Major Power Producers excluding storage (TWh)]],4)</f>
        <v>14.1867</v>
      </c>
      <c r="K19" s="147">
        <f ca="1">ROUND(100*Main_table[[#This Row],[Offshore 
wind]]/shares_of_electricity_supplied[[#This Row],[Total electricity supplied by Major Power Producers excluding storage (TWh)]],4)</f>
        <v>24.8629</v>
      </c>
      <c r="L19" s="147">
        <f ca="1">ROUND(100*Main_table[[#This Row],[Solar]]/shares_of_electricity_supplied[[#This Row],[Total electricity supplied by Major Power Producers excluding storage (TWh)]],4)</f>
        <v>4.2347999999999999</v>
      </c>
      <c r="M19" s="147">
        <f ca="1">ROUND(100*Main_table[[#This Row],[Bioenergy
'[note 10']]]/shares_of_electricity_supplied[[#This Row],[Total electricity supplied by Major Power Producers excluding storage (TWh)]],4)</f>
        <v>9.3466000000000005</v>
      </c>
      <c r="N19" s="148">
        <f ca="1">ROUND(100*Main_table[[#This Row],[Other fuels 
'[note 10']]]/shares_of_electricity_supplied[[#This Row],[Total electricity supplied by Major Power Producers excluding storage (TWh)]],4)</f>
        <v>0.62860000000000005</v>
      </c>
      <c r="O19" s="149" cm="1">
        <f t="array" aca="1" ref="O19" ca="1">ROUND(100*Main_table[[#This Row],[Low carbon 
'[note 4']]]/shares_of_electricity_supplied[[#This Row],[Total electricity supplied by Major Power Producers excluding storage (TWh)]:[Total electricity supplied by Major Power Producers excluding storage (TWh)]],4)</f>
        <v>76.291499999999999</v>
      </c>
      <c r="P19" s="147" cm="1">
        <f t="array" aca="1" ref="P19" ca="1">ROUND(100*Main_table[[#This Row],[Renewables 
'[note 4']]]/shares_of_electricity_supplied[[#This Row],[Total electricity supplied by Major Power Producers excluding storage (TWh)]:[Total electricity supplied by Major Power Producers excluding storage (TWh)]],4)</f>
        <v>55.116100000000003</v>
      </c>
      <c r="Q19" s="257" cm="1">
        <f t="array" aca="1" ref="Q19" ca="1">ROUND(100*Main_table[[#This Row],[Fossil fuels 
'[note 4']]]/shares_of_electricity_supplied[[#This Row],[Total electricity supplied by Major Power Producers excluding storage (TWh)]:[Total electricity supplied by Major Power Producers excluding storage (TWh)]],4)</f>
        <v>23.0793</v>
      </c>
      <c r="R19" s="240"/>
    </row>
    <row r="20" spans="1:20" ht="20.25" customHeight="1" x14ac:dyDescent="0.35">
      <c r="A20" s="69" t="str">
        <f ca="1">INDIRECT(calculation_hide!AC31)</f>
        <v>May 2026</v>
      </c>
      <c r="B20" s="149">
        <f ca="1">Main_table[[#This Row],[Total electricity 
supplied by MPPs]]</f>
        <v>15.7248</v>
      </c>
      <c r="C20" s="147">
        <f ca="1">Main_table[[#This Row],[Total electricity 
supplied by MPPs]]-Main_table[[#This Row],[Pumped 
storage 
'[note 11']]]-Main_table[[#This Row],[Battery storage '[note 12']]]</f>
        <v>15.813700000000001</v>
      </c>
      <c r="D20" s="149">
        <f ca="1">ROUND(100*Main_table[[#This Row],[Coal
'[note 7']]]/shares_of_electricity_supplied[[#This Row],[Total electricity supplied by Major Power Producers excluding storage (TWh)]],4)</f>
        <v>0</v>
      </c>
      <c r="E20" s="147">
        <f ca="1">ROUND(100*Main_table[[#This Row],[Oil]]/shares_of_electricity_supplied[[#This Row],[Total electricity supplied by Major Power Producers excluding storage (TWh)]],4)</f>
        <v>0.21690000000000001</v>
      </c>
      <c r="F20" s="147">
        <f ca="1">ROUND(100*Main_table[[#This Row],[Gas]]/shares_of_electricity_supplied[[#This Row],[Total electricity supplied by Major Power Producers excluding storage (TWh)]],4)</f>
        <v>34.768000000000001</v>
      </c>
      <c r="G20" s="147">
        <f ca="1">ROUND(100*Main_table[[#This Row],[ Nuclear]]/shares_of_electricity_supplied[[#This Row],[Total electricity supplied by Major Power Producers excluding storage (TWh)]],4)</f>
        <v>15.021800000000001</v>
      </c>
      <c r="H20" s="147">
        <f ca="1">ROUND(100*Main_table[[#This Row],[ Hydro]]/shares_of_electricity_supplied[[#This Row],[Total electricity supplied by Major Power Producers excluding storage (TWh)]],4)</f>
        <v>1.2015</v>
      </c>
      <c r="I20" s="147">
        <f ca="1">ROUND(100*Main_table[[#This Row],[Total wind 
'[note 8']
'[note 9']]]/shares_of_electricity_supplied[[#This Row],[Total electricity supplied by Major Power Producers excluding storage (TWh)]],4)</f>
        <v>31.994399999999999</v>
      </c>
      <c r="J20" s="147">
        <f ca="1">ROUND(100*Main_table[[#This Row],[Onshore 
wind]]/shares_of_electricity_supplied[[#This Row],[Total electricity supplied by Major Power Producers excluding storage (TWh)]],4)</f>
        <v>10.993</v>
      </c>
      <c r="K20" s="147">
        <f ca="1">ROUND(100*Main_table[[#This Row],[Offshore 
wind]]/shares_of_electricity_supplied[[#This Row],[Total electricity supplied by Major Power Producers excluding storage (TWh)]],4)</f>
        <v>21.0014</v>
      </c>
      <c r="L20" s="147">
        <f ca="1">ROUND(100*Main_table[[#This Row],[Solar]]/shares_of_electricity_supplied[[#This Row],[Total electricity supplied by Major Power Producers excluding storage (TWh)]],4)</f>
        <v>4.9622000000000002</v>
      </c>
      <c r="M20" s="147">
        <f ca="1">ROUND(100*Main_table[[#This Row],[Bioenergy
'[note 10']]]/shares_of_electricity_supplied[[#This Row],[Total electricity supplied by Major Power Producers excluding storage (TWh)]],4)</f>
        <v>11.1113</v>
      </c>
      <c r="N20" s="148">
        <f ca="1">ROUND(100*Main_table[[#This Row],[Other fuels 
'[note 10']]]/shares_of_electricity_supplied[[#This Row],[Total electricity supplied by Major Power Producers excluding storage (TWh)]],4)</f>
        <v>0.72409999999999997</v>
      </c>
      <c r="O20" s="149" cm="1">
        <f t="array" aca="1" ref="O20" ca="1">ROUND(100*Main_table[[#This Row],[Low carbon 
'[note 4']]]/shares_of_electricity_supplied[[#This Row],[Total electricity supplied by Major Power Producers excluding storage (TWh)]:[Total electricity supplied by Major Power Producers excluding storage (TWh)]],4)</f>
        <v>64.2911</v>
      </c>
      <c r="P20" s="147" cm="1">
        <f t="array" aca="1" ref="P20" ca="1">ROUND(100*Main_table[[#This Row],[Renewables 
'[note 4']]]/shares_of_electricity_supplied[[#This Row],[Total electricity supplied by Major Power Producers excluding storage (TWh)]:[Total electricity supplied by Major Power Producers excluding storage (TWh)]],4)</f>
        <v>49.269300000000001</v>
      </c>
      <c r="Q20" s="257" cm="1">
        <f t="array" aca="1" ref="Q20" ca="1">ROUND(100*Main_table[[#This Row],[Fossil fuels 
'[note 4']]]/shares_of_electricity_supplied[[#This Row],[Total electricity supplied by Major Power Producers excluding storage (TWh)]:[Total electricity supplied by Major Power Producers excluding storage (TWh)]],4)</f>
        <v>34.984900000000003</v>
      </c>
      <c r="R20" s="236"/>
    </row>
    <row r="21" spans="1:20" ht="20.25" customHeight="1" x14ac:dyDescent="0.35">
      <c r="A21" s="69" t="str">
        <f ca="1">INDIRECT(calculation_hide!AC32)</f>
        <v>June 2026 [provisional]</v>
      </c>
      <c r="B21" s="149">
        <f ca="1">Main_table[[#This Row],[Total electricity 
supplied by MPPs]]</f>
        <v>16.1572</v>
      </c>
      <c r="C21" s="147">
        <f ca="1">Main_table[[#This Row],[Total electricity 
supplied by MPPs]]-Main_table[[#This Row],[Pumped 
storage 
'[note 11']]]-Main_table[[#This Row],[Battery storage '[note 12']]]</f>
        <v>16.264599999999998</v>
      </c>
      <c r="D21" s="149">
        <f ca="1">ROUND(100*Main_table[[#This Row],[Coal
'[note 7']]]/shares_of_electricity_supplied[[#This Row],[Total electricity supplied by Major Power Producers excluding storage (TWh)]],4)</f>
        <v>0</v>
      </c>
      <c r="E21" s="147">
        <f ca="1">ROUND(100*Main_table[[#This Row],[Oil]]/shares_of_electricity_supplied[[#This Row],[Total electricity supplied by Major Power Producers excluding storage (TWh)]],4)</f>
        <v>0.217</v>
      </c>
      <c r="F21" s="147">
        <f ca="1">ROUND(100*Main_table[[#This Row],[Gas]]/shares_of_electricity_supplied[[#This Row],[Total electricity supplied by Major Power Producers excluding storage (TWh)]],4)</f>
        <v>38.747300000000003</v>
      </c>
      <c r="G21" s="147">
        <f ca="1">ROUND(100*Main_table[[#This Row],[ Nuclear]]/shares_of_electricity_supplied[[#This Row],[Total electricity supplied by Major Power Producers excluding storage (TWh)]],4)</f>
        <v>12.471299999999999</v>
      </c>
      <c r="H21" s="147">
        <f ca="1">ROUND(100*Main_table[[#This Row],[ Hydro]]/shares_of_electricity_supplied[[#This Row],[Total electricity supplied by Major Power Producers excluding storage (TWh)]],4)</f>
        <v>1.3932</v>
      </c>
      <c r="I21" s="147">
        <f ca="1">ROUND(100*Main_table[[#This Row],[Total wind 
'[note 8']
'[note 9']]]/shares_of_electricity_supplied[[#This Row],[Total electricity supplied by Major Power Producers excluding storage (TWh)]],4)</f>
        <v>33.880299999999998</v>
      </c>
      <c r="J21" s="147">
        <f ca="1">ROUND(100*Main_table[[#This Row],[Onshore 
wind]]/shares_of_electricity_supplied[[#This Row],[Total electricity supplied by Major Power Producers excluding storage (TWh)]],4)</f>
        <v>11.805999999999999</v>
      </c>
      <c r="K21" s="147">
        <f ca="1">ROUND(100*Main_table[[#This Row],[Offshore 
wind]]/shares_of_electricity_supplied[[#This Row],[Total electricity supplied by Major Power Producers excluding storage (TWh)]],4)</f>
        <v>22.074300000000001</v>
      </c>
      <c r="L21" s="147">
        <f ca="1">ROUND(100*Main_table[[#This Row],[Solar]]/shares_of_electricity_supplied[[#This Row],[Total electricity supplied by Major Power Producers excluding storage (TWh)]],4)</f>
        <v>4.6272000000000002</v>
      </c>
      <c r="M21" s="147">
        <f ca="1">ROUND(100*Main_table[[#This Row],[Bioenergy
'[note 10']]]/shares_of_electricity_supplied[[#This Row],[Total electricity supplied by Major Power Producers excluding storage (TWh)]],4)</f>
        <v>7.9810999999999996</v>
      </c>
      <c r="N21" s="148">
        <f ca="1">ROUND(100*Main_table[[#This Row],[Other fuels 
'[note 10']]]/shares_of_electricity_supplied[[#This Row],[Total electricity supplied by Major Power Producers excluding storage (TWh)]],4)</f>
        <v>0.68179999999999996</v>
      </c>
      <c r="O21" s="149" cm="1">
        <f t="array" aca="1" ref="O21" ca="1">ROUND(100*Main_table[[#This Row],[Low carbon 
'[note 4']]]/shares_of_electricity_supplied[[#This Row],[Total electricity supplied by Major Power Producers excluding storage (TWh)]:[Total electricity supplied by Major Power Producers excluding storage (TWh)]],4)</f>
        <v>60.353200000000001</v>
      </c>
      <c r="P21" s="147" cm="1">
        <f t="array" aca="1" ref="P21" ca="1">ROUND(100*Main_table[[#This Row],[Renewables 
'[note 4']]]/shares_of_electricity_supplied[[#This Row],[Total electricity supplied by Major Power Producers excluding storage (TWh)]:[Total electricity supplied by Major Power Producers excluding storage (TWh)]],4)</f>
        <v>47.881900000000002</v>
      </c>
      <c r="Q21" s="257" cm="1">
        <f t="array" aca="1" ref="Q21" ca="1">ROUND(100*Main_table[[#This Row],[Fossil fuels 
'[note 4']]]/shares_of_electricity_supplied[[#This Row],[Total electricity supplied by Major Power Producers excluding storage (TWh)]:[Total electricity supplied by Major Power Producers excluding storage (TWh)]],4)</f>
        <v>38.964399999999998</v>
      </c>
      <c r="R21" s="222"/>
      <c r="T21" s="241"/>
    </row>
    <row r="22" spans="1:20" ht="20.25" customHeight="1" x14ac:dyDescent="0.35">
      <c r="A22" s="71" t="s">
        <v>35</v>
      </c>
      <c r="B22" s="150">
        <f ca="1">SUM(B19:B21)</f>
        <v>48.897199999999998</v>
      </c>
      <c r="C22" s="151">
        <f ca="1">SUM(C19:C21)</f>
        <v>49.195800000000006</v>
      </c>
      <c r="D22" s="150">
        <f ca="1">ROUND(100*Main_table[[#This Row],[Coal
'[note 7']]]/shares_of_electricity_supplied[[#This Row],[Total electricity supplied by Major Power Producers excluding storage (TWh)]],4)</f>
        <v>0</v>
      </c>
      <c r="E22" s="151">
        <f ca="1">ROUND(100*Main_table[[#This Row],[Oil]]/shares_of_electricity_supplied[[#This Row],[Total electricity supplied by Major Power Producers excluding storage (TWh)]],4)</f>
        <v>0.19800000000000001</v>
      </c>
      <c r="F22" s="151">
        <f ca="1">ROUND(100*Main_table[[#This Row],[Gas]]/shares_of_electricity_supplied[[#This Row],[Total electricity supplied by Major Power Producers excluding storage (TWh)]],4)</f>
        <v>31.96</v>
      </c>
      <c r="G22" s="151">
        <f ca="1">ROUND(100*Main_table[[#This Row],[ Nuclear]]/shares_of_electricity_supplied[[#This Row],[Total electricity supplied by Major Power Producers excluding storage (TWh)]],4)</f>
        <v>16.319700000000001</v>
      </c>
      <c r="H22" s="151">
        <f ca="1">ROUND(100*Main_table[[#This Row],[ Hydro]]/shares_of_electricity_supplied[[#This Row],[Total electricity supplied by Major Power Producers excluding storage (TWh)]],4)</f>
        <v>1.7115</v>
      </c>
      <c r="I22" s="151">
        <f ca="1">ROUND(100*Main_table[[#This Row],[Total wind 
'[note 8']
'[note 9']]]/shares_of_electricity_supplied[[#This Row],[Total electricity supplied by Major Power Producers excluding storage (TWh)]],4)</f>
        <v>35.072699999999998</v>
      </c>
      <c r="J22" s="151">
        <f ca="1">ROUND(100*Main_table[[#This Row],[Onshore 
wind]]/shares_of_electricity_supplied[[#This Row],[Total electricity supplied by Major Power Producers excluding storage (TWh)]],4)</f>
        <v>12.372999999999999</v>
      </c>
      <c r="K22" s="151">
        <f ca="1">ROUND(100*Main_table[[#This Row],[Offshore 
wind]]/shares_of_electricity_supplied[[#This Row],[Total electricity supplied by Major Power Producers excluding storage (TWh)]],4)</f>
        <v>22.6997</v>
      </c>
      <c r="L22" s="151">
        <f ca="1">ROUND(100*Main_table[[#This Row],[Solar]]/shares_of_electricity_supplied[[#This Row],[Total electricity supplied by Major Power Producers excluding storage (TWh)]],4)</f>
        <v>4.5983999999999998</v>
      </c>
      <c r="M22" s="151">
        <f ca="1">ROUND(100*Main_table[[#This Row],[Bioenergy
'[note 10']]]/shares_of_electricity_supplied[[#This Row],[Total electricity supplied by Major Power Producers excluding storage (TWh)]],4)</f>
        <v>9.4624000000000006</v>
      </c>
      <c r="N22" s="152">
        <f ca="1">ROUND(100*Main_table[[#This Row],[Other fuels 
'[note 10']]]/shares_of_electricity_supplied[[#This Row],[Total electricity supplied by Major Power Producers excluding storage (TWh)]],4)</f>
        <v>0.67689999999999995</v>
      </c>
      <c r="O22" s="150" cm="1">
        <f t="array" aca="1" ref="O22" ca="1">ROUND(100*Main_table[[#This Row],[Low carbon 
'[note 4']]]/shares_of_electricity_supplied[[#This Row],[Total electricity supplied by Major Power Producers excluding storage (TWh)]:[Total electricity supplied by Major Power Producers excluding storage (TWh)]],4)</f>
        <v>67.164699999999996</v>
      </c>
      <c r="P22" s="151" cm="1">
        <f t="array" aca="1" ref="P22" ca="1">ROUND(100*Main_table[[#This Row],[Renewables 
'[note 4']]]/shares_of_electricity_supplied[[#This Row],[Total electricity supplied by Major Power Producers excluding storage (TWh)]:[Total electricity supplied by Major Power Producers excluding storage (TWh)]],4)</f>
        <v>50.844999999999999</v>
      </c>
      <c r="Q22" s="259" cm="1">
        <f t="array" aca="1" ref="Q22" ca="1">ROUND(100*Main_table[[#This Row],[Fossil fuels 
'[note 4']]]/shares_of_electricity_supplied[[#This Row],[Total electricity supplied by Major Power Producers excluding storage (TWh)]:[Total electricity supplied by Major Power Producers excluding storage (TWh)]],4)</f>
        <v>32.158000000000001</v>
      </c>
      <c r="R22" s="239"/>
      <c r="S22" s="242"/>
    </row>
    <row r="23" spans="1:20" ht="20.25" customHeight="1" x14ac:dyDescent="0.35">
      <c r="A23" s="237" t="s">
        <v>749</v>
      </c>
      <c r="B23" s="234">
        <f t="shared" ref="B23:C23" ca="1" si="2">B22-B18</f>
        <v>1.5283000000000015</v>
      </c>
      <c r="C23" s="260">
        <f t="shared" ca="1" si="2"/>
        <v>1.7073000000000036</v>
      </c>
      <c r="D23" s="233">
        <f ca="1">D22-D18</f>
        <v>0</v>
      </c>
      <c r="E23" s="261">
        <f t="shared" ref="E23:Q23" ca="1" si="3">E22-E18</f>
        <v>2.0100000000000007E-2</v>
      </c>
      <c r="F23" s="261">
        <f t="shared" ca="1" si="3"/>
        <v>0.93140000000000001</v>
      </c>
      <c r="G23" s="261">
        <f t="shared" ca="1" si="3"/>
        <v>-2.7983999999999973</v>
      </c>
      <c r="H23" s="261">
        <f t="shared" ca="1" si="3"/>
        <v>0.86919999999999997</v>
      </c>
      <c r="I23" s="261">
        <f t="shared" ca="1" si="3"/>
        <v>1.8256999999999977</v>
      </c>
      <c r="J23" s="261">
        <f ca="1">J22-J18</f>
        <v>1.0750999999999991</v>
      </c>
      <c r="K23" s="261">
        <f ca="1">K22-K18</f>
        <v>0.7505999999999986</v>
      </c>
      <c r="L23" s="261">
        <f ca="1">L22-L18</f>
        <v>-0.39270000000000049</v>
      </c>
      <c r="M23" s="261">
        <f ca="1">M22-M18</f>
        <v>-0.41199999999999903</v>
      </c>
      <c r="N23" s="235">
        <f ca="1">N22-N18</f>
        <v>-4.390000000000005E-2</v>
      </c>
      <c r="O23" s="233">
        <f t="shared" ca="1" si="3"/>
        <v>-0.90820000000000789</v>
      </c>
      <c r="P23" s="261">
        <f ca="1">P22-P18</f>
        <v>1.8902000000000001</v>
      </c>
      <c r="Q23" s="262">
        <f t="shared" ca="1" si="3"/>
        <v>0.9515000000000029</v>
      </c>
      <c r="R23" s="239"/>
    </row>
    <row r="24" spans="1:20" x14ac:dyDescent="0.35">
      <c r="A24" s="243"/>
      <c r="B24" s="243"/>
      <c r="C24" s="238"/>
      <c r="D24" s="238"/>
      <c r="E24" s="238"/>
      <c r="F24" s="243"/>
      <c r="G24" s="243"/>
      <c r="H24" s="244"/>
      <c r="I24" s="244"/>
      <c r="J24" s="243"/>
      <c r="K24" s="243"/>
      <c r="L24" s="240"/>
      <c r="M24" s="243"/>
      <c r="N24" s="245"/>
      <c r="O24" s="222"/>
      <c r="P24" s="239"/>
      <c r="Q24" s="239"/>
    </row>
    <row r="25" spans="1:20" x14ac:dyDescent="0.35">
      <c r="A25" s="246"/>
      <c r="B25" s="246"/>
      <c r="C25" s="246"/>
      <c r="D25" s="246"/>
      <c r="E25" s="246"/>
      <c r="F25" s="247"/>
      <c r="G25" s="246"/>
      <c r="H25" s="246"/>
      <c r="I25" s="248"/>
      <c r="J25" s="249"/>
      <c r="K25" s="249"/>
      <c r="L25" s="249"/>
      <c r="M25" s="249"/>
      <c r="N25" s="245"/>
      <c r="O25" s="250"/>
      <c r="P25" s="251"/>
      <c r="Q25" s="251"/>
    </row>
    <row r="26" spans="1:20" x14ac:dyDescent="0.35">
      <c r="A26" s="246"/>
      <c r="B26" s="246"/>
      <c r="C26" s="246"/>
      <c r="D26" s="246"/>
      <c r="E26" s="246"/>
      <c r="F26" s="247"/>
      <c r="G26" s="246"/>
      <c r="H26" s="246"/>
      <c r="I26" s="246"/>
      <c r="J26" s="246"/>
      <c r="K26" s="246"/>
      <c r="L26" s="246"/>
      <c r="M26" s="246"/>
      <c r="N26" s="222"/>
      <c r="O26" s="222"/>
      <c r="P26" s="252"/>
      <c r="Q26" s="222"/>
    </row>
    <row r="27" spans="1:20" x14ac:dyDescent="0.35">
      <c r="A27" s="253"/>
      <c r="B27" s="253"/>
      <c r="C27" s="253"/>
      <c r="D27" s="253"/>
      <c r="E27" s="253"/>
      <c r="F27" s="253"/>
      <c r="G27" s="253"/>
      <c r="H27" s="253"/>
      <c r="I27" s="253"/>
      <c r="J27" s="253"/>
      <c r="K27" s="253"/>
      <c r="L27" s="253"/>
      <c r="M27" s="253"/>
      <c r="N27" s="222"/>
      <c r="O27" s="250"/>
      <c r="P27" s="251"/>
      <c r="Q27" s="222"/>
    </row>
    <row r="28" spans="1:20" x14ac:dyDescent="0.35">
      <c r="A28" s="253"/>
      <c r="B28" s="253"/>
      <c r="C28" s="253"/>
      <c r="D28" s="253"/>
      <c r="E28" s="253"/>
      <c r="F28" s="253"/>
      <c r="G28" s="253"/>
      <c r="H28" s="253"/>
      <c r="I28" s="253"/>
      <c r="J28" s="253"/>
      <c r="K28" s="253"/>
      <c r="L28" s="253"/>
      <c r="M28" s="253"/>
      <c r="N28" s="222"/>
      <c r="O28" s="222"/>
      <c r="P28" s="251"/>
      <c r="Q28" s="222"/>
    </row>
    <row r="29" spans="1:20" x14ac:dyDescent="0.35">
      <c r="A29" s="253"/>
      <c r="B29" s="253"/>
      <c r="C29" s="253"/>
      <c r="D29" s="253"/>
      <c r="E29" s="253"/>
      <c r="F29" s="253"/>
      <c r="G29" s="253"/>
      <c r="H29" s="253"/>
      <c r="I29" s="253"/>
      <c r="J29" s="253"/>
      <c r="K29" s="253"/>
      <c r="L29" s="253"/>
      <c r="M29" s="253"/>
      <c r="N29" s="222"/>
      <c r="O29" s="222"/>
      <c r="P29" s="254"/>
      <c r="Q29" s="222"/>
    </row>
    <row r="30" spans="1:20" x14ac:dyDescent="0.35">
      <c r="A30" s="253"/>
      <c r="B30" s="253"/>
      <c r="C30" s="253"/>
      <c r="D30" s="253"/>
      <c r="E30" s="253"/>
      <c r="F30" s="253"/>
      <c r="G30" s="253"/>
      <c r="H30" s="253"/>
      <c r="I30" s="253"/>
      <c r="J30" s="253"/>
      <c r="K30" s="253"/>
      <c r="L30" s="253"/>
      <c r="M30" s="253"/>
      <c r="N30" s="222"/>
      <c r="O30" s="222"/>
      <c r="P30" s="251"/>
      <c r="Q30" s="222"/>
    </row>
    <row r="31" spans="1:20" x14ac:dyDescent="0.35">
      <c r="A31" s="253"/>
      <c r="B31" s="253"/>
      <c r="C31" s="253"/>
      <c r="D31" s="253"/>
      <c r="E31" s="253"/>
      <c r="F31" s="253"/>
      <c r="G31" s="253"/>
      <c r="H31" s="253"/>
      <c r="I31" s="253"/>
      <c r="J31" s="253"/>
      <c r="K31" s="253"/>
      <c r="L31" s="253"/>
      <c r="M31" s="253"/>
      <c r="N31" s="255"/>
      <c r="O31" s="255"/>
      <c r="P31" s="239"/>
      <c r="Q31" s="255"/>
    </row>
    <row r="32" spans="1:20" x14ac:dyDescent="0.35">
      <c r="A32" s="253"/>
      <c r="B32" s="253"/>
      <c r="C32" s="253"/>
      <c r="D32" s="253"/>
      <c r="E32" s="253"/>
      <c r="F32" s="253"/>
      <c r="G32" s="253"/>
      <c r="H32" s="253"/>
      <c r="I32" s="253"/>
      <c r="J32" s="253"/>
      <c r="K32" s="253"/>
      <c r="L32" s="253"/>
      <c r="M32" s="253"/>
      <c r="N32" s="253"/>
      <c r="O32" s="253"/>
      <c r="P32" s="253"/>
      <c r="Q32" s="253"/>
    </row>
    <row r="33" spans="1:17" x14ac:dyDescent="0.35">
      <c r="A33" s="253"/>
      <c r="B33" s="253"/>
      <c r="C33" s="253"/>
      <c r="D33" s="253"/>
      <c r="E33" s="253"/>
      <c r="F33" s="253"/>
      <c r="G33" s="253"/>
      <c r="H33" s="253"/>
      <c r="I33" s="253"/>
      <c r="J33" s="253"/>
      <c r="K33" s="253"/>
      <c r="L33" s="253"/>
      <c r="M33" s="253"/>
      <c r="N33" s="253"/>
      <c r="O33" s="253"/>
      <c r="P33" s="253"/>
      <c r="Q33" s="253"/>
    </row>
    <row r="34" spans="1:17" x14ac:dyDescent="0.35">
      <c r="A34" s="253"/>
      <c r="B34" s="253"/>
      <c r="C34" s="253"/>
      <c r="D34" s="253"/>
      <c r="E34" s="253"/>
      <c r="F34" s="253"/>
      <c r="G34" s="253"/>
      <c r="H34" s="253"/>
      <c r="I34" s="253"/>
      <c r="J34" s="253"/>
      <c r="K34" s="253"/>
      <c r="L34" s="253"/>
      <c r="M34" s="253"/>
      <c r="N34" s="253"/>
      <c r="O34" s="253"/>
      <c r="P34" s="253"/>
      <c r="Q34" s="253"/>
    </row>
    <row r="35" spans="1:17" x14ac:dyDescent="0.35">
      <c r="A35" s="253"/>
      <c r="B35" s="253"/>
      <c r="C35" s="253"/>
      <c r="D35" s="253"/>
      <c r="E35" s="253"/>
      <c r="F35" s="253"/>
      <c r="G35" s="253"/>
      <c r="H35" s="253"/>
      <c r="I35" s="253"/>
      <c r="J35" s="253"/>
      <c r="K35" s="253"/>
      <c r="L35" s="253"/>
      <c r="M35" s="253"/>
      <c r="N35" s="256"/>
      <c r="O35" s="256"/>
      <c r="P35" s="239"/>
      <c r="Q35" s="256"/>
    </row>
    <row r="36" spans="1:17" x14ac:dyDescent="0.35">
      <c r="A36" s="253"/>
      <c r="B36" s="253"/>
      <c r="C36" s="253"/>
      <c r="D36" s="253"/>
      <c r="E36" s="253"/>
      <c r="F36" s="253"/>
      <c r="G36" s="253"/>
      <c r="H36" s="253"/>
      <c r="I36" s="253"/>
      <c r="J36" s="253"/>
      <c r="K36" s="253"/>
      <c r="L36" s="253"/>
      <c r="M36" s="253"/>
      <c r="N36" s="256"/>
      <c r="O36" s="256"/>
      <c r="P36" s="239"/>
      <c r="Q36" s="256"/>
    </row>
  </sheetData>
  <phoneticPr fontId="32" type="noConversion"/>
  <pageMargins left="0.7" right="0.7" top="0.75" bottom="0.75" header="0.3" footer="0.3"/>
  <pageSetup paperSize="9" orientation="portrait" r:id="rId1"/>
  <ignoredErrors>
    <ignoredError sqref="B18:C18 D14:Q14 E11:Q11 B13 B11:D11 B14:C14 B12 D12:Q12 D13:Q13" formula="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2551-F4C3-4BEB-A7BC-818CAEF71297}">
  <dimension ref="A1:AA48"/>
  <sheetViews>
    <sheetView showGridLines="0" zoomScaleNormal="100" workbookViewId="0"/>
  </sheetViews>
  <sheetFormatPr defaultColWidth="8.7265625" defaultRowHeight="15.5" x14ac:dyDescent="0.35"/>
  <cols>
    <col min="1" max="1" width="20.7265625" style="1" customWidth="1"/>
    <col min="2" max="17" width="13.54296875" style="1" customWidth="1"/>
    <col min="18" max="18" width="14.7265625" style="1" customWidth="1"/>
    <col min="19" max="25" width="13.54296875" style="1" customWidth="1"/>
    <col min="26" max="16384" width="8.7265625" style="1"/>
  </cols>
  <sheetData>
    <row r="1" spans="1:25" customFormat="1" ht="45" customHeight="1" x14ac:dyDescent="0.35">
      <c r="A1" s="3" t="s">
        <v>587</v>
      </c>
      <c r="B1" s="4"/>
      <c r="C1" s="4"/>
      <c r="D1" s="4"/>
      <c r="E1" s="5"/>
      <c r="F1" s="4"/>
      <c r="G1" s="6"/>
      <c r="H1" s="5"/>
      <c r="I1" s="6"/>
      <c r="J1" s="6"/>
      <c r="K1" s="6"/>
      <c r="L1" s="7"/>
      <c r="M1" s="8"/>
      <c r="N1" s="4"/>
      <c r="O1" s="4"/>
      <c r="P1" s="4"/>
      <c r="Q1" s="4"/>
      <c r="R1" s="4"/>
      <c r="S1" s="4"/>
      <c r="T1" s="6"/>
      <c r="U1" s="4"/>
      <c r="V1" s="4"/>
      <c r="W1" s="4"/>
      <c r="X1" s="4"/>
      <c r="Y1" s="4"/>
    </row>
    <row r="2" spans="1:25" s="2" customFormat="1" ht="20.25" customHeight="1" x14ac:dyDescent="0.35">
      <c r="A2" s="2" t="s">
        <v>11</v>
      </c>
    </row>
    <row r="3" spans="1:25" s="2" customFormat="1" ht="20.25" customHeight="1" x14ac:dyDescent="0.35">
      <c r="A3" s="2" t="s">
        <v>186</v>
      </c>
    </row>
    <row r="4" spans="1:25" s="2" customFormat="1" ht="20.25" customHeight="1" x14ac:dyDescent="0.35">
      <c r="A4" s="2" t="s">
        <v>188</v>
      </c>
    </row>
    <row r="5" spans="1:25" s="72" customFormat="1" ht="20.25" customHeight="1" x14ac:dyDescent="0.35">
      <c r="E5" s="99" t="s">
        <v>23</v>
      </c>
      <c r="F5" s="100"/>
      <c r="G5" s="100"/>
      <c r="H5" s="100"/>
      <c r="I5" s="100"/>
      <c r="J5" s="100"/>
      <c r="K5" s="100"/>
      <c r="L5" s="100"/>
      <c r="M5" s="100"/>
      <c r="N5" s="100"/>
      <c r="O5" s="100"/>
      <c r="P5" s="100"/>
      <c r="Q5" s="100"/>
      <c r="R5" s="100"/>
      <c r="S5" s="100"/>
      <c r="T5" s="100"/>
      <c r="U5" s="100"/>
      <c r="V5" s="100"/>
      <c r="W5" s="99" t="s">
        <v>24</v>
      </c>
      <c r="X5" s="100"/>
      <c r="Y5" s="101"/>
    </row>
    <row r="6" spans="1:25" ht="77.5" x14ac:dyDescent="0.35">
      <c r="A6" s="102" t="s">
        <v>36</v>
      </c>
      <c r="B6" s="102" t="s">
        <v>25</v>
      </c>
      <c r="C6" s="103" t="s">
        <v>26</v>
      </c>
      <c r="D6" s="104" t="s">
        <v>189</v>
      </c>
      <c r="E6" s="103" t="s">
        <v>156</v>
      </c>
      <c r="F6" s="103" t="s">
        <v>28</v>
      </c>
      <c r="G6" s="103" t="s">
        <v>29</v>
      </c>
      <c r="H6" s="103" t="s">
        <v>30</v>
      </c>
      <c r="I6" s="103" t="s">
        <v>31</v>
      </c>
      <c r="J6" s="103" t="s">
        <v>165</v>
      </c>
      <c r="K6" s="103" t="s">
        <v>162</v>
      </c>
      <c r="L6" s="103" t="s">
        <v>163</v>
      </c>
      <c r="M6" s="103" t="s">
        <v>32</v>
      </c>
      <c r="N6" s="103" t="s">
        <v>157</v>
      </c>
      <c r="O6" s="103" t="s">
        <v>158</v>
      </c>
      <c r="P6" s="103" t="s">
        <v>164</v>
      </c>
      <c r="Q6" s="103" t="s">
        <v>692</v>
      </c>
      <c r="R6" s="103" t="s">
        <v>693</v>
      </c>
      <c r="S6" s="103" t="s">
        <v>694</v>
      </c>
      <c r="T6" s="103" t="s">
        <v>33</v>
      </c>
      <c r="U6" s="103" t="s">
        <v>695</v>
      </c>
      <c r="V6" s="104" t="s">
        <v>168</v>
      </c>
      <c r="W6" s="102" t="s">
        <v>159</v>
      </c>
      <c r="X6" s="105" t="s">
        <v>160</v>
      </c>
      <c r="Y6" s="106" t="s">
        <v>161</v>
      </c>
    </row>
    <row r="7" spans="1:25" ht="20.25" customHeight="1" x14ac:dyDescent="0.35">
      <c r="A7" s="61">
        <v>1995</v>
      </c>
      <c r="B7" s="81">
        <v>315.51</v>
      </c>
      <c r="C7" s="80">
        <v>18.79</v>
      </c>
      <c r="D7" s="107">
        <v>296.72000000000003</v>
      </c>
      <c r="E7" s="80">
        <v>146.29</v>
      </c>
      <c r="F7" s="80">
        <v>9.24</v>
      </c>
      <c r="G7" s="80">
        <v>56.82</v>
      </c>
      <c r="H7" s="80">
        <v>80.599999999999994</v>
      </c>
      <c r="I7" s="80">
        <v>3.27</v>
      </c>
      <c r="J7" s="80" t="s">
        <v>183</v>
      </c>
      <c r="K7" s="80" t="s">
        <v>183</v>
      </c>
      <c r="L7" s="80" t="s">
        <v>183</v>
      </c>
      <c r="M7" s="80" t="s">
        <v>183</v>
      </c>
      <c r="N7" s="80">
        <v>0.51</v>
      </c>
      <c r="O7" s="80" t="s">
        <v>183</v>
      </c>
      <c r="P7" s="80" t="s">
        <v>183</v>
      </c>
      <c r="Q7" s="80" t="s">
        <v>183</v>
      </c>
      <c r="R7" s="80">
        <v>164.32</v>
      </c>
      <c r="S7" s="80">
        <v>48.53</v>
      </c>
      <c r="T7" s="80">
        <v>16.309999999999999</v>
      </c>
      <c r="U7" s="80">
        <v>4.59</v>
      </c>
      <c r="V7" s="80">
        <v>317.62</v>
      </c>
      <c r="W7" s="81" t="s">
        <v>183</v>
      </c>
      <c r="X7" s="80" t="s">
        <v>183</v>
      </c>
      <c r="Y7" s="107" t="s">
        <v>183</v>
      </c>
    </row>
    <row r="8" spans="1:25" ht="20.25" customHeight="1" x14ac:dyDescent="0.35">
      <c r="A8" s="61">
        <v>1996</v>
      </c>
      <c r="B8" s="81">
        <v>327.84</v>
      </c>
      <c r="C8" s="80">
        <v>19.100000000000001</v>
      </c>
      <c r="D8" s="107">
        <v>308.74</v>
      </c>
      <c r="E8" s="80">
        <v>135.85</v>
      </c>
      <c r="F8" s="80">
        <v>10.33</v>
      </c>
      <c r="G8" s="80">
        <v>74.36</v>
      </c>
      <c r="H8" s="80">
        <v>85.82</v>
      </c>
      <c r="I8" s="80">
        <v>1.84</v>
      </c>
      <c r="J8" s="80" t="s">
        <v>183</v>
      </c>
      <c r="K8" s="80" t="s">
        <v>183</v>
      </c>
      <c r="L8" s="80" t="s">
        <v>183</v>
      </c>
      <c r="M8" s="80" t="s">
        <v>183</v>
      </c>
      <c r="N8" s="80">
        <v>0.53</v>
      </c>
      <c r="O8" s="80" t="s">
        <v>183</v>
      </c>
      <c r="P8" s="80" t="s">
        <v>183</v>
      </c>
      <c r="Q8" s="80" t="s">
        <v>183</v>
      </c>
      <c r="R8" s="80">
        <v>155.47999999999999</v>
      </c>
      <c r="S8" s="80">
        <v>65.599999999999994</v>
      </c>
      <c r="T8" s="80">
        <v>16.760000000000002</v>
      </c>
      <c r="U8" s="80">
        <v>4.8499999999999996</v>
      </c>
      <c r="V8" s="80">
        <v>330.35</v>
      </c>
      <c r="W8" s="81" t="s">
        <v>183</v>
      </c>
      <c r="X8" s="80" t="s">
        <v>183</v>
      </c>
      <c r="Y8" s="107" t="s">
        <v>183</v>
      </c>
    </row>
    <row r="9" spans="1:25" ht="20.25" customHeight="1" x14ac:dyDescent="0.35">
      <c r="A9" s="61">
        <v>1997</v>
      </c>
      <c r="B9" s="81">
        <f>SUM(Quarter!B8:B11)</f>
        <v>324.13499999999999</v>
      </c>
      <c r="C9" s="80">
        <f>SUM(Quarter!C8:C11)</f>
        <v>17.888599999999997</v>
      </c>
      <c r="D9" s="107">
        <f>SUM(Quarter!D8:D11)</f>
        <v>306.24599999999998</v>
      </c>
      <c r="E9" s="80">
        <f>SUM(Quarter!E8:E11)</f>
        <v>110.06100000000001</v>
      </c>
      <c r="F9" s="80">
        <f>SUM(Quarter!F8:F11)</f>
        <v>4.8885000000000005</v>
      </c>
      <c r="G9" s="80">
        <f>SUM(Quarter!G8:G11)</f>
        <v>99.153100000000009</v>
      </c>
      <c r="H9" s="80">
        <f>SUM(Quarter!H8:H11)</f>
        <v>89.340599999999995</v>
      </c>
      <c r="I9" s="80">
        <f>SUM(Quarter!I8:I11)</f>
        <v>2.2610999999999999</v>
      </c>
      <c r="J9" s="80" t="s">
        <v>183</v>
      </c>
      <c r="K9" s="80" t="s">
        <v>183</v>
      </c>
      <c r="L9" s="80" t="s">
        <v>183</v>
      </c>
      <c r="M9" s="80" t="s">
        <v>183</v>
      </c>
      <c r="N9" s="80">
        <f>SUM(Quarter!N8:N11)</f>
        <v>0.54210000000000003</v>
      </c>
      <c r="O9" s="80" t="s">
        <v>183</v>
      </c>
      <c r="P9" s="80" t="s">
        <v>183</v>
      </c>
      <c r="Q9" s="80" t="s">
        <v>183</v>
      </c>
      <c r="R9" s="80">
        <f>SUM(Quarter!R8:R11)</f>
        <v>127.96089999999998</v>
      </c>
      <c r="S9" s="80">
        <f>SUM(Quarter!S8:S11)</f>
        <v>86.681700000000006</v>
      </c>
      <c r="T9" s="80">
        <f>SUM(Quarter!T8:T11)</f>
        <v>16.5746</v>
      </c>
      <c r="U9" s="80">
        <f>SUM(Quarter!U8:U11)</f>
        <v>5.5060000000000002</v>
      </c>
      <c r="V9" s="80">
        <f>SUM(Quarter!V8:V11)</f>
        <v>328.32679999999999</v>
      </c>
      <c r="W9" s="81" t="s">
        <v>183</v>
      </c>
      <c r="X9" s="80" t="s">
        <v>183</v>
      </c>
      <c r="Y9" s="107" t="s">
        <v>183</v>
      </c>
    </row>
    <row r="10" spans="1:25" ht="20.25" customHeight="1" x14ac:dyDescent="0.35">
      <c r="A10" s="61">
        <v>1998</v>
      </c>
      <c r="B10" s="81">
        <f>SUM(Quarter!B12:B15)</f>
        <v>333.76370000000003</v>
      </c>
      <c r="C10" s="80">
        <f>SUM(Quarter!C12:C15)</f>
        <v>18.733499999999999</v>
      </c>
      <c r="D10" s="107">
        <f>SUM(Quarter!D12:D15)</f>
        <v>315.03010000000006</v>
      </c>
      <c r="E10" s="80">
        <f>SUM(Quarter!E12:E15)</f>
        <v>112.8938</v>
      </c>
      <c r="F10" s="80">
        <f>SUM(Quarter!F12:F15)</f>
        <v>3.2106999999999997</v>
      </c>
      <c r="G10" s="80">
        <f>SUM(Quarter!G12:G15)</f>
        <v>104.68819999999999</v>
      </c>
      <c r="H10" s="80">
        <f>SUM(Quarter!H12:H15)</f>
        <v>90.590099999999993</v>
      </c>
      <c r="I10" s="80">
        <f>SUM(Quarter!I12:I15)</f>
        <v>4.2248000000000001</v>
      </c>
      <c r="J10" s="80" t="s">
        <v>183</v>
      </c>
      <c r="K10" s="80" t="s">
        <v>183</v>
      </c>
      <c r="L10" s="80" t="s">
        <v>183</v>
      </c>
      <c r="M10" s="80" t="s">
        <v>183</v>
      </c>
      <c r="N10" s="80">
        <f>SUM(Quarter!N12:N15)</f>
        <v>0.44729999999999998</v>
      </c>
      <c r="O10" s="80" t="s">
        <v>183</v>
      </c>
      <c r="P10" s="80">
        <f>SUM(Quarter!P12:P15)</f>
        <v>-1.0246</v>
      </c>
      <c r="Q10" s="80" t="s">
        <v>183</v>
      </c>
      <c r="R10" s="80">
        <f>SUM(Quarter!R12:R15)</f>
        <v>128.23519999999999</v>
      </c>
      <c r="S10" s="80">
        <f>SUM(Quarter!S12:S15)</f>
        <v>93.0047</v>
      </c>
      <c r="T10" s="80">
        <f>SUM(Quarter!T12:T15)</f>
        <v>12.708799999999998</v>
      </c>
      <c r="U10" s="80">
        <f>SUM(Quarter!U12:U15)</f>
        <v>5.71</v>
      </c>
      <c r="V10" s="80">
        <f>SUM(Quarter!V12:V15)</f>
        <v>333.44899999999996</v>
      </c>
      <c r="W10" s="81">
        <f>SUM(Quarter!W12:W15)</f>
        <v>95.262299999999996</v>
      </c>
      <c r="X10" s="80">
        <f>SUM(Quarter!X12:X15)</f>
        <v>4.6721000000000004</v>
      </c>
      <c r="Y10" s="107">
        <f>SUM(Quarter!Y12:Y15)</f>
        <v>220.79260000000002</v>
      </c>
    </row>
    <row r="11" spans="1:25" ht="20.25" customHeight="1" x14ac:dyDescent="0.35">
      <c r="A11" s="61">
        <v>1999</v>
      </c>
      <c r="B11" s="81">
        <f>SUM(Quarter!B16:B19)</f>
        <v>336.60730000000001</v>
      </c>
      <c r="C11" s="80">
        <f>SUM(Quarter!C16:C19)</f>
        <v>19.235999999999997</v>
      </c>
      <c r="D11" s="107">
        <f>SUM(Quarter!D16:D19)</f>
        <v>317.3725</v>
      </c>
      <c r="E11" s="80">
        <f>SUM(Quarter!E16:E19)</f>
        <v>97.348300000000009</v>
      </c>
      <c r="F11" s="80">
        <f>SUM(Quarter!F16:F19)</f>
        <v>2.7328000000000001</v>
      </c>
      <c r="G11" s="80">
        <f>SUM(Quarter!G16:G19)</f>
        <v>125.60589999999999</v>
      </c>
      <c r="H11" s="80">
        <f>SUM(Quarter!H16:H19)</f>
        <v>87.671999999999997</v>
      </c>
      <c r="I11" s="80">
        <f>SUM(Quarter!I16:I19)</f>
        <v>4.4092999999999991</v>
      </c>
      <c r="J11" s="80" t="s">
        <v>183</v>
      </c>
      <c r="K11" s="80" t="s">
        <v>183</v>
      </c>
      <c r="L11" s="80" t="s">
        <v>183</v>
      </c>
      <c r="M11" s="80" t="s">
        <v>183</v>
      </c>
      <c r="N11" s="80">
        <f>SUM(Quarter!N16:N19)</f>
        <v>0.57410000000000005</v>
      </c>
      <c r="O11" s="80" t="s">
        <v>183</v>
      </c>
      <c r="P11" s="80">
        <f>SUM(Quarter!P16:P19)</f>
        <v>-0.96999999999999986</v>
      </c>
      <c r="Q11" s="80" t="s">
        <v>183</v>
      </c>
      <c r="R11" s="80">
        <f>SUM(Quarter!R16:R19)</f>
        <v>113.4933</v>
      </c>
      <c r="S11" s="80">
        <f>SUM(Quarter!S16:S19)</f>
        <v>112.76829999999998</v>
      </c>
      <c r="T11" s="80">
        <f>SUM(Quarter!T16:T19)</f>
        <v>14.244299999999999</v>
      </c>
      <c r="U11" s="80">
        <f>SUM(Quarter!U16:U19)</f>
        <v>6.5000999999999998</v>
      </c>
      <c r="V11" s="80">
        <f>SUM(Quarter!V16:V19)</f>
        <v>338.11699999999996</v>
      </c>
      <c r="W11" s="81">
        <f>SUM(Quarter!W16:W19)</f>
        <v>92.655500000000018</v>
      </c>
      <c r="X11" s="80">
        <f>SUM(Quarter!X16:X19)</f>
        <v>4.9834999999999994</v>
      </c>
      <c r="Y11" s="107">
        <f>SUM(Quarter!Y16:Y19)</f>
        <v>225.68709999999999</v>
      </c>
    </row>
    <row r="12" spans="1:25" ht="20.25" customHeight="1" x14ac:dyDescent="0.35">
      <c r="A12" s="61">
        <v>2000</v>
      </c>
      <c r="B12" s="81">
        <f>SUM(Quarter!B20:B23)</f>
        <v>341.7833</v>
      </c>
      <c r="C12" s="80">
        <f>SUM(Quarter!C20:C23)</f>
        <v>18.450899999999997</v>
      </c>
      <c r="D12" s="107">
        <f>SUM(Quarter!D20:D23)</f>
        <v>323.33240000000001</v>
      </c>
      <c r="E12" s="80">
        <f>SUM(Quarter!E20:E23)</f>
        <v>111.8494</v>
      </c>
      <c r="F12" s="80">
        <f>SUM(Quarter!F20:F23)</f>
        <v>2.1234999999999999</v>
      </c>
      <c r="G12" s="80">
        <f>SUM(Quarter!G20:G23)</f>
        <v>126.96520000000001</v>
      </c>
      <c r="H12" s="80">
        <f>SUM(Quarter!H20:H23)</f>
        <v>78.333799999999997</v>
      </c>
      <c r="I12" s="80">
        <f>SUM(Quarter!I20:I23)</f>
        <v>4.3156999999999996</v>
      </c>
      <c r="J12" s="80" t="s">
        <v>183</v>
      </c>
      <c r="K12" s="80" t="s">
        <v>183</v>
      </c>
      <c r="L12" s="80" t="s">
        <v>183</v>
      </c>
      <c r="M12" s="80" t="s">
        <v>183</v>
      </c>
      <c r="N12" s="80">
        <f>SUM(Quarter!N20:N23)</f>
        <v>0.6401</v>
      </c>
      <c r="O12" s="80" t="s">
        <v>183</v>
      </c>
      <c r="P12" s="80">
        <f>SUM(Quarter!P20:P23)</f>
        <v>-0.89559999999999995</v>
      </c>
      <c r="Q12" s="80" t="s">
        <v>183</v>
      </c>
      <c r="R12" s="80">
        <f>SUM(Quarter!R20:R23)</f>
        <v>125.46810000000001</v>
      </c>
      <c r="S12" s="80">
        <f>SUM(Quarter!S20:S23)</f>
        <v>116.11019999999999</v>
      </c>
      <c r="T12" s="80">
        <f>SUM(Quarter!T20:T23)</f>
        <v>14.174300000000001</v>
      </c>
      <c r="U12" s="80">
        <f>SUM(Quarter!U20:U23)</f>
        <v>8.2199999999999989</v>
      </c>
      <c r="V12" s="80">
        <f>SUM(Quarter!V20:V23)</f>
        <v>345.72660000000002</v>
      </c>
      <c r="W12" s="81">
        <f>SUM(Quarter!W20:W23)</f>
        <v>83.289699999999996</v>
      </c>
      <c r="X12" s="80">
        <f>SUM(Quarter!X20:X23)</f>
        <v>4.9559999999999995</v>
      </c>
      <c r="Y12" s="107">
        <f>SUM(Quarter!Y20:Y23)</f>
        <v>240.93819999999999</v>
      </c>
    </row>
    <row r="13" spans="1:25" ht="20.25" customHeight="1" x14ac:dyDescent="0.35">
      <c r="A13" s="61">
        <v>2001</v>
      </c>
      <c r="B13" s="81">
        <f>SUM(Quarter!B24:B27)</f>
        <v>353.05700000000002</v>
      </c>
      <c r="C13" s="80">
        <f>SUM(Quarter!C24:C27)</f>
        <v>19.276500000000002</v>
      </c>
      <c r="D13" s="107">
        <f>SUM(Quarter!D24:D27)</f>
        <v>333.78049999999996</v>
      </c>
      <c r="E13" s="80">
        <f>SUM(Quarter!E24:E27)</f>
        <v>121.298</v>
      </c>
      <c r="F13" s="80">
        <f>SUM(Quarter!F24:F27)</f>
        <v>2.1913999999999998</v>
      </c>
      <c r="G13" s="80">
        <f>SUM(Quarter!G24:G27)</f>
        <v>124.2895</v>
      </c>
      <c r="H13" s="80">
        <f>SUM(Quarter!H24:H27)</f>
        <v>82.985099999999989</v>
      </c>
      <c r="I13" s="80">
        <f>SUM(Quarter!I24:I27)</f>
        <v>3.2034000000000002</v>
      </c>
      <c r="J13" s="80" t="s">
        <v>183</v>
      </c>
      <c r="K13" s="80" t="s">
        <v>183</v>
      </c>
      <c r="L13" s="80" t="s">
        <v>183</v>
      </c>
      <c r="M13" s="80" t="s">
        <v>183</v>
      </c>
      <c r="N13" s="80">
        <f>SUM(Quarter!N24:N27)</f>
        <v>0.68340000000000001</v>
      </c>
      <c r="O13" s="80" t="s">
        <v>183</v>
      </c>
      <c r="P13" s="80">
        <f>SUM(Quarter!P24:P27)</f>
        <v>-0.86990000000000001</v>
      </c>
      <c r="Q13" s="80" t="s">
        <v>183</v>
      </c>
      <c r="R13" s="80">
        <f>SUM(Quarter!R24:R27)</f>
        <v>132.56870000000001</v>
      </c>
      <c r="S13" s="80">
        <f>SUM(Quarter!S24:S27)</f>
        <v>115.8937</v>
      </c>
      <c r="T13" s="80">
        <f>SUM(Quarter!T24:T27)</f>
        <v>10.399699999999999</v>
      </c>
      <c r="U13" s="80">
        <f>SUM(Quarter!U24:U27)</f>
        <v>8.8080999999999996</v>
      </c>
      <c r="V13" s="80">
        <f>SUM(Quarter!V24:V27)</f>
        <v>352.98860000000002</v>
      </c>
      <c r="W13" s="81">
        <f>SUM(Quarter!W24:W27)</f>
        <v>86.871899999999997</v>
      </c>
      <c r="X13" s="80">
        <f>SUM(Quarter!X24:X27)</f>
        <v>3.8869000000000002</v>
      </c>
      <c r="Y13" s="107">
        <f>SUM(Quarter!Y24:Y27)</f>
        <v>247.77880000000005</v>
      </c>
    </row>
    <row r="14" spans="1:25" ht="20.25" customHeight="1" x14ac:dyDescent="0.35">
      <c r="A14" s="61">
        <v>2002</v>
      </c>
      <c r="B14" s="81">
        <f>SUM(Quarter!B28:B31)</f>
        <v>353.99349999999998</v>
      </c>
      <c r="C14" s="80">
        <f>SUM(Quarter!C28:C31)</f>
        <v>19.2089</v>
      </c>
      <c r="D14" s="107">
        <f>SUM(Quarter!D28:D31)</f>
        <v>334.78469999999999</v>
      </c>
      <c r="E14" s="80">
        <f>SUM(Quarter!E28:E31)</f>
        <v>115.3835</v>
      </c>
      <c r="F14" s="80">
        <f>SUM(Quarter!F28:F31)</f>
        <v>1.6329</v>
      </c>
      <c r="G14" s="80">
        <f>SUM(Quarter!G28:G31)</f>
        <v>132.86380000000003</v>
      </c>
      <c r="H14" s="80">
        <f>SUM(Quarter!H28:H31)</f>
        <v>81.090299999999999</v>
      </c>
      <c r="I14" s="80">
        <f>SUM(Quarter!I28:I31)</f>
        <v>3.9139999999999997</v>
      </c>
      <c r="J14" s="80" t="s">
        <v>183</v>
      </c>
      <c r="K14" s="80" t="s">
        <v>183</v>
      </c>
      <c r="L14" s="80" t="s">
        <v>183</v>
      </c>
      <c r="M14" s="80" t="s">
        <v>183</v>
      </c>
      <c r="N14" s="80">
        <f>SUM(Quarter!N28:N31)</f>
        <v>0.80169999999999997</v>
      </c>
      <c r="O14" s="80" t="s">
        <v>183</v>
      </c>
      <c r="P14" s="80">
        <f>SUM(Quarter!P28:P31)</f>
        <v>-0.90080000000000005</v>
      </c>
      <c r="Q14" s="80" t="s">
        <v>183</v>
      </c>
      <c r="R14" s="80">
        <f>SUM(Quarter!R28:R31)</f>
        <v>128.79570000000001</v>
      </c>
      <c r="S14" s="80">
        <f>SUM(Quarter!S28:S31)</f>
        <v>121.88569999999999</v>
      </c>
      <c r="T14" s="80">
        <f>SUM(Quarter!T28:T31)</f>
        <v>8.4139999999999997</v>
      </c>
      <c r="U14" s="80">
        <f>SUM(Quarter!U28:U31)</f>
        <v>7.5530000000000008</v>
      </c>
      <c r="V14" s="80">
        <f>SUM(Quarter!V28:V31)</f>
        <v>350.75159999999994</v>
      </c>
      <c r="W14" s="81">
        <f>SUM(Quarter!W28:W31)</f>
        <v>85.805499999999995</v>
      </c>
      <c r="X14" s="80">
        <f>SUM(Quarter!X28:X31)</f>
        <v>4.7155000000000005</v>
      </c>
      <c r="Y14" s="107">
        <f>SUM(Quarter!Y28:Y31)</f>
        <v>249.88010000000003</v>
      </c>
    </row>
    <row r="15" spans="1:25" ht="20.25" customHeight="1" x14ac:dyDescent="0.35">
      <c r="A15" s="61">
        <v>2003</v>
      </c>
      <c r="B15" s="81">
        <f>SUM(Quarter!B32:B35)</f>
        <v>362.6003</v>
      </c>
      <c r="C15" s="80">
        <f>SUM(Quarter!C32:C35)</f>
        <v>20.292200000000001</v>
      </c>
      <c r="D15" s="107">
        <f>SUM(Quarter!D32:D35)</f>
        <v>342.30799999999999</v>
      </c>
      <c r="E15" s="80">
        <f>SUM(Quarter!E32:E35)</f>
        <v>127.69819999999999</v>
      </c>
      <c r="F15" s="80">
        <f>SUM(Quarter!F32:F35)</f>
        <v>1.9478</v>
      </c>
      <c r="G15" s="80">
        <f>SUM(Quarter!G32:G35)</f>
        <v>128.0369</v>
      </c>
      <c r="H15" s="80">
        <f>SUM(Quarter!H32:H35)</f>
        <v>81.9114</v>
      </c>
      <c r="I15" s="80">
        <f>SUM(Quarter!I32:I35)</f>
        <v>2.5587</v>
      </c>
      <c r="J15" s="80" t="s">
        <v>183</v>
      </c>
      <c r="K15" s="80" t="s">
        <v>183</v>
      </c>
      <c r="L15" s="80" t="s">
        <v>183</v>
      </c>
      <c r="M15" s="80" t="s">
        <v>183</v>
      </c>
      <c r="N15" s="80">
        <f>SUM(Quarter!N32:N35)</f>
        <v>1.0590999999999999</v>
      </c>
      <c r="O15" s="80" t="s">
        <v>183</v>
      </c>
      <c r="P15" s="80">
        <f>SUM(Quarter!P32:P35)</f>
        <v>-0.9043000000000001</v>
      </c>
      <c r="Q15" s="80" t="s">
        <v>183</v>
      </c>
      <c r="R15" s="80">
        <f>SUM(Quarter!R32:R35)</f>
        <v>140.19630000000001</v>
      </c>
      <c r="S15" s="80">
        <f>SUM(Quarter!S32:S35)</f>
        <v>118.5461</v>
      </c>
      <c r="T15" s="80">
        <f>SUM(Quarter!T32:T35)</f>
        <v>2.1603000000000003</v>
      </c>
      <c r="U15" s="80">
        <f>SUM(Quarter!U32:U35)</f>
        <v>11.9168</v>
      </c>
      <c r="V15" s="80">
        <f>SUM(Quarter!V32:V35)</f>
        <v>356.38510000000002</v>
      </c>
      <c r="W15" s="81">
        <f>SUM(Quarter!W32:W35)</f>
        <v>85.5291</v>
      </c>
      <c r="X15" s="80">
        <f>SUM(Quarter!X32:X35)</f>
        <v>3.6179000000000001</v>
      </c>
      <c r="Y15" s="107">
        <f>SUM(Quarter!Y32:Y35)</f>
        <v>257.68299999999999</v>
      </c>
    </row>
    <row r="16" spans="1:25" ht="20.25" customHeight="1" x14ac:dyDescent="0.35">
      <c r="A16" s="61">
        <v>2004</v>
      </c>
      <c r="B16" s="81">
        <f>SUM(Quarter!B36:B39)</f>
        <v>358.31349999999998</v>
      </c>
      <c r="C16" s="80">
        <f>SUM(Quarter!C36:C39)</f>
        <v>19.078900000000001</v>
      </c>
      <c r="D16" s="107">
        <f>SUM(Quarter!D36:D39)</f>
        <v>339.2346</v>
      </c>
      <c r="E16" s="80">
        <f>SUM(Quarter!E36:E39)</f>
        <v>121.9366</v>
      </c>
      <c r="F16" s="80">
        <f>SUM(Quarter!F36:F39)</f>
        <v>1.5283</v>
      </c>
      <c r="G16" s="80">
        <f>SUM(Quarter!G36:G39)</f>
        <v>137.75749999999999</v>
      </c>
      <c r="H16" s="80">
        <f>SUM(Quarter!H36:H39)</f>
        <v>73.681600000000003</v>
      </c>
      <c r="I16" s="80">
        <f>SUM(Quarter!I36:I39)</f>
        <v>3.9016000000000002</v>
      </c>
      <c r="J16" s="80" t="s">
        <v>183</v>
      </c>
      <c r="K16" s="80" t="s">
        <v>183</v>
      </c>
      <c r="L16" s="80" t="s">
        <v>183</v>
      </c>
      <c r="M16" s="80" t="s">
        <v>183</v>
      </c>
      <c r="N16" s="80">
        <f>SUM(Quarter!N36:N39)</f>
        <v>1.367</v>
      </c>
      <c r="O16" s="80" t="s">
        <v>183</v>
      </c>
      <c r="P16" s="80">
        <f>SUM(Quarter!P36:P39)</f>
        <v>-0.93819999999999992</v>
      </c>
      <c r="Q16" s="80" t="s">
        <v>183</v>
      </c>
      <c r="R16" s="80">
        <f>SUM(Quarter!R36:R39)</f>
        <v>133.60640000000001</v>
      </c>
      <c r="S16" s="80">
        <f>SUM(Quarter!S36:S39)</f>
        <v>128.98329999999999</v>
      </c>
      <c r="T16" s="80">
        <f>SUM(Quarter!T36:T39)</f>
        <v>7.7249999999999996</v>
      </c>
      <c r="U16" s="80">
        <f>SUM(Quarter!U36:U39)</f>
        <v>10.078099999999999</v>
      </c>
      <c r="V16" s="80">
        <f>SUM(Quarter!V36:V39)</f>
        <v>357.03750000000002</v>
      </c>
      <c r="W16" s="81">
        <f>SUM(Quarter!W36:W39)</f>
        <v>78.950299999999999</v>
      </c>
      <c r="X16" s="80">
        <f>SUM(Quarter!X36:X39)</f>
        <v>5.2686000000000002</v>
      </c>
      <c r="Y16" s="107">
        <f>SUM(Quarter!Y36:Y39)</f>
        <v>261.22250000000003</v>
      </c>
    </row>
    <row r="17" spans="1:27" ht="20.25" customHeight="1" x14ac:dyDescent="0.35">
      <c r="A17" s="61">
        <v>2005</v>
      </c>
      <c r="B17" s="81">
        <f>SUM(Quarter!B40:B43)</f>
        <v>362.21209999999996</v>
      </c>
      <c r="C17" s="80">
        <f>SUM(Quarter!C40:C43)</f>
        <v>19.971800000000002</v>
      </c>
      <c r="D17" s="107">
        <f>SUM(Quarter!D40:D43)</f>
        <v>342.24020000000002</v>
      </c>
      <c r="E17" s="80">
        <f>SUM(Quarter!E40:E43)</f>
        <v>124.7761</v>
      </c>
      <c r="F17" s="80">
        <f>SUM(Quarter!F40:F43)</f>
        <v>2.3910999999999998</v>
      </c>
      <c r="G17" s="80">
        <f>SUM(Quarter!G40:G43)</f>
        <v>134.52429999999998</v>
      </c>
      <c r="H17" s="80">
        <f>SUM(Quarter!H40:H43)</f>
        <v>75.172799999999995</v>
      </c>
      <c r="I17" s="80">
        <f>SUM(Quarter!I40:I43)</f>
        <v>3.8205</v>
      </c>
      <c r="J17" s="80" t="s">
        <v>183</v>
      </c>
      <c r="K17" s="80" t="s">
        <v>183</v>
      </c>
      <c r="L17" s="80" t="s">
        <v>183</v>
      </c>
      <c r="M17" s="80" t="s">
        <v>183</v>
      </c>
      <c r="N17" s="80">
        <f>SUM(Quarter!N40:N43)</f>
        <v>2.4863</v>
      </c>
      <c r="O17" s="80" t="s">
        <v>183</v>
      </c>
      <c r="P17" s="80">
        <f>SUM(Quarter!P40:P43)</f>
        <v>-0.93060000000000009</v>
      </c>
      <c r="Q17" s="80" t="s">
        <v>183</v>
      </c>
      <c r="R17" s="80">
        <f>SUM(Quarter!R40:R43)</f>
        <v>135.9992</v>
      </c>
      <c r="S17" s="80">
        <f>SUM(Quarter!S40:S43)</f>
        <v>128.17849999999999</v>
      </c>
      <c r="T17" s="80">
        <f>SUM(Quarter!T40:T43)</f>
        <v>8.3209</v>
      </c>
      <c r="U17" s="80">
        <f>SUM(Quarter!U40:U43)</f>
        <v>8.5367999999999995</v>
      </c>
      <c r="V17" s="80">
        <f>SUM(Quarter!V40:V43)</f>
        <v>359.09809999999993</v>
      </c>
      <c r="W17" s="81">
        <f>SUM(Quarter!W40:W43)</f>
        <v>81.479500000000002</v>
      </c>
      <c r="X17" s="80">
        <f>SUM(Quarter!X40:X43)</f>
        <v>6.3068999999999997</v>
      </c>
      <c r="Y17" s="107">
        <f>SUM(Quarter!Y40:Y43)</f>
        <v>261.69129999999996</v>
      </c>
    </row>
    <row r="18" spans="1:27" ht="20.25" customHeight="1" x14ac:dyDescent="0.35">
      <c r="A18" s="61">
        <v>2006</v>
      </c>
      <c r="B18" s="81">
        <f>SUM(Quarter!B44:B47)</f>
        <v>361.23239999999998</v>
      </c>
      <c r="C18" s="80">
        <f>SUM(Quarter!C44:C47)</f>
        <v>21.9495</v>
      </c>
      <c r="D18" s="107">
        <f>SUM(Quarter!D44:D47)</f>
        <v>339.28300000000002</v>
      </c>
      <c r="E18" s="80">
        <f>SUM(Quarter!E44:E47)</f>
        <v>137.8022</v>
      </c>
      <c r="F18" s="80">
        <f>SUM(Quarter!F44:F47)</f>
        <v>3.1122000000000001</v>
      </c>
      <c r="G18" s="80">
        <f>SUM(Quarter!G44:G47)</f>
        <v>124.0033</v>
      </c>
      <c r="H18" s="80">
        <f>SUM(Quarter!H44:H47)</f>
        <v>69.237200000000001</v>
      </c>
      <c r="I18" s="80">
        <f>SUM(Quarter!I44:I47)</f>
        <v>3.6806000000000001</v>
      </c>
      <c r="J18" s="80" t="s">
        <v>183</v>
      </c>
      <c r="K18" s="80" t="s">
        <v>183</v>
      </c>
      <c r="L18" s="80" t="s">
        <v>183</v>
      </c>
      <c r="M18" s="80" t="s">
        <v>183</v>
      </c>
      <c r="N18" s="80">
        <f>SUM(Quarter!N44:N47)</f>
        <v>2.6431999999999998</v>
      </c>
      <c r="O18" s="80" t="s">
        <v>183</v>
      </c>
      <c r="P18" s="80">
        <f>SUM(Quarter!P44:P47)</f>
        <v>-1.1958</v>
      </c>
      <c r="Q18" s="80" t="s">
        <v>183</v>
      </c>
      <c r="R18" s="80">
        <f>SUM(Quarter!R44:R47)</f>
        <v>151.86609999999999</v>
      </c>
      <c r="S18" s="80">
        <f>SUM(Quarter!S44:S47)</f>
        <v>115.6949</v>
      </c>
      <c r="T18" s="80">
        <f>SUM(Quarter!T44:T47)</f>
        <v>7.9530000000000012</v>
      </c>
      <c r="U18" s="80">
        <f>SUM(Quarter!U44:U47)</f>
        <v>9.9292000000000016</v>
      </c>
      <c r="V18" s="80">
        <f>SUM(Quarter!V44:V47)</f>
        <v>357.16489999999999</v>
      </c>
      <c r="W18" s="81">
        <f>SUM(Quarter!W44:W47)</f>
        <v>75.561099999999996</v>
      </c>
      <c r="X18" s="80">
        <f>SUM(Quarter!X44:X47)</f>
        <v>6.3239000000000001</v>
      </c>
      <c r="Y18" s="107">
        <f>SUM(Quarter!Y44:Y47)</f>
        <v>264.91769999999997</v>
      </c>
    </row>
    <row r="19" spans="1:27" ht="20.25" customHeight="1" x14ac:dyDescent="0.35">
      <c r="A19" s="61">
        <v>2007</v>
      </c>
      <c r="B19" s="81">
        <f>SUM(Quarter!B48:B51)</f>
        <v>361.31730000000005</v>
      </c>
      <c r="C19" s="80">
        <f>SUM(Quarter!C48:C51)</f>
        <v>21.161000000000001</v>
      </c>
      <c r="D19" s="107">
        <f>SUM(Quarter!D48:D51)</f>
        <v>340.15620000000001</v>
      </c>
      <c r="E19" s="80">
        <f>SUM(Quarter!E48:E51)</f>
        <v>125.36789999999999</v>
      </c>
      <c r="F19" s="80">
        <f>SUM(Quarter!F48:F51)</f>
        <v>2.5244</v>
      </c>
      <c r="G19" s="80">
        <f>SUM(Quarter!G48:G51)</f>
        <v>146.45179999999999</v>
      </c>
      <c r="H19" s="80">
        <f>SUM(Quarter!H48:H51)</f>
        <v>57.248699999999999</v>
      </c>
      <c r="I19" s="80">
        <f>SUM(Quarter!I48:I51)</f>
        <v>4.1135999999999999</v>
      </c>
      <c r="J19" s="80">
        <f>SUM(Quarter!J48:J51)</f>
        <v>3.5689000000000002</v>
      </c>
      <c r="K19" s="80" t="s">
        <v>183</v>
      </c>
      <c r="L19" s="80" t="s">
        <v>183</v>
      </c>
      <c r="M19" s="80" t="s">
        <v>183</v>
      </c>
      <c r="N19" s="80">
        <f>SUM(Quarter!N48:N51)</f>
        <v>2.1063999999999998</v>
      </c>
      <c r="O19" s="80" t="s">
        <v>183</v>
      </c>
      <c r="P19" s="80">
        <f>SUM(Quarter!P48:P51)</f>
        <v>-1.2254</v>
      </c>
      <c r="Q19" s="80" t="s">
        <v>183</v>
      </c>
      <c r="R19" s="80">
        <f>SUM(Quarter!R48:R51)</f>
        <v>138.79340000000002</v>
      </c>
      <c r="S19" s="80">
        <f>SUM(Quarter!S48:S51)</f>
        <v>137.65710000000001</v>
      </c>
      <c r="T19" s="80">
        <f>SUM(Quarter!T48:T51)</f>
        <v>5.2169999999999996</v>
      </c>
      <c r="U19" s="80">
        <f>SUM(Quarter!U48:U51)</f>
        <v>12.623100000000001</v>
      </c>
      <c r="V19" s="80">
        <f>SUM(Quarter!V48:V51)</f>
        <v>357.99610000000001</v>
      </c>
      <c r="W19" s="81">
        <f>SUM(Quarter!W48:W51)</f>
        <v>67.037800000000004</v>
      </c>
      <c r="X19" s="80">
        <f>SUM(Quarter!X48:X51)</f>
        <v>9.7888999999999999</v>
      </c>
      <c r="Y19" s="107">
        <f>SUM(Quarter!Y48:Y51)</f>
        <v>274.34389999999996</v>
      </c>
    </row>
    <row r="20" spans="1:27" ht="20.25" customHeight="1" x14ac:dyDescent="0.35">
      <c r="A20" s="61">
        <v>2008</v>
      </c>
      <c r="B20" s="81">
        <f>SUM(Quarter!B52:B55)</f>
        <v>355.23899999999998</v>
      </c>
      <c r="C20" s="80">
        <f>SUM(Quarter!C52:C55)</f>
        <v>20.033200000000001</v>
      </c>
      <c r="D20" s="107">
        <f>SUM(Quarter!D52:D55)</f>
        <v>335.20569999999998</v>
      </c>
      <c r="E20" s="80">
        <f>SUM(Quarter!E52:E55)</f>
        <v>114.19250000000001</v>
      </c>
      <c r="F20" s="80">
        <f>SUM(Quarter!F52:F55)</f>
        <v>3.8883000000000001</v>
      </c>
      <c r="G20" s="80">
        <f>SUM(Quarter!G52:G55)</f>
        <v>158.8056</v>
      </c>
      <c r="H20" s="80">
        <f>SUM(Quarter!H52:H55)</f>
        <v>47.673100000000005</v>
      </c>
      <c r="I20" s="80">
        <f>SUM(Quarter!I52:I55)</f>
        <v>4.2090000000000005</v>
      </c>
      <c r="J20" s="80">
        <f>SUM(Quarter!J52:J55)</f>
        <v>5.3875999999999999</v>
      </c>
      <c r="K20" s="80" t="s">
        <v>183</v>
      </c>
      <c r="L20" s="80" t="s">
        <v>183</v>
      </c>
      <c r="M20" s="80" t="s">
        <v>183</v>
      </c>
      <c r="N20" s="80">
        <f>SUM(Quarter!N52:N55)</f>
        <v>2.3463000000000003</v>
      </c>
      <c r="O20" s="80" t="s">
        <v>183</v>
      </c>
      <c r="P20" s="80">
        <f>SUM(Quarter!P52:P55)</f>
        <v>-1.2966</v>
      </c>
      <c r="Q20" s="80" t="s">
        <v>183</v>
      </c>
      <c r="R20" s="80">
        <f>SUM(Quarter!R52:R55)</f>
        <v>121.8158</v>
      </c>
      <c r="S20" s="80">
        <f>SUM(Quarter!S52:S55)</f>
        <v>157.41679999999997</v>
      </c>
      <c r="T20" s="80">
        <f>SUM(Quarter!T52:T55)</f>
        <v>11.0222</v>
      </c>
      <c r="U20" s="80">
        <f>SUM(Quarter!U52:U55)</f>
        <v>13.7409</v>
      </c>
      <c r="V20" s="80">
        <f>SUM(Quarter!V52:V55)</f>
        <v>359.96899999999999</v>
      </c>
      <c r="W20" s="81">
        <f>SUM(Quarter!W52:W55)</f>
        <v>59.616100000000003</v>
      </c>
      <c r="X20" s="80">
        <f>SUM(Quarter!X52:X55)</f>
        <v>11.943</v>
      </c>
      <c r="Y20" s="107">
        <f>SUM(Quarter!Y52:Y55)</f>
        <v>276.88620000000003</v>
      </c>
    </row>
    <row r="21" spans="1:27" ht="20.25" customHeight="1" x14ac:dyDescent="0.35">
      <c r="A21" s="61">
        <v>2009</v>
      </c>
      <c r="B21" s="81">
        <f>SUM(Quarter!B56:B59)</f>
        <v>342.01080000000002</v>
      </c>
      <c r="C21" s="80">
        <f>SUM(Quarter!C56:C59)</f>
        <v>19.5932</v>
      </c>
      <c r="D21" s="107">
        <f>SUM(Quarter!D56:D59)</f>
        <v>322.41750000000002</v>
      </c>
      <c r="E21" s="80">
        <f>SUM(Quarter!E56:E59)</f>
        <v>94.257200000000012</v>
      </c>
      <c r="F21" s="80">
        <f>SUM(Quarter!F56:F59)</f>
        <v>3.3633999999999995</v>
      </c>
      <c r="G21" s="80">
        <f>SUM(Quarter!G56:G59)</f>
        <v>149.9846</v>
      </c>
      <c r="H21" s="80">
        <f>SUM(Quarter!H56:H59)</f>
        <v>62.761800000000001</v>
      </c>
      <c r="I21" s="80">
        <f>SUM(Quarter!I56:I59)</f>
        <v>4.2791999999999994</v>
      </c>
      <c r="J21" s="80">
        <f>SUM(Quarter!J56:J59)</f>
        <v>6.5403000000000002</v>
      </c>
      <c r="K21" s="80" t="s">
        <v>183</v>
      </c>
      <c r="L21" s="80" t="s">
        <v>183</v>
      </c>
      <c r="M21" s="80" t="s">
        <v>183</v>
      </c>
      <c r="N21" s="80">
        <f>SUM(Quarter!N56:N59)</f>
        <v>2.4016999999999999</v>
      </c>
      <c r="O21" s="80" t="s">
        <v>183</v>
      </c>
      <c r="P21" s="80">
        <f>SUM(Quarter!P56:P59)</f>
        <v>-1.1705000000000001</v>
      </c>
      <c r="Q21" s="80" t="s">
        <v>183</v>
      </c>
      <c r="R21" s="80">
        <f>SUM(Quarter!R56:R59)</f>
        <v>98.055299999999988</v>
      </c>
      <c r="S21" s="80">
        <f>SUM(Quarter!S56:S59)</f>
        <v>148.90750000000003</v>
      </c>
      <c r="T21" s="80">
        <f>SUM(Quarter!T56:T59)</f>
        <v>2.8608000000000002</v>
      </c>
      <c r="U21" s="80">
        <f>SUM(Quarter!U56:U59)</f>
        <v>16.6157</v>
      </c>
      <c r="V21" s="80">
        <f>SUM(Quarter!V56:V59)</f>
        <v>341.89440000000002</v>
      </c>
      <c r="W21" s="81">
        <f>SUM(Quarter!W56:W59)</f>
        <v>75.982599999999991</v>
      </c>
      <c r="X21" s="80">
        <f>SUM(Quarter!X56:X59)</f>
        <v>13.2212</v>
      </c>
      <c r="Y21" s="107">
        <f>SUM(Quarter!Y56:Y59)</f>
        <v>247.60520000000002</v>
      </c>
    </row>
    <row r="22" spans="1:27" ht="20.25" customHeight="1" x14ac:dyDescent="0.35">
      <c r="A22" s="61">
        <v>2010</v>
      </c>
      <c r="B22" s="81">
        <f>SUM(Quarter!B60:B63)</f>
        <v>347.60750000000002</v>
      </c>
      <c r="C22" s="80">
        <f>SUM(Quarter!C60:C63)</f>
        <v>18.614699999999999</v>
      </c>
      <c r="D22" s="107">
        <f>SUM(Quarter!D60:D63)</f>
        <v>328.99280000000005</v>
      </c>
      <c r="E22" s="80">
        <f>SUM(Quarter!E60:E63)</f>
        <v>98.618000000000009</v>
      </c>
      <c r="F22" s="80">
        <f>SUM(Quarter!F60:F63)</f>
        <v>1.9623999999999999</v>
      </c>
      <c r="G22" s="80">
        <f>SUM(Quarter!G60:G63)</f>
        <v>158.97710000000001</v>
      </c>
      <c r="H22" s="80">
        <f>SUM(Quarter!H60:H63)</f>
        <v>56.441699999999997</v>
      </c>
      <c r="I22" s="80">
        <f>SUM(Quarter!I60:I63)</f>
        <v>2.6936</v>
      </c>
      <c r="J22" s="80">
        <f>SUM(Quarter!J60:J63)</f>
        <v>7.9695999999999989</v>
      </c>
      <c r="K22" s="80">
        <f>SUM(Quarter!K60:K63)</f>
        <v>4.91</v>
      </c>
      <c r="L22" s="80">
        <f>SUM(Quarter!L60:L63)</f>
        <v>3.0596000000000001</v>
      </c>
      <c r="M22" s="80" t="s">
        <v>183</v>
      </c>
      <c r="N22" s="80">
        <f>SUM(Quarter!N60:N63)</f>
        <v>3.4030999999999998</v>
      </c>
      <c r="O22" s="80" t="s">
        <v>183</v>
      </c>
      <c r="P22" s="80">
        <f>SUM(Quarter!P60:P63)</f>
        <v>-1.0726</v>
      </c>
      <c r="Q22" s="80" t="s">
        <v>183</v>
      </c>
      <c r="R22" s="80">
        <f>SUM(Quarter!R60:R63)</f>
        <v>102.16550000000001</v>
      </c>
      <c r="S22" s="80">
        <f>SUM(Quarter!S60:S63)</f>
        <v>157.81829999999999</v>
      </c>
      <c r="T22" s="80">
        <f>SUM(Quarter!T60:T63)</f>
        <v>2.6615000000000006</v>
      </c>
      <c r="U22" s="80">
        <f>SUM(Quarter!U60:U63)</f>
        <v>15.1341</v>
      </c>
      <c r="V22" s="80">
        <f>SUM(Quarter!V60:V63)</f>
        <v>346.78859999999997</v>
      </c>
      <c r="W22" s="81">
        <f>SUM(Quarter!W60:W63)</f>
        <v>70.507900000000006</v>
      </c>
      <c r="X22" s="80">
        <f>SUM(Quarter!X60:X63)</f>
        <v>14.0662</v>
      </c>
      <c r="Y22" s="107">
        <f>SUM(Quarter!Y60:Y63)</f>
        <v>259.55759999999998</v>
      </c>
    </row>
    <row r="23" spans="1:27" ht="20.25" customHeight="1" x14ac:dyDescent="0.35">
      <c r="A23" s="61">
        <v>2011</v>
      </c>
      <c r="B23" s="81">
        <f>SUM(Quarter!B64:B67)</f>
        <v>332.53899999999999</v>
      </c>
      <c r="C23" s="80">
        <f>SUM(Quarter!C64:C67)</f>
        <v>18.321899999999999</v>
      </c>
      <c r="D23" s="107">
        <f>SUM(Quarter!D64:D67)</f>
        <v>314.21719999999999</v>
      </c>
      <c r="E23" s="80">
        <f>SUM(Quarter!E64:E67)</f>
        <v>99.435700000000011</v>
      </c>
      <c r="F23" s="80">
        <f>SUM(Quarter!F64:F67)</f>
        <v>0.91449999999999987</v>
      </c>
      <c r="G23" s="80">
        <f>SUM(Quarter!G64:G67)</f>
        <v>130.4847</v>
      </c>
      <c r="H23" s="80">
        <f>SUM(Quarter!H64:H67)</f>
        <v>62.655100000000004</v>
      </c>
      <c r="I23" s="80">
        <f>SUM(Quarter!I64:I67)</f>
        <v>4.5777999999999999</v>
      </c>
      <c r="J23" s="80">
        <f>SUM(Quarter!J64:J67)</f>
        <v>12.917899999999999</v>
      </c>
      <c r="K23" s="80">
        <f>SUM(Quarter!K64:K67)</f>
        <v>7.7688000000000006</v>
      </c>
      <c r="L23" s="80">
        <f>SUM(Quarter!L64:L67)</f>
        <v>5.149</v>
      </c>
      <c r="M23" s="80" t="s">
        <v>183</v>
      </c>
      <c r="N23" s="80">
        <f>SUM(Quarter!N64:N67)</f>
        <v>4.1791</v>
      </c>
      <c r="O23" s="80" t="s">
        <v>183</v>
      </c>
      <c r="P23" s="80">
        <f>SUM(Quarter!P64:P67)</f>
        <v>-0.94779999999999998</v>
      </c>
      <c r="Q23" s="80" t="s">
        <v>183</v>
      </c>
      <c r="R23" s="80">
        <f>SUM(Quarter!R64:R67)</f>
        <v>100.3026</v>
      </c>
      <c r="S23" s="80">
        <f>SUM(Quarter!S64:S67)</f>
        <v>129.66860000000003</v>
      </c>
      <c r="T23" s="80">
        <f>SUM(Quarter!T64:T67)</f>
        <v>6.2232000000000003</v>
      </c>
      <c r="U23" s="80">
        <f>SUM(Quarter!U64:U67)</f>
        <v>15.574299999999999</v>
      </c>
      <c r="V23" s="80">
        <f>SUM(Quarter!V64:V67)</f>
        <v>336.0147</v>
      </c>
      <c r="W23" s="81">
        <f>SUM(Quarter!W64:W67)</f>
        <v>84.329800000000006</v>
      </c>
      <c r="X23" s="80">
        <f>SUM(Quarter!X64:X67)</f>
        <v>21.674599999999998</v>
      </c>
      <c r="Y23" s="107">
        <f>SUM(Quarter!Y64:Y67)</f>
        <v>230.83500000000001</v>
      </c>
    </row>
    <row r="24" spans="1:27" ht="20.25" customHeight="1" x14ac:dyDescent="0.35">
      <c r="A24" s="61">
        <v>2012</v>
      </c>
      <c r="B24" s="81">
        <f>SUM(Quarter!B68:B71)</f>
        <v>328.29059999999998</v>
      </c>
      <c r="C24" s="80">
        <f>SUM(Quarter!C68:C71)</f>
        <v>19.836999999999996</v>
      </c>
      <c r="D24" s="107">
        <f>SUM(Quarter!D68:D71)</f>
        <v>308.45370000000003</v>
      </c>
      <c r="E24" s="80">
        <f>SUM(Quarter!E68:E71)</f>
        <v>132.69979999999998</v>
      </c>
      <c r="F24" s="80">
        <f>SUM(Quarter!F68:F71)</f>
        <v>1.2467000000000001</v>
      </c>
      <c r="G24" s="80">
        <f>SUM(Quarter!G68:G71)</f>
        <v>84.755200000000002</v>
      </c>
      <c r="H24" s="80">
        <f>SUM(Quarter!H68:H71)</f>
        <v>63.949200000000005</v>
      </c>
      <c r="I24" s="80">
        <f>SUM(Quarter!I68:I71)</f>
        <v>4.1680999999999999</v>
      </c>
      <c r="J24" s="80">
        <f>SUM(Quarter!J68:J71)</f>
        <v>17.157299999999999</v>
      </c>
      <c r="K24" s="80">
        <f>SUM(Quarter!K68:K71)</f>
        <v>9.5541</v>
      </c>
      <c r="L24" s="80">
        <f>SUM(Quarter!L68:L71)</f>
        <v>7.6031999999999993</v>
      </c>
      <c r="M24" s="80" t="s">
        <v>183</v>
      </c>
      <c r="N24" s="80">
        <f>SUM(Quarter!N68:N71)</f>
        <v>5.4992000000000001</v>
      </c>
      <c r="O24" s="80" t="s">
        <v>183</v>
      </c>
      <c r="P24" s="80">
        <f>SUM(Quarter!P68:P71)</f>
        <v>-1.0215000000000001</v>
      </c>
      <c r="Q24" s="80" t="s">
        <v>183</v>
      </c>
      <c r="R24" s="80">
        <f>SUM(Quarter!R68:R71)</f>
        <v>140.43090000000001</v>
      </c>
      <c r="S24" s="80">
        <f>SUM(Quarter!S68:S71)</f>
        <v>84.206599999999995</v>
      </c>
      <c r="T24" s="80">
        <f>SUM(Quarter!T68:T71)</f>
        <v>11.863899999999999</v>
      </c>
      <c r="U24" s="80">
        <f>SUM(Quarter!U68:U71)</f>
        <v>16.369999999999997</v>
      </c>
      <c r="V24" s="80">
        <f>SUM(Quarter!V68:V71)</f>
        <v>336.68729999999999</v>
      </c>
      <c r="W24" s="81">
        <f>SUM(Quarter!W68:W71)</f>
        <v>90.773599999999988</v>
      </c>
      <c r="X24" s="80">
        <f>SUM(Quarter!X68:X71)</f>
        <v>26.824400000000001</v>
      </c>
      <c r="Y24" s="107">
        <f>SUM(Quarter!Y68:Y71)</f>
        <v>218.70139999999998</v>
      </c>
    </row>
    <row r="25" spans="1:27" ht="20.25" customHeight="1" x14ac:dyDescent="0.35">
      <c r="A25" s="61">
        <v>2013</v>
      </c>
      <c r="B25" s="81">
        <f>SUM(Quarter!B72:B75)</f>
        <v>324.62260000000003</v>
      </c>
      <c r="C25" s="80">
        <f>SUM(Quarter!C72:C75)</f>
        <v>19.588100000000001</v>
      </c>
      <c r="D25" s="107">
        <f>SUM(Quarter!D72:D75)</f>
        <v>305.03459999999995</v>
      </c>
      <c r="E25" s="80">
        <f>SUM(Quarter!E72:E75)</f>
        <v>123.49719999999999</v>
      </c>
      <c r="F25" s="80">
        <f>SUM(Quarter!F72:F75)</f>
        <v>0.64780000000000004</v>
      </c>
      <c r="G25" s="80">
        <f>SUM(Quarter!G72:G75)</f>
        <v>81.482300000000009</v>
      </c>
      <c r="H25" s="80">
        <f>SUM(Quarter!H72:H75)</f>
        <v>64.132599999999996</v>
      </c>
      <c r="I25" s="80">
        <f>SUM(Quarter!I72:I75)</f>
        <v>3.5962999999999998</v>
      </c>
      <c r="J25" s="80">
        <f>SUM(Quarter!J72:J75)</f>
        <v>23.958100000000002</v>
      </c>
      <c r="K25" s="80">
        <f>SUM(Quarter!K72:K75)</f>
        <v>12.486799999999999</v>
      </c>
      <c r="L25" s="80">
        <f>SUM(Quarter!L72:L75)</f>
        <v>11.471499999999999</v>
      </c>
      <c r="M25" s="80" t="s">
        <v>183</v>
      </c>
      <c r="N25" s="80">
        <f>SUM(Quarter!N72:N75)</f>
        <v>8.2865000000000002</v>
      </c>
      <c r="O25" s="80">
        <f>SUM(Quarter!O72:O75)</f>
        <v>0.46970000000000001</v>
      </c>
      <c r="P25" s="80">
        <f>SUM(Quarter!P72:P75)</f>
        <v>-1.0358000000000001</v>
      </c>
      <c r="Q25" s="80" t="s">
        <v>183</v>
      </c>
      <c r="R25" s="80">
        <f>SUM(Quarter!R72:R75)</f>
        <v>133.23779999999999</v>
      </c>
      <c r="S25" s="80">
        <f>SUM(Quarter!S72:S75)</f>
        <v>81.145600000000002</v>
      </c>
      <c r="T25" s="80">
        <f>SUM(Quarter!T72:T75)</f>
        <v>14.430900000000001</v>
      </c>
      <c r="U25" s="80">
        <f>SUM(Quarter!U72:U75)</f>
        <v>13.7188</v>
      </c>
      <c r="V25" s="80">
        <f>SUM(Quarter!V72:V75)</f>
        <v>333.18419999999998</v>
      </c>
      <c r="W25" s="81">
        <f>SUM(Quarter!W72:W75)</f>
        <v>99.973700000000008</v>
      </c>
      <c r="X25" s="80">
        <f>SUM(Quarter!X72:X75)</f>
        <v>35.841099999999997</v>
      </c>
      <c r="Y25" s="107">
        <f>SUM(Quarter!Y72:Y75)</f>
        <v>205.62710000000001</v>
      </c>
    </row>
    <row r="26" spans="1:27" ht="20.25" customHeight="1" x14ac:dyDescent="0.35">
      <c r="A26" s="61">
        <v>2014</v>
      </c>
      <c r="B26" s="81">
        <f>SUM(Quarter!B76:B79)</f>
        <v>300.82190000000003</v>
      </c>
      <c r="C26" s="80">
        <f>SUM(Quarter!C76:C79)</f>
        <v>17.841799999999999</v>
      </c>
      <c r="D26" s="107">
        <f>SUM(Quarter!D76:D79)</f>
        <v>282.98020000000002</v>
      </c>
      <c r="E26" s="80">
        <f>SUM(Quarter!E76:E79)</f>
        <v>95.012899999999988</v>
      </c>
      <c r="F26" s="80">
        <f>SUM(Quarter!F76:F79)</f>
        <v>0.45800000000000002</v>
      </c>
      <c r="G26" s="80">
        <f>SUM(Quarter!G76:G79)</f>
        <v>87.351700000000008</v>
      </c>
      <c r="H26" s="80">
        <f>SUM(Quarter!H76:H79)</f>
        <v>57.9024</v>
      </c>
      <c r="I26" s="80">
        <f>SUM(Quarter!I76:I79)</f>
        <v>4.6058000000000003</v>
      </c>
      <c r="J26" s="80">
        <f>SUM(Quarter!J76:J79)</f>
        <v>26.762300000000003</v>
      </c>
      <c r="K26" s="80">
        <f>SUM(Quarter!K76:K79)</f>
        <v>13.360300000000002</v>
      </c>
      <c r="L26" s="80">
        <f>SUM(Quarter!L76:L79)</f>
        <v>13.402100000000001</v>
      </c>
      <c r="M26" s="80" t="s">
        <v>183</v>
      </c>
      <c r="N26" s="80">
        <f>SUM(Quarter!N76:N79)</f>
        <v>11.422899999999998</v>
      </c>
      <c r="O26" s="80">
        <f>SUM(Quarter!O76:O79)</f>
        <v>0.47490000000000004</v>
      </c>
      <c r="P26" s="80">
        <f>SUM(Quarter!P76:P79)</f>
        <v>-1.0106999999999999</v>
      </c>
      <c r="Q26" s="80" t="s">
        <v>183</v>
      </c>
      <c r="R26" s="80">
        <f>SUM(Quarter!R76:R79)</f>
        <v>107.9452</v>
      </c>
      <c r="S26" s="80">
        <f>SUM(Quarter!S76:S79)</f>
        <v>86.775399999999991</v>
      </c>
      <c r="T26" s="80">
        <f>SUM(Quarter!T76:T79)</f>
        <v>20.5198</v>
      </c>
      <c r="U26" s="80">
        <f>SUM(Quarter!U76:U79)</f>
        <v>15.084</v>
      </c>
      <c r="V26" s="80">
        <f>SUM(Quarter!V76:V79)</f>
        <v>318.58390000000003</v>
      </c>
      <c r="W26" s="81">
        <f>SUM(Quarter!W76:W79)</f>
        <v>100.69329999999999</v>
      </c>
      <c r="X26" s="80">
        <f>SUM(Quarter!X76:X79)</f>
        <v>42.790900000000001</v>
      </c>
      <c r="Y26" s="107">
        <f>SUM(Quarter!Y76:Y79)</f>
        <v>182.82259999999999</v>
      </c>
    </row>
    <row r="27" spans="1:27" ht="20.25" customHeight="1" x14ac:dyDescent="0.35">
      <c r="A27" s="61">
        <v>2015</v>
      </c>
      <c r="B27" s="81">
        <f>SUM(Quarter!B80:B83)</f>
        <v>295.9907</v>
      </c>
      <c r="C27" s="80">
        <f>SUM(Quarter!C80:C83)</f>
        <v>17.528700000000001</v>
      </c>
      <c r="D27" s="107">
        <f>SUM(Quarter!D80:D83)</f>
        <v>278.4622</v>
      </c>
      <c r="E27" s="80">
        <f>SUM(Quarter!E80:E83)</f>
        <v>71.921999999999997</v>
      </c>
      <c r="F27" s="80">
        <f>SUM(Quarter!F80:F83)</f>
        <v>0.59499999999999997</v>
      </c>
      <c r="G27" s="80">
        <f>SUM(Quarter!G80:G83)</f>
        <v>86.943399999999997</v>
      </c>
      <c r="H27" s="80">
        <f>SUM(Quarter!H80:H83)</f>
        <v>63.894599999999997</v>
      </c>
      <c r="I27" s="80">
        <f>SUM(Quarter!I80:I83)</f>
        <v>4.8895</v>
      </c>
      <c r="J27" s="80">
        <f>SUM(Quarter!J80:J83)</f>
        <v>33.257100000000001</v>
      </c>
      <c r="K27" s="80">
        <f>SUM(Quarter!K80:K83)</f>
        <v>15.851599999999999</v>
      </c>
      <c r="L27" s="80">
        <f>SUM(Quarter!L80:L83)</f>
        <v>17.405499999999996</v>
      </c>
      <c r="M27" s="80">
        <f>SUM(Quarter!M80:M83)</f>
        <v>1.4044000000000001</v>
      </c>
      <c r="N27" s="80">
        <f>SUM(Quarter!N80:N83)</f>
        <v>15.917</v>
      </c>
      <c r="O27" s="80">
        <f>SUM(Quarter!O80:O83)</f>
        <v>0.61960000000000004</v>
      </c>
      <c r="P27" s="80">
        <f>SUM(Quarter!P80:P83)</f>
        <v>-0.98060000000000003</v>
      </c>
      <c r="Q27" s="80" t="s">
        <v>183</v>
      </c>
      <c r="R27" s="80">
        <f>SUM(Quarter!R80:R83)</f>
        <v>89.740700000000004</v>
      </c>
      <c r="S27" s="80">
        <f>SUM(Quarter!S80:S83)</f>
        <v>86.256499999999988</v>
      </c>
      <c r="T27" s="80">
        <f>SUM(Quarter!T80:T83)</f>
        <v>21.1053</v>
      </c>
      <c r="U27" s="80">
        <f>SUM(Quarter!U80:U83)</f>
        <v>19.057500000000001</v>
      </c>
      <c r="V27" s="80">
        <f>SUM(Quarter!V80:V83)</f>
        <v>318.62530000000004</v>
      </c>
      <c r="W27" s="81">
        <f>SUM(Quarter!W80:W83)</f>
        <v>119.36259999999999</v>
      </c>
      <c r="X27" s="80">
        <f>SUM(Quarter!X80:X83)</f>
        <v>55.468200000000003</v>
      </c>
      <c r="Y27" s="107">
        <f>SUM(Quarter!Y80:Y83)</f>
        <v>159.4606</v>
      </c>
    </row>
    <row r="28" spans="1:27" ht="20.25" customHeight="1" x14ac:dyDescent="0.35">
      <c r="A28" s="61">
        <v>2016</v>
      </c>
      <c r="B28" s="81">
        <f>SUM(Quarter!B84:B87)</f>
        <v>292.94330000000002</v>
      </c>
      <c r="C28" s="80">
        <f>SUM(Quarter!C84:C87)</f>
        <v>16.360900000000001</v>
      </c>
      <c r="D28" s="107">
        <f>SUM(Quarter!D84:D87)</f>
        <v>276.58229999999998</v>
      </c>
      <c r="E28" s="80">
        <f>SUM(Quarter!E84:E87)</f>
        <v>29.044100000000007</v>
      </c>
      <c r="F28" s="80">
        <f>SUM(Quarter!F84:F87)</f>
        <v>0.52079999999999993</v>
      </c>
      <c r="G28" s="80">
        <f>SUM(Quarter!G84:G87)</f>
        <v>129.72469999999998</v>
      </c>
      <c r="H28" s="80">
        <f>SUM(Quarter!H84:H87)</f>
        <v>65.149100000000004</v>
      </c>
      <c r="I28" s="80">
        <f>SUM(Quarter!I84:I87)</f>
        <v>3.9372000000000007</v>
      </c>
      <c r="J28" s="80">
        <f>SUM(Quarter!J84:J87)</f>
        <v>30.712399999999999</v>
      </c>
      <c r="K28" s="80">
        <f>SUM(Quarter!K84:K87)</f>
        <v>14.313700000000001</v>
      </c>
      <c r="L28" s="80">
        <f>SUM(Quarter!L84:L87)</f>
        <v>16.398699999999998</v>
      </c>
      <c r="M28" s="80">
        <f>SUM(Quarter!M84:M87)</f>
        <v>2.0354000000000001</v>
      </c>
      <c r="N28" s="80">
        <f>SUM(Quarter!N84:N87)</f>
        <v>15.653000000000002</v>
      </c>
      <c r="O28" s="80">
        <f>SUM(Quarter!O84:O87)</f>
        <v>0.87129999999999996</v>
      </c>
      <c r="P28" s="80">
        <f>SUM(Quarter!P84:P87)</f>
        <v>-1.0654000000000001</v>
      </c>
      <c r="Q28" s="80" t="s">
        <v>183</v>
      </c>
      <c r="R28" s="80">
        <f>SUM(Quarter!R84:R87)</f>
        <v>46.744499999999995</v>
      </c>
      <c r="S28" s="80">
        <f>SUM(Quarter!S84:S87)</f>
        <v>129.06889999999999</v>
      </c>
      <c r="T28" s="80">
        <f>SUM(Quarter!T84:T87)</f>
        <v>17.745100000000001</v>
      </c>
      <c r="U28" s="80">
        <f>SUM(Quarter!U84:U87)</f>
        <v>20.369500000000002</v>
      </c>
      <c r="V28" s="80">
        <f>SUM(Quarter!V84:V87)</f>
        <v>314.72710000000001</v>
      </c>
      <c r="W28" s="81">
        <f>SUM(Quarter!W84:W87)</f>
        <v>117.4872</v>
      </c>
      <c r="X28" s="80">
        <f>SUM(Quarter!X84:X87)</f>
        <v>52.337899999999991</v>
      </c>
      <c r="Y28" s="107">
        <f>SUM(Quarter!Y84:Y87)</f>
        <v>159.2894</v>
      </c>
      <c r="AA28" s="115"/>
    </row>
    <row r="29" spans="1:27" ht="20.25" customHeight="1" x14ac:dyDescent="0.35">
      <c r="A29" s="61">
        <v>2017</v>
      </c>
      <c r="B29" s="81">
        <f>SUM(Quarter!B88:B91)</f>
        <v>287.7448</v>
      </c>
      <c r="C29" s="80">
        <f>SUM(Quarter!C88:C91)</f>
        <v>15.5722</v>
      </c>
      <c r="D29" s="107">
        <f>SUM(Quarter!D88:D91)</f>
        <v>272.17230000000001</v>
      </c>
      <c r="E29" s="80">
        <f>SUM(Quarter!E88:E91)</f>
        <v>21.327500000000001</v>
      </c>
      <c r="F29" s="80">
        <f>SUM(Quarter!F88:F91)</f>
        <v>0.34189999999999998</v>
      </c>
      <c r="G29" s="80">
        <f>SUM(Quarter!G88:G91)</f>
        <v>122.38800000000001</v>
      </c>
      <c r="H29" s="80">
        <f>SUM(Quarter!H88:H91)</f>
        <v>63.886800000000008</v>
      </c>
      <c r="I29" s="80">
        <f>SUM(Quarter!I88:I91)</f>
        <v>4.1638999999999999</v>
      </c>
      <c r="J29" s="80">
        <f>SUM(Quarter!J88:J91)</f>
        <v>40.9544</v>
      </c>
      <c r="K29" s="80">
        <f>SUM(Quarter!K88:K91)</f>
        <v>20.080000000000002</v>
      </c>
      <c r="L29" s="80">
        <f>SUM(Quarter!L88:L91)</f>
        <v>20.874600000000001</v>
      </c>
      <c r="M29" s="80">
        <f>SUM(Quarter!M88:M91)</f>
        <v>2.9778000000000002</v>
      </c>
      <c r="N29" s="80">
        <f>SUM(Quarter!N88:N91)</f>
        <v>15.981700000000002</v>
      </c>
      <c r="O29" s="80">
        <f>SUM(Quarter!O88:O91)</f>
        <v>1.1477999999999999</v>
      </c>
      <c r="P29" s="80">
        <f>SUM(Quarter!P88:P91)</f>
        <v>-0.99730000000000008</v>
      </c>
      <c r="Q29" s="80">
        <f>SUM(Quarter!Q88:Q91)</f>
        <v>-5.0000000000000001E-4</v>
      </c>
      <c r="R29" s="80">
        <f>SUM(Quarter!R88:R91)</f>
        <v>39.505099999999999</v>
      </c>
      <c r="S29" s="80">
        <f>SUM(Quarter!S88:S91)</f>
        <v>121.68200000000002</v>
      </c>
      <c r="T29" s="80">
        <f>SUM(Quarter!T88:T91)</f>
        <v>14.759799999999998</v>
      </c>
      <c r="U29" s="80">
        <f>SUM(Quarter!U88:U91)</f>
        <v>21.508000000000003</v>
      </c>
      <c r="V29" s="80">
        <f>SUM(Quarter!V88:V91)</f>
        <v>308.44040000000001</v>
      </c>
      <c r="W29" s="81">
        <f>SUM(Quarter!W88:W91)</f>
        <v>127.96469999999999</v>
      </c>
      <c r="X29" s="80">
        <f>SUM(Quarter!X88:X91)</f>
        <v>64.078000000000003</v>
      </c>
      <c r="Y29" s="107">
        <f>SUM(Quarter!Y88:Y91)</f>
        <v>144.0573</v>
      </c>
      <c r="AA29" s="115"/>
    </row>
    <row r="30" spans="1:27" ht="20.25" customHeight="1" x14ac:dyDescent="0.35">
      <c r="A30" s="61">
        <v>2018</v>
      </c>
      <c r="B30" s="81">
        <f>SUM(Quarter!B92:B95)</f>
        <v>280.9855</v>
      </c>
      <c r="C30" s="80">
        <f>SUM(Quarter!C92:C95)</f>
        <v>14.5288</v>
      </c>
      <c r="D30" s="107">
        <f>SUM(Quarter!D92:D95)</f>
        <v>266.45659999999998</v>
      </c>
      <c r="E30" s="80">
        <f>SUM(Quarter!E92:E95)</f>
        <v>15.9153</v>
      </c>
      <c r="F30" s="80">
        <f>SUM(Quarter!F92:F95)</f>
        <v>0.54799999999999993</v>
      </c>
      <c r="G30" s="80">
        <f>SUM(Quarter!G92:G95)</f>
        <v>117.59</v>
      </c>
      <c r="H30" s="80">
        <f>SUM(Quarter!H92:H95)</f>
        <v>59.0976</v>
      </c>
      <c r="I30" s="80">
        <f>SUM(Quarter!I92:I95)</f>
        <v>3.7869999999999999</v>
      </c>
      <c r="J30" s="80">
        <f>SUM(Quarter!J92:J95)</f>
        <v>47.9238</v>
      </c>
      <c r="K30" s="80">
        <f>SUM(Quarter!K92:K95)</f>
        <v>21.415700000000001</v>
      </c>
      <c r="L30" s="80">
        <f>SUM(Quarter!L92:L95)</f>
        <v>26.508299999999998</v>
      </c>
      <c r="M30" s="80">
        <f>SUM(Quarter!M92:M95)</f>
        <v>3.53</v>
      </c>
      <c r="N30" s="80">
        <f>SUM(Quarter!N92:N95)</f>
        <v>17.960499999999996</v>
      </c>
      <c r="O30" s="80">
        <f>SUM(Quarter!O92:O95)</f>
        <v>1.0174000000000001</v>
      </c>
      <c r="P30" s="80">
        <f>SUM(Quarter!P92:P95)</f>
        <v>-0.90090000000000003</v>
      </c>
      <c r="Q30" s="80">
        <f>SUM(Quarter!Q92:Q95)</f>
        <v>-1.1899999999999999E-2</v>
      </c>
      <c r="R30" s="80">
        <f>SUM(Quarter!R92:R95)</f>
        <v>36.151600000000002</v>
      </c>
      <c r="S30" s="80">
        <f>SUM(Quarter!S92:S95)</f>
        <v>116.8797</v>
      </c>
      <c r="T30" s="80">
        <f>SUM(Quarter!T92:T95)</f>
        <v>19.107499999999998</v>
      </c>
      <c r="U30" s="80">
        <f>SUM(Quarter!U92:U95)</f>
        <v>22.622699999999998</v>
      </c>
      <c r="V30" s="80">
        <f>SUM(Quarter!V92:V95)</f>
        <v>308.18670000000003</v>
      </c>
      <c r="W30" s="81">
        <f>SUM(Quarter!W92:W95)</f>
        <v>132.29919999999998</v>
      </c>
      <c r="X30" s="80">
        <f>SUM(Quarter!X92:X95)</f>
        <v>73.20150000000001</v>
      </c>
      <c r="Y30" s="107">
        <f>SUM(Quarter!Y92:Y95)</f>
        <v>134.053</v>
      </c>
      <c r="AA30" s="115"/>
    </row>
    <row r="31" spans="1:27" ht="20.25" customHeight="1" x14ac:dyDescent="0.35">
      <c r="A31" s="61">
        <v>2019</v>
      </c>
      <c r="B31" s="81">
        <f>SUM(Quarter!B96:B99)</f>
        <v>269.27480000000003</v>
      </c>
      <c r="C31" s="80">
        <f>SUM(Quarter!C96:C99)</f>
        <v>12.317699999999999</v>
      </c>
      <c r="D31" s="107">
        <f>SUM(Quarter!D96:D99)</f>
        <v>256.95709999999997</v>
      </c>
      <c r="E31" s="80">
        <f>SUM(Quarter!E96:E99)</f>
        <v>6.5123999999999995</v>
      </c>
      <c r="F31" s="80">
        <f>SUM(Quarter!F96:F99)</f>
        <v>0.58520000000000005</v>
      </c>
      <c r="G31" s="80">
        <f>SUM(Quarter!G96:G99)</f>
        <v>116.56700000000001</v>
      </c>
      <c r="H31" s="80">
        <f>SUM(Quarter!H96:H99)</f>
        <v>51.0321</v>
      </c>
      <c r="I31" s="80">
        <f>SUM(Quarter!I96:I99)</f>
        <v>4.1753999999999998</v>
      </c>
      <c r="J31" s="80">
        <f>SUM(Quarter!J96:J99)</f>
        <v>55.073799999999991</v>
      </c>
      <c r="K31" s="80">
        <f>SUM(Quarter!K96:K99)</f>
        <v>23.245899999999999</v>
      </c>
      <c r="L31" s="80">
        <f>SUM(Quarter!L96:L99)</f>
        <v>31.827799999999996</v>
      </c>
      <c r="M31" s="80">
        <f>SUM(Quarter!M96:M99)</f>
        <v>3.8602999999999996</v>
      </c>
      <c r="N31" s="80">
        <f>SUM(Quarter!N96:N99)</f>
        <v>18.745999999999999</v>
      </c>
      <c r="O31" s="80">
        <f>SUM(Quarter!O96:O99)</f>
        <v>1.0433999999999999</v>
      </c>
      <c r="P31" s="80">
        <f>SUM(Quarter!P96:P99)</f>
        <v>-0.61029999999999995</v>
      </c>
      <c r="Q31" s="80">
        <f>SUM(Quarter!Q96:Q99)</f>
        <v>-2.8400000000000002E-2</v>
      </c>
      <c r="R31" s="80">
        <f>SUM(Quarter!R96:R99)</f>
        <v>27.1722</v>
      </c>
      <c r="S31" s="80">
        <f>SUM(Quarter!S96:S99)</f>
        <v>116.0354</v>
      </c>
      <c r="T31" s="80">
        <f>SUM(Quarter!T96:T99)</f>
        <v>21.170499999999997</v>
      </c>
      <c r="U31" s="80">
        <f>SUM(Quarter!U96:U99)</f>
        <v>26.000900000000001</v>
      </c>
      <c r="V31" s="80">
        <f>SUM(Quarter!V96:V99)</f>
        <v>304.12870000000004</v>
      </c>
      <c r="W31" s="81">
        <f>SUM(Quarter!W96:W99)</f>
        <v>132.88759999999999</v>
      </c>
      <c r="X31" s="80">
        <f>SUM(Quarter!X96:X99)</f>
        <v>81.855400000000003</v>
      </c>
      <c r="Y31" s="107">
        <f>SUM(Quarter!Y96:Y99)</f>
        <v>123.66449999999999</v>
      </c>
      <c r="AA31" s="115"/>
    </row>
    <row r="32" spans="1:27" ht="20.25" customHeight="1" x14ac:dyDescent="0.35">
      <c r="A32" s="67">
        <v>2020</v>
      </c>
      <c r="B32" s="80">
        <f>SUM(Quarter!B100:B103)</f>
        <v>255.44230000000002</v>
      </c>
      <c r="C32" s="80">
        <f>SUM(Quarter!C100:C103)</f>
        <v>10.67</v>
      </c>
      <c r="D32" s="107">
        <f>SUM(Quarter!D100:D103)</f>
        <v>244.77229999999997</v>
      </c>
      <c r="E32" s="80">
        <f>SUM(Quarter!E100:E103)</f>
        <v>5.1739000000000006</v>
      </c>
      <c r="F32" s="80">
        <f>SUM(Quarter!F100:F103)</f>
        <v>0.48040000000000005</v>
      </c>
      <c r="G32" s="80">
        <f>SUM(Quarter!G100:G103)</f>
        <v>97.273200000000003</v>
      </c>
      <c r="H32" s="80">
        <f>SUM(Quarter!H100:H103)</f>
        <v>46.0764</v>
      </c>
      <c r="I32" s="80">
        <f>SUM(Quarter!I100:I103)</f>
        <v>4.9802</v>
      </c>
      <c r="J32" s="80">
        <f>SUM(Quarter!J100:J103)</f>
        <v>66.052099999999996</v>
      </c>
      <c r="K32" s="80">
        <f>SUM(Quarter!K100:K103)</f>
        <v>25.3949</v>
      </c>
      <c r="L32" s="80">
        <f>SUM(Quarter!L100:L103)</f>
        <v>40.6571</v>
      </c>
      <c r="M32" s="80">
        <f>SUM(Quarter!M100:M103)</f>
        <v>4.2965</v>
      </c>
      <c r="N32" s="80">
        <f>SUM(Quarter!N100:N103)</f>
        <v>19.6922</v>
      </c>
      <c r="O32" s="80">
        <f>SUM(Quarter!O100:O103)</f>
        <v>1.2907999999999999</v>
      </c>
      <c r="P32" s="80">
        <f>SUM(Quarter!P100:P103)</f>
        <v>-0.50360000000000005</v>
      </c>
      <c r="Q32" s="80">
        <f>SUM(Quarter!Q100:Q103)</f>
        <v>-3.9400000000000004E-2</v>
      </c>
      <c r="R32" s="80">
        <f>SUM(Quarter!R100:R103)</f>
        <v>27.206599999999998</v>
      </c>
      <c r="S32" s="80">
        <f>SUM(Quarter!S100:S103)</f>
        <v>96.703599999999994</v>
      </c>
      <c r="T32" s="80">
        <f>SUM(Quarter!T100:T103)</f>
        <v>17.909800000000001</v>
      </c>
      <c r="U32" s="80">
        <f>SUM(Quarter!U100:U103)</f>
        <v>25.6861</v>
      </c>
      <c r="V32" s="107">
        <f>SUM(Quarter!V100:V103)</f>
        <v>288.36850000000004</v>
      </c>
      <c r="W32" s="80">
        <f>SUM(Quarter!W100:W103)</f>
        <v>141.0976</v>
      </c>
      <c r="X32" s="80">
        <f>SUM(Quarter!X100:X103)</f>
        <v>95.021200000000007</v>
      </c>
      <c r="Y32" s="107">
        <f>SUM(Quarter!Y100:Y103)</f>
        <v>102.92740000000001</v>
      </c>
      <c r="AA32" s="115"/>
    </row>
    <row r="33" spans="1:25" x14ac:dyDescent="0.35">
      <c r="A33" s="67">
        <v>2021</v>
      </c>
      <c r="B33" s="80">
        <f>SUM(Quarter!B104:B107)</f>
        <v>255.93499999999997</v>
      </c>
      <c r="C33" s="80">
        <f>SUM(Quarter!C104:C107)</f>
        <v>11.497699999999998</v>
      </c>
      <c r="D33" s="107">
        <f>SUM(Quarter!D104:D107)</f>
        <v>244.43720000000002</v>
      </c>
      <c r="E33" s="80">
        <f>SUM(Quarter!E104:E107)</f>
        <v>5.9768999999999997</v>
      </c>
      <c r="F33" s="80">
        <f>SUM(Quarter!F104:F107)</f>
        <v>0.67369999999999997</v>
      </c>
      <c r="G33" s="80">
        <f>SUM(Quarter!G104:G107)</f>
        <v>108.91670000000001</v>
      </c>
      <c r="H33" s="80">
        <f>SUM(Quarter!H104:H107)</f>
        <v>41.990199999999994</v>
      </c>
      <c r="I33" s="80">
        <f>SUM(Quarter!I104:I107)</f>
        <v>3.7132000000000001</v>
      </c>
      <c r="J33" s="80">
        <f>SUM(Quarter!J104:J107)</f>
        <v>57.218199999999996</v>
      </c>
      <c r="K33" s="80">
        <f>SUM(Quarter!K104:K107)</f>
        <v>21.778800000000004</v>
      </c>
      <c r="L33" s="80">
        <f>SUM(Quarter!L104:L107)</f>
        <v>35.439500000000002</v>
      </c>
      <c r="M33" s="80">
        <f>SUM(Quarter!M104:M107)</f>
        <v>4.2580999999999998</v>
      </c>
      <c r="N33" s="80">
        <f>SUM(Quarter!N104:N107)</f>
        <v>20.897800000000004</v>
      </c>
      <c r="O33" s="80">
        <f>SUM(Quarter!O104:O107)</f>
        <v>1.4568000000000001</v>
      </c>
      <c r="P33" s="80">
        <f>SUM(Quarter!P104:P107)</f>
        <v>-0.62150000000000005</v>
      </c>
      <c r="Q33" s="80">
        <f>SUM(Quarter!Q104:Q107)</f>
        <v>-4.2600000000000006E-2</v>
      </c>
      <c r="R33" s="80">
        <f>SUM(Quarter!R104:R107)</f>
        <v>29.3979</v>
      </c>
      <c r="S33" s="80">
        <f>SUM(Quarter!S104:S107)</f>
        <v>108.52359999999999</v>
      </c>
      <c r="T33" s="80">
        <f>SUM(Quarter!T104:T107)</f>
        <v>24.624499999999998</v>
      </c>
      <c r="U33" s="80">
        <f>SUM(Quarter!U104:U107)</f>
        <v>23.877899999999997</v>
      </c>
      <c r="V33" s="107">
        <f>SUM(Quarter!V104:V107)</f>
        <v>292.93960000000004</v>
      </c>
      <c r="W33" s="80">
        <f>SUM(Quarter!W104:W107)</f>
        <v>128.07730000000001</v>
      </c>
      <c r="X33" s="80">
        <f>SUM(Quarter!X104:X107)</f>
        <v>86.087299999999999</v>
      </c>
      <c r="Y33" s="107">
        <f>SUM(Quarter!Y104:Y107)</f>
        <v>115.56719999999999</v>
      </c>
    </row>
    <row r="34" spans="1:25" x14ac:dyDescent="0.35">
      <c r="A34" s="67">
        <v>2022</v>
      </c>
      <c r="B34" s="80">
        <f>SUM(Quarter!B108:B111)</f>
        <v>270.267</v>
      </c>
      <c r="C34" s="80">
        <f>SUM(Quarter!C108:C111)</f>
        <v>11.300799999999999</v>
      </c>
      <c r="D34" s="107">
        <f>SUM(Quarter!D108:D111)</f>
        <v>258.96620000000001</v>
      </c>
      <c r="E34" s="80">
        <f>SUM(Quarter!E108:E111)</f>
        <v>5.1047000000000002</v>
      </c>
      <c r="F34" s="80">
        <f>SUM(Quarter!F108:F111)</f>
        <v>0.76349999999999996</v>
      </c>
      <c r="G34" s="80">
        <f>SUM(Quarter!G108:G111)</f>
        <v>111.89080000000001</v>
      </c>
      <c r="H34" s="80">
        <f>SUM(Quarter!H108:H111)</f>
        <v>43.586599999999997</v>
      </c>
      <c r="I34" s="80">
        <f>SUM(Quarter!I108:I111)</f>
        <v>3.8908999999999998</v>
      </c>
      <c r="J34" s="80">
        <f>SUM(Quarter!J108:J111)</f>
        <v>71.339799999999997</v>
      </c>
      <c r="K34" s="80">
        <f>SUM(Quarter!K108:K111)</f>
        <v>26.465999999999998</v>
      </c>
      <c r="L34" s="80">
        <f>SUM(Quarter!L108:L111)</f>
        <v>44.873800000000003</v>
      </c>
      <c r="M34" s="80">
        <f>SUM(Quarter!M108:M111)</f>
        <v>4.6852</v>
      </c>
      <c r="N34" s="80">
        <f>SUM(Quarter!N108:N111)</f>
        <v>16.981400000000001</v>
      </c>
      <c r="O34" s="80">
        <f>SUM(Quarter!O108:O111)</f>
        <v>1.4169</v>
      </c>
      <c r="P34" s="80">
        <f>SUM(Quarter!P108:P111)</f>
        <v>-0.6119</v>
      </c>
      <c r="Q34" s="80">
        <f>SUM(Quarter!Q108:Q111)</f>
        <v>-8.1900000000000001E-2</v>
      </c>
      <c r="R34" s="80">
        <f>SUM(Quarter!R108:R111)</f>
        <v>24.408999999999999</v>
      </c>
      <c r="S34" s="80">
        <f>SUM(Quarter!S108:S111)</f>
        <v>111.74850000000001</v>
      </c>
      <c r="T34" s="80">
        <f>SUM(Quarter!T108:T111)</f>
        <v>-5.3095999999999997</v>
      </c>
      <c r="U34" s="80">
        <f>SUM(Quarter!U108:U111)</f>
        <v>25.300899999999999</v>
      </c>
      <c r="V34" s="107">
        <f>SUM(Quarter!V108:V111)</f>
        <v>278.95760000000001</v>
      </c>
      <c r="W34" s="80">
        <f>SUM(Quarter!W108:W111)</f>
        <v>140.48390000000001</v>
      </c>
      <c r="X34" s="80">
        <f>SUM(Quarter!X108:X111)</f>
        <v>96.897300000000001</v>
      </c>
      <c r="Y34" s="107">
        <f>SUM(Quarter!Y108:Y111)</f>
        <v>117.75920000000001</v>
      </c>
    </row>
    <row r="35" spans="1:25" x14ac:dyDescent="0.35">
      <c r="A35" s="67">
        <v>2023</v>
      </c>
      <c r="B35" s="81">
        <f>SUM(Quarter!B112:B115)</f>
        <v>237.09809999999999</v>
      </c>
      <c r="C35" s="80">
        <f>SUM(Quarter!C112:C115)</f>
        <v>10.707700000000001</v>
      </c>
      <c r="D35" s="107">
        <f>SUM(Quarter!D112:D115)</f>
        <v>226.39060000000001</v>
      </c>
      <c r="E35" s="80">
        <f>SUM(Quarter!E112:E115)</f>
        <v>3.1211000000000002</v>
      </c>
      <c r="F35" s="80">
        <f>SUM(Quarter!F112:F115)</f>
        <v>0.5373</v>
      </c>
      <c r="G35" s="80">
        <f>SUM(Quarter!G112:G115)</f>
        <v>87.640500000000003</v>
      </c>
      <c r="H35" s="80">
        <f>SUM(Quarter!H112:H115)</f>
        <v>37.296700000000001</v>
      </c>
      <c r="I35" s="80">
        <f>SUM(Quarter!I112:I115)</f>
        <v>3.7917000000000001</v>
      </c>
      <c r="J35" s="80">
        <f>SUM(Quarter!J112:J115)</f>
        <v>73.536599999999993</v>
      </c>
      <c r="K35" s="80">
        <f>SUM(Quarter!K112:K115)</f>
        <v>24.366900000000001</v>
      </c>
      <c r="L35" s="80">
        <f>SUM(Quarter!L112:L115)</f>
        <v>49.169599999999996</v>
      </c>
      <c r="M35" s="80">
        <f>SUM(Quarter!M112:M115)</f>
        <v>4.5378999999999996</v>
      </c>
      <c r="N35" s="80">
        <f>SUM(Quarter!N112:N115)</f>
        <v>15.2629</v>
      </c>
      <c r="O35" s="80">
        <f>SUM(Quarter!O112:O115)</f>
        <v>1.3887</v>
      </c>
      <c r="P35" s="80">
        <f>SUM(Quarter!P112:P115)</f>
        <v>-0.54459999999999997</v>
      </c>
      <c r="Q35" s="80">
        <f>SUM(Quarter!Q112:Q115)</f>
        <v>-0.17880000000000001</v>
      </c>
      <c r="R35" s="80">
        <f>SUM(Quarter!R112:R115)</f>
        <v>20.3996</v>
      </c>
      <c r="S35" s="80">
        <f>SUM(Quarter!S112:S115)</f>
        <v>87.550900000000013</v>
      </c>
      <c r="T35" s="80">
        <f>SUM(Quarter!T112:T115)</f>
        <v>23.8337</v>
      </c>
      <c r="U35" s="80">
        <f>SUM(Quarter!U112:U115)</f>
        <v>28.557199999999998</v>
      </c>
      <c r="V35" s="107">
        <f>SUM(Quarter!V112:V115)</f>
        <v>278.78110000000004</v>
      </c>
      <c r="W35" s="80">
        <f>SUM(Quarter!W112:W115)</f>
        <v>134.42599999999999</v>
      </c>
      <c r="X35" s="80">
        <f>SUM(Quarter!X112:X115)</f>
        <v>97.129400000000004</v>
      </c>
      <c r="Y35" s="107">
        <f>SUM(Quarter!Y112:Y115)</f>
        <v>91.298900000000003</v>
      </c>
    </row>
    <row r="36" spans="1:25" x14ac:dyDescent="0.35">
      <c r="A36" s="67">
        <v>2024</v>
      </c>
      <c r="B36" s="80">
        <f>SUM(Quarter!B116:B119)</f>
        <v>229.36680000000001</v>
      </c>
      <c r="C36" s="80">
        <f>SUM(Quarter!C116:C119)</f>
        <v>11.8406</v>
      </c>
      <c r="D36" s="107">
        <f>SUM(Quarter!D116:D119)</f>
        <v>217.52620000000002</v>
      </c>
      <c r="E36" s="80">
        <f>SUM(Quarter!E116:E119)</f>
        <v>1.5429999999999999</v>
      </c>
      <c r="F36" s="80">
        <f>SUM(Quarter!F116:F119)</f>
        <v>0.4279</v>
      </c>
      <c r="G36" s="80">
        <f>SUM(Quarter!G116:G119)</f>
        <v>73.746600000000001</v>
      </c>
      <c r="H36" s="80">
        <f>SUM(Quarter!H116:H119)</f>
        <v>37.340299999999999</v>
      </c>
      <c r="I36" s="80">
        <f>SUM(Quarter!I116:I119)</f>
        <v>4.01</v>
      </c>
      <c r="J36" s="80">
        <f>SUM(Quarter!J116:J119)</f>
        <v>75.716099999999997</v>
      </c>
      <c r="K36" s="80">
        <f>SUM(Quarter!K116:K119)</f>
        <v>27.175699999999999</v>
      </c>
      <c r="L36" s="80">
        <f>SUM(Quarter!L116:L119)</f>
        <v>48.540300000000002</v>
      </c>
      <c r="M36" s="80">
        <f>SUM(Quarter!M116:M119)</f>
        <v>4.4222000000000001</v>
      </c>
      <c r="N36" s="80">
        <f>SUM(Quarter!N116:N119)</f>
        <v>19.802399999999999</v>
      </c>
      <c r="O36" s="80">
        <f>SUM(Quarter!O116:O119)</f>
        <v>1.4473000000000003</v>
      </c>
      <c r="P36" s="80">
        <f>SUM(Quarter!P116:P119)</f>
        <v>-0.65059999999999996</v>
      </c>
      <c r="Q36" s="80">
        <f>SUM(Quarter!Q116:Q119)</f>
        <v>-0.27879999999999999</v>
      </c>
      <c r="R36" s="80">
        <f>SUM(Quarter!R116:R119)</f>
        <v>23.6877</v>
      </c>
      <c r="S36" s="80">
        <f>SUM(Quarter!S116:S119)</f>
        <v>73.279399999999995</v>
      </c>
      <c r="T36" s="80">
        <f>SUM(Quarter!T116:T119)</f>
        <v>33.407800000000002</v>
      </c>
      <c r="U36" s="80">
        <f>SUM(Quarter!U116:U119)</f>
        <v>28.765099999999997</v>
      </c>
      <c r="V36" s="107">
        <f>SUM(Quarter!V116:V119)</f>
        <v>279.69889999999998</v>
      </c>
      <c r="W36" s="80">
        <f>SUM(Quarter!W116:W119)</f>
        <v>141.29089999999999</v>
      </c>
      <c r="X36" s="80">
        <f>SUM(Quarter!X116:X119)</f>
        <v>103.9503</v>
      </c>
      <c r="Y36" s="107">
        <f>SUM(Quarter!Y116:Y119)</f>
        <v>75.717699999999994</v>
      </c>
    </row>
    <row r="37" spans="1:25" x14ac:dyDescent="0.35">
      <c r="A37" s="67">
        <v>2025</v>
      </c>
      <c r="B37" s="80">
        <f>SUM(Quarter!B120:B123)</f>
        <v>232.846</v>
      </c>
      <c r="C37" s="80">
        <f>SUM(Quarter!C120:C123)</f>
        <v>11.145</v>
      </c>
      <c r="D37" s="107">
        <f>SUM(Quarter!D120:D123)</f>
        <v>221.70119999999997</v>
      </c>
      <c r="E37" s="80">
        <f>SUM(Quarter!E120:E123)</f>
        <v>0</v>
      </c>
      <c r="F37" s="80">
        <f>SUM(Quarter!F120:F123)</f>
        <v>0.39439999999999997</v>
      </c>
      <c r="G37" s="80">
        <f>SUM(Quarter!G120:G123)</f>
        <v>79.486000000000004</v>
      </c>
      <c r="H37" s="80">
        <f>SUM(Quarter!H120:H123)</f>
        <v>33.002400000000002</v>
      </c>
      <c r="I37" s="80">
        <f>SUM(Quarter!I120:I123)</f>
        <v>3.6434000000000002</v>
      </c>
      <c r="J37" s="80">
        <f>SUM(Quarter!J120:J123)</f>
        <v>78.106899999999996</v>
      </c>
      <c r="K37" s="80">
        <f>SUM(Quarter!K120:K123)</f>
        <v>26.305899999999994</v>
      </c>
      <c r="L37" s="80">
        <f>SUM(Quarter!L120:L123)</f>
        <v>51.801000000000002</v>
      </c>
      <c r="M37" s="80">
        <f>SUM(Quarter!M120:M123)</f>
        <v>5.6932999999999989</v>
      </c>
      <c r="N37" s="80">
        <f>SUM(Quarter!N120:N123)</f>
        <v>20.6648</v>
      </c>
      <c r="O37" s="80">
        <f>SUM(Quarter!O120:O123)</f>
        <v>1.4564999999999999</v>
      </c>
      <c r="P37" s="80">
        <f>SUM(Quarter!P120:P123)</f>
        <v>-0.33199999999999996</v>
      </c>
      <c r="Q37" s="80">
        <f>SUM(Quarter!Q120:Q123)</f>
        <v>-0.41439999999999999</v>
      </c>
      <c r="R37" s="80">
        <f>SUM(Quarter!R120:R123)</f>
        <v>23.6404</v>
      </c>
      <c r="S37" s="80">
        <f>SUM(Quarter!S120:S123)</f>
        <v>78.361200000000011</v>
      </c>
      <c r="T37" s="80">
        <f>SUM(Quarter!T120:T123)</f>
        <v>29.729700000000001</v>
      </c>
      <c r="U37" s="80">
        <f>SUM(Quarter!U120:U123)</f>
        <v>31.5349</v>
      </c>
      <c r="V37" s="107">
        <f>SUM(Quarter!V120:V123)</f>
        <v>282.96590000000003</v>
      </c>
      <c r="W37" s="80">
        <f>SUM(Quarter!W120:W123)</f>
        <v>141.11099999999999</v>
      </c>
      <c r="X37" s="80">
        <f>SUM(Quarter!X120:X123)</f>
        <v>108.10839999999999</v>
      </c>
      <c r="Y37" s="107">
        <f>SUM(Quarter!Y120:Y123)</f>
        <v>79.880500000000012</v>
      </c>
    </row>
    <row r="40" spans="1:25" x14ac:dyDescent="0.35">
      <c r="C40" s="129"/>
    </row>
    <row r="41" spans="1:25" x14ac:dyDescent="0.35">
      <c r="C41" s="129"/>
    </row>
    <row r="42" spans="1:25" x14ac:dyDescent="0.35">
      <c r="C42" s="129"/>
    </row>
    <row r="43" spans="1:25" x14ac:dyDescent="0.35">
      <c r="C43" s="129"/>
    </row>
    <row r="44" spans="1:25" x14ac:dyDescent="0.35">
      <c r="C44" s="129"/>
    </row>
    <row r="45" spans="1:25" x14ac:dyDescent="0.35">
      <c r="C45" s="129"/>
    </row>
    <row r="46" spans="1:25" x14ac:dyDescent="0.35">
      <c r="C46" s="129"/>
    </row>
    <row r="47" spans="1:25" x14ac:dyDescent="0.35">
      <c r="C47" s="129"/>
    </row>
    <row r="48" spans="1:25" x14ac:dyDescent="0.35">
      <c r="C48" s="129"/>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C835-E846-4F2B-80DF-36162100BAE4}">
  <dimension ref="A1:BF370"/>
  <sheetViews>
    <sheetView topLeftCell="A354" workbookViewId="0">
      <selection activeCell="C370" sqref="C370"/>
    </sheetView>
  </sheetViews>
  <sheetFormatPr defaultRowHeight="14.5" x14ac:dyDescent="0.35"/>
  <cols>
    <col min="1" max="1" width="8.26953125" style="12" customWidth="1"/>
    <col min="2" max="2" width="34.453125" style="13" customWidth="1"/>
    <col min="3" max="20" width="8.7265625" style="14" customWidth="1"/>
    <col min="21" max="21" width="10.26953125" style="14" bestFit="1" customWidth="1"/>
    <col min="22" max="22" width="8.54296875" style="14" bestFit="1" customWidth="1"/>
    <col min="23" max="23" width="6.7265625" style="14" bestFit="1" customWidth="1"/>
    <col min="24" max="24" width="10.54296875" style="14" bestFit="1" customWidth="1"/>
    <col min="25" max="25" width="6.7265625" style="14" bestFit="1" customWidth="1"/>
    <col min="26" max="26" width="9.26953125" style="13"/>
    <col min="27" max="27" width="8.26953125" style="13" bestFit="1" customWidth="1"/>
    <col min="28" max="28" width="18.7265625" style="13" bestFit="1" customWidth="1"/>
    <col min="29" max="30" width="15.26953125" style="13" bestFit="1" customWidth="1"/>
    <col min="31" max="31" width="14.26953125" style="13" bestFit="1" customWidth="1"/>
    <col min="32" max="32" width="15.26953125" style="13" bestFit="1" customWidth="1"/>
    <col min="33" max="33" width="15" style="13" bestFit="1" customWidth="1"/>
    <col min="34" max="35" width="14.26953125" style="13" bestFit="1" customWidth="1"/>
    <col min="36" max="36" width="15" style="13" bestFit="1" customWidth="1"/>
    <col min="37" max="37" width="14.26953125" style="13" bestFit="1" customWidth="1"/>
    <col min="38" max="38" width="15.26953125" style="13" bestFit="1" customWidth="1"/>
    <col min="39" max="39" width="15" style="13" bestFit="1" customWidth="1"/>
    <col min="40" max="40" width="15" style="13" customWidth="1"/>
    <col min="41" max="43" width="15.26953125" style="13" bestFit="1" customWidth="1"/>
    <col min="44" max="44" width="14.26953125" style="13" bestFit="1" customWidth="1"/>
    <col min="45" max="45" width="15" style="13" bestFit="1" customWidth="1"/>
    <col min="46" max="46" width="14.26953125" style="13" bestFit="1" customWidth="1"/>
    <col min="47" max="47" width="10.26953125" style="13" bestFit="1" customWidth="1"/>
    <col min="48" max="49" width="10.26953125" style="13" customWidth="1"/>
    <col min="50" max="50" width="9.26953125" style="13"/>
    <col min="51" max="51" width="12.26953125" style="13" bestFit="1" customWidth="1"/>
    <col min="52" max="56" width="9.26953125" style="13"/>
  </cols>
  <sheetData>
    <row r="1" spans="1:57" ht="15" thickBot="1" x14ac:dyDescent="0.4">
      <c r="AF1" s="15"/>
      <c r="AG1" s="15"/>
      <c r="AH1" s="15"/>
      <c r="AI1" s="15"/>
      <c r="AJ1" s="15"/>
      <c r="AK1" s="15"/>
      <c r="AL1" s="15"/>
      <c r="AM1" s="15"/>
      <c r="AN1" s="15"/>
      <c r="AO1" s="16"/>
      <c r="AP1" s="15"/>
      <c r="AQ1" s="17"/>
      <c r="AR1" s="18"/>
    </row>
    <row r="2" spans="1:57" ht="15" thickBot="1" x14ac:dyDescent="0.4">
      <c r="B2" s="19" t="s">
        <v>79</v>
      </c>
      <c r="C2" s="20">
        <v>2026</v>
      </c>
      <c r="AF2" s="15"/>
      <c r="AG2" s="21"/>
      <c r="AH2" s="15"/>
      <c r="AI2" s="15"/>
      <c r="AJ2" s="15"/>
      <c r="AK2" s="15"/>
      <c r="AL2" s="15"/>
      <c r="AM2" s="15"/>
      <c r="AN2" s="15"/>
      <c r="AO2" s="16"/>
      <c r="AP2" s="15"/>
      <c r="AQ2" s="22"/>
      <c r="AR2" s="18"/>
    </row>
    <row r="3" spans="1:57" ht="15" thickBot="1" x14ac:dyDescent="0.4">
      <c r="B3" s="23" t="s">
        <v>80</v>
      </c>
      <c r="C3" s="24">
        <v>6</v>
      </c>
      <c r="AF3" s="15"/>
      <c r="AG3" s="15"/>
      <c r="AH3" s="15"/>
      <c r="AI3" s="15"/>
      <c r="AJ3" s="15"/>
      <c r="AK3" s="15"/>
      <c r="AL3" s="15"/>
      <c r="AM3" s="15"/>
      <c r="AN3" s="15"/>
      <c r="AO3" s="16"/>
      <c r="AP3" s="15"/>
      <c r="AQ3" s="17"/>
      <c r="AR3" s="18"/>
    </row>
    <row r="4" spans="1:57" x14ac:dyDescent="0.35">
      <c r="B4" s="12"/>
      <c r="C4" s="66"/>
      <c r="AF4" s="15"/>
      <c r="AG4" s="15"/>
      <c r="AH4" s="15"/>
      <c r="AI4" s="15"/>
      <c r="AJ4" s="15"/>
      <c r="AK4" s="15"/>
      <c r="AL4" s="15"/>
      <c r="AM4" s="15"/>
      <c r="AN4" s="15"/>
      <c r="AO4" s="16"/>
      <c r="AP4" s="15"/>
      <c r="AQ4" s="17"/>
      <c r="AR4" s="18"/>
    </row>
    <row r="5" spans="1:57" x14ac:dyDescent="0.35">
      <c r="AG5" s="13" t="s">
        <v>81</v>
      </c>
    </row>
    <row r="6" spans="1:57" x14ac:dyDescent="0.35">
      <c r="A6" s="25"/>
      <c r="B6" s="25"/>
      <c r="C6" s="26"/>
      <c r="D6" s="26"/>
      <c r="E6" s="26"/>
      <c r="F6" s="26"/>
      <c r="G6" s="26"/>
      <c r="H6" s="26"/>
      <c r="I6" s="26"/>
      <c r="J6" s="26"/>
      <c r="K6" s="26"/>
      <c r="L6" s="26"/>
      <c r="M6" s="26"/>
      <c r="N6" s="26"/>
      <c r="O6" s="26"/>
      <c r="P6" s="26"/>
      <c r="Q6" s="26"/>
      <c r="R6" s="26"/>
      <c r="S6" s="26"/>
      <c r="T6" s="26"/>
      <c r="U6" s="26"/>
      <c r="V6" s="26"/>
      <c r="W6" s="26"/>
      <c r="X6" s="26"/>
      <c r="Y6" s="26"/>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row>
    <row r="7" spans="1:57" x14ac:dyDescent="0.35">
      <c r="A7" s="25"/>
      <c r="B7" s="25"/>
      <c r="C7" s="26"/>
      <c r="D7" s="26"/>
      <c r="E7" s="26"/>
      <c r="F7" s="26"/>
      <c r="G7" s="26"/>
      <c r="H7" s="26"/>
      <c r="I7" s="26"/>
      <c r="J7" s="26"/>
      <c r="K7" s="26"/>
      <c r="L7" s="26"/>
      <c r="M7" s="26"/>
      <c r="N7" s="26"/>
      <c r="O7" s="26"/>
      <c r="P7" s="26"/>
      <c r="Q7" s="26"/>
      <c r="R7" s="26"/>
      <c r="S7" s="26"/>
      <c r="T7" s="26"/>
      <c r="U7" s="26"/>
      <c r="V7" s="26"/>
      <c r="W7" s="26"/>
      <c r="X7" s="26"/>
      <c r="Y7" s="26"/>
      <c r="Z7" s="25"/>
      <c r="AA7" s="27"/>
      <c r="AB7" s="13" t="s">
        <v>82</v>
      </c>
      <c r="AC7" s="13" t="s">
        <v>119</v>
      </c>
      <c r="AD7" s="13" t="s">
        <v>83</v>
      </c>
      <c r="AE7" s="13" t="s">
        <v>84</v>
      </c>
      <c r="AF7" s="13" t="s">
        <v>85</v>
      </c>
      <c r="AG7" s="13" t="s">
        <v>86</v>
      </c>
      <c r="AH7" s="13" t="s">
        <v>87</v>
      </c>
      <c r="AI7" s="13" t="s">
        <v>88</v>
      </c>
      <c r="AJ7" s="13" t="s">
        <v>89</v>
      </c>
      <c r="AK7" s="13" t="s">
        <v>90</v>
      </c>
      <c r="AL7" s="13" t="s">
        <v>91</v>
      </c>
      <c r="AM7" s="13" t="s">
        <v>92</v>
      </c>
      <c r="AN7" s="13" t="s">
        <v>93</v>
      </c>
      <c r="AO7" s="13" t="s">
        <v>94</v>
      </c>
      <c r="AP7" s="13" t="s">
        <v>95</v>
      </c>
      <c r="AQ7" s="13" t="s">
        <v>96</v>
      </c>
      <c r="AR7" s="13" t="s">
        <v>97</v>
      </c>
      <c r="AS7" s="13" t="s">
        <v>98</v>
      </c>
      <c r="AT7" s="13" t="s">
        <v>99</v>
      </c>
      <c r="AU7" s="13" t="s">
        <v>100</v>
      </c>
      <c r="AV7" s="13" t="s">
        <v>101</v>
      </c>
      <c r="AW7" s="13" t="s">
        <v>102</v>
      </c>
      <c r="AX7" s="13" t="s">
        <v>103</v>
      </c>
      <c r="AY7" s="13" t="s">
        <v>104</v>
      </c>
      <c r="AZ7" s="13" t="s">
        <v>699</v>
      </c>
      <c r="BA7" s="25"/>
      <c r="BB7" s="25"/>
      <c r="BC7" s="25"/>
      <c r="BD7" s="25"/>
    </row>
    <row r="8" spans="1:57" x14ac:dyDescent="0.35">
      <c r="A8" s="25"/>
      <c r="B8" s="25"/>
      <c r="C8" s="26"/>
      <c r="D8" s="26"/>
      <c r="E8" s="26"/>
      <c r="F8" s="26"/>
      <c r="G8" s="26"/>
      <c r="H8" s="26"/>
      <c r="I8" s="26"/>
      <c r="J8" s="26"/>
      <c r="K8" s="26"/>
      <c r="L8" s="26"/>
      <c r="M8" s="26"/>
      <c r="N8" s="26"/>
      <c r="O8" s="26"/>
      <c r="P8" s="26"/>
      <c r="Q8" s="26"/>
      <c r="R8" s="26"/>
      <c r="S8" s="26"/>
      <c r="T8" s="26"/>
      <c r="U8" s="26"/>
      <c r="V8" s="26"/>
      <c r="W8" s="26"/>
      <c r="X8" s="26"/>
      <c r="Y8" s="26"/>
      <c r="Z8" s="27"/>
      <c r="AA8" s="28">
        <f>$C$2-1993+ROUND($C$3/23,0)</f>
        <v>33</v>
      </c>
      <c r="AB8" s="29" t="str">
        <f t="shared" ref="AB8:AQ12" si="0">$AG$5&amp;AB$7&amp;$AA8</f>
        <v>Annual!A33</v>
      </c>
      <c r="AC8" s="29" t="str">
        <f t="shared" si="0"/>
        <v>Annual!B33</v>
      </c>
      <c r="AD8" s="29" t="str">
        <f t="shared" si="0"/>
        <v>Annual!C33</v>
      </c>
      <c r="AE8" s="29" t="str">
        <f t="shared" si="0"/>
        <v>Annual!D33</v>
      </c>
      <c r="AF8" s="29" t="str">
        <f t="shared" si="0"/>
        <v>Annual!E33</v>
      </c>
      <c r="AG8" s="29" t="str">
        <f t="shared" si="0"/>
        <v>Annual!F33</v>
      </c>
      <c r="AH8" s="29" t="str">
        <f t="shared" si="0"/>
        <v>Annual!G33</v>
      </c>
      <c r="AI8" s="29" t="str">
        <f t="shared" si="0"/>
        <v>Annual!H33</v>
      </c>
      <c r="AJ8" s="29" t="str">
        <f t="shared" si="0"/>
        <v>Annual!I33</v>
      </c>
      <c r="AK8" s="29" t="str">
        <f t="shared" si="0"/>
        <v>Annual!J33</v>
      </c>
      <c r="AL8" s="29" t="str">
        <f t="shared" si="0"/>
        <v>Annual!K33</v>
      </c>
      <c r="AM8" s="29" t="str">
        <f t="shared" si="0"/>
        <v>Annual!L33</v>
      </c>
      <c r="AN8" s="29" t="str">
        <f t="shared" si="0"/>
        <v>Annual!M33</v>
      </c>
      <c r="AO8" s="29" t="str">
        <f t="shared" si="0"/>
        <v>Annual!N33</v>
      </c>
      <c r="AP8" s="29" t="str">
        <f t="shared" si="0"/>
        <v>Annual!O33</v>
      </c>
      <c r="AQ8" s="29" t="str">
        <f t="shared" si="0"/>
        <v>Annual!P33</v>
      </c>
      <c r="AR8" s="29" t="str">
        <f t="shared" ref="AN8:AZ12" si="1">$AG$5&amp;AR$7&amp;$AA8</f>
        <v>Annual!Q33</v>
      </c>
      <c r="AS8" s="29" t="str">
        <f t="shared" si="1"/>
        <v>Annual!R33</v>
      </c>
      <c r="AT8" s="29" t="str">
        <f t="shared" si="1"/>
        <v>Annual!S33</v>
      </c>
      <c r="AU8" s="29" t="str">
        <f t="shared" si="1"/>
        <v>Annual!T33</v>
      </c>
      <c r="AV8" s="29" t="str">
        <f t="shared" si="1"/>
        <v>Annual!U33</v>
      </c>
      <c r="AW8" s="29" t="str">
        <f t="shared" si="1"/>
        <v>Annual!V33</v>
      </c>
      <c r="AX8" s="29" t="str">
        <f t="shared" si="1"/>
        <v>Annual!W33</v>
      </c>
      <c r="AY8" s="29" t="str">
        <f t="shared" si="1"/>
        <v>Annual!X33</v>
      </c>
      <c r="AZ8" s="29" t="str">
        <f t="shared" si="1"/>
        <v>Annual!Y33</v>
      </c>
      <c r="BA8" s="25"/>
      <c r="BB8" s="25"/>
      <c r="BC8" s="25"/>
      <c r="BD8" s="25"/>
    </row>
    <row r="9" spans="1:57" x14ac:dyDescent="0.35">
      <c r="A9" s="25"/>
      <c r="B9" s="25"/>
      <c r="C9" s="26"/>
      <c r="D9" s="26"/>
      <c r="E9" s="26"/>
      <c r="F9" s="26"/>
      <c r="G9" s="26"/>
      <c r="H9" s="26"/>
      <c r="I9" s="26"/>
      <c r="J9" s="26"/>
      <c r="K9" s="26"/>
      <c r="L9" s="26"/>
      <c r="M9" s="26"/>
      <c r="N9" s="26"/>
      <c r="O9" s="26"/>
      <c r="P9" s="26"/>
      <c r="Q9" s="26"/>
      <c r="R9" s="26"/>
      <c r="S9" s="26"/>
      <c r="T9" s="26"/>
      <c r="U9" s="26"/>
      <c r="V9" s="26"/>
      <c r="W9" s="26"/>
      <c r="X9" s="26"/>
      <c r="Y9" s="26"/>
      <c r="Z9" s="25"/>
      <c r="AA9" s="13">
        <f>AA8+1</f>
        <v>34</v>
      </c>
      <c r="AB9" s="29" t="str">
        <f t="shared" si="0"/>
        <v>Annual!A34</v>
      </c>
      <c r="AC9" s="29" t="str">
        <f t="shared" si="0"/>
        <v>Annual!B34</v>
      </c>
      <c r="AD9" s="29" t="str">
        <f t="shared" si="0"/>
        <v>Annual!C34</v>
      </c>
      <c r="AE9" s="29" t="str">
        <f t="shared" si="0"/>
        <v>Annual!D34</v>
      </c>
      <c r="AF9" s="29" t="str">
        <f t="shared" si="0"/>
        <v>Annual!E34</v>
      </c>
      <c r="AG9" s="29" t="str">
        <f t="shared" si="0"/>
        <v>Annual!F34</v>
      </c>
      <c r="AH9" s="29" t="str">
        <f t="shared" si="0"/>
        <v>Annual!G34</v>
      </c>
      <c r="AI9" s="29" t="str">
        <f t="shared" si="0"/>
        <v>Annual!H34</v>
      </c>
      <c r="AJ9" s="29" t="str">
        <f t="shared" si="0"/>
        <v>Annual!I34</v>
      </c>
      <c r="AK9" s="29" t="str">
        <f t="shared" si="0"/>
        <v>Annual!J34</v>
      </c>
      <c r="AL9" s="29" t="str">
        <f t="shared" si="0"/>
        <v>Annual!K34</v>
      </c>
      <c r="AM9" s="29" t="str">
        <f t="shared" si="0"/>
        <v>Annual!L34</v>
      </c>
      <c r="AN9" s="29" t="str">
        <f t="shared" si="1"/>
        <v>Annual!M34</v>
      </c>
      <c r="AO9" s="29" t="str">
        <f t="shared" si="1"/>
        <v>Annual!N34</v>
      </c>
      <c r="AP9" s="29" t="str">
        <f t="shared" si="1"/>
        <v>Annual!O34</v>
      </c>
      <c r="AQ9" s="29" t="str">
        <f t="shared" si="1"/>
        <v>Annual!P34</v>
      </c>
      <c r="AR9" s="29" t="str">
        <f t="shared" si="1"/>
        <v>Annual!Q34</v>
      </c>
      <c r="AS9" s="29" t="str">
        <f t="shared" si="1"/>
        <v>Annual!R34</v>
      </c>
      <c r="AT9" s="29" t="str">
        <f t="shared" si="1"/>
        <v>Annual!S34</v>
      </c>
      <c r="AU9" s="29" t="str">
        <f t="shared" si="1"/>
        <v>Annual!T34</v>
      </c>
      <c r="AV9" s="29" t="str">
        <f t="shared" si="1"/>
        <v>Annual!U34</v>
      </c>
      <c r="AW9" s="29" t="str">
        <f t="shared" si="1"/>
        <v>Annual!V34</v>
      </c>
      <c r="AX9" s="29" t="str">
        <f t="shared" si="1"/>
        <v>Annual!W34</v>
      </c>
      <c r="AY9" s="29" t="str">
        <f t="shared" si="1"/>
        <v>Annual!X34</v>
      </c>
      <c r="AZ9" s="29" t="str">
        <f t="shared" si="1"/>
        <v>Annual!Y34</v>
      </c>
      <c r="BA9" s="25"/>
      <c r="BB9" s="25"/>
      <c r="BC9" s="25"/>
      <c r="BD9" s="25"/>
    </row>
    <row r="10" spans="1:57" x14ac:dyDescent="0.35">
      <c r="A10" s="30"/>
      <c r="B10" s="31"/>
      <c r="C10" s="30" t="s">
        <v>105</v>
      </c>
      <c r="D10" s="31"/>
      <c r="E10" s="31"/>
      <c r="F10" s="31"/>
      <c r="G10" s="31"/>
      <c r="H10" s="31"/>
      <c r="I10" s="31"/>
      <c r="J10" s="31"/>
      <c r="K10" s="31"/>
      <c r="L10" s="31"/>
      <c r="M10" s="31"/>
      <c r="N10" s="31"/>
      <c r="O10" s="31"/>
      <c r="P10" s="31"/>
      <c r="Q10" s="31"/>
      <c r="R10" s="31"/>
      <c r="S10" s="31"/>
      <c r="T10" s="31"/>
      <c r="U10" s="31"/>
      <c r="V10" s="31"/>
      <c r="W10" s="31"/>
      <c r="X10" s="31"/>
      <c r="Y10" s="31"/>
      <c r="Z10" s="31"/>
      <c r="AA10" s="13">
        <f>AA9+1</f>
        <v>35</v>
      </c>
      <c r="AB10" s="32" t="str">
        <f t="shared" si="0"/>
        <v>Annual!A35</v>
      </c>
      <c r="AC10" s="32" t="str">
        <f t="shared" si="0"/>
        <v>Annual!B35</v>
      </c>
      <c r="AD10" s="32" t="str">
        <f t="shared" si="0"/>
        <v>Annual!C35</v>
      </c>
      <c r="AE10" s="32" t="str">
        <f t="shared" si="0"/>
        <v>Annual!D35</v>
      </c>
      <c r="AF10" s="32" t="str">
        <f t="shared" si="0"/>
        <v>Annual!E35</v>
      </c>
      <c r="AG10" s="32" t="str">
        <f t="shared" si="0"/>
        <v>Annual!F35</v>
      </c>
      <c r="AH10" s="32" t="str">
        <f t="shared" si="0"/>
        <v>Annual!G35</v>
      </c>
      <c r="AI10" s="32" t="str">
        <f t="shared" si="0"/>
        <v>Annual!H35</v>
      </c>
      <c r="AJ10" s="32" t="str">
        <f t="shared" si="0"/>
        <v>Annual!I35</v>
      </c>
      <c r="AK10" s="32" t="str">
        <f t="shared" si="0"/>
        <v>Annual!J35</v>
      </c>
      <c r="AL10" s="32" t="str">
        <f t="shared" si="0"/>
        <v>Annual!K35</v>
      </c>
      <c r="AM10" s="29" t="str">
        <f t="shared" si="0"/>
        <v>Annual!L35</v>
      </c>
      <c r="AN10" s="29" t="str">
        <f t="shared" si="1"/>
        <v>Annual!M35</v>
      </c>
      <c r="AO10" s="29" t="str">
        <f t="shared" si="1"/>
        <v>Annual!N35</v>
      </c>
      <c r="AP10" s="29" t="str">
        <f t="shared" si="1"/>
        <v>Annual!O35</v>
      </c>
      <c r="AQ10" s="29" t="str">
        <f t="shared" si="1"/>
        <v>Annual!P35</v>
      </c>
      <c r="AR10" s="29" t="str">
        <f t="shared" si="1"/>
        <v>Annual!Q35</v>
      </c>
      <c r="AS10" s="29" t="str">
        <f t="shared" si="1"/>
        <v>Annual!R35</v>
      </c>
      <c r="AT10" s="29" t="str">
        <f t="shared" si="1"/>
        <v>Annual!S35</v>
      </c>
      <c r="AU10" s="29" t="str">
        <f t="shared" si="1"/>
        <v>Annual!T35</v>
      </c>
      <c r="AV10" s="29" t="str">
        <f t="shared" si="1"/>
        <v>Annual!U35</v>
      </c>
      <c r="AW10" s="29" t="str">
        <f t="shared" si="1"/>
        <v>Annual!V35</v>
      </c>
      <c r="AX10" s="29" t="str">
        <f t="shared" si="1"/>
        <v>Annual!W35</v>
      </c>
      <c r="AY10" s="29" t="str">
        <f t="shared" si="1"/>
        <v>Annual!X35</v>
      </c>
      <c r="AZ10" s="29" t="str">
        <f t="shared" si="1"/>
        <v>Annual!Y35</v>
      </c>
      <c r="BA10" s="31"/>
      <c r="BB10" s="31"/>
      <c r="BC10" s="31"/>
      <c r="BD10" s="31"/>
    </row>
    <row r="11" spans="1:57" x14ac:dyDescent="0.35">
      <c r="A11" s="33"/>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13">
        <f>AA10+1</f>
        <v>36</v>
      </c>
      <c r="AB11" s="32" t="str">
        <f t="shared" si="0"/>
        <v>Annual!A36</v>
      </c>
      <c r="AC11" s="32" t="str">
        <f t="shared" si="0"/>
        <v>Annual!B36</v>
      </c>
      <c r="AD11" s="32" t="str">
        <f t="shared" si="0"/>
        <v>Annual!C36</v>
      </c>
      <c r="AE11" s="32" t="str">
        <f t="shared" si="0"/>
        <v>Annual!D36</v>
      </c>
      <c r="AF11" s="32" t="str">
        <f t="shared" si="0"/>
        <v>Annual!E36</v>
      </c>
      <c r="AG11" s="32" t="str">
        <f t="shared" si="0"/>
        <v>Annual!F36</v>
      </c>
      <c r="AH11" s="32" t="str">
        <f t="shared" si="0"/>
        <v>Annual!G36</v>
      </c>
      <c r="AI11" s="32" t="str">
        <f t="shared" si="0"/>
        <v>Annual!H36</v>
      </c>
      <c r="AJ11" s="32" t="str">
        <f t="shared" si="0"/>
        <v>Annual!I36</v>
      </c>
      <c r="AK11" s="32" t="str">
        <f t="shared" si="0"/>
        <v>Annual!J36</v>
      </c>
      <c r="AL11" s="32" t="str">
        <f t="shared" si="0"/>
        <v>Annual!K36</v>
      </c>
      <c r="AM11" s="29" t="str">
        <f t="shared" si="0"/>
        <v>Annual!L36</v>
      </c>
      <c r="AN11" s="29" t="str">
        <f t="shared" si="1"/>
        <v>Annual!M36</v>
      </c>
      <c r="AO11" s="29" t="str">
        <f t="shared" si="1"/>
        <v>Annual!N36</v>
      </c>
      <c r="AP11" s="29" t="str">
        <f t="shared" si="1"/>
        <v>Annual!O36</v>
      </c>
      <c r="AQ11" s="29" t="str">
        <f t="shared" si="1"/>
        <v>Annual!P36</v>
      </c>
      <c r="AR11" s="29" t="str">
        <f t="shared" si="1"/>
        <v>Annual!Q36</v>
      </c>
      <c r="AS11" s="29" t="str">
        <f t="shared" si="1"/>
        <v>Annual!R36</v>
      </c>
      <c r="AT11" s="29" t="str">
        <f t="shared" si="1"/>
        <v>Annual!S36</v>
      </c>
      <c r="AU11" s="29" t="str">
        <f t="shared" si="1"/>
        <v>Annual!T36</v>
      </c>
      <c r="AV11" s="29" t="str">
        <f t="shared" si="1"/>
        <v>Annual!U36</v>
      </c>
      <c r="AW11" s="29" t="str">
        <f t="shared" si="1"/>
        <v>Annual!V36</v>
      </c>
      <c r="AX11" s="29" t="str">
        <f t="shared" si="1"/>
        <v>Annual!W36</v>
      </c>
      <c r="AY11" s="29" t="str">
        <f t="shared" si="1"/>
        <v>Annual!X36</v>
      </c>
      <c r="AZ11" s="29" t="str">
        <f t="shared" si="1"/>
        <v>Annual!Y36</v>
      </c>
      <c r="BA11" s="34"/>
      <c r="BB11" s="34"/>
      <c r="BC11" s="34"/>
      <c r="BD11" s="34"/>
    </row>
    <row r="12" spans="1:57" x14ac:dyDescent="0.35">
      <c r="A12" s="30"/>
      <c r="B12" s="31"/>
      <c r="C12" s="31"/>
      <c r="D12" s="31"/>
      <c r="E12" s="35" t="s">
        <v>106</v>
      </c>
      <c r="F12" s="36"/>
      <c r="G12" s="36"/>
      <c r="H12" s="36"/>
      <c r="I12" s="36"/>
      <c r="J12" s="36"/>
      <c r="K12" s="36"/>
      <c r="L12" s="36"/>
      <c r="M12" s="36"/>
      <c r="N12" s="36"/>
      <c r="O12" s="36"/>
      <c r="P12" s="36"/>
      <c r="Q12" s="36"/>
      <c r="R12" s="36"/>
      <c r="S12" s="36"/>
      <c r="T12" s="31"/>
      <c r="U12" s="31"/>
      <c r="V12" s="31"/>
      <c r="W12" s="31"/>
      <c r="X12" s="31"/>
      <c r="Y12" s="31"/>
      <c r="Z12" s="31"/>
      <c r="AA12" s="13">
        <f>AA11+1</f>
        <v>37</v>
      </c>
      <c r="AB12" s="32" t="str">
        <f t="shared" si="0"/>
        <v>Annual!A37</v>
      </c>
      <c r="AC12" s="32" t="str">
        <f t="shared" si="0"/>
        <v>Annual!B37</v>
      </c>
      <c r="AD12" s="32" t="str">
        <f t="shared" si="0"/>
        <v>Annual!C37</v>
      </c>
      <c r="AE12" s="32" t="str">
        <f t="shared" si="0"/>
        <v>Annual!D37</v>
      </c>
      <c r="AF12" s="32" t="str">
        <f t="shared" si="0"/>
        <v>Annual!E37</v>
      </c>
      <c r="AG12" s="32" t="str">
        <f t="shared" si="0"/>
        <v>Annual!F37</v>
      </c>
      <c r="AH12" s="32" t="str">
        <f t="shared" si="0"/>
        <v>Annual!G37</v>
      </c>
      <c r="AI12" s="32" t="str">
        <f t="shared" si="0"/>
        <v>Annual!H37</v>
      </c>
      <c r="AJ12" s="32" t="str">
        <f t="shared" si="0"/>
        <v>Annual!I37</v>
      </c>
      <c r="AK12" s="32" t="str">
        <f t="shared" si="0"/>
        <v>Annual!J37</v>
      </c>
      <c r="AL12" s="32" t="str">
        <f t="shared" si="0"/>
        <v>Annual!K37</v>
      </c>
      <c r="AM12" s="29" t="str">
        <f t="shared" si="0"/>
        <v>Annual!L37</v>
      </c>
      <c r="AN12" s="29" t="str">
        <f t="shared" si="1"/>
        <v>Annual!M37</v>
      </c>
      <c r="AO12" s="29" t="str">
        <f t="shared" si="1"/>
        <v>Annual!N37</v>
      </c>
      <c r="AP12" s="29" t="str">
        <f t="shared" si="1"/>
        <v>Annual!O37</v>
      </c>
      <c r="AQ12" s="29" t="str">
        <f t="shared" si="1"/>
        <v>Annual!P37</v>
      </c>
      <c r="AR12" s="29" t="str">
        <f t="shared" si="1"/>
        <v>Annual!Q37</v>
      </c>
      <c r="AS12" s="29" t="str">
        <f t="shared" si="1"/>
        <v>Annual!R37</v>
      </c>
      <c r="AT12" s="29" t="str">
        <f t="shared" si="1"/>
        <v>Annual!S37</v>
      </c>
      <c r="AU12" s="29" t="str">
        <f t="shared" si="1"/>
        <v>Annual!T37</v>
      </c>
      <c r="AV12" s="29" t="str">
        <f t="shared" si="1"/>
        <v>Annual!U37</v>
      </c>
      <c r="AW12" s="29" t="str">
        <f t="shared" si="1"/>
        <v>Annual!V37</v>
      </c>
      <c r="AX12" s="29" t="str">
        <f t="shared" si="1"/>
        <v>Annual!W37</v>
      </c>
      <c r="AY12" s="29" t="str">
        <f t="shared" si="1"/>
        <v>Annual!X37</v>
      </c>
      <c r="AZ12" s="29" t="str">
        <f t="shared" si="1"/>
        <v>Annual!Y37</v>
      </c>
      <c r="BA12" s="31"/>
      <c r="BB12" s="31"/>
      <c r="BC12" s="31"/>
      <c r="BD12" s="31"/>
    </row>
    <row r="13" spans="1:57" x14ac:dyDescent="0.35">
      <c r="A13" s="30"/>
      <c r="B13" s="31"/>
      <c r="C13" s="37"/>
      <c r="D13" s="37"/>
      <c r="E13" s="37"/>
      <c r="F13" s="38" t="s">
        <v>107</v>
      </c>
      <c r="G13" s="38"/>
      <c r="H13" s="38"/>
      <c r="I13" s="38"/>
      <c r="J13" s="39"/>
      <c r="K13" s="39"/>
      <c r="L13" s="39"/>
      <c r="M13" s="39"/>
      <c r="N13" s="39"/>
      <c r="O13" s="39"/>
      <c r="P13" s="39"/>
      <c r="Q13" s="39"/>
      <c r="R13" s="39"/>
      <c r="S13" s="39"/>
      <c r="T13" s="37"/>
      <c r="U13" s="37"/>
      <c r="V13" s="37"/>
      <c r="W13" s="37"/>
      <c r="X13" s="37"/>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row>
    <row r="14" spans="1:57" ht="63.5" x14ac:dyDescent="0.35">
      <c r="A14" s="30"/>
      <c r="B14" s="31"/>
      <c r="C14" s="40" t="s">
        <v>108</v>
      </c>
      <c r="D14" s="40" t="s">
        <v>109</v>
      </c>
      <c r="E14" s="40" t="s">
        <v>35</v>
      </c>
      <c r="F14" s="40" t="s">
        <v>37</v>
      </c>
      <c r="G14" s="40" t="s">
        <v>28</v>
      </c>
      <c r="H14" s="40" t="s">
        <v>29</v>
      </c>
      <c r="I14" s="40" t="s">
        <v>110</v>
      </c>
      <c r="J14" s="40" t="s">
        <v>111</v>
      </c>
      <c r="K14" s="40" t="s">
        <v>38</v>
      </c>
      <c r="L14" s="40" t="s">
        <v>112</v>
      </c>
      <c r="M14" s="40" t="s">
        <v>113</v>
      </c>
      <c r="N14" s="40" t="s">
        <v>32</v>
      </c>
      <c r="O14" s="40" t="s">
        <v>39</v>
      </c>
      <c r="P14" s="40" t="s">
        <v>40</v>
      </c>
      <c r="Q14" s="40" t="s">
        <v>114</v>
      </c>
      <c r="R14" s="40" t="s">
        <v>698</v>
      </c>
      <c r="S14" s="40" t="s">
        <v>115</v>
      </c>
      <c r="T14" s="40" t="s">
        <v>116</v>
      </c>
      <c r="U14" s="40" t="s">
        <v>33</v>
      </c>
      <c r="V14" s="40" t="s">
        <v>117</v>
      </c>
      <c r="W14" s="40" t="s">
        <v>34</v>
      </c>
      <c r="X14" s="40" t="s">
        <v>41</v>
      </c>
      <c r="Y14" s="40" t="s">
        <v>42</v>
      </c>
      <c r="Z14" s="40" t="s">
        <v>43</v>
      </c>
      <c r="AA14" s="31"/>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31"/>
      <c r="AZ14" s="31"/>
      <c r="BA14" s="31"/>
      <c r="BB14" s="31"/>
      <c r="BC14" s="31"/>
      <c r="BD14" s="31"/>
      <c r="BE14" s="31"/>
    </row>
    <row r="15" spans="1:57" x14ac:dyDescent="0.35">
      <c r="A15" s="41"/>
      <c r="Z15" s="14"/>
      <c r="AH15" s="13" t="s">
        <v>118</v>
      </c>
      <c r="BA15" s="31"/>
      <c r="BE15" s="13"/>
    </row>
    <row r="16" spans="1:57" x14ac:dyDescent="0.35">
      <c r="Z16" s="14"/>
      <c r="BA16" s="31"/>
      <c r="BE16" s="13"/>
    </row>
    <row r="17" spans="1:57" x14ac:dyDescent="0.35">
      <c r="A17" s="13">
        <v>1997</v>
      </c>
      <c r="B17" s="31" t="s">
        <v>46</v>
      </c>
      <c r="C17" s="14">
        <v>29.88</v>
      </c>
      <c r="D17" s="14">
        <v>1.64</v>
      </c>
      <c r="E17" s="14">
        <v>28.2407</v>
      </c>
      <c r="F17" s="14">
        <v>12.194000000000001</v>
      </c>
      <c r="G17" s="14">
        <v>1.0333000000000001</v>
      </c>
      <c r="H17" s="14">
        <v>7.3555000000000001</v>
      </c>
      <c r="I17" s="14">
        <v>7.4817</v>
      </c>
      <c r="J17" s="14">
        <v>0.12620000000000001</v>
      </c>
      <c r="K17" s="14" t="s">
        <v>184</v>
      </c>
      <c r="O17" s="14">
        <v>0.05</v>
      </c>
      <c r="P17" s="14" t="s">
        <v>184</v>
      </c>
      <c r="Q17" s="14" t="s">
        <v>184</v>
      </c>
      <c r="R17" s="14" t="s">
        <v>184</v>
      </c>
      <c r="S17" s="14">
        <v>14.0365</v>
      </c>
      <c r="T17" s="14">
        <v>6.5316000000000001</v>
      </c>
      <c r="U17" s="14">
        <v>1.2907999999999999</v>
      </c>
      <c r="V17" s="14">
        <v>0.502</v>
      </c>
      <c r="W17" s="14">
        <v>30.0335</v>
      </c>
      <c r="X17" s="14" t="s">
        <v>184</v>
      </c>
      <c r="Y17" s="14" t="s">
        <v>184</v>
      </c>
      <c r="Z17" s="14" t="s">
        <v>184</v>
      </c>
      <c r="AB17" s="31"/>
      <c r="AC17" s="31" t="s">
        <v>82</v>
      </c>
      <c r="AD17" s="31" t="s">
        <v>119</v>
      </c>
      <c r="AE17" s="31" t="s">
        <v>83</v>
      </c>
      <c r="AF17" s="31" t="s">
        <v>84</v>
      </c>
      <c r="AG17" s="31" t="s">
        <v>85</v>
      </c>
      <c r="AH17" s="31" t="s">
        <v>86</v>
      </c>
      <c r="AI17" s="31" t="s">
        <v>87</v>
      </c>
      <c r="AJ17" s="31" t="s">
        <v>88</v>
      </c>
      <c r="AK17" s="31" t="s">
        <v>89</v>
      </c>
      <c r="AL17" s="31" t="s">
        <v>90</v>
      </c>
      <c r="AM17" s="31" t="s">
        <v>91</v>
      </c>
      <c r="AN17" s="31" t="s">
        <v>92</v>
      </c>
      <c r="AO17" s="31" t="s">
        <v>93</v>
      </c>
      <c r="AP17" s="31" t="s">
        <v>94</v>
      </c>
      <c r="AQ17" s="31" t="s">
        <v>95</v>
      </c>
      <c r="AR17" s="31" t="s">
        <v>96</v>
      </c>
      <c r="AS17" s="31" t="s">
        <v>97</v>
      </c>
      <c r="AT17" s="31" t="s">
        <v>98</v>
      </c>
      <c r="AU17" s="31" t="s">
        <v>99</v>
      </c>
      <c r="AV17" s="31" t="s">
        <v>100</v>
      </c>
      <c r="AW17" s="31" t="s">
        <v>101</v>
      </c>
      <c r="AX17" s="13" t="s">
        <v>102</v>
      </c>
      <c r="AY17" s="13" t="s">
        <v>103</v>
      </c>
      <c r="AZ17" s="13" t="s">
        <v>104</v>
      </c>
      <c r="BA17" s="13" t="s">
        <v>699</v>
      </c>
      <c r="BE17" s="13"/>
    </row>
    <row r="18" spans="1:57" x14ac:dyDescent="0.35">
      <c r="A18" s="13">
        <v>1997</v>
      </c>
      <c r="B18" s="31" t="s">
        <v>47</v>
      </c>
      <c r="C18" s="14">
        <v>58.349999999999994</v>
      </c>
      <c r="D18" s="14">
        <v>3.16</v>
      </c>
      <c r="E18" s="14">
        <v>55.189800000000005</v>
      </c>
      <c r="F18" s="14">
        <v>22.5</v>
      </c>
      <c r="G18" s="14">
        <v>1.7025000000000001</v>
      </c>
      <c r="H18" s="14">
        <v>15.2682</v>
      </c>
      <c r="I18" s="14">
        <v>15.2615</v>
      </c>
      <c r="J18" s="14">
        <v>0.36209999999999998</v>
      </c>
      <c r="K18" s="14" t="e">
        <v>#VALUE!</v>
      </c>
      <c r="O18" s="14">
        <v>9.5500000000000002E-2</v>
      </c>
      <c r="P18" s="14" t="e">
        <v>#VALUE!</v>
      </c>
      <c r="Q18" s="14" t="e">
        <v>#VALUE!</v>
      </c>
      <c r="R18" s="14" t="e">
        <v>#VALUE!</v>
      </c>
      <c r="S18" s="14">
        <v>25.971899999999998</v>
      </c>
      <c r="T18" s="14">
        <v>13.495100000000001</v>
      </c>
      <c r="U18" s="14">
        <v>2.6185999999999998</v>
      </c>
      <c r="V18" s="14">
        <v>1.004</v>
      </c>
      <c r="W18" s="14">
        <v>58.812399999999997</v>
      </c>
      <c r="X18" s="14" t="s">
        <v>184</v>
      </c>
      <c r="Y18" s="14" t="s">
        <v>184</v>
      </c>
      <c r="Z18" s="14" t="s">
        <v>184</v>
      </c>
      <c r="AB18" s="42">
        <f>5+(C2-1998)*12+C3</f>
        <v>347</v>
      </c>
      <c r="AC18" s="29" t="str">
        <f t="shared" ref="AC18:AL32" si="2">$AH$15&amp;AC$17&amp;$AB18</f>
        <v>Month!A347</v>
      </c>
      <c r="AD18" s="29" t="str">
        <f t="shared" si="2"/>
        <v>Month!B347</v>
      </c>
      <c r="AE18" s="29" t="str">
        <f t="shared" si="2"/>
        <v>Month!C347</v>
      </c>
      <c r="AF18" s="29" t="str">
        <f t="shared" si="2"/>
        <v>Month!D347</v>
      </c>
      <c r="AG18" s="29" t="str">
        <f t="shared" si="2"/>
        <v>Month!E347</v>
      </c>
      <c r="AH18" s="29" t="str">
        <f t="shared" si="2"/>
        <v>Month!F347</v>
      </c>
      <c r="AI18" s="29" t="str">
        <f t="shared" si="2"/>
        <v>Month!G347</v>
      </c>
      <c r="AJ18" s="29" t="str">
        <f t="shared" si="2"/>
        <v>Month!H347</v>
      </c>
      <c r="AK18" s="29" t="str">
        <f t="shared" si="2"/>
        <v>Month!I347</v>
      </c>
      <c r="AL18" s="29" t="str">
        <f t="shared" si="2"/>
        <v>Month!J347</v>
      </c>
      <c r="AM18" s="29" t="str">
        <f t="shared" ref="AM18:BA32" si="3">$AH$15&amp;AM$17&amp;$AB18</f>
        <v>Month!K347</v>
      </c>
      <c r="AN18" s="29" t="str">
        <f t="shared" si="3"/>
        <v>Month!L347</v>
      </c>
      <c r="AO18" s="29" t="str">
        <f t="shared" si="3"/>
        <v>Month!M347</v>
      </c>
      <c r="AP18" s="29" t="str">
        <f t="shared" si="3"/>
        <v>Month!N347</v>
      </c>
      <c r="AQ18" s="29" t="str">
        <f t="shared" si="3"/>
        <v>Month!O347</v>
      </c>
      <c r="AR18" s="29" t="str">
        <f t="shared" si="3"/>
        <v>Month!P347</v>
      </c>
      <c r="AS18" s="29" t="str">
        <f t="shared" si="3"/>
        <v>Month!Q347</v>
      </c>
      <c r="AT18" s="29" t="str">
        <f t="shared" si="3"/>
        <v>Month!R347</v>
      </c>
      <c r="AU18" s="29" t="str">
        <f t="shared" si="3"/>
        <v>Month!S347</v>
      </c>
      <c r="AV18" s="29" t="str">
        <f t="shared" si="3"/>
        <v>Month!T347</v>
      </c>
      <c r="AW18" s="29" t="str">
        <f t="shared" si="3"/>
        <v>Month!U347</v>
      </c>
      <c r="AX18" s="29" t="str">
        <f t="shared" si="3"/>
        <v>Month!V347</v>
      </c>
      <c r="AY18" s="29" t="str">
        <f t="shared" si="3"/>
        <v>Month!W347</v>
      </c>
      <c r="AZ18" s="29" t="str">
        <f t="shared" si="3"/>
        <v>Month!X347</v>
      </c>
      <c r="BA18" s="29" t="str">
        <f t="shared" si="3"/>
        <v>Month!Y347</v>
      </c>
      <c r="BE18" s="13"/>
    </row>
    <row r="19" spans="1:57" x14ac:dyDescent="0.35">
      <c r="A19" s="13">
        <v>1997</v>
      </c>
      <c r="B19" s="31" t="s">
        <v>48</v>
      </c>
      <c r="C19" s="14">
        <v>91.007299999999987</v>
      </c>
      <c r="D19" s="14">
        <v>4.8388</v>
      </c>
      <c r="E19" s="14">
        <v>86.168300000000002</v>
      </c>
      <c r="F19" s="14">
        <v>33.789000000000001</v>
      </c>
      <c r="G19" s="14">
        <v>2.1731000000000003</v>
      </c>
      <c r="H19" s="14">
        <v>25.163600000000002</v>
      </c>
      <c r="I19" s="14">
        <v>23.915700000000001</v>
      </c>
      <c r="J19" s="14">
        <v>0.98670000000000002</v>
      </c>
      <c r="K19" s="14" t="e">
        <v>#VALUE!</v>
      </c>
      <c r="O19" s="14">
        <v>0.14030000000000001</v>
      </c>
      <c r="P19" s="14" t="e">
        <v>#VALUE!</v>
      </c>
      <c r="Q19" s="14" t="e">
        <v>#VALUE!</v>
      </c>
      <c r="R19" s="14" t="e">
        <v>#VALUE!</v>
      </c>
      <c r="S19" s="14">
        <v>38.967199999999998</v>
      </c>
      <c r="T19" s="14">
        <v>22.203200000000002</v>
      </c>
      <c r="U19" s="14">
        <v>4.2677999999999994</v>
      </c>
      <c r="V19" s="14">
        <v>1.6320000000000001</v>
      </c>
      <c r="W19" s="14">
        <v>92.068099999999987</v>
      </c>
      <c r="X19" s="14" t="s">
        <v>184</v>
      </c>
      <c r="Y19" s="14" t="s">
        <v>184</v>
      </c>
      <c r="Z19" s="14" t="s">
        <v>184</v>
      </c>
      <c r="AB19" s="13">
        <f>AB18+1</f>
        <v>348</v>
      </c>
      <c r="AC19" s="29" t="str">
        <f t="shared" si="2"/>
        <v>Month!A348</v>
      </c>
      <c r="AD19" s="29" t="str">
        <f t="shared" si="2"/>
        <v>Month!B348</v>
      </c>
      <c r="AE19" s="29" t="str">
        <f t="shared" si="2"/>
        <v>Month!C348</v>
      </c>
      <c r="AF19" s="29" t="str">
        <f t="shared" si="2"/>
        <v>Month!D348</v>
      </c>
      <c r="AG19" s="29" t="str">
        <f t="shared" si="2"/>
        <v>Month!E348</v>
      </c>
      <c r="AH19" s="29" t="str">
        <f t="shared" si="2"/>
        <v>Month!F348</v>
      </c>
      <c r="AI19" s="29" t="str">
        <f t="shared" si="2"/>
        <v>Month!G348</v>
      </c>
      <c r="AJ19" s="29" t="str">
        <f t="shared" si="2"/>
        <v>Month!H348</v>
      </c>
      <c r="AK19" s="29" t="str">
        <f t="shared" si="2"/>
        <v>Month!I348</v>
      </c>
      <c r="AL19" s="29" t="str">
        <f t="shared" si="2"/>
        <v>Month!J348</v>
      </c>
      <c r="AM19" s="29" t="str">
        <f t="shared" si="3"/>
        <v>Month!K348</v>
      </c>
      <c r="AN19" s="29" t="str">
        <f t="shared" si="3"/>
        <v>Month!L348</v>
      </c>
      <c r="AO19" s="29" t="str">
        <f t="shared" si="3"/>
        <v>Month!M348</v>
      </c>
      <c r="AP19" s="29" t="str">
        <f t="shared" si="3"/>
        <v>Month!N348</v>
      </c>
      <c r="AQ19" s="29" t="str">
        <f t="shared" si="3"/>
        <v>Month!O348</v>
      </c>
      <c r="AR19" s="29" t="str">
        <f t="shared" si="3"/>
        <v>Month!P348</v>
      </c>
      <c r="AS19" s="29" t="str">
        <f t="shared" si="3"/>
        <v>Month!Q348</v>
      </c>
      <c r="AT19" s="29" t="str">
        <f t="shared" si="3"/>
        <v>Month!R348</v>
      </c>
      <c r="AU19" s="29" t="str">
        <f t="shared" si="3"/>
        <v>Month!S348</v>
      </c>
      <c r="AV19" s="29" t="str">
        <f t="shared" si="3"/>
        <v>Month!T348</v>
      </c>
      <c r="AW19" s="29" t="str">
        <f t="shared" si="3"/>
        <v>Month!U348</v>
      </c>
      <c r="AX19" s="29" t="str">
        <f t="shared" si="3"/>
        <v>Month!V348</v>
      </c>
      <c r="AY19" s="29" t="str">
        <f t="shared" si="3"/>
        <v>Month!W348</v>
      </c>
      <c r="AZ19" s="29" t="str">
        <f t="shared" si="3"/>
        <v>Month!X348</v>
      </c>
      <c r="BA19" s="29" t="str">
        <f t="shared" si="3"/>
        <v>Month!Y348</v>
      </c>
      <c r="BE19" s="13"/>
    </row>
    <row r="20" spans="1:57" x14ac:dyDescent="0.35">
      <c r="A20" s="13">
        <v>1997</v>
      </c>
      <c r="B20" s="31" t="s">
        <v>49</v>
      </c>
      <c r="C20" s="14">
        <v>114.79619999999998</v>
      </c>
      <c r="D20" s="14">
        <v>6.1591000000000005</v>
      </c>
      <c r="E20" s="14">
        <v>108.6369</v>
      </c>
      <c r="F20" s="14">
        <v>41.005000000000003</v>
      </c>
      <c r="G20" s="14">
        <v>2.3914000000000004</v>
      </c>
      <c r="H20" s="14">
        <v>32.804400000000001</v>
      </c>
      <c r="I20" s="14">
        <v>31.041499999999999</v>
      </c>
      <c r="J20" s="14">
        <v>1.2099</v>
      </c>
      <c r="K20" s="14" t="e">
        <v>#VALUE!</v>
      </c>
      <c r="O20" s="14">
        <v>0.18480000000000002</v>
      </c>
      <c r="P20" s="14" t="e">
        <v>#VALUE!</v>
      </c>
      <c r="Q20" s="14" t="e">
        <v>#VALUE!</v>
      </c>
      <c r="R20" s="14" t="e">
        <v>#VALUE!</v>
      </c>
      <c r="S20" s="14">
        <v>47.632799999999996</v>
      </c>
      <c r="T20" s="14">
        <v>28.626300000000001</v>
      </c>
      <c r="U20" s="14">
        <v>5.5839999999999996</v>
      </c>
      <c r="V20" s="14">
        <v>2.0140000000000002</v>
      </c>
      <c r="W20" s="14">
        <v>116.23489999999998</v>
      </c>
      <c r="X20" s="14" t="s">
        <v>184</v>
      </c>
      <c r="Y20" s="14" t="s">
        <v>184</v>
      </c>
      <c r="Z20" s="14" t="s">
        <v>184</v>
      </c>
      <c r="AB20" s="13">
        <f t="shared" ref="AB20:AB32" si="4">AB19+1</f>
        <v>349</v>
      </c>
      <c r="AC20" s="29" t="str">
        <f t="shared" si="2"/>
        <v>Month!A349</v>
      </c>
      <c r="AD20" s="29" t="str">
        <f t="shared" si="2"/>
        <v>Month!B349</v>
      </c>
      <c r="AE20" s="29" t="str">
        <f t="shared" si="2"/>
        <v>Month!C349</v>
      </c>
      <c r="AF20" s="29" t="str">
        <f t="shared" si="2"/>
        <v>Month!D349</v>
      </c>
      <c r="AG20" s="29" t="str">
        <f t="shared" si="2"/>
        <v>Month!E349</v>
      </c>
      <c r="AH20" s="29" t="str">
        <f t="shared" si="2"/>
        <v>Month!F349</v>
      </c>
      <c r="AI20" s="29" t="str">
        <f t="shared" si="2"/>
        <v>Month!G349</v>
      </c>
      <c r="AJ20" s="29" t="str">
        <f t="shared" si="2"/>
        <v>Month!H349</v>
      </c>
      <c r="AK20" s="29" t="str">
        <f t="shared" si="2"/>
        <v>Month!I349</v>
      </c>
      <c r="AL20" s="29" t="str">
        <f t="shared" si="2"/>
        <v>Month!J349</v>
      </c>
      <c r="AM20" s="29" t="str">
        <f t="shared" si="3"/>
        <v>Month!K349</v>
      </c>
      <c r="AN20" s="29" t="str">
        <f t="shared" si="3"/>
        <v>Month!L349</v>
      </c>
      <c r="AO20" s="29" t="str">
        <f t="shared" si="3"/>
        <v>Month!M349</v>
      </c>
      <c r="AP20" s="29" t="str">
        <f t="shared" si="3"/>
        <v>Month!N349</v>
      </c>
      <c r="AQ20" s="29" t="str">
        <f t="shared" si="3"/>
        <v>Month!O349</v>
      </c>
      <c r="AR20" s="29" t="str">
        <f t="shared" si="3"/>
        <v>Month!P349</v>
      </c>
      <c r="AS20" s="29" t="str">
        <f t="shared" si="3"/>
        <v>Month!Q349</v>
      </c>
      <c r="AT20" s="29" t="str">
        <f t="shared" si="3"/>
        <v>Month!R349</v>
      </c>
      <c r="AU20" s="29" t="str">
        <f t="shared" si="3"/>
        <v>Month!S349</v>
      </c>
      <c r="AV20" s="29" t="str">
        <f t="shared" si="3"/>
        <v>Month!T349</v>
      </c>
      <c r="AW20" s="29" t="str">
        <f t="shared" si="3"/>
        <v>Month!U349</v>
      </c>
      <c r="AX20" s="29" t="str">
        <f t="shared" si="3"/>
        <v>Month!V349</v>
      </c>
      <c r="AY20" s="29" t="str">
        <f t="shared" si="3"/>
        <v>Month!W349</v>
      </c>
      <c r="AZ20" s="29" t="str">
        <f t="shared" si="3"/>
        <v>Month!X349</v>
      </c>
      <c r="BA20" s="29" t="str">
        <f t="shared" si="3"/>
        <v>Month!Y349</v>
      </c>
      <c r="BE20" s="13"/>
    </row>
    <row r="21" spans="1:57" x14ac:dyDescent="0.35">
      <c r="A21" s="13">
        <v>1997</v>
      </c>
      <c r="B21" s="31" t="s">
        <v>50</v>
      </c>
      <c r="C21" s="14">
        <v>137.76609999999999</v>
      </c>
      <c r="D21" s="14">
        <v>7.3847000000000005</v>
      </c>
      <c r="E21" s="14">
        <v>130.38120000000001</v>
      </c>
      <c r="F21" s="14">
        <v>47.236000000000004</v>
      </c>
      <c r="G21" s="14">
        <v>2.6541000000000006</v>
      </c>
      <c r="H21" s="14">
        <v>40.386600000000001</v>
      </c>
      <c r="I21" s="14">
        <v>38.517699999999998</v>
      </c>
      <c r="J21" s="14">
        <v>1.3558999999999999</v>
      </c>
      <c r="K21" s="14" t="e">
        <v>#VALUE!</v>
      </c>
      <c r="O21" s="14">
        <v>0.23110000000000003</v>
      </c>
      <c r="P21" s="14" t="e">
        <v>#VALUE!</v>
      </c>
      <c r="Q21" s="14" t="e">
        <v>#VALUE!</v>
      </c>
      <c r="R21" s="14" t="e">
        <v>#VALUE!</v>
      </c>
      <c r="S21" s="14">
        <v>55.270499999999998</v>
      </c>
      <c r="T21" s="14">
        <v>35.083399999999997</v>
      </c>
      <c r="U21" s="14">
        <v>6.8663999999999996</v>
      </c>
      <c r="V21" s="14">
        <v>2.3960000000000004</v>
      </c>
      <c r="W21" s="14">
        <v>139.64359999999999</v>
      </c>
      <c r="X21" s="14" t="s">
        <v>184</v>
      </c>
      <c r="Y21" s="14" t="s">
        <v>184</v>
      </c>
      <c r="Z21" s="14" t="s">
        <v>184</v>
      </c>
      <c r="AB21" s="13">
        <f t="shared" si="4"/>
        <v>350</v>
      </c>
      <c r="AC21" s="29" t="str">
        <f t="shared" si="2"/>
        <v>Month!A350</v>
      </c>
      <c r="AD21" s="29" t="str">
        <f t="shared" si="2"/>
        <v>Month!B350</v>
      </c>
      <c r="AE21" s="29" t="str">
        <f t="shared" si="2"/>
        <v>Month!C350</v>
      </c>
      <c r="AF21" s="29" t="str">
        <f t="shared" si="2"/>
        <v>Month!D350</v>
      </c>
      <c r="AG21" s="29" t="str">
        <f t="shared" si="2"/>
        <v>Month!E350</v>
      </c>
      <c r="AH21" s="29" t="str">
        <f t="shared" si="2"/>
        <v>Month!F350</v>
      </c>
      <c r="AI21" s="29" t="str">
        <f t="shared" si="2"/>
        <v>Month!G350</v>
      </c>
      <c r="AJ21" s="29" t="str">
        <f t="shared" si="2"/>
        <v>Month!H350</v>
      </c>
      <c r="AK21" s="29" t="str">
        <f t="shared" si="2"/>
        <v>Month!I350</v>
      </c>
      <c r="AL21" s="29" t="str">
        <f t="shared" si="2"/>
        <v>Month!J350</v>
      </c>
      <c r="AM21" s="29" t="str">
        <f t="shared" si="3"/>
        <v>Month!K350</v>
      </c>
      <c r="AN21" s="29" t="str">
        <f t="shared" si="3"/>
        <v>Month!L350</v>
      </c>
      <c r="AO21" s="29" t="str">
        <f t="shared" si="3"/>
        <v>Month!M350</v>
      </c>
      <c r="AP21" s="29" t="str">
        <f t="shared" si="3"/>
        <v>Month!N350</v>
      </c>
      <c r="AQ21" s="29" t="str">
        <f t="shared" si="3"/>
        <v>Month!O350</v>
      </c>
      <c r="AR21" s="29" t="str">
        <f t="shared" si="3"/>
        <v>Month!P350</v>
      </c>
      <c r="AS21" s="29" t="str">
        <f t="shared" si="3"/>
        <v>Month!Q350</v>
      </c>
      <c r="AT21" s="29" t="str">
        <f t="shared" si="3"/>
        <v>Month!R350</v>
      </c>
      <c r="AU21" s="29" t="str">
        <f t="shared" si="3"/>
        <v>Month!S350</v>
      </c>
      <c r="AV21" s="29" t="str">
        <f t="shared" si="3"/>
        <v>Month!T350</v>
      </c>
      <c r="AW21" s="29" t="str">
        <f t="shared" si="3"/>
        <v>Month!U350</v>
      </c>
      <c r="AX21" s="29" t="str">
        <f t="shared" si="3"/>
        <v>Month!V350</v>
      </c>
      <c r="AY21" s="29" t="str">
        <f t="shared" si="3"/>
        <v>Month!W350</v>
      </c>
      <c r="AZ21" s="29" t="str">
        <f t="shared" si="3"/>
        <v>Month!X350</v>
      </c>
      <c r="BA21" s="29" t="str">
        <f t="shared" si="3"/>
        <v>Month!Y350</v>
      </c>
      <c r="BE21" s="13"/>
    </row>
    <row r="22" spans="1:57" x14ac:dyDescent="0.35">
      <c r="A22" s="13">
        <v>1997</v>
      </c>
      <c r="B22" s="31" t="s">
        <v>51</v>
      </c>
      <c r="C22" s="14">
        <v>164.7851</v>
      </c>
      <c r="D22" s="14">
        <v>8.8649000000000004</v>
      </c>
      <c r="E22" s="14">
        <v>155.92000000000002</v>
      </c>
      <c r="F22" s="14">
        <v>54.957000000000008</v>
      </c>
      <c r="G22" s="14">
        <v>3.1643000000000008</v>
      </c>
      <c r="H22" s="14">
        <v>49.066500000000005</v>
      </c>
      <c r="I22" s="14">
        <v>47.032600000000002</v>
      </c>
      <c r="J22" s="14">
        <v>1.4257</v>
      </c>
      <c r="K22" s="14" t="e">
        <v>#VALUE!</v>
      </c>
      <c r="O22" s="14">
        <v>0.2742</v>
      </c>
      <c r="P22" s="14" t="e">
        <v>#VALUE!</v>
      </c>
      <c r="Q22" s="14" t="e">
        <v>#VALUE!</v>
      </c>
      <c r="R22" s="14" t="e">
        <v>#VALUE!</v>
      </c>
      <c r="S22" s="14">
        <v>64.183899999999994</v>
      </c>
      <c r="T22" s="14">
        <v>43.018699999999995</v>
      </c>
      <c r="U22" s="14">
        <v>8.3247999999999998</v>
      </c>
      <c r="V22" s="14">
        <v>2.8730000000000002</v>
      </c>
      <c r="W22" s="14">
        <v>167.11779999999999</v>
      </c>
      <c r="X22" s="14" t="s">
        <v>184</v>
      </c>
      <c r="Y22" s="14" t="s">
        <v>184</v>
      </c>
      <c r="Z22" s="14" t="s">
        <v>184</v>
      </c>
      <c r="AB22" s="13">
        <f t="shared" si="4"/>
        <v>351</v>
      </c>
      <c r="AC22" s="29" t="str">
        <f t="shared" si="2"/>
        <v>Month!A351</v>
      </c>
      <c r="AD22" s="29" t="str">
        <f t="shared" si="2"/>
        <v>Month!B351</v>
      </c>
      <c r="AE22" s="29" t="str">
        <f t="shared" si="2"/>
        <v>Month!C351</v>
      </c>
      <c r="AF22" s="29" t="str">
        <f t="shared" si="2"/>
        <v>Month!D351</v>
      </c>
      <c r="AG22" s="29" t="str">
        <f t="shared" si="2"/>
        <v>Month!E351</v>
      </c>
      <c r="AH22" s="29" t="str">
        <f t="shared" si="2"/>
        <v>Month!F351</v>
      </c>
      <c r="AI22" s="29" t="str">
        <f t="shared" si="2"/>
        <v>Month!G351</v>
      </c>
      <c r="AJ22" s="29" t="str">
        <f t="shared" si="2"/>
        <v>Month!H351</v>
      </c>
      <c r="AK22" s="29" t="str">
        <f t="shared" si="2"/>
        <v>Month!I351</v>
      </c>
      <c r="AL22" s="29" t="str">
        <f t="shared" si="2"/>
        <v>Month!J351</v>
      </c>
      <c r="AM22" s="29" t="str">
        <f t="shared" si="3"/>
        <v>Month!K351</v>
      </c>
      <c r="AN22" s="29" t="str">
        <f t="shared" si="3"/>
        <v>Month!L351</v>
      </c>
      <c r="AO22" s="29" t="str">
        <f t="shared" si="3"/>
        <v>Month!M351</v>
      </c>
      <c r="AP22" s="29" t="str">
        <f t="shared" si="3"/>
        <v>Month!N351</v>
      </c>
      <c r="AQ22" s="29" t="str">
        <f t="shared" si="3"/>
        <v>Month!O351</v>
      </c>
      <c r="AR22" s="29" t="str">
        <f t="shared" si="3"/>
        <v>Month!P351</v>
      </c>
      <c r="AS22" s="29" t="str">
        <f t="shared" si="3"/>
        <v>Month!Q351</v>
      </c>
      <c r="AT22" s="29" t="str">
        <f t="shared" si="3"/>
        <v>Month!R351</v>
      </c>
      <c r="AU22" s="29" t="str">
        <f t="shared" si="3"/>
        <v>Month!S351</v>
      </c>
      <c r="AV22" s="29" t="str">
        <f t="shared" si="3"/>
        <v>Month!T351</v>
      </c>
      <c r="AW22" s="29" t="str">
        <f t="shared" si="3"/>
        <v>Month!U351</v>
      </c>
      <c r="AX22" s="29" t="str">
        <f t="shared" si="3"/>
        <v>Month!V351</v>
      </c>
      <c r="AY22" s="29" t="str">
        <f t="shared" si="3"/>
        <v>Month!W351</v>
      </c>
      <c r="AZ22" s="29" t="str">
        <f t="shared" si="3"/>
        <v>Month!X351</v>
      </c>
      <c r="BA22" s="29" t="str">
        <f t="shared" si="3"/>
        <v>Month!Y351</v>
      </c>
      <c r="BE22" s="13"/>
    </row>
    <row r="23" spans="1:57" x14ac:dyDescent="0.35">
      <c r="A23" s="13">
        <v>1997</v>
      </c>
      <c r="B23" s="31" t="s">
        <v>52</v>
      </c>
      <c r="C23" s="14">
        <v>187.1952</v>
      </c>
      <c r="D23" s="14">
        <v>10.153400000000001</v>
      </c>
      <c r="E23" s="14">
        <v>177.04150000000001</v>
      </c>
      <c r="F23" s="14">
        <v>61.473000000000006</v>
      </c>
      <c r="G23" s="14">
        <v>3.5187000000000008</v>
      </c>
      <c r="H23" s="14">
        <v>56.440800000000003</v>
      </c>
      <c r="I23" s="14">
        <v>53.824400000000004</v>
      </c>
      <c r="J23" s="14">
        <v>1.4703999999999999</v>
      </c>
      <c r="K23" s="14" t="e">
        <v>#VALUE!</v>
      </c>
      <c r="O23" s="14">
        <v>0.3145</v>
      </c>
      <c r="P23" s="14" t="e">
        <v>#VALUE!</v>
      </c>
      <c r="Q23" s="14" t="e">
        <v>#VALUE!</v>
      </c>
      <c r="R23" s="14" t="e">
        <v>#VALUE!</v>
      </c>
      <c r="S23" s="14">
        <v>71.962999999999994</v>
      </c>
      <c r="T23" s="14">
        <v>49.482999999999997</v>
      </c>
      <c r="U23" s="14">
        <v>9.5791000000000004</v>
      </c>
      <c r="V23" s="14">
        <v>3.2310000000000003</v>
      </c>
      <c r="W23" s="14">
        <v>189.85159999999999</v>
      </c>
      <c r="X23" s="14" t="s">
        <v>184</v>
      </c>
      <c r="Y23" s="14" t="s">
        <v>184</v>
      </c>
      <c r="Z23" s="14" t="s">
        <v>184</v>
      </c>
      <c r="AB23" s="13">
        <f t="shared" si="4"/>
        <v>352</v>
      </c>
      <c r="AC23" s="29" t="str">
        <f t="shared" si="2"/>
        <v>Month!A352</v>
      </c>
      <c r="AD23" s="29" t="str">
        <f t="shared" si="2"/>
        <v>Month!B352</v>
      </c>
      <c r="AE23" s="29" t="str">
        <f t="shared" si="2"/>
        <v>Month!C352</v>
      </c>
      <c r="AF23" s="29" t="str">
        <f t="shared" si="2"/>
        <v>Month!D352</v>
      </c>
      <c r="AG23" s="29" t="str">
        <f t="shared" si="2"/>
        <v>Month!E352</v>
      </c>
      <c r="AH23" s="29" t="str">
        <f t="shared" si="2"/>
        <v>Month!F352</v>
      </c>
      <c r="AI23" s="29" t="str">
        <f t="shared" si="2"/>
        <v>Month!G352</v>
      </c>
      <c r="AJ23" s="29" t="str">
        <f t="shared" si="2"/>
        <v>Month!H352</v>
      </c>
      <c r="AK23" s="29" t="str">
        <f t="shared" si="2"/>
        <v>Month!I352</v>
      </c>
      <c r="AL23" s="29" t="str">
        <f t="shared" si="2"/>
        <v>Month!J352</v>
      </c>
      <c r="AM23" s="29" t="str">
        <f t="shared" si="3"/>
        <v>Month!K352</v>
      </c>
      <c r="AN23" s="29" t="str">
        <f t="shared" si="3"/>
        <v>Month!L352</v>
      </c>
      <c r="AO23" s="29" t="str">
        <f t="shared" si="3"/>
        <v>Month!M352</v>
      </c>
      <c r="AP23" s="29" t="str">
        <f t="shared" si="3"/>
        <v>Month!N352</v>
      </c>
      <c r="AQ23" s="29" t="str">
        <f t="shared" si="3"/>
        <v>Month!O352</v>
      </c>
      <c r="AR23" s="29" t="str">
        <f t="shared" si="3"/>
        <v>Month!P352</v>
      </c>
      <c r="AS23" s="29" t="str">
        <f t="shared" si="3"/>
        <v>Month!Q352</v>
      </c>
      <c r="AT23" s="29" t="str">
        <f t="shared" si="3"/>
        <v>Month!R352</v>
      </c>
      <c r="AU23" s="29" t="str">
        <f t="shared" si="3"/>
        <v>Month!S352</v>
      </c>
      <c r="AV23" s="29" t="str">
        <f t="shared" si="3"/>
        <v>Month!T352</v>
      </c>
      <c r="AW23" s="29" t="str">
        <f t="shared" si="3"/>
        <v>Month!U352</v>
      </c>
      <c r="AX23" s="29" t="str">
        <f t="shared" si="3"/>
        <v>Month!V352</v>
      </c>
      <c r="AY23" s="29" t="str">
        <f t="shared" si="3"/>
        <v>Month!W352</v>
      </c>
      <c r="AZ23" s="29" t="str">
        <f t="shared" si="3"/>
        <v>Month!X352</v>
      </c>
      <c r="BA23" s="29" t="str">
        <f t="shared" si="3"/>
        <v>Month!Y352</v>
      </c>
      <c r="BE23" s="13"/>
    </row>
    <row r="24" spans="1:57" x14ac:dyDescent="0.35">
      <c r="A24" s="13">
        <v>1997</v>
      </c>
      <c r="B24" s="31" t="s">
        <v>53</v>
      </c>
      <c r="C24" s="14">
        <v>208.81319999999999</v>
      </c>
      <c r="D24" s="14">
        <v>11.378000000000002</v>
      </c>
      <c r="E24" s="14">
        <v>197.43490000000003</v>
      </c>
      <c r="F24" s="14">
        <v>67.903000000000006</v>
      </c>
      <c r="G24" s="14">
        <v>3.7940000000000009</v>
      </c>
      <c r="H24" s="14">
        <v>63.635200000000005</v>
      </c>
      <c r="I24" s="14">
        <v>60.231300000000005</v>
      </c>
      <c r="J24" s="14">
        <v>1.5166999999999999</v>
      </c>
      <c r="K24" s="14" t="e">
        <v>#VALUE!</v>
      </c>
      <c r="O24" s="14">
        <v>0.35499999999999998</v>
      </c>
      <c r="P24" s="14" t="e">
        <v>#VALUE!</v>
      </c>
      <c r="Q24" s="14" t="e">
        <v>#VALUE!</v>
      </c>
      <c r="R24" s="14" t="e">
        <v>#VALUE!</v>
      </c>
      <c r="S24" s="14">
        <v>79.701299999999989</v>
      </c>
      <c r="T24" s="14">
        <v>55.627499999999998</v>
      </c>
      <c r="U24" s="14">
        <v>10.853300000000001</v>
      </c>
      <c r="V24" s="14">
        <v>3.5880000000000001</v>
      </c>
      <c r="W24" s="14">
        <v>211.87619999999998</v>
      </c>
      <c r="X24" s="14" t="s">
        <v>184</v>
      </c>
      <c r="Y24" s="14" t="s">
        <v>184</v>
      </c>
      <c r="Z24" s="14" t="s">
        <v>184</v>
      </c>
      <c r="AB24" s="13">
        <f t="shared" si="4"/>
        <v>353</v>
      </c>
      <c r="AC24" s="29" t="str">
        <f t="shared" si="2"/>
        <v>Month!A353</v>
      </c>
      <c r="AD24" s="29" t="str">
        <f t="shared" si="2"/>
        <v>Month!B353</v>
      </c>
      <c r="AE24" s="29" t="str">
        <f t="shared" si="2"/>
        <v>Month!C353</v>
      </c>
      <c r="AF24" s="29" t="str">
        <f t="shared" si="2"/>
        <v>Month!D353</v>
      </c>
      <c r="AG24" s="29" t="str">
        <f t="shared" si="2"/>
        <v>Month!E353</v>
      </c>
      <c r="AH24" s="29" t="str">
        <f t="shared" si="2"/>
        <v>Month!F353</v>
      </c>
      <c r="AI24" s="29" t="str">
        <f t="shared" si="2"/>
        <v>Month!G353</v>
      </c>
      <c r="AJ24" s="29" t="str">
        <f t="shared" si="2"/>
        <v>Month!H353</v>
      </c>
      <c r="AK24" s="29" t="str">
        <f t="shared" si="2"/>
        <v>Month!I353</v>
      </c>
      <c r="AL24" s="29" t="str">
        <f t="shared" si="2"/>
        <v>Month!J353</v>
      </c>
      <c r="AM24" s="29" t="str">
        <f t="shared" si="3"/>
        <v>Month!K353</v>
      </c>
      <c r="AN24" s="29" t="str">
        <f t="shared" si="3"/>
        <v>Month!L353</v>
      </c>
      <c r="AO24" s="29" t="str">
        <f t="shared" si="3"/>
        <v>Month!M353</v>
      </c>
      <c r="AP24" s="29" t="str">
        <f t="shared" si="3"/>
        <v>Month!N353</v>
      </c>
      <c r="AQ24" s="29" t="str">
        <f t="shared" si="3"/>
        <v>Month!O353</v>
      </c>
      <c r="AR24" s="29" t="str">
        <f t="shared" si="3"/>
        <v>Month!P353</v>
      </c>
      <c r="AS24" s="29" t="str">
        <f t="shared" si="3"/>
        <v>Month!Q353</v>
      </c>
      <c r="AT24" s="29" t="str">
        <f t="shared" si="3"/>
        <v>Month!R353</v>
      </c>
      <c r="AU24" s="29" t="str">
        <f t="shared" si="3"/>
        <v>Month!S353</v>
      </c>
      <c r="AV24" s="29" t="str">
        <f t="shared" si="3"/>
        <v>Month!T353</v>
      </c>
      <c r="AW24" s="29" t="str">
        <f t="shared" si="3"/>
        <v>Month!U353</v>
      </c>
      <c r="AX24" s="29" t="str">
        <f t="shared" si="3"/>
        <v>Month!V353</v>
      </c>
      <c r="AY24" s="29" t="str">
        <f t="shared" si="3"/>
        <v>Month!W353</v>
      </c>
      <c r="AZ24" s="29" t="str">
        <f t="shared" si="3"/>
        <v>Month!X353</v>
      </c>
      <c r="BA24" s="29" t="str">
        <f t="shared" si="3"/>
        <v>Month!Y353</v>
      </c>
      <c r="BE24" s="13"/>
    </row>
    <row r="25" spans="1:57" x14ac:dyDescent="0.35">
      <c r="A25" s="13">
        <v>1997</v>
      </c>
      <c r="B25" s="31" t="s">
        <v>54</v>
      </c>
      <c r="C25" s="14">
        <v>237.0693</v>
      </c>
      <c r="D25" s="14">
        <v>12.962800000000001</v>
      </c>
      <c r="E25" s="14">
        <v>224.10620000000003</v>
      </c>
      <c r="F25" s="14">
        <v>77.876000000000005</v>
      </c>
      <c r="G25" s="14">
        <v>4.1053000000000006</v>
      </c>
      <c r="H25" s="14">
        <v>72.637600000000006</v>
      </c>
      <c r="I25" s="14">
        <v>67.392600000000002</v>
      </c>
      <c r="J25" s="14">
        <v>1.6993</v>
      </c>
      <c r="K25" s="14" t="e">
        <v>#VALUE!</v>
      </c>
      <c r="O25" s="14">
        <v>0.39579999999999999</v>
      </c>
      <c r="P25" s="14" t="e">
        <v>#VALUE!</v>
      </c>
      <c r="Q25" s="14" t="e">
        <v>#VALUE!</v>
      </c>
      <c r="R25" s="14" t="e">
        <v>#VALUE!</v>
      </c>
      <c r="S25" s="14">
        <v>91.640899999999988</v>
      </c>
      <c r="T25" s="14">
        <v>63.045499999999997</v>
      </c>
      <c r="U25" s="14">
        <v>12.320200000000002</v>
      </c>
      <c r="V25" s="14">
        <v>4.0360000000000005</v>
      </c>
      <c r="W25" s="14">
        <v>240.46239999999997</v>
      </c>
      <c r="X25" s="14" t="s">
        <v>184</v>
      </c>
      <c r="Y25" s="14" t="s">
        <v>184</v>
      </c>
      <c r="Z25" s="14" t="s">
        <v>184</v>
      </c>
      <c r="AB25" s="13">
        <f t="shared" si="4"/>
        <v>354</v>
      </c>
      <c r="AC25" s="29" t="str">
        <f t="shared" si="2"/>
        <v>Month!A354</v>
      </c>
      <c r="AD25" s="29" t="str">
        <f t="shared" si="2"/>
        <v>Month!B354</v>
      </c>
      <c r="AE25" s="29" t="str">
        <f t="shared" si="2"/>
        <v>Month!C354</v>
      </c>
      <c r="AF25" s="29" t="str">
        <f t="shared" si="2"/>
        <v>Month!D354</v>
      </c>
      <c r="AG25" s="29" t="str">
        <f t="shared" si="2"/>
        <v>Month!E354</v>
      </c>
      <c r="AH25" s="29" t="str">
        <f t="shared" si="2"/>
        <v>Month!F354</v>
      </c>
      <c r="AI25" s="29" t="str">
        <f t="shared" si="2"/>
        <v>Month!G354</v>
      </c>
      <c r="AJ25" s="29" t="str">
        <f t="shared" si="2"/>
        <v>Month!H354</v>
      </c>
      <c r="AK25" s="29" t="str">
        <f t="shared" si="2"/>
        <v>Month!I354</v>
      </c>
      <c r="AL25" s="29" t="str">
        <f t="shared" si="2"/>
        <v>Month!J354</v>
      </c>
      <c r="AM25" s="29" t="str">
        <f t="shared" si="3"/>
        <v>Month!K354</v>
      </c>
      <c r="AN25" s="29" t="str">
        <f t="shared" si="3"/>
        <v>Month!L354</v>
      </c>
      <c r="AO25" s="29" t="str">
        <f t="shared" si="3"/>
        <v>Month!M354</v>
      </c>
      <c r="AP25" s="29" t="str">
        <f t="shared" si="3"/>
        <v>Month!N354</v>
      </c>
      <c r="AQ25" s="29" t="str">
        <f t="shared" si="3"/>
        <v>Month!O354</v>
      </c>
      <c r="AR25" s="29" t="str">
        <f t="shared" si="3"/>
        <v>Month!P354</v>
      </c>
      <c r="AS25" s="29" t="str">
        <f t="shared" si="3"/>
        <v>Month!Q354</v>
      </c>
      <c r="AT25" s="29" t="str">
        <f t="shared" si="3"/>
        <v>Month!R354</v>
      </c>
      <c r="AU25" s="29" t="str">
        <f t="shared" si="3"/>
        <v>Month!S354</v>
      </c>
      <c r="AV25" s="29" t="str">
        <f t="shared" si="3"/>
        <v>Month!T354</v>
      </c>
      <c r="AW25" s="29" t="str">
        <f t="shared" si="3"/>
        <v>Month!U354</v>
      </c>
      <c r="AX25" s="29" t="str">
        <f t="shared" si="3"/>
        <v>Month!V354</v>
      </c>
      <c r="AY25" s="29" t="str">
        <f t="shared" si="3"/>
        <v>Month!W354</v>
      </c>
      <c r="AZ25" s="29" t="str">
        <f t="shared" si="3"/>
        <v>Month!X354</v>
      </c>
      <c r="BA25" s="29" t="str">
        <f t="shared" si="3"/>
        <v>Month!Y354</v>
      </c>
      <c r="BE25" s="13"/>
    </row>
    <row r="26" spans="1:57" x14ac:dyDescent="0.35">
      <c r="A26" s="13">
        <v>1997</v>
      </c>
      <c r="B26" s="31" t="s">
        <v>55</v>
      </c>
      <c r="C26" s="14">
        <v>261.77210000000002</v>
      </c>
      <c r="D26" s="14">
        <v>14.318800000000001</v>
      </c>
      <c r="E26" s="14">
        <v>247.45300000000003</v>
      </c>
      <c r="F26" s="14">
        <v>86.92</v>
      </c>
      <c r="G26" s="14">
        <v>4.3199000000000005</v>
      </c>
      <c r="H26" s="14">
        <v>80.615100000000012</v>
      </c>
      <c r="I26" s="14">
        <v>73.341400000000007</v>
      </c>
      <c r="J26" s="14">
        <v>1.8115000000000001</v>
      </c>
      <c r="K26" s="14" t="e">
        <v>#VALUE!</v>
      </c>
      <c r="O26" s="14">
        <v>0.44539999999999996</v>
      </c>
      <c r="P26" s="14" t="e">
        <v>#VALUE!</v>
      </c>
      <c r="Q26" s="14" t="e">
        <v>#VALUE!</v>
      </c>
      <c r="R26" s="14" t="e">
        <v>#VALUE!</v>
      </c>
      <c r="S26" s="14">
        <v>101.79229999999998</v>
      </c>
      <c r="T26" s="14">
        <v>70.177300000000002</v>
      </c>
      <c r="U26" s="14">
        <v>13.646800000000002</v>
      </c>
      <c r="V26" s="14">
        <v>4.4890000000000008</v>
      </c>
      <c r="W26" s="14">
        <v>265.58879999999999</v>
      </c>
      <c r="X26" s="14" t="s">
        <v>184</v>
      </c>
      <c r="Y26" s="14" t="s">
        <v>184</v>
      </c>
      <c r="Z26" s="14" t="s">
        <v>184</v>
      </c>
      <c r="AB26" s="13">
        <f t="shared" si="4"/>
        <v>355</v>
      </c>
      <c r="AC26" s="29" t="str">
        <f t="shared" si="2"/>
        <v>Month!A355</v>
      </c>
      <c r="AD26" s="29" t="str">
        <f t="shared" si="2"/>
        <v>Month!B355</v>
      </c>
      <c r="AE26" s="29" t="str">
        <f t="shared" si="2"/>
        <v>Month!C355</v>
      </c>
      <c r="AF26" s="29" t="str">
        <f t="shared" si="2"/>
        <v>Month!D355</v>
      </c>
      <c r="AG26" s="29" t="str">
        <f t="shared" si="2"/>
        <v>Month!E355</v>
      </c>
      <c r="AH26" s="29" t="str">
        <f t="shared" si="2"/>
        <v>Month!F355</v>
      </c>
      <c r="AI26" s="29" t="str">
        <f t="shared" si="2"/>
        <v>Month!G355</v>
      </c>
      <c r="AJ26" s="29" t="str">
        <f t="shared" si="2"/>
        <v>Month!H355</v>
      </c>
      <c r="AK26" s="29" t="str">
        <f t="shared" si="2"/>
        <v>Month!I355</v>
      </c>
      <c r="AL26" s="29" t="str">
        <f t="shared" si="2"/>
        <v>Month!J355</v>
      </c>
      <c r="AM26" s="29" t="str">
        <f t="shared" si="3"/>
        <v>Month!K355</v>
      </c>
      <c r="AN26" s="29" t="str">
        <f t="shared" si="3"/>
        <v>Month!L355</v>
      </c>
      <c r="AO26" s="29" t="str">
        <f t="shared" si="3"/>
        <v>Month!M355</v>
      </c>
      <c r="AP26" s="29" t="str">
        <f t="shared" si="3"/>
        <v>Month!N355</v>
      </c>
      <c r="AQ26" s="29" t="str">
        <f t="shared" si="3"/>
        <v>Month!O355</v>
      </c>
      <c r="AR26" s="29" t="str">
        <f t="shared" si="3"/>
        <v>Month!P355</v>
      </c>
      <c r="AS26" s="29" t="str">
        <f t="shared" si="3"/>
        <v>Month!Q355</v>
      </c>
      <c r="AT26" s="29" t="str">
        <f t="shared" si="3"/>
        <v>Month!R355</v>
      </c>
      <c r="AU26" s="29" t="str">
        <f t="shared" si="3"/>
        <v>Month!S355</v>
      </c>
      <c r="AV26" s="29" t="str">
        <f t="shared" si="3"/>
        <v>Month!T355</v>
      </c>
      <c r="AW26" s="29" t="str">
        <f t="shared" si="3"/>
        <v>Month!U355</v>
      </c>
      <c r="AX26" s="29" t="str">
        <f t="shared" si="3"/>
        <v>Month!V355</v>
      </c>
      <c r="AY26" s="29" t="str">
        <f t="shared" si="3"/>
        <v>Month!W355</v>
      </c>
      <c r="AZ26" s="29" t="str">
        <f t="shared" si="3"/>
        <v>Month!X355</v>
      </c>
      <c r="BA26" s="29" t="str">
        <f t="shared" si="3"/>
        <v>Month!Y355</v>
      </c>
      <c r="BE26" s="13"/>
    </row>
    <row r="27" spans="1:57" x14ac:dyDescent="0.35">
      <c r="A27" s="13">
        <v>1997</v>
      </c>
      <c r="B27" s="31" t="s">
        <v>56</v>
      </c>
      <c r="C27" s="14">
        <v>289.16980000000001</v>
      </c>
      <c r="D27" s="14">
        <v>15.916100000000002</v>
      </c>
      <c r="E27" s="14">
        <v>273.25340000000006</v>
      </c>
      <c r="F27" s="14">
        <v>96.754999999999995</v>
      </c>
      <c r="G27" s="14">
        <v>4.5580000000000007</v>
      </c>
      <c r="H27" s="14">
        <v>89.081100000000006</v>
      </c>
      <c r="I27" s="14">
        <v>80.442900000000009</v>
      </c>
      <c r="J27" s="14">
        <v>1.9249000000000001</v>
      </c>
      <c r="K27" s="14" t="e">
        <v>#VALUE!</v>
      </c>
      <c r="O27" s="14">
        <v>0.49179999999999996</v>
      </c>
      <c r="P27" s="14" t="e">
        <v>#VALUE!</v>
      </c>
      <c r="Q27" s="14" t="e">
        <v>#VALUE!</v>
      </c>
      <c r="R27" s="14" t="e">
        <v>#VALUE!</v>
      </c>
      <c r="S27" s="14">
        <v>112.85079999999998</v>
      </c>
      <c r="T27" s="14">
        <v>77.7791</v>
      </c>
      <c r="U27" s="14">
        <v>14.961800000000002</v>
      </c>
      <c r="V27" s="14">
        <v>4.9420000000000011</v>
      </c>
      <c r="W27" s="14">
        <v>293.15729999999996</v>
      </c>
      <c r="X27" s="14" t="s">
        <v>184</v>
      </c>
      <c r="Y27" s="14" t="s">
        <v>184</v>
      </c>
      <c r="Z27" s="14" t="s">
        <v>184</v>
      </c>
      <c r="AB27" s="13">
        <f t="shared" si="4"/>
        <v>356</v>
      </c>
      <c r="AC27" s="29" t="str">
        <f t="shared" si="2"/>
        <v>Month!A356</v>
      </c>
      <c r="AD27" s="29" t="str">
        <f t="shared" si="2"/>
        <v>Month!B356</v>
      </c>
      <c r="AE27" s="29" t="str">
        <f t="shared" si="2"/>
        <v>Month!C356</v>
      </c>
      <c r="AF27" s="29" t="str">
        <f t="shared" si="2"/>
        <v>Month!D356</v>
      </c>
      <c r="AG27" s="29" t="str">
        <f t="shared" si="2"/>
        <v>Month!E356</v>
      </c>
      <c r="AH27" s="29" t="str">
        <f t="shared" si="2"/>
        <v>Month!F356</v>
      </c>
      <c r="AI27" s="29" t="str">
        <f t="shared" si="2"/>
        <v>Month!G356</v>
      </c>
      <c r="AJ27" s="29" t="str">
        <f t="shared" si="2"/>
        <v>Month!H356</v>
      </c>
      <c r="AK27" s="29" t="str">
        <f t="shared" si="2"/>
        <v>Month!I356</v>
      </c>
      <c r="AL27" s="29" t="str">
        <f t="shared" si="2"/>
        <v>Month!J356</v>
      </c>
      <c r="AM27" s="29" t="str">
        <f t="shared" si="3"/>
        <v>Month!K356</v>
      </c>
      <c r="AN27" s="29" t="str">
        <f t="shared" si="3"/>
        <v>Month!L356</v>
      </c>
      <c r="AO27" s="29" t="str">
        <f t="shared" si="3"/>
        <v>Month!M356</v>
      </c>
      <c r="AP27" s="29" t="str">
        <f t="shared" si="3"/>
        <v>Month!N356</v>
      </c>
      <c r="AQ27" s="29" t="str">
        <f t="shared" si="3"/>
        <v>Month!O356</v>
      </c>
      <c r="AR27" s="29" t="str">
        <f t="shared" si="3"/>
        <v>Month!P356</v>
      </c>
      <c r="AS27" s="29" t="str">
        <f t="shared" si="3"/>
        <v>Month!Q356</v>
      </c>
      <c r="AT27" s="29" t="str">
        <f t="shared" si="3"/>
        <v>Month!R356</v>
      </c>
      <c r="AU27" s="29" t="str">
        <f t="shared" si="3"/>
        <v>Month!S356</v>
      </c>
      <c r="AV27" s="29" t="str">
        <f t="shared" si="3"/>
        <v>Month!T356</v>
      </c>
      <c r="AW27" s="29" t="str">
        <f t="shared" si="3"/>
        <v>Month!U356</v>
      </c>
      <c r="AX27" s="29" t="str">
        <f t="shared" si="3"/>
        <v>Month!V356</v>
      </c>
      <c r="AY27" s="29" t="str">
        <f t="shared" si="3"/>
        <v>Month!W356</v>
      </c>
      <c r="AZ27" s="29" t="str">
        <f t="shared" si="3"/>
        <v>Month!X356</v>
      </c>
      <c r="BA27" s="29" t="str">
        <f t="shared" si="3"/>
        <v>Month!Y356</v>
      </c>
      <c r="BE27" s="13"/>
    </row>
    <row r="28" spans="1:57" x14ac:dyDescent="0.35">
      <c r="A28" s="43">
        <v>1997</v>
      </c>
      <c r="B28" s="44" t="s">
        <v>57</v>
      </c>
      <c r="C28" s="45">
        <v>324.13499999999999</v>
      </c>
      <c r="D28" s="45">
        <v>17.8886</v>
      </c>
      <c r="E28" s="45">
        <v>306.24600000000004</v>
      </c>
      <c r="F28" s="45">
        <v>110.06099999999999</v>
      </c>
      <c r="G28" s="45">
        <v>4.8885000000000005</v>
      </c>
      <c r="H28" s="45">
        <v>99.153100000000009</v>
      </c>
      <c r="I28" s="45">
        <v>89.340600000000009</v>
      </c>
      <c r="J28" s="45">
        <v>2.2610999999999999</v>
      </c>
      <c r="K28" s="45" t="e">
        <v>#VALUE!</v>
      </c>
      <c r="L28" s="45"/>
      <c r="M28" s="45"/>
      <c r="N28" s="45"/>
      <c r="O28" s="45">
        <v>0.54209999999999992</v>
      </c>
      <c r="P28" s="45" t="e">
        <v>#VALUE!</v>
      </c>
      <c r="Q28" s="45" t="e">
        <v>#VALUE!</v>
      </c>
      <c r="R28" s="45" t="e">
        <v>#VALUE!</v>
      </c>
      <c r="S28" s="45">
        <v>127.96089999999998</v>
      </c>
      <c r="T28" s="45">
        <v>86.681700000000006</v>
      </c>
      <c r="U28" s="45">
        <v>16.574600000000004</v>
      </c>
      <c r="V28" s="45">
        <v>5.5060000000000011</v>
      </c>
      <c r="W28" s="45">
        <v>328.32679999999993</v>
      </c>
      <c r="X28" s="14" t="s">
        <v>184</v>
      </c>
      <c r="Y28" s="14" t="s">
        <v>184</v>
      </c>
      <c r="Z28" s="14" t="s">
        <v>184</v>
      </c>
      <c r="AB28" s="13">
        <f t="shared" si="4"/>
        <v>357</v>
      </c>
      <c r="AC28" s="29" t="str">
        <f t="shared" si="2"/>
        <v>Month!A357</v>
      </c>
      <c r="AD28" s="29" t="str">
        <f t="shared" si="2"/>
        <v>Month!B357</v>
      </c>
      <c r="AE28" s="29" t="str">
        <f t="shared" si="2"/>
        <v>Month!C357</v>
      </c>
      <c r="AF28" s="29" t="str">
        <f t="shared" si="2"/>
        <v>Month!D357</v>
      </c>
      <c r="AG28" s="29" t="str">
        <f t="shared" si="2"/>
        <v>Month!E357</v>
      </c>
      <c r="AH28" s="29" t="str">
        <f t="shared" si="2"/>
        <v>Month!F357</v>
      </c>
      <c r="AI28" s="29" t="str">
        <f t="shared" si="2"/>
        <v>Month!G357</v>
      </c>
      <c r="AJ28" s="29" t="str">
        <f t="shared" si="2"/>
        <v>Month!H357</v>
      </c>
      <c r="AK28" s="29" t="str">
        <f t="shared" si="2"/>
        <v>Month!I357</v>
      </c>
      <c r="AL28" s="29" t="str">
        <f t="shared" si="2"/>
        <v>Month!J357</v>
      </c>
      <c r="AM28" s="29" t="str">
        <f t="shared" si="3"/>
        <v>Month!K357</v>
      </c>
      <c r="AN28" s="29" t="str">
        <f t="shared" si="3"/>
        <v>Month!L357</v>
      </c>
      <c r="AO28" s="29" t="str">
        <f t="shared" si="3"/>
        <v>Month!M357</v>
      </c>
      <c r="AP28" s="29" t="str">
        <f t="shared" si="3"/>
        <v>Month!N357</v>
      </c>
      <c r="AQ28" s="29" t="str">
        <f t="shared" si="3"/>
        <v>Month!O357</v>
      </c>
      <c r="AR28" s="29" t="str">
        <f t="shared" si="3"/>
        <v>Month!P357</v>
      </c>
      <c r="AS28" s="29" t="str">
        <f t="shared" si="3"/>
        <v>Month!Q357</v>
      </c>
      <c r="AT28" s="29" t="str">
        <f t="shared" si="3"/>
        <v>Month!R357</v>
      </c>
      <c r="AU28" s="29" t="str">
        <f t="shared" si="3"/>
        <v>Month!S357</v>
      </c>
      <c r="AV28" s="29" t="str">
        <f t="shared" si="3"/>
        <v>Month!T357</v>
      </c>
      <c r="AW28" s="29" t="str">
        <f t="shared" si="3"/>
        <v>Month!U357</v>
      </c>
      <c r="AX28" s="29" t="str">
        <f t="shared" si="3"/>
        <v>Month!V357</v>
      </c>
      <c r="AY28" s="29" t="str">
        <f t="shared" si="3"/>
        <v>Month!W357</v>
      </c>
      <c r="AZ28" s="29" t="str">
        <f t="shared" si="3"/>
        <v>Month!X357</v>
      </c>
      <c r="BA28" s="29" t="str">
        <f t="shared" si="3"/>
        <v>Month!Y357</v>
      </c>
      <c r="BE28" s="13"/>
    </row>
    <row r="29" spans="1:57" x14ac:dyDescent="0.35">
      <c r="A29" s="13">
        <v>1998</v>
      </c>
      <c r="B29" s="13" t="s">
        <v>46</v>
      </c>
      <c r="C29" s="14">
        <v>27.899100000000001</v>
      </c>
      <c r="D29" s="14">
        <v>1.5931</v>
      </c>
      <c r="E29" s="14">
        <v>26.306100000000001</v>
      </c>
      <c r="F29" s="14">
        <v>9.7004000000000001</v>
      </c>
      <c r="G29" s="14">
        <v>0.247</v>
      </c>
      <c r="H29" s="14">
        <v>8.2062000000000008</v>
      </c>
      <c r="I29" s="14">
        <v>7.6764000000000001</v>
      </c>
      <c r="J29" s="14">
        <v>0.51570000000000005</v>
      </c>
      <c r="K29" s="14" t="s">
        <v>184</v>
      </c>
      <c r="O29" s="14">
        <v>4.1500000000000002E-2</v>
      </c>
      <c r="P29" s="14" t="s">
        <v>184</v>
      </c>
      <c r="Q29" s="14">
        <v>-8.1100000000000005E-2</v>
      </c>
      <c r="R29" s="14">
        <v>-8.1100000000000005E-2</v>
      </c>
      <c r="S29" s="14">
        <v>10.636900000000001</v>
      </c>
      <c r="T29" s="14">
        <v>7.5522999999999998</v>
      </c>
      <c r="U29" s="14">
        <v>1.2267999999999999</v>
      </c>
      <c r="V29" s="14">
        <v>0.55000000000000004</v>
      </c>
      <c r="W29" s="14">
        <v>28.082899999999999</v>
      </c>
      <c r="X29" s="14">
        <v>8.2335999999999991</v>
      </c>
      <c r="Y29" s="14">
        <v>0.55720000000000003</v>
      </c>
      <c r="Z29" s="14">
        <v>18.153600000000001</v>
      </c>
      <c r="AB29" s="13">
        <f t="shared" si="4"/>
        <v>358</v>
      </c>
      <c r="AC29" s="29" t="str">
        <f t="shared" si="2"/>
        <v>Month!A358</v>
      </c>
      <c r="AD29" s="29" t="str">
        <f t="shared" si="2"/>
        <v>Month!B358</v>
      </c>
      <c r="AE29" s="29" t="str">
        <f t="shared" si="2"/>
        <v>Month!C358</v>
      </c>
      <c r="AF29" s="29" t="str">
        <f t="shared" si="2"/>
        <v>Month!D358</v>
      </c>
      <c r="AG29" s="29" t="str">
        <f t="shared" si="2"/>
        <v>Month!E358</v>
      </c>
      <c r="AH29" s="29" t="str">
        <f t="shared" si="2"/>
        <v>Month!F358</v>
      </c>
      <c r="AI29" s="29" t="str">
        <f t="shared" si="2"/>
        <v>Month!G358</v>
      </c>
      <c r="AJ29" s="29" t="str">
        <f t="shared" si="2"/>
        <v>Month!H358</v>
      </c>
      <c r="AK29" s="29" t="str">
        <f t="shared" si="2"/>
        <v>Month!I358</v>
      </c>
      <c r="AL29" s="29" t="str">
        <f t="shared" si="2"/>
        <v>Month!J358</v>
      </c>
      <c r="AM29" s="29" t="str">
        <f t="shared" si="3"/>
        <v>Month!K358</v>
      </c>
      <c r="AN29" s="29" t="str">
        <f t="shared" si="3"/>
        <v>Month!L358</v>
      </c>
      <c r="AO29" s="29" t="str">
        <f t="shared" si="3"/>
        <v>Month!M358</v>
      </c>
      <c r="AP29" s="29" t="str">
        <f t="shared" si="3"/>
        <v>Month!N358</v>
      </c>
      <c r="AQ29" s="29" t="str">
        <f t="shared" si="3"/>
        <v>Month!O358</v>
      </c>
      <c r="AR29" s="29" t="str">
        <f t="shared" si="3"/>
        <v>Month!P358</v>
      </c>
      <c r="AS29" s="29" t="str">
        <f t="shared" si="3"/>
        <v>Month!Q358</v>
      </c>
      <c r="AT29" s="29" t="str">
        <f t="shared" si="3"/>
        <v>Month!R358</v>
      </c>
      <c r="AU29" s="29" t="str">
        <f t="shared" si="3"/>
        <v>Month!S358</v>
      </c>
      <c r="AV29" s="29" t="str">
        <f t="shared" si="3"/>
        <v>Month!T358</v>
      </c>
      <c r="AW29" s="29" t="str">
        <f t="shared" si="3"/>
        <v>Month!U358</v>
      </c>
      <c r="AX29" s="29" t="str">
        <f t="shared" si="3"/>
        <v>Month!V358</v>
      </c>
      <c r="AY29" s="29" t="str">
        <f t="shared" si="3"/>
        <v>Month!W358</v>
      </c>
      <c r="AZ29" s="29" t="str">
        <f t="shared" si="3"/>
        <v>Month!X358</v>
      </c>
      <c r="BA29" s="29" t="str">
        <f t="shared" si="3"/>
        <v>Month!Y358</v>
      </c>
      <c r="BE29" s="13"/>
    </row>
    <row r="30" spans="1:57" x14ac:dyDescent="0.35">
      <c r="A30" s="13">
        <v>1998</v>
      </c>
      <c r="B30" s="13" t="s">
        <v>47</v>
      </c>
      <c r="C30" s="14">
        <v>56.273700000000005</v>
      </c>
      <c r="D30" s="14">
        <v>3.1924999999999999</v>
      </c>
      <c r="E30" s="14">
        <v>53.081299999999999</v>
      </c>
      <c r="F30" s="14">
        <v>20.322299999999998</v>
      </c>
      <c r="G30" s="14">
        <v>0.51500000000000001</v>
      </c>
      <c r="H30" s="14">
        <v>16.541200000000003</v>
      </c>
      <c r="I30" s="14">
        <v>14.827300000000001</v>
      </c>
      <c r="J30" s="14">
        <v>0.96670000000000011</v>
      </c>
      <c r="K30" s="14" t="e">
        <v>#VALUE!</v>
      </c>
      <c r="O30" s="14">
        <v>7.7700000000000005E-2</v>
      </c>
      <c r="P30" s="14" t="e">
        <v>#VALUE!</v>
      </c>
      <c r="Q30" s="14">
        <v>-0.16889999999999999</v>
      </c>
      <c r="R30" s="14">
        <v>-0.16889999999999999</v>
      </c>
      <c r="S30" s="14">
        <v>22.540399999999998</v>
      </c>
      <c r="T30" s="14">
        <v>14.913599999999999</v>
      </c>
      <c r="U30" s="14">
        <v>2.5542999999999996</v>
      </c>
      <c r="V30" s="14">
        <v>1.0874000000000001</v>
      </c>
      <c r="W30" s="14">
        <v>56.722999999999999</v>
      </c>
      <c r="X30" s="14">
        <v>15.871699999999999</v>
      </c>
      <c r="Y30" s="14">
        <v>1.0444</v>
      </c>
      <c r="Z30" s="14">
        <v>37.378500000000003</v>
      </c>
      <c r="AB30" s="13">
        <f t="shared" si="4"/>
        <v>359</v>
      </c>
      <c r="AC30" s="29" t="str">
        <f t="shared" si="2"/>
        <v>Month!A359</v>
      </c>
      <c r="AD30" s="29" t="str">
        <f t="shared" si="2"/>
        <v>Month!B359</v>
      </c>
      <c r="AE30" s="29" t="str">
        <f t="shared" si="2"/>
        <v>Month!C359</v>
      </c>
      <c r="AF30" s="29" t="str">
        <f t="shared" si="2"/>
        <v>Month!D359</v>
      </c>
      <c r="AG30" s="29" t="str">
        <f t="shared" si="2"/>
        <v>Month!E359</v>
      </c>
      <c r="AH30" s="29" t="str">
        <f t="shared" si="2"/>
        <v>Month!F359</v>
      </c>
      <c r="AI30" s="29" t="str">
        <f t="shared" si="2"/>
        <v>Month!G359</v>
      </c>
      <c r="AJ30" s="29" t="str">
        <f t="shared" si="2"/>
        <v>Month!H359</v>
      </c>
      <c r="AK30" s="29" t="str">
        <f t="shared" si="2"/>
        <v>Month!I359</v>
      </c>
      <c r="AL30" s="29" t="str">
        <f t="shared" si="2"/>
        <v>Month!J359</v>
      </c>
      <c r="AM30" s="29" t="str">
        <f t="shared" si="3"/>
        <v>Month!K359</v>
      </c>
      <c r="AN30" s="29" t="str">
        <f t="shared" si="3"/>
        <v>Month!L359</v>
      </c>
      <c r="AO30" s="29" t="str">
        <f t="shared" si="3"/>
        <v>Month!M359</v>
      </c>
      <c r="AP30" s="29" t="str">
        <f t="shared" si="3"/>
        <v>Month!N359</v>
      </c>
      <c r="AQ30" s="29" t="str">
        <f t="shared" si="3"/>
        <v>Month!O359</v>
      </c>
      <c r="AR30" s="29" t="str">
        <f t="shared" si="3"/>
        <v>Month!P359</v>
      </c>
      <c r="AS30" s="29" t="str">
        <f t="shared" si="3"/>
        <v>Month!Q359</v>
      </c>
      <c r="AT30" s="29" t="str">
        <f t="shared" si="3"/>
        <v>Month!R359</v>
      </c>
      <c r="AU30" s="29" t="str">
        <f t="shared" si="3"/>
        <v>Month!S359</v>
      </c>
      <c r="AV30" s="29" t="str">
        <f t="shared" si="3"/>
        <v>Month!T359</v>
      </c>
      <c r="AW30" s="29" t="str">
        <f t="shared" si="3"/>
        <v>Month!U359</v>
      </c>
      <c r="AX30" s="29" t="str">
        <f t="shared" si="3"/>
        <v>Month!V359</v>
      </c>
      <c r="AY30" s="29" t="str">
        <f t="shared" si="3"/>
        <v>Month!W359</v>
      </c>
      <c r="AZ30" s="29" t="str">
        <f t="shared" si="3"/>
        <v>Month!X359</v>
      </c>
      <c r="BA30" s="29" t="str">
        <f t="shared" si="3"/>
        <v>Month!Y359</v>
      </c>
      <c r="BE30" s="13"/>
    </row>
    <row r="31" spans="1:57" x14ac:dyDescent="0.35">
      <c r="A31" s="13">
        <v>1998</v>
      </c>
      <c r="B31" s="13" t="s">
        <v>58</v>
      </c>
      <c r="C31" s="14">
        <v>90.756799999999998</v>
      </c>
      <c r="D31" s="14">
        <v>5.0698999999999996</v>
      </c>
      <c r="E31" s="14">
        <v>85.686999999999998</v>
      </c>
      <c r="F31" s="14">
        <v>32.551699999999997</v>
      </c>
      <c r="G31" s="14">
        <v>0.80479999999999996</v>
      </c>
      <c r="H31" s="14">
        <v>27.240500000000004</v>
      </c>
      <c r="I31" s="14">
        <v>23.6357</v>
      </c>
      <c r="J31" s="14">
        <v>1.6078000000000001</v>
      </c>
      <c r="K31" s="14" t="e">
        <v>#VALUE!</v>
      </c>
      <c r="O31" s="14">
        <v>0.1086</v>
      </c>
      <c r="P31" s="14" t="e">
        <v>#VALUE!</v>
      </c>
      <c r="Q31" s="14">
        <v>-0.2621</v>
      </c>
      <c r="R31" s="14">
        <v>-0.2621</v>
      </c>
      <c r="S31" s="14">
        <v>36.562899999999999</v>
      </c>
      <c r="T31" s="14">
        <v>24.153599999999997</v>
      </c>
      <c r="U31" s="14">
        <v>4.2139999999999995</v>
      </c>
      <c r="V31" s="14">
        <v>1.7108000000000001</v>
      </c>
      <c r="W31" s="14">
        <v>91.611899999999991</v>
      </c>
      <c r="X31" s="14">
        <v>25.3521</v>
      </c>
      <c r="Y31" s="14">
        <v>1.7164000000000001</v>
      </c>
      <c r="Z31" s="14">
        <v>60.597000000000001</v>
      </c>
      <c r="AB31" s="13">
        <f t="shared" si="4"/>
        <v>360</v>
      </c>
      <c r="AC31" s="29" t="str">
        <f t="shared" si="2"/>
        <v>Month!A360</v>
      </c>
      <c r="AD31" s="29" t="str">
        <f t="shared" si="2"/>
        <v>Month!B360</v>
      </c>
      <c r="AE31" s="29" t="str">
        <f t="shared" si="2"/>
        <v>Month!C360</v>
      </c>
      <c r="AF31" s="29" t="str">
        <f t="shared" si="2"/>
        <v>Month!D360</v>
      </c>
      <c r="AG31" s="29" t="str">
        <f t="shared" si="2"/>
        <v>Month!E360</v>
      </c>
      <c r="AH31" s="29" t="str">
        <f t="shared" si="2"/>
        <v>Month!F360</v>
      </c>
      <c r="AI31" s="29" t="str">
        <f t="shared" si="2"/>
        <v>Month!G360</v>
      </c>
      <c r="AJ31" s="29" t="str">
        <f t="shared" si="2"/>
        <v>Month!H360</v>
      </c>
      <c r="AK31" s="29" t="str">
        <f t="shared" si="2"/>
        <v>Month!I360</v>
      </c>
      <c r="AL31" s="29" t="str">
        <f t="shared" si="2"/>
        <v>Month!J360</v>
      </c>
      <c r="AM31" s="29" t="str">
        <f t="shared" si="3"/>
        <v>Month!K360</v>
      </c>
      <c r="AN31" s="29" t="str">
        <f t="shared" si="3"/>
        <v>Month!L360</v>
      </c>
      <c r="AO31" s="29" t="str">
        <f t="shared" si="3"/>
        <v>Month!M360</v>
      </c>
      <c r="AP31" s="29" t="str">
        <f t="shared" si="3"/>
        <v>Month!N360</v>
      </c>
      <c r="AQ31" s="29" t="str">
        <f t="shared" si="3"/>
        <v>Month!O360</v>
      </c>
      <c r="AR31" s="29" t="str">
        <f t="shared" si="3"/>
        <v>Month!P360</v>
      </c>
      <c r="AS31" s="29" t="str">
        <f t="shared" si="3"/>
        <v>Month!Q360</v>
      </c>
      <c r="AT31" s="29" t="str">
        <f t="shared" si="3"/>
        <v>Month!R360</v>
      </c>
      <c r="AU31" s="29" t="str">
        <f t="shared" si="3"/>
        <v>Month!S360</v>
      </c>
      <c r="AV31" s="29" t="str">
        <f t="shared" si="3"/>
        <v>Month!T360</v>
      </c>
      <c r="AW31" s="29" t="str">
        <f t="shared" si="3"/>
        <v>Month!U360</v>
      </c>
      <c r="AX31" s="29" t="str">
        <f t="shared" si="3"/>
        <v>Month!V360</v>
      </c>
      <c r="AY31" s="29" t="str">
        <f t="shared" si="3"/>
        <v>Month!W360</v>
      </c>
      <c r="AZ31" s="29" t="str">
        <f t="shared" si="3"/>
        <v>Month!X360</v>
      </c>
      <c r="BA31" s="29" t="str">
        <f t="shared" si="3"/>
        <v>Month!Y360</v>
      </c>
      <c r="BE31" s="13"/>
    </row>
    <row r="32" spans="1:57" x14ac:dyDescent="0.35">
      <c r="A32" s="13">
        <v>1998</v>
      </c>
      <c r="B32" s="13" t="s">
        <v>49</v>
      </c>
      <c r="C32" s="14">
        <v>116.60769999999999</v>
      </c>
      <c r="D32" s="14">
        <v>6.5566999999999993</v>
      </c>
      <c r="E32" s="14">
        <v>110.05109999999999</v>
      </c>
      <c r="F32" s="14">
        <v>42.021799999999999</v>
      </c>
      <c r="G32" s="14">
        <v>1.0090999999999999</v>
      </c>
      <c r="H32" s="14">
        <v>34.865700000000004</v>
      </c>
      <c r="I32" s="14">
        <v>30.436599999999999</v>
      </c>
      <c r="J32" s="14">
        <v>1.9054000000000002</v>
      </c>
      <c r="K32" s="14" t="e">
        <v>#VALUE!</v>
      </c>
      <c r="O32" s="14">
        <v>0.14860000000000001</v>
      </c>
      <c r="P32" s="14" t="e">
        <v>#VALUE!</v>
      </c>
      <c r="Q32" s="14">
        <v>-0.33610000000000001</v>
      </c>
      <c r="R32" s="14">
        <v>-0.33610000000000001</v>
      </c>
      <c r="S32" s="14">
        <v>47.265999999999998</v>
      </c>
      <c r="T32" s="14">
        <v>30.792099999999998</v>
      </c>
      <c r="U32" s="14">
        <v>5.4764999999999997</v>
      </c>
      <c r="V32" s="14">
        <v>2.1019000000000001</v>
      </c>
      <c r="W32" s="14">
        <v>117.6296</v>
      </c>
      <c r="X32" s="14">
        <v>32.490600000000001</v>
      </c>
      <c r="Y32" s="14">
        <v>2.0541</v>
      </c>
      <c r="Z32" s="14">
        <v>77.896600000000007</v>
      </c>
      <c r="AB32" s="13">
        <f t="shared" si="4"/>
        <v>361</v>
      </c>
      <c r="AC32" s="29" t="str">
        <f t="shared" si="2"/>
        <v>Month!A361</v>
      </c>
      <c r="AD32" s="29" t="str">
        <f t="shared" si="2"/>
        <v>Month!B361</v>
      </c>
      <c r="AE32" s="29" t="str">
        <f t="shared" si="2"/>
        <v>Month!C361</v>
      </c>
      <c r="AF32" s="29" t="str">
        <f t="shared" si="2"/>
        <v>Month!D361</v>
      </c>
      <c r="AG32" s="29" t="str">
        <f t="shared" si="2"/>
        <v>Month!E361</v>
      </c>
      <c r="AH32" s="29" t="str">
        <f t="shared" si="2"/>
        <v>Month!F361</v>
      </c>
      <c r="AI32" s="29" t="str">
        <f t="shared" si="2"/>
        <v>Month!G361</v>
      </c>
      <c r="AJ32" s="29" t="str">
        <f t="shared" si="2"/>
        <v>Month!H361</v>
      </c>
      <c r="AK32" s="29" t="str">
        <f t="shared" si="2"/>
        <v>Month!I361</v>
      </c>
      <c r="AL32" s="29" t="str">
        <f t="shared" si="2"/>
        <v>Month!J361</v>
      </c>
      <c r="AM32" s="29" t="str">
        <f t="shared" si="3"/>
        <v>Month!K361</v>
      </c>
      <c r="AN32" s="29" t="str">
        <f t="shared" si="3"/>
        <v>Month!L361</v>
      </c>
      <c r="AO32" s="29" t="str">
        <f t="shared" si="3"/>
        <v>Month!M361</v>
      </c>
      <c r="AP32" s="29" t="str">
        <f t="shared" si="3"/>
        <v>Month!N361</v>
      </c>
      <c r="AQ32" s="29" t="str">
        <f t="shared" si="3"/>
        <v>Month!O361</v>
      </c>
      <c r="AR32" s="29" t="str">
        <f t="shared" si="3"/>
        <v>Month!P361</v>
      </c>
      <c r="AS32" s="29" t="str">
        <f t="shared" si="3"/>
        <v>Month!Q361</v>
      </c>
      <c r="AT32" s="29" t="str">
        <f t="shared" si="3"/>
        <v>Month!R361</v>
      </c>
      <c r="AU32" s="29" t="str">
        <f t="shared" si="3"/>
        <v>Month!S361</v>
      </c>
      <c r="AV32" s="29" t="str">
        <f t="shared" si="3"/>
        <v>Month!T361</v>
      </c>
      <c r="AW32" s="29" t="str">
        <f t="shared" si="3"/>
        <v>Month!U361</v>
      </c>
      <c r="AX32" s="29" t="str">
        <f t="shared" si="3"/>
        <v>Month!V361</v>
      </c>
      <c r="AY32" s="29" t="str">
        <f t="shared" si="3"/>
        <v>Month!W361</v>
      </c>
      <c r="AZ32" s="29" t="str">
        <f t="shared" si="3"/>
        <v>Month!X361</v>
      </c>
      <c r="BA32" s="29" t="str">
        <f t="shared" si="3"/>
        <v>Month!Y361</v>
      </c>
      <c r="BE32" s="13"/>
    </row>
    <row r="33" spans="1:58" x14ac:dyDescent="0.35">
      <c r="A33" s="13">
        <v>1998</v>
      </c>
      <c r="B33" s="13" t="s">
        <v>50</v>
      </c>
      <c r="C33" s="14">
        <v>140.13069999999999</v>
      </c>
      <c r="D33" s="14">
        <v>7.9556999999999993</v>
      </c>
      <c r="E33" s="14">
        <v>132.17509999999999</v>
      </c>
      <c r="F33" s="14">
        <v>50.1693</v>
      </c>
      <c r="G33" s="14">
        <v>1.2871999999999999</v>
      </c>
      <c r="H33" s="14">
        <v>41.799000000000007</v>
      </c>
      <c r="I33" s="14">
        <v>37.043399999999998</v>
      </c>
      <c r="J33" s="14">
        <v>2.0994000000000002</v>
      </c>
      <c r="K33" s="14" t="e">
        <v>#VALUE!</v>
      </c>
      <c r="O33" s="14">
        <v>0.1842</v>
      </c>
      <c r="P33" s="14" t="e">
        <v>#VALUE!</v>
      </c>
      <c r="Q33" s="14">
        <v>-0.40739999999999998</v>
      </c>
      <c r="R33" s="14">
        <v>-0.40739999999999998</v>
      </c>
      <c r="S33" s="14">
        <v>56.790599999999998</v>
      </c>
      <c r="T33" s="14">
        <v>36.659799999999997</v>
      </c>
      <c r="U33" s="14">
        <v>6.7721</v>
      </c>
      <c r="V33" s="14">
        <v>2.4742000000000002</v>
      </c>
      <c r="W33" s="14">
        <v>141.42140000000001</v>
      </c>
      <c r="X33" s="14">
        <v>39.326999999999998</v>
      </c>
      <c r="Y33" s="14">
        <v>2.2837000000000001</v>
      </c>
      <c r="Z33" s="14">
        <v>93.255500000000012</v>
      </c>
      <c r="BE33" s="13"/>
      <c r="BF33" s="13"/>
    </row>
    <row r="34" spans="1:58" x14ac:dyDescent="0.35">
      <c r="A34" s="13">
        <v>1998</v>
      </c>
      <c r="B34" s="13" t="s">
        <v>51</v>
      </c>
      <c r="C34" s="14">
        <v>167.96259999999998</v>
      </c>
      <c r="D34" s="14">
        <v>9.5287999999999986</v>
      </c>
      <c r="E34" s="14">
        <v>158.43379999999999</v>
      </c>
      <c r="F34" s="14">
        <v>58.729100000000003</v>
      </c>
      <c r="G34" s="14">
        <v>1.5855999999999999</v>
      </c>
      <c r="H34" s="14">
        <v>51.020500000000006</v>
      </c>
      <c r="I34" s="14">
        <v>45.152799999999999</v>
      </c>
      <c r="J34" s="14">
        <v>2.2235</v>
      </c>
      <c r="K34" s="14" t="e">
        <v>#VALUE!</v>
      </c>
      <c r="O34" s="14">
        <v>0.21870000000000001</v>
      </c>
      <c r="P34" s="14" t="e">
        <v>#VALUE!</v>
      </c>
      <c r="Q34" s="14">
        <v>-0.49639999999999995</v>
      </c>
      <c r="R34" s="14">
        <v>-0.49639999999999995</v>
      </c>
      <c r="S34" s="14">
        <v>66.959999999999994</v>
      </c>
      <c r="T34" s="14">
        <v>44.602199999999996</v>
      </c>
      <c r="U34" s="14">
        <v>8.1925000000000008</v>
      </c>
      <c r="V34" s="14">
        <v>2.9035000000000002</v>
      </c>
      <c r="W34" s="14">
        <v>169.52979999999999</v>
      </c>
      <c r="X34" s="14">
        <v>47.594999999999999</v>
      </c>
      <c r="Y34" s="14">
        <v>2.4422000000000001</v>
      </c>
      <c r="Z34" s="14">
        <v>111.33520000000001</v>
      </c>
      <c r="BE34" s="13"/>
      <c r="BF34" s="13"/>
    </row>
    <row r="35" spans="1:58" x14ac:dyDescent="0.35">
      <c r="A35" s="13">
        <v>1998</v>
      </c>
      <c r="B35" s="13" t="s">
        <v>52</v>
      </c>
      <c r="C35" s="14">
        <v>191.25269999999998</v>
      </c>
      <c r="D35" s="14">
        <v>10.814699999999998</v>
      </c>
      <c r="E35" s="14">
        <v>180.43799999999999</v>
      </c>
      <c r="F35" s="14">
        <v>66.866299999999995</v>
      </c>
      <c r="G35" s="14">
        <v>1.7569999999999999</v>
      </c>
      <c r="H35" s="14">
        <v>58.849300000000007</v>
      </c>
      <c r="I35" s="14">
        <v>50.944899999999997</v>
      </c>
      <c r="J35" s="14">
        <v>2.3439000000000001</v>
      </c>
      <c r="K35" s="14" t="e">
        <v>#VALUE!</v>
      </c>
      <c r="O35" s="14">
        <v>0.25180000000000002</v>
      </c>
      <c r="P35" s="14" t="e">
        <v>#VALUE!</v>
      </c>
      <c r="Q35" s="14">
        <v>-0.57519999999999993</v>
      </c>
      <c r="R35" s="14">
        <v>-0.57519999999999993</v>
      </c>
      <c r="S35" s="14">
        <v>76.230599999999995</v>
      </c>
      <c r="T35" s="14">
        <v>51.503799999999998</v>
      </c>
      <c r="U35" s="14">
        <v>8.4780000000000015</v>
      </c>
      <c r="V35" s="14">
        <v>3.2464000000000004</v>
      </c>
      <c r="W35" s="14">
        <v>192.16239999999999</v>
      </c>
      <c r="X35" s="14">
        <v>53.540700000000001</v>
      </c>
      <c r="Y35" s="14">
        <v>2.5957000000000003</v>
      </c>
      <c r="Z35" s="14">
        <v>127.47260000000001</v>
      </c>
      <c r="BE35" s="13"/>
      <c r="BF35" s="13"/>
    </row>
    <row r="36" spans="1:58" x14ac:dyDescent="0.35">
      <c r="A36" s="13">
        <v>1998</v>
      </c>
      <c r="B36" s="13" t="s">
        <v>53</v>
      </c>
      <c r="C36" s="14">
        <v>214.27479999999997</v>
      </c>
      <c r="D36" s="14">
        <v>12.137399999999998</v>
      </c>
      <c r="E36" s="14">
        <v>202.13739999999999</v>
      </c>
      <c r="F36" s="14">
        <v>73.949299999999994</v>
      </c>
      <c r="G36" s="14">
        <v>1.9230999999999998</v>
      </c>
      <c r="H36" s="14">
        <v>66.554300000000012</v>
      </c>
      <c r="I36" s="14">
        <v>57.470499999999994</v>
      </c>
      <c r="J36" s="14">
        <v>2.6019000000000001</v>
      </c>
      <c r="K36" s="14" t="e">
        <v>#VALUE!</v>
      </c>
      <c r="O36" s="14">
        <v>0.29020000000000001</v>
      </c>
      <c r="P36" s="14" t="e">
        <v>#VALUE!</v>
      </c>
      <c r="Q36" s="14">
        <v>-0.65179999999999993</v>
      </c>
      <c r="R36" s="14">
        <v>-0.65179999999999993</v>
      </c>
      <c r="S36" s="14">
        <v>84.45259999999999</v>
      </c>
      <c r="T36" s="14">
        <v>58.268099999999997</v>
      </c>
      <c r="U36" s="14">
        <v>8.4480000000000022</v>
      </c>
      <c r="V36" s="14">
        <v>3.5852000000000004</v>
      </c>
      <c r="W36" s="14">
        <v>214.17059999999998</v>
      </c>
      <c r="X36" s="14">
        <v>60.362700000000004</v>
      </c>
      <c r="Y36" s="14">
        <v>2.8921000000000001</v>
      </c>
      <c r="Z36" s="14">
        <v>142.42670000000001</v>
      </c>
      <c r="BE36" s="13"/>
      <c r="BF36" s="13"/>
    </row>
    <row r="37" spans="1:58" x14ac:dyDescent="0.35">
      <c r="A37" s="13">
        <v>1998</v>
      </c>
      <c r="B37" s="13" t="s">
        <v>54</v>
      </c>
      <c r="C37" s="14">
        <v>243.97659999999996</v>
      </c>
      <c r="D37" s="14">
        <v>13.852299999999998</v>
      </c>
      <c r="E37" s="14">
        <v>230.12419999999997</v>
      </c>
      <c r="F37" s="14">
        <v>83.865399999999994</v>
      </c>
      <c r="G37" s="14">
        <v>2.2504999999999997</v>
      </c>
      <c r="H37" s="14">
        <v>75.493600000000015</v>
      </c>
      <c r="I37" s="14">
        <v>66.033699999999996</v>
      </c>
      <c r="J37" s="14">
        <v>2.91</v>
      </c>
      <c r="K37" s="14" t="e">
        <v>#VALUE!</v>
      </c>
      <c r="O37" s="14">
        <v>0.32669999999999999</v>
      </c>
      <c r="P37" s="14" t="e">
        <v>#VALUE!</v>
      </c>
      <c r="Q37" s="14">
        <v>-0.75549999999999995</v>
      </c>
      <c r="R37" s="14">
        <v>-0.75549999999999995</v>
      </c>
      <c r="S37" s="14">
        <v>95.477599999999995</v>
      </c>
      <c r="T37" s="14">
        <v>66.465000000000003</v>
      </c>
      <c r="U37" s="14">
        <v>9.0395000000000021</v>
      </c>
      <c r="V37" s="14">
        <v>3.9977000000000005</v>
      </c>
      <c r="W37" s="14">
        <v>243.16139999999999</v>
      </c>
      <c r="X37" s="14">
        <v>69.270499999999998</v>
      </c>
      <c r="Y37" s="14">
        <v>3.2366999999999999</v>
      </c>
      <c r="Z37" s="14">
        <v>161.60950000000003</v>
      </c>
      <c r="BE37" s="13"/>
      <c r="BF37" s="13"/>
    </row>
    <row r="38" spans="1:58" x14ac:dyDescent="0.35">
      <c r="A38" s="13">
        <v>1998</v>
      </c>
      <c r="B38" s="13" t="s">
        <v>55</v>
      </c>
      <c r="C38" s="14">
        <v>270.18999999999994</v>
      </c>
      <c r="D38" s="14">
        <v>15.323699999999999</v>
      </c>
      <c r="E38" s="14">
        <v>254.86609999999996</v>
      </c>
      <c r="F38" s="14">
        <v>93.074799999999996</v>
      </c>
      <c r="G38" s="14">
        <v>2.6321999999999997</v>
      </c>
      <c r="H38" s="14">
        <v>83.453600000000009</v>
      </c>
      <c r="I38" s="14">
        <v>73.072800000000001</v>
      </c>
      <c r="J38" s="14">
        <v>3.1230000000000002</v>
      </c>
      <c r="K38" s="14" t="e">
        <v>#VALUE!</v>
      </c>
      <c r="O38" s="14">
        <v>0.3669</v>
      </c>
      <c r="P38" s="14" t="e">
        <v>#VALUE!</v>
      </c>
      <c r="Q38" s="14">
        <v>-0.85699999999999998</v>
      </c>
      <c r="R38" s="14">
        <v>-0.85699999999999998</v>
      </c>
      <c r="S38" s="14">
        <v>105.79169999999999</v>
      </c>
      <c r="T38" s="14">
        <v>73.743099999999998</v>
      </c>
      <c r="U38" s="14">
        <v>10.115400000000003</v>
      </c>
      <c r="V38" s="14">
        <v>4.5088000000000008</v>
      </c>
      <c r="W38" s="14">
        <v>269.49039999999997</v>
      </c>
      <c r="X38" s="14">
        <v>76.562799999999996</v>
      </c>
      <c r="Y38" s="14">
        <v>3.4899</v>
      </c>
      <c r="Z38" s="14">
        <v>179.16060000000002</v>
      </c>
      <c r="BE38" s="13"/>
      <c r="BF38" s="13"/>
    </row>
    <row r="39" spans="1:58" x14ac:dyDescent="0.35">
      <c r="A39" s="13">
        <v>1998</v>
      </c>
      <c r="B39" s="13" t="s">
        <v>56</v>
      </c>
      <c r="C39" s="14">
        <v>298.68329999999992</v>
      </c>
      <c r="D39" s="14">
        <v>16.896599999999999</v>
      </c>
      <c r="E39" s="14">
        <v>281.78649999999993</v>
      </c>
      <c r="F39" s="14">
        <v>102.14439999999999</v>
      </c>
      <c r="G39" s="14">
        <v>2.8947999999999996</v>
      </c>
      <c r="H39" s="14">
        <v>92.574900000000014</v>
      </c>
      <c r="I39" s="14">
        <v>81.082800000000006</v>
      </c>
      <c r="J39" s="14">
        <v>3.6267000000000005</v>
      </c>
      <c r="K39" s="14" t="e">
        <v>#VALUE!</v>
      </c>
      <c r="O39" s="14">
        <v>0.41470000000000001</v>
      </c>
      <c r="P39" s="14" t="e">
        <v>#VALUE!</v>
      </c>
      <c r="Q39" s="14">
        <v>-0.9516</v>
      </c>
      <c r="R39" s="14">
        <v>-0.9516</v>
      </c>
      <c r="S39" s="14">
        <v>116.01859999999999</v>
      </c>
      <c r="T39" s="14">
        <v>82.003799999999998</v>
      </c>
      <c r="U39" s="14">
        <v>11.263100000000003</v>
      </c>
      <c r="V39" s="14">
        <v>5.0525000000000011</v>
      </c>
      <c r="W39" s="14">
        <v>298.10219999999998</v>
      </c>
      <c r="X39" s="14">
        <v>85.124299999999991</v>
      </c>
      <c r="Y39" s="14">
        <v>4.0414000000000003</v>
      </c>
      <c r="Z39" s="14">
        <v>197.61410000000001</v>
      </c>
      <c r="BE39" s="13"/>
      <c r="BF39" s="13"/>
    </row>
    <row r="40" spans="1:58" ht="15.5" x14ac:dyDescent="0.35">
      <c r="A40" s="43">
        <v>1998</v>
      </c>
      <c r="B40" s="43" t="s">
        <v>143</v>
      </c>
      <c r="C40" s="45">
        <v>333.76369999999991</v>
      </c>
      <c r="D40" s="45">
        <v>18.733499999999999</v>
      </c>
      <c r="E40" s="45">
        <v>315.03009999999995</v>
      </c>
      <c r="F40" s="45">
        <v>112.89379999999998</v>
      </c>
      <c r="G40" s="45">
        <v>3.2106999999999997</v>
      </c>
      <c r="H40" s="45">
        <v>104.68820000000001</v>
      </c>
      <c r="I40" s="45">
        <v>90.590100000000007</v>
      </c>
      <c r="J40" s="45">
        <v>4.2248000000000001</v>
      </c>
      <c r="K40" s="45" t="e">
        <v>#VALUE!</v>
      </c>
      <c r="L40" s="45"/>
      <c r="M40" s="45"/>
      <c r="N40" s="45"/>
      <c r="O40" s="45">
        <v>0.44730000000000003</v>
      </c>
      <c r="P40" s="45" t="e">
        <v>#VALUE!</v>
      </c>
      <c r="Q40" s="45">
        <v>-1.0246</v>
      </c>
      <c r="R40" s="45">
        <v>-1.0246</v>
      </c>
      <c r="S40" s="45">
        <v>128.23519999999999</v>
      </c>
      <c r="T40" s="45">
        <v>93.0047</v>
      </c>
      <c r="U40" s="45">
        <v>12.708800000000004</v>
      </c>
      <c r="V40" s="45">
        <v>5.7100000000000009</v>
      </c>
      <c r="W40" s="45">
        <v>333.44899999999996</v>
      </c>
      <c r="X40" s="45">
        <v>95.262299999999996</v>
      </c>
      <c r="Y40" s="45">
        <v>4.6721000000000004</v>
      </c>
      <c r="Z40" s="45">
        <v>220.79259999999999</v>
      </c>
      <c r="BE40" s="13"/>
      <c r="BF40" s="13"/>
    </row>
    <row r="41" spans="1:58" x14ac:dyDescent="0.35">
      <c r="A41" s="13">
        <v>1999</v>
      </c>
      <c r="B41" s="13" t="s">
        <v>46</v>
      </c>
      <c r="C41" s="14">
        <v>29.861599999999999</v>
      </c>
      <c r="D41" s="14">
        <v>1.7387999999999999</v>
      </c>
      <c r="E41" s="14">
        <v>28.122800000000002</v>
      </c>
      <c r="F41" s="14">
        <v>8.9658999999999995</v>
      </c>
      <c r="G41" s="14">
        <v>0.25650000000000001</v>
      </c>
      <c r="H41" s="14">
        <v>10.319000000000001</v>
      </c>
      <c r="I41" s="14">
        <v>8.0622000000000007</v>
      </c>
      <c r="J41" s="14">
        <v>0.55820000000000003</v>
      </c>
      <c r="K41" s="14" t="s">
        <v>184</v>
      </c>
      <c r="O41" s="14">
        <v>5.1200000000000002E-2</v>
      </c>
      <c r="P41" s="14" t="s">
        <v>184</v>
      </c>
      <c r="Q41" s="14">
        <v>-9.0200000000000002E-2</v>
      </c>
      <c r="R41" s="14">
        <v>-9.0200000000000002E-2</v>
      </c>
      <c r="S41" s="14">
        <v>10.2461</v>
      </c>
      <c r="T41" s="14">
        <v>9.3398000000000003</v>
      </c>
      <c r="U41" s="14">
        <v>0.90200000000000002</v>
      </c>
      <c r="V41" s="14">
        <v>0.62209999999999999</v>
      </c>
      <c r="W41" s="14">
        <v>29.646899999999999</v>
      </c>
      <c r="X41" s="14">
        <v>8.6716999999999995</v>
      </c>
      <c r="Y41" s="14">
        <v>0.60940000000000005</v>
      </c>
      <c r="Z41" s="14">
        <v>19.541399999999999</v>
      </c>
      <c r="BE41" s="13"/>
      <c r="BF41" s="13"/>
    </row>
    <row r="42" spans="1:58" x14ac:dyDescent="0.35">
      <c r="A42" s="13">
        <v>1999</v>
      </c>
      <c r="B42" s="13" t="s">
        <v>47</v>
      </c>
      <c r="C42" s="14">
        <v>59.012699999999995</v>
      </c>
      <c r="D42" s="14">
        <v>3.4104000000000001</v>
      </c>
      <c r="E42" s="14">
        <v>55.6023</v>
      </c>
      <c r="F42" s="14">
        <v>17.6828</v>
      </c>
      <c r="G42" s="14">
        <v>0.5242</v>
      </c>
      <c r="H42" s="14">
        <v>20.823599999999999</v>
      </c>
      <c r="I42" s="14">
        <v>15.6296</v>
      </c>
      <c r="J42" s="14">
        <v>1.0297000000000001</v>
      </c>
      <c r="K42" s="14" t="e">
        <v>#VALUE!</v>
      </c>
      <c r="O42" s="14">
        <v>8.8999999999999996E-2</v>
      </c>
      <c r="P42" s="14" t="e">
        <v>#VALUE!</v>
      </c>
      <c r="Q42" s="14">
        <v>-0.1767</v>
      </c>
      <c r="R42" s="14">
        <v>-0.1767</v>
      </c>
      <c r="S42" s="14">
        <v>20.365200000000002</v>
      </c>
      <c r="T42" s="14">
        <v>18.7593</v>
      </c>
      <c r="U42" s="14">
        <v>2.0731999999999999</v>
      </c>
      <c r="V42" s="14">
        <v>1.2299</v>
      </c>
      <c r="W42" s="14">
        <v>58.905500000000004</v>
      </c>
      <c r="X42" s="14">
        <v>16.7485</v>
      </c>
      <c r="Y42" s="14">
        <v>1.1188</v>
      </c>
      <c r="Z42" s="14">
        <v>39.0306</v>
      </c>
      <c r="BA42" s="31"/>
      <c r="BE42" s="13"/>
    </row>
    <row r="43" spans="1:58" x14ac:dyDescent="0.35">
      <c r="A43" s="13">
        <v>1999</v>
      </c>
      <c r="B43" s="13" t="s">
        <v>48</v>
      </c>
      <c r="C43" s="14">
        <v>92.815200000000004</v>
      </c>
      <c r="D43" s="14">
        <v>5.3346999999999998</v>
      </c>
      <c r="E43" s="14">
        <v>87.480800000000002</v>
      </c>
      <c r="F43" s="14">
        <v>28.057099999999998</v>
      </c>
      <c r="G43" s="14">
        <v>0.80679999999999996</v>
      </c>
      <c r="H43" s="14">
        <v>32.983999999999995</v>
      </c>
      <c r="I43" s="14">
        <v>24.182400000000001</v>
      </c>
      <c r="J43" s="14">
        <v>1.6008</v>
      </c>
      <c r="K43" s="14" t="e">
        <v>#VALUE!</v>
      </c>
      <c r="O43" s="14">
        <v>0.12640000000000001</v>
      </c>
      <c r="P43" s="14" t="e">
        <v>#VALUE!</v>
      </c>
      <c r="Q43" s="14">
        <v>-0.27679999999999999</v>
      </c>
      <c r="R43" s="14">
        <v>-0.27679999999999999</v>
      </c>
      <c r="S43" s="14">
        <v>32.322400000000002</v>
      </c>
      <c r="T43" s="14">
        <v>29.680599999999998</v>
      </c>
      <c r="U43" s="14">
        <v>3.6215000000000002</v>
      </c>
      <c r="V43" s="14">
        <v>1.9350000000000001</v>
      </c>
      <c r="W43" s="14">
        <v>93.037499999999994</v>
      </c>
      <c r="X43" s="14">
        <v>25.909800000000001</v>
      </c>
      <c r="Y43" s="14">
        <v>1.7273000000000001</v>
      </c>
      <c r="Z43" s="14">
        <v>61.847899999999996</v>
      </c>
      <c r="AH43" s="13" t="s">
        <v>607</v>
      </c>
      <c r="BA43" s="31"/>
      <c r="BE43" s="13"/>
    </row>
    <row r="44" spans="1:58" x14ac:dyDescent="0.35">
      <c r="A44" s="13">
        <v>1999</v>
      </c>
      <c r="B44" s="13" t="s">
        <v>49</v>
      </c>
      <c r="C44" s="14">
        <v>118.3443</v>
      </c>
      <c r="D44" s="14">
        <v>6.7668999999999997</v>
      </c>
      <c r="E44" s="14">
        <v>111.5778</v>
      </c>
      <c r="F44" s="14">
        <v>35.600699999999996</v>
      </c>
      <c r="G44" s="14">
        <v>0.97139999999999993</v>
      </c>
      <c r="H44" s="14">
        <v>42.170299999999997</v>
      </c>
      <c r="I44" s="14">
        <v>30.965400000000002</v>
      </c>
      <c r="J44" s="14">
        <v>2.0342000000000002</v>
      </c>
      <c r="K44" s="14" t="e">
        <v>#VALUE!</v>
      </c>
      <c r="O44" s="14">
        <v>0.18510000000000001</v>
      </c>
      <c r="P44" s="14" t="e">
        <v>#VALUE!</v>
      </c>
      <c r="Q44" s="14">
        <v>-0.3493</v>
      </c>
      <c r="R44" s="14">
        <v>-0.3493</v>
      </c>
      <c r="S44" s="14">
        <v>41.034199999999998</v>
      </c>
      <c r="T44" s="14">
        <v>37.906799999999997</v>
      </c>
      <c r="U44" s="14">
        <v>4.8206000000000007</v>
      </c>
      <c r="V44" s="14">
        <v>2.3822999999999999</v>
      </c>
      <c r="W44" s="14">
        <v>118.7809</v>
      </c>
      <c r="X44" s="14">
        <v>33.184800000000003</v>
      </c>
      <c r="Y44" s="14">
        <v>2.2194000000000003</v>
      </c>
      <c r="Z44" s="14">
        <v>78.742400000000004</v>
      </c>
      <c r="AC44" s="13" t="s">
        <v>606</v>
      </c>
      <c r="AD44" s="13" t="s">
        <v>120</v>
      </c>
      <c r="AE44" s="13" t="s">
        <v>121</v>
      </c>
      <c r="AF44" s="13" t="s">
        <v>122</v>
      </c>
      <c r="AG44" s="13" t="s">
        <v>123</v>
      </c>
      <c r="AH44" s="13" t="s">
        <v>124</v>
      </c>
      <c r="AI44" s="13" t="s">
        <v>125</v>
      </c>
      <c r="AJ44" s="13" t="s">
        <v>126</v>
      </c>
      <c r="AK44" s="13" t="s">
        <v>127</v>
      </c>
      <c r="AL44" s="13" t="s">
        <v>128</v>
      </c>
      <c r="AM44" s="13" t="s">
        <v>129</v>
      </c>
      <c r="AN44" s="13" t="s">
        <v>130</v>
      </c>
      <c r="AO44" s="13" t="s">
        <v>131</v>
      </c>
      <c r="AP44" s="13" t="s">
        <v>132</v>
      </c>
      <c r="AQ44" s="13" t="s">
        <v>133</v>
      </c>
      <c r="AR44" s="13" t="s">
        <v>134</v>
      </c>
      <c r="AS44" s="13" t="s">
        <v>135</v>
      </c>
      <c r="AT44" s="13" t="s">
        <v>136</v>
      </c>
      <c r="AU44" s="13" t="s">
        <v>137</v>
      </c>
      <c r="AV44" s="13" t="s">
        <v>138</v>
      </c>
      <c r="AW44" s="13" t="s">
        <v>139</v>
      </c>
      <c r="AX44" s="13" t="s">
        <v>140</v>
      </c>
      <c r="AY44" s="13" t="s">
        <v>141</v>
      </c>
      <c r="AZ44" s="13" t="s">
        <v>142</v>
      </c>
      <c r="BA44" s="13" t="s">
        <v>700</v>
      </c>
      <c r="BB44" s="31"/>
      <c r="BE44" s="13"/>
      <c r="BF44" s="13"/>
    </row>
    <row r="45" spans="1:58" x14ac:dyDescent="0.35">
      <c r="A45" s="13">
        <v>1999</v>
      </c>
      <c r="B45" s="13" t="s">
        <v>50</v>
      </c>
      <c r="C45" s="14">
        <v>142.6885</v>
      </c>
      <c r="D45" s="14">
        <v>8.1739999999999995</v>
      </c>
      <c r="E45" s="14">
        <v>134.51490000000001</v>
      </c>
      <c r="F45" s="14">
        <v>42.032499999999999</v>
      </c>
      <c r="G45" s="14">
        <v>1.1496</v>
      </c>
      <c r="H45" s="14">
        <v>51.149899999999995</v>
      </c>
      <c r="I45" s="14">
        <v>38.128700000000002</v>
      </c>
      <c r="J45" s="14">
        <v>2.2399000000000004</v>
      </c>
      <c r="K45" s="14" t="e">
        <v>#VALUE!</v>
      </c>
      <c r="O45" s="14">
        <v>0.22750000000000001</v>
      </c>
      <c r="P45" s="14" t="e">
        <v>#VALUE!</v>
      </c>
      <c r="Q45" s="14">
        <v>-0.41320000000000001</v>
      </c>
      <c r="R45" s="14">
        <v>-0.41320000000000001</v>
      </c>
      <c r="S45" s="14">
        <v>48.772199999999998</v>
      </c>
      <c r="T45" s="14">
        <v>45.798499999999997</v>
      </c>
      <c r="U45" s="14">
        <v>6.0508000000000006</v>
      </c>
      <c r="V45" s="14">
        <v>2.8079999999999998</v>
      </c>
      <c r="W45" s="14">
        <v>143.374</v>
      </c>
      <c r="X45" s="14">
        <v>40.596200000000003</v>
      </c>
      <c r="Y45" s="14">
        <v>2.4675000000000002</v>
      </c>
      <c r="Z45" s="14">
        <v>94.332000000000008</v>
      </c>
      <c r="AB45" s="13">
        <f>AB18+11</f>
        <v>358</v>
      </c>
      <c r="AC45" s="29" t="str">
        <f t="shared" ref="AC45:AL46" si="5">$AH$43&amp;AC$44&amp;$AB45</f>
        <v>calculation_hide!b358</v>
      </c>
      <c r="AD45" s="29" t="str">
        <f t="shared" si="5"/>
        <v>calculation_hide!c358</v>
      </c>
      <c r="AE45" s="29" t="str">
        <f t="shared" si="5"/>
        <v>calculation_hide!d358</v>
      </c>
      <c r="AF45" s="29" t="str">
        <f t="shared" si="5"/>
        <v>calculation_hide!e358</v>
      </c>
      <c r="AG45" s="29" t="str">
        <f t="shared" si="5"/>
        <v>calculation_hide!f358</v>
      </c>
      <c r="AH45" s="29" t="str">
        <f t="shared" si="5"/>
        <v>calculation_hide!g358</v>
      </c>
      <c r="AI45" s="29" t="str">
        <f t="shared" si="5"/>
        <v>calculation_hide!h358</v>
      </c>
      <c r="AJ45" s="29" t="str">
        <f t="shared" si="5"/>
        <v>calculation_hide!i358</v>
      </c>
      <c r="AK45" s="29" t="str">
        <f t="shared" si="5"/>
        <v>calculation_hide!j358</v>
      </c>
      <c r="AL45" s="29" t="str">
        <f t="shared" si="5"/>
        <v>calculation_hide!k358</v>
      </c>
      <c r="AM45" s="29" t="str">
        <f t="shared" ref="AM45:BA46" si="6">$AH$43&amp;AM$44&amp;$AB45</f>
        <v>calculation_hide!l358</v>
      </c>
      <c r="AN45" s="29" t="str">
        <f t="shared" si="6"/>
        <v>calculation_hide!m358</v>
      </c>
      <c r="AO45" s="29" t="str">
        <f t="shared" si="6"/>
        <v>calculation_hide!n358</v>
      </c>
      <c r="AP45" s="29" t="str">
        <f t="shared" si="6"/>
        <v>calculation_hide!o358</v>
      </c>
      <c r="AQ45" s="29" t="str">
        <f t="shared" si="6"/>
        <v>calculation_hide!p358</v>
      </c>
      <c r="AR45" s="29" t="str">
        <f t="shared" si="6"/>
        <v>calculation_hide!q358</v>
      </c>
      <c r="AS45" s="29" t="str">
        <f t="shared" si="6"/>
        <v>calculation_hide!r358</v>
      </c>
      <c r="AT45" s="29" t="str">
        <f t="shared" si="6"/>
        <v>calculation_hide!s358</v>
      </c>
      <c r="AU45" s="29" t="str">
        <f t="shared" si="6"/>
        <v>calculation_hide!t358</v>
      </c>
      <c r="AV45" s="29" t="str">
        <f t="shared" si="6"/>
        <v>calculation_hide!u358</v>
      </c>
      <c r="AW45" s="29" t="str">
        <f t="shared" si="6"/>
        <v>calculation_hide!v358</v>
      </c>
      <c r="AX45" s="29" t="str">
        <f t="shared" si="6"/>
        <v>calculation_hide!w358</v>
      </c>
      <c r="AY45" s="29" t="str">
        <f t="shared" si="6"/>
        <v>calculation_hide!x358</v>
      </c>
      <c r="AZ45" s="29" t="str">
        <f t="shared" si="6"/>
        <v>calculation_hide!y358</v>
      </c>
      <c r="BA45" s="29" t="str">
        <f t="shared" si="6"/>
        <v>calculation_hide!z358</v>
      </c>
      <c r="BB45" s="31"/>
      <c r="BE45" s="13"/>
      <c r="BF45" s="13"/>
    </row>
    <row r="46" spans="1:58" x14ac:dyDescent="0.35">
      <c r="A46" s="13">
        <v>1999</v>
      </c>
      <c r="B46" s="13" t="s">
        <v>51</v>
      </c>
      <c r="C46" s="14">
        <v>170.84129999999999</v>
      </c>
      <c r="D46" s="14">
        <v>9.8759999999999994</v>
      </c>
      <c r="E46" s="14">
        <v>160.96600000000001</v>
      </c>
      <c r="F46" s="14">
        <v>48.643900000000002</v>
      </c>
      <c r="G46" s="14">
        <v>1.3603999999999998</v>
      </c>
      <c r="H46" s="14">
        <v>61.835699999999996</v>
      </c>
      <c r="I46" s="14">
        <v>46.899500000000003</v>
      </c>
      <c r="J46" s="14">
        <v>2.4582000000000006</v>
      </c>
      <c r="K46" s="14" t="e">
        <v>#VALUE!</v>
      </c>
      <c r="O46" s="14">
        <v>0.27500000000000002</v>
      </c>
      <c r="P46" s="14" t="e">
        <v>#VALUE!</v>
      </c>
      <c r="Q46" s="14">
        <v>-0.50670000000000004</v>
      </c>
      <c r="R46" s="14">
        <v>-0.50670000000000004</v>
      </c>
      <c r="S46" s="14">
        <v>56.8688</v>
      </c>
      <c r="T46" s="14">
        <v>55.249799999999993</v>
      </c>
      <c r="U46" s="14">
        <v>7.3299000000000003</v>
      </c>
      <c r="V46" s="14">
        <v>3.2989999999999999</v>
      </c>
      <c r="W46" s="14">
        <v>171.59520000000001</v>
      </c>
      <c r="X46" s="14">
        <v>49.632800000000003</v>
      </c>
      <c r="Y46" s="14">
        <v>2.7334000000000005</v>
      </c>
      <c r="Z46" s="14">
        <v>111.84</v>
      </c>
      <c r="AB46" s="13">
        <f>AB45+12</f>
        <v>370</v>
      </c>
      <c r="AC46" s="29" t="str">
        <f t="shared" si="5"/>
        <v>calculation_hide!b370</v>
      </c>
      <c r="AD46" s="29" t="str">
        <f t="shared" si="5"/>
        <v>calculation_hide!c370</v>
      </c>
      <c r="AE46" s="29" t="str">
        <f t="shared" si="5"/>
        <v>calculation_hide!d370</v>
      </c>
      <c r="AF46" s="29" t="str">
        <f t="shared" si="5"/>
        <v>calculation_hide!e370</v>
      </c>
      <c r="AG46" s="29" t="str">
        <f t="shared" si="5"/>
        <v>calculation_hide!f370</v>
      </c>
      <c r="AH46" s="29" t="str">
        <f t="shared" si="5"/>
        <v>calculation_hide!g370</v>
      </c>
      <c r="AI46" s="29" t="str">
        <f t="shared" si="5"/>
        <v>calculation_hide!h370</v>
      </c>
      <c r="AJ46" s="29" t="str">
        <f t="shared" si="5"/>
        <v>calculation_hide!i370</v>
      </c>
      <c r="AK46" s="29" t="str">
        <f t="shared" si="5"/>
        <v>calculation_hide!j370</v>
      </c>
      <c r="AL46" s="29" t="str">
        <f t="shared" si="5"/>
        <v>calculation_hide!k370</v>
      </c>
      <c r="AM46" s="29" t="str">
        <f t="shared" si="6"/>
        <v>calculation_hide!l370</v>
      </c>
      <c r="AN46" s="29" t="str">
        <f t="shared" si="6"/>
        <v>calculation_hide!m370</v>
      </c>
      <c r="AO46" s="29" t="str">
        <f t="shared" si="6"/>
        <v>calculation_hide!n370</v>
      </c>
      <c r="AP46" s="29" t="str">
        <f t="shared" si="6"/>
        <v>calculation_hide!o370</v>
      </c>
      <c r="AQ46" s="29" t="str">
        <f t="shared" si="6"/>
        <v>calculation_hide!p370</v>
      </c>
      <c r="AR46" s="29" t="str">
        <f t="shared" si="6"/>
        <v>calculation_hide!q370</v>
      </c>
      <c r="AS46" s="29" t="str">
        <f t="shared" si="6"/>
        <v>calculation_hide!r370</v>
      </c>
      <c r="AT46" s="29" t="str">
        <f t="shared" si="6"/>
        <v>calculation_hide!s370</v>
      </c>
      <c r="AU46" s="29" t="str">
        <f t="shared" si="6"/>
        <v>calculation_hide!t370</v>
      </c>
      <c r="AV46" s="29" t="str">
        <f t="shared" si="6"/>
        <v>calculation_hide!u370</v>
      </c>
      <c r="AW46" s="29" t="str">
        <f t="shared" si="6"/>
        <v>calculation_hide!v370</v>
      </c>
      <c r="AX46" s="29" t="str">
        <f t="shared" si="6"/>
        <v>calculation_hide!w370</v>
      </c>
      <c r="AY46" s="29" t="str">
        <f t="shared" si="6"/>
        <v>calculation_hide!x370</v>
      </c>
      <c r="AZ46" s="29" t="str">
        <f t="shared" si="6"/>
        <v>calculation_hide!y370</v>
      </c>
      <c r="BA46" s="29" t="str">
        <f t="shared" si="6"/>
        <v>calculation_hide!z370</v>
      </c>
      <c r="BB46" s="31"/>
      <c r="BE46" s="13"/>
      <c r="BF46" s="13"/>
    </row>
    <row r="47" spans="1:58" x14ac:dyDescent="0.35">
      <c r="A47" s="13">
        <v>1999</v>
      </c>
      <c r="B47" s="13" t="s">
        <v>52</v>
      </c>
      <c r="C47" s="14">
        <v>194.46609999999998</v>
      </c>
      <c r="D47" s="14">
        <v>11.281599999999999</v>
      </c>
      <c r="E47" s="14">
        <v>183.18520000000001</v>
      </c>
      <c r="F47" s="14">
        <v>54.890100000000004</v>
      </c>
      <c r="G47" s="14">
        <v>1.5458999999999998</v>
      </c>
      <c r="H47" s="14">
        <v>71.198700000000002</v>
      </c>
      <c r="I47" s="14">
        <v>53.141100000000002</v>
      </c>
      <c r="J47" s="14">
        <v>2.6702000000000008</v>
      </c>
      <c r="K47" s="14" t="e">
        <v>#VALUE!</v>
      </c>
      <c r="O47" s="14">
        <v>0.33</v>
      </c>
      <c r="P47" s="14" t="e">
        <v>#VALUE!</v>
      </c>
      <c r="Q47" s="14">
        <v>-0.59079999999999999</v>
      </c>
      <c r="R47" s="14">
        <v>-0.59079999999999999</v>
      </c>
      <c r="S47" s="14">
        <v>64.127300000000005</v>
      </c>
      <c r="T47" s="14">
        <v>63.818599999999989</v>
      </c>
      <c r="U47" s="14">
        <v>8.3471000000000011</v>
      </c>
      <c r="V47" s="14">
        <v>3.6941999999999999</v>
      </c>
      <c r="W47" s="14">
        <v>195.22669999999999</v>
      </c>
      <c r="X47" s="14">
        <v>56.141400000000004</v>
      </c>
      <c r="Y47" s="14">
        <v>3.0003000000000006</v>
      </c>
      <c r="Z47" s="14">
        <v>127.63470000000001</v>
      </c>
      <c r="BA47" s="31"/>
      <c r="BE47" s="13"/>
    </row>
    <row r="48" spans="1:58" x14ac:dyDescent="0.35">
      <c r="A48" s="13">
        <v>1999</v>
      </c>
      <c r="B48" s="13" t="s">
        <v>53</v>
      </c>
      <c r="C48" s="14">
        <v>217.86469999999997</v>
      </c>
      <c r="D48" s="14">
        <v>12.727499999999999</v>
      </c>
      <c r="E48" s="14">
        <v>205.1378</v>
      </c>
      <c r="F48" s="14">
        <v>60.993400000000001</v>
      </c>
      <c r="G48" s="14">
        <v>1.6934999999999998</v>
      </c>
      <c r="H48" s="14">
        <v>80.215500000000006</v>
      </c>
      <c r="I48" s="14">
        <v>59.747300000000003</v>
      </c>
      <c r="J48" s="14">
        <v>2.7880000000000007</v>
      </c>
      <c r="K48" s="14" t="e">
        <v>#VALUE!</v>
      </c>
      <c r="O48" s="14">
        <v>0.38290000000000002</v>
      </c>
      <c r="P48" s="14" t="e">
        <v>#VALUE!</v>
      </c>
      <c r="Q48" s="14">
        <v>-0.68269999999999997</v>
      </c>
      <c r="R48" s="14">
        <v>-0.68269999999999997</v>
      </c>
      <c r="S48" s="14">
        <v>71.152000000000001</v>
      </c>
      <c r="T48" s="14">
        <v>72.099899999999991</v>
      </c>
      <c r="U48" s="14">
        <v>9.5393000000000008</v>
      </c>
      <c r="V48" s="14">
        <v>4.0846999999999998</v>
      </c>
      <c r="W48" s="14">
        <v>218.762</v>
      </c>
      <c r="X48" s="14">
        <v>62.918200000000006</v>
      </c>
      <c r="Y48" s="14">
        <v>3.1709000000000005</v>
      </c>
      <c r="Z48" s="14">
        <v>142.9025</v>
      </c>
      <c r="BA48" s="31"/>
      <c r="BE48" s="13"/>
    </row>
    <row r="49" spans="1:57" x14ac:dyDescent="0.35">
      <c r="A49" s="13">
        <v>1999</v>
      </c>
      <c r="B49" s="13" t="s">
        <v>144</v>
      </c>
      <c r="C49" s="14">
        <v>246.20539999999997</v>
      </c>
      <c r="D49" s="14">
        <v>14.341999999999999</v>
      </c>
      <c r="E49" s="14">
        <v>231.86430000000001</v>
      </c>
      <c r="F49" s="14">
        <v>69.561800000000005</v>
      </c>
      <c r="G49" s="14">
        <v>1.9519999999999997</v>
      </c>
      <c r="H49" s="14">
        <v>90.9375</v>
      </c>
      <c r="I49" s="14">
        <v>66.715400000000002</v>
      </c>
      <c r="J49" s="14">
        <v>3.0174000000000007</v>
      </c>
      <c r="K49" s="14" t="e">
        <v>#VALUE!</v>
      </c>
      <c r="O49" s="14">
        <v>0.42920000000000003</v>
      </c>
      <c r="P49" s="14" t="e">
        <v>#VALUE!</v>
      </c>
      <c r="Q49" s="14">
        <v>-0.749</v>
      </c>
      <c r="R49" s="14">
        <v>-0.749</v>
      </c>
      <c r="S49" s="14">
        <v>81.266000000000005</v>
      </c>
      <c r="T49" s="14">
        <v>81.590799999999987</v>
      </c>
      <c r="U49" s="14">
        <v>10.624300000000002</v>
      </c>
      <c r="V49" s="14">
        <v>4.5600999999999994</v>
      </c>
      <c r="W49" s="14">
        <v>247.0489</v>
      </c>
      <c r="X49" s="14">
        <v>70.162100000000009</v>
      </c>
      <c r="Y49" s="14">
        <v>3.4467000000000003</v>
      </c>
      <c r="Z49" s="14">
        <v>162.45140000000001</v>
      </c>
      <c r="BE49" s="13"/>
    </row>
    <row r="50" spans="1:57" x14ac:dyDescent="0.35">
      <c r="A50" s="13">
        <v>1999</v>
      </c>
      <c r="B50" s="13" t="s">
        <v>55</v>
      </c>
      <c r="C50" s="14">
        <v>273.22289999999998</v>
      </c>
      <c r="D50" s="14">
        <v>15.837299999999999</v>
      </c>
      <c r="E50" s="14">
        <v>257.38660000000004</v>
      </c>
      <c r="F50" s="14">
        <v>77.5685</v>
      </c>
      <c r="G50" s="14">
        <v>2.1734999999999998</v>
      </c>
      <c r="H50" s="14">
        <v>101.11069999999999</v>
      </c>
      <c r="I50" s="14">
        <v>73.56</v>
      </c>
      <c r="J50" s="14">
        <v>3.3092000000000006</v>
      </c>
      <c r="K50" s="14" t="e">
        <v>#VALUE!</v>
      </c>
      <c r="O50" s="14">
        <v>0.46870000000000001</v>
      </c>
      <c r="P50" s="14" t="e">
        <v>#VALUE!</v>
      </c>
      <c r="Q50" s="14">
        <v>-0.80400000000000005</v>
      </c>
      <c r="R50" s="14">
        <v>-0.80400000000000005</v>
      </c>
      <c r="S50" s="14">
        <v>90.768100000000004</v>
      </c>
      <c r="T50" s="14">
        <v>90.540199999999984</v>
      </c>
      <c r="U50" s="14">
        <v>11.819400000000002</v>
      </c>
      <c r="V50" s="14">
        <v>5.1390999999999991</v>
      </c>
      <c r="W50" s="14">
        <v>274.34530000000001</v>
      </c>
      <c r="X50" s="14">
        <v>77.338000000000008</v>
      </c>
      <c r="Y50" s="14">
        <v>3.7780000000000005</v>
      </c>
      <c r="Z50" s="14">
        <v>180.8527</v>
      </c>
      <c r="BE50" s="13"/>
    </row>
    <row r="51" spans="1:57" x14ac:dyDescent="0.35">
      <c r="A51" s="13">
        <v>1999</v>
      </c>
      <c r="B51" s="13" t="s">
        <v>56</v>
      </c>
      <c r="C51" s="14">
        <v>301.93430000000001</v>
      </c>
      <c r="D51" s="14">
        <v>17.398799999999998</v>
      </c>
      <c r="E51" s="14">
        <v>284.53650000000005</v>
      </c>
      <c r="F51" s="14">
        <v>85.965800000000002</v>
      </c>
      <c r="G51" s="14">
        <v>2.4066999999999998</v>
      </c>
      <c r="H51" s="14">
        <v>112.39989999999999</v>
      </c>
      <c r="I51" s="14">
        <v>80.389300000000006</v>
      </c>
      <c r="J51" s="14">
        <v>3.7337000000000007</v>
      </c>
      <c r="K51" s="14" t="e">
        <v>#VALUE!</v>
      </c>
      <c r="O51" s="14">
        <v>0.51859999999999995</v>
      </c>
      <c r="P51" s="14" t="e">
        <v>#VALUE!</v>
      </c>
      <c r="Q51" s="14">
        <v>-0.87750000000000006</v>
      </c>
      <c r="R51" s="14">
        <v>-0.87750000000000006</v>
      </c>
      <c r="S51" s="14">
        <v>100.5849</v>
      </c>
      <c r="T51" s="14">
        <v>100.69389999999999</v>
      </c>
      <c r="U51" s="14">
        <v>12.897100000000002</v>
      </c>
      <c r="V51" s="14">
        <v>5.7550999999999988</v>
      </c>
      <c r="W51" s="14">
        <v>303.18889999999999</v>
      </c>
      <c r="X51" s="14">
        <v>84.641700000000014</v>
      </c>
      <c r="Y51" s="14">
        <v>4.2524000000000006</v>
      </c>
      <c r="Z51" s="14">
        <v>200.7724</v>
      </c>
      <c r="BE51" s="13"/>
    </row>
    <row r="52" spans="1:57" x14ac:dyDescent="0.35">
      <c r="A52" s="43">
        <v>1999</v>
      </c>
      <c r="B52" s="43" t="s">
        <v>57</v>
      </c>
      <c r="C52" s="45">
        <v>336.60730000000001</v>
      </c>
      <c r="D52" s="45">
        <v>19.235999999999997</v>
      </c>
      <c r="E52" s="45">
        <v>317.37250000000006</v>
      </c>
      <c r="F52" s="45">
        <v>97.348299999999995</v>
      </c>
      <c r="G52" s="45">
        <v>2.7327999999999997</v>
      </c>
      <c r="H52" s="45">
        <v>125.60589999999999</v>
      </c>
      <c r="I52" s="45">
        <v>87.672000000000011</v>
      </c>
      <c r="J52" s="45">
        <v>4.4093000000000009</v>
      </c>
      <c r="K52" s="45" t="e">
        <v>#VALUE!</v>
      </c>
      <c r="L52" s="45"/>
      <c r="M52" s="45"/>
      <c r="N52" s="45"/>
      <c r="O52" s="45">
        <v>0.57409999999999994</v>
      </c>
      <c r="P52" s="45" t="e">
        <v>#VALUE!</v>
      </c>
      <c r="Q52" s="45">
        <v>-0.97000000000000008</v>
      </c>
      <c r="R52" s="45">
        <v>-0.97000000000000008</v>
      </c>
      <c r="S52" s="45">
        <v>113.4933</v>
      </c>
      <c r="T52" s="45">
        <v>112.76829999999998</v>
      </c>
      <c r="U52" s="45">
        <v>14.244300000000003</v>
      </c>
      <c r="V52" s="45">
        <v>6.5000999999999989</v>
      </c>
      <c r="W52" s="45">
        <v>338.11699999999996</v>
      </c>
      <c r="X52" s="45">
        <v>92.655500000000018</v>
      </c>
      <c r="Y52" s="45">
        <v>4.9835000000000003</v>
      </c>
      <c r="Z52" s="45">
        <v>225.68710000000002</v>
      </c>
      <c r="BE52" s="13"/>
    </row>
    <row r="53" spans="1:57" x14ac:dyDescent="0.35">
      <c r="A53" s="13">
        <v>2000</v>
      </c>
      <c r="B53" s="13" t="s">
        <v>46</v>
      </c>
      <c r="C53" s="14">
        <v>30.921299999999999</v>
      </c>
      <c r="D53" s="14">
        <v>1.6637</v>
      </c>
      <c r="E53" s="14">
        <v>29.2576</v>
      </c>
      <c r="F53" s="14">
        <v>10.4983</v>
      </c>
      <c r="G53" s="14">
        <v>0.2407</v>
      </c>
      <c r="H53" s="14">
        <v>10.841799999999999</v>
      </c>
      <c r="I53" s="14">
        <v>7.0761000000000003</v>
      </c>
      <c r="J53" s="14">
        <v>0.62539999999999996</v>
      </c>
      <c r="K53" s="14" t="s">
        <v>184</v>
      </c>
      <c r="O53" s="14">
        <v>5.3100000000000001E-2</v>
      </c>
      <c r="P53" s="14" t="s">
        <v>184</v>
      </c>
      <c r="Q53" s="14">
        <v>-7.7799999999999994E-2</v>
      </c>
      <c r="R53" s="14">
        <v>-7.7799999999999994E-2</v>
      </c>
      <c r="S53" s="14">
        <v>11.7821</v>
      </c>
      <c r="T53" s="14">
        <v>9.8559999999999999</v>
      </c>
      <c r="U53" s="14">
        <v>0.78690000000000004</v>
      </c>
      <c r="V53" s="14">
        <v>0.70109999999999995</v>
      </c>
      <c r="W53" s="14">
        <v>30.7456</v>
      </c>
      <c r="X53" s="14">
        <v>7.7545999999999999</v>
      </c>
      <c r="Y53" s="14">
        <v>0.67849999999999999</v>
      </c>
      <c r="Z53" s="14">
        <v>21.5808</v>
      </c>
      <c r="BE53" s="13"/>
    </row>
    <row r="54" spans="1:57" x14ac:dyDescent="0.35">
      <c r="A54" s="13">
        <v>2000</v>
      </c>
      <c r="B54" s="13" t="s">
        <v>47</v>
      </c>
      <c r="C54" s="14">
        <v>60.672600000000003</v>
      </c>
      <c r="D54" s="14">
        <v>3.2364999999999999</v>
      </c>
      <c r="E54" s="14">
        <v>57.436099999999996</v>
      </c>
      <c r="F54" s="14">
        <v>20.590800000000002</v>
      </c>
      <c r="G54" s="14">
        <v>0.43809999999999999</v>
      </c>
      <c r="H54" s="14">
        <v>21.611199999999997</v>
      </c>
      <c r="I54" s="14">
        <v>13.583300000000001</v>
      </c>
      <c r="J54" s="14">
        <v>1.2576000000000001</v>
      </c>
      <c r="K54" s="14" t="e">
        <v>#VALUE!</v>
      </c>
      <c r="O54" s="14">
        <v>0.1081</v>
      </c>
      <c r="P54" s="14" t="e">
        <v>#VALUE!</v>
      </c>
      <c r="Q54" s="14">
        <v>-0.15289999999999998</v>
      </c>
      <c r="R54" s="14">
        <v>-0.15289999999999998</v>
      </c>
      <c r="S54" s="14">
        <v>23.087499999999999</v>
      </c>
      <c r="T54" s="14">
        <v>19.667200000000001</v>
      </c>
      <c r="U54" s="14">
        <v>1.8327</v>
      </c>
      <c r="V54" s="14">
        <v>1.3763999999999998</v>
      </c>
      <c r="W54" s="14">
        <v>60.645200000000003</v>
      </c>
      <c r="X54" s="14">
        <v>14.9489</v>
      </c>
      <c r="Y54" s="14">
        <v>1.3656999999999999</v>
      </c>
      <c r="Z54" s="14">
        <v>42.640100000000004</v>
      </c>
      <c r="BE54" s="13"/>
    </row>
    <row r="55" spans="1:57" x14ac:dyDescent="0.35">
      <c r="A55" s="13">
        <v>2000</v>
      </c>
      <c r="B55" s="13" t="s">
        <v>48</v>
      </c>
      <c r="C55" s="14">
        <v>93.762200000000007</v>
      </c>
      <c r="D55" s="14">
        <v>4.9749999999999996</v>
      </c>
      <c r="E55" s="14">
        <v>88.787199999999999</v>
      </c>
      <c r="F55" s="14">
        <v>30.343700000000002</v>
      </c>
      <c r="G55" s="14">
        <v>0.59529999999999994</v>
      </c>
      <c r="H55" s="14">
        <v>34.933399999999999</v>
      </c>
      <c r="I55" s="14">
        <v>21.1553</v>
      </c>
      <c r="J55" s="14">
        <v>1.8439000000000001</v>
      </c>
      <c r="K55" s="14" t="e">
        <v>#VALUE!</v>
      </c>
      <c r="O55" s="14">
        <v>0.15889999999999999</v>
      </c>
      <c r="P55" s="14" t="e">
        <v>#VALUE!</v>
      </c>
      <c r="Q55" s="14">
        <v>-0.24319999999999997</v>
      </c>
      <c r="R55" s="14">
        <v>-0.24319999999999997</v>
      </c>
      <c r="S55" s="14">
        <v>34.070599999999999</v>
      </c>
      <c r="T55" s="14">
        <v>31.970200000000002</v>
      </c>
      <c r="U55" s="14">
        <v>3.2374000000000001</v>
      </c>
      <c r="V55" s="14">
        <v>2.1276999999999999</v>
      </c>
      <c r="W55" s="14">
        <v>94.152299999999997</v>
      </c>
      <c r="X55" s="14">
        <v>23.157899999999998</v>
      </c>
      <c r="Y55" s="14">
        <v>2.0026999999999999</v>
      </c>
      <c r="Z55" s="14">
        <v>65.872399999999999</v>
      </c>
      <c r="BE55" s="13"/>
    </row>
    <row r="56" spans="1:57" x14ac:dyDescent="0.35">
      <c r="A56" s="13">
        <v>2000</v>
      </c>
      <c r="B56" s="13" t="s">
        <v>49</v>
      </c>
      <c r="C56" s="14">
        <v>120.76400000000001</v>
      </c>
      <c r="D56" s="14">
        <v>6.3807999999999998</v>
      </c>
      <c r="E56" s="14">
        <v>114.3832</v>
      </c>
      <c r="F56" s="14">
        <v>38.986699999999999</v>
      </c>
      <c r="G56" s="14">
        <v>0.75179999999999991</v>
      </c>
      <c r="H56" s="14">
        <v>45.176000000000002</v>
      </c>
      <c r="I56" s="14">
        <v>27.459600000000002</v>
      </c>
      <c r="J56" s="14">
        <v>2.1156000000000001</v>
      </c>
      <c r="K56" s="14" t="e">
        <v>#VALUE!</v>
      </c>
      <c r="O56" s="14">
        <v>0.19739999999999999</v>
      </c>
      <c r="P56" s="14" t="e">
        <v>#VALUE!</v>
      </c>
      <c r="Q56" s="14">
        <v>-0.30369999999999997</v>
      </c>
      <c r="R56" s="14">
        <v>-0.30369999999999997</v>
      </c>
      <c r="S56" s="14">
        <v>43.750399999999999</v>
      </c>
      <c r="T56" s="14">
        <v>41.379900000000006</v>
      </c>
      <c r="U56" s="14">
        <v>4.2617000000000003</v>
      </c>
      <c r="V56" s="14">
        <v>2.7005999999999997</v>
      </c>
      <c r="W56" s="14">
        <v>121.3455</v>
      </c>
      <c r="X56" s="14">
        <v>29.772399999999998</v>
      </c>
      <c r="Y56" s="14">
        <v>2.3129</v>
      </c>
      <c r="Z56" s="14">
        <v>84.914500000000004</v>
      </c>
      <c r="BE56" s="13"/>
    </row>
    <row r="57" spans="1:57" x14ac:dyDescent="0.35">
      <c r="A57" s="13">
        <v>2000</v>
      </c>
      <c r="B57" s="13" t="s">
        <v>50</v>
      </c>
      <c r="C57" s="14">
        <v>146.54610000000002</v>
      </c>
      <c r="D57" s="14">
        <v>7.8271999999999995</v>
      </c>
      <c r="E57" s="14">
        <v>138.71889999999999</v>
      </c>
      <c r="F57" s="14">
        <v>47.090699999999998</v>
      </c>
      <c r="G57" s="14">
        <v>0.9383999999999999</v>
      </c>
      <c r="H57" s="14">
        <v>54.4848</v>
      </c>
      <c r="I57" s="14">
        <v>34.062100000000001</v>
      </c>
      <c r="J57" s="14">
        <v>2.2556000000000003</v>
      </c>
      <c r="K57" s="14" t="e">
        <v>#VALUE!</v>
      </c>
      <c r="O57" s="14">
        <v>0.25669999999999998</v>
      </c>
      <c r="P57" s="14" t="e">
        <v>#VALUE!</v>
      </c>
      <c r="Q57" s="14">
        <v>-0.36919999999999997</v>
      </c>
      <c r="R57" s="14">
        <v>-0.36919999999999997</v>
      </c>
      <c r="S57" s="14">
        <v>53.219899999999996</v>
      </c>
      <c r="T57" s="14">
        <v>49.560300000000005</v>
      </c>
      <c r="U57" s="14">
        <v>5.5508000000000006</v>
      </c>
      <c r="V57" s="14">
        <v>3.2452999999999994</v>
      </c>
      <c r="W57" s="14">
        <v>147.51499999999999</v>
      </c>
      <c r="X57" s="14">
        <v>36.574199999999998</v>
      </c>
      <c r="Y57" s="14">
        <v>2.5122</v>
      </c>
      <c r="Z57" s="14">
        <v>102.51390000000001</v>
      </c>
      <c r="BE57" s="13"/>
    </row>
    <row r="58" spans="1:57" x14ac:dyDescent="0.35">
      <c r="A58" s="13">
        <v>2000</v>
      </c>
      <c r="B58" s="13" t="s">
        <v>51</v>
      </c>
      <c r="C58" s="14">
        <v>173.78420000000003</v>
      </c>
      <c r="D58" s="14">
        <v>9.3692999999999991</v>
      </c>
      <c r="E58" s="14">
        <v>164.41489999999999</v>
      </c>
      <c r="F58" s="14">
        <v>55.097699999999996</v>
      </c>
      <c r="G58" s="14">
        <v>1.0831</v>
      </c>
      <c r="H58" s="14">
        <v>65.440200000000004</v>
      </c>
      <c r="I58" s="14">
        <v>40.561300000000003</v>
      </c>
      <c r="J58" s="14">
        <v>2.3838000000000004</v>
      </c>
      <c r="K58" s="14" t="e">
        <v>#VALUE!</v>
      </c>
      <c r="O58" s="14">
        <v>0.30909999999999999</v>
      </c>
      <c r="P58" s="14" t="e">
        <v>#VALUE!</v>
      </c>
      <c r="Q58" s="14">
        <v>-0.46019999999999994</v>
      </c>
      <c r="R58" s="14">
        <v>-0.46019999999999994</v>
      </c>
      <c r="S58" s="14">
        <v>62.398299999999992</v>
      </c>
      <c r="T58" s="14">
        <v>59.538000000000004</v>
      </c>
      <c r="U58" s="14">
        <v>7.0169000000000006</v>
      </c>
      <c r="V58" s="14">
        <v>3.8203999999999994</v>
      </c>
      <c r="W58" s="14">
        <v>175.25219999999999</v>
      </c>
      <c r="X58" s="14">
        <v>43.253999999999998</v>
      </c>
      <c r="Y58" s="14">
        <v>2.6928000000000001</v>
      </c>
      <c r="Z58" s="14">
        <v>121.62110000000001</v>
      </c>
      <c r="BE58" s="13"/>
    </row>
    <row r="59" spans="1:57" x14ac:dyDescent="0.35">
      <c r="A59" s="13">
        <v>2000</v>
      </c>
      <c r="B59" s="13" t="s">
        <v>52</v>
      </c>
      <c r="C59" s="14">
        <v>197.66570000000002</v>
      </c>
      <c r="D59" s="14">
        <v>10.657499999999999</v>
      </c>
      <c r="E59" s="14">
        <v>187.00819999999999</v>
      </c>
      <c r="F59" s="14">
        <v>61.835799999999999</v>
      </c>
      <c r="G59" s="14">
        <v>1.1747999999999998</v>
      </c>
      <c r="H59" s="14">
        <v>75.358800000000002</v>
      </c>
      <c r="I59" s="14">
        <v>46.305800000000005</v>
      </c>
      <c r="J59" s="14">
        <v>2.4806000000000004</v>
      </c>
      <c r="K59" s="14" t="e">
        <v>#VALUE!</v>
      </c>
      <c r="O59" s="14">
        <v>0.37159999999999999</v>
      </c>
      <c r="P59" s="14" t="e">
        <v>#VALUE!</v>
      </c>
      <c r="Q59" s="14">
        <v>-0.51919999999999988</v>
      </c>
      <c r="R59" s="14">
        <v>-0.51919999999999988</v>
      </c>
      <c r="S59" s="14">
        <v>70.402499999999989</v>
      </c>
      <c r="T59" s="14">
        <v>68.3279</v>
      </c>
      <c r="U59" s="14">
        <v>8.1228000000000016</v>
      </c>
      <c r="V59" s="14">
        <v>4.3974999999999991</v>
      </c>
      <c r="W59" s="14">
        <v>199.52849999999998</v>
      </c>
      <c r="X59" s="14">
        <v>49.157899999999998</v>
      </c>
      <c r="Y59" s="14">
        <v>2.8521999999999998</v>
      </c>
      <c r="Z59" s="14">
        <v>138.36950000000002</v>
      </c>
      <c r="BE59" s="13"/>
    </row>
    <row r="60" spans="1:57" x14ac:dyDescent="0.35">
      <c r="A60" s="13">
        <v>2000</v>
      </c>
      <c r="B60" s="13" t="s">
        <v>53</v>
      </c>
      <c r="C60" s="14">
        <v>221.58900000000003</v>
      </c>
      <c r="D60" s="14">
        <v>12.0184</v>
      </c>
      <c r="E60" s="14">
        <v>209.57059999999998</v>
      </c>
      <c r="F60" s="14">
        <v>69.149699999999996</v>
      </c>
      <c r="G60" s="14">
        <v>1.3030999999999999</v>
      </c>
      <c r="H60" s="14">
        <v>84.201099999999997</v>
      </c>
      <c r="I60" s="14">
        <v>52.467300000000009</v>
      </c>
      <c r="J60" s="14">
        <v>2.6057000000000006</v>
      </c>
      <c r="K60" s="14" t="e">
        <v>#VALUE!</v>
      </c>
      <c r="O60" s="14">
        <v>0.4284</v>
      </c>
      <c r="P60" s="14" t="e">
        <v>#VALUE!</v>
      </c>
      <c r="Q60" s="14">
        <v>-0.58469999999999989</v>
      </c>
      <c r="R60" s="14">
        <v>-0.58469999999999989</v>
      </c>
      <c r="S60" s="14">
        <v>79.001599999999996</v>
      </c>
      <c r="T60" s="14">
        <v>76.061000000000007</v>
      </c>
      <c r="U60" s="14">
        <v>9.3449000000000009</v>
      </c>
      <c r="V60" s="14">
        <v>4.9737999999999989</v>
      </c>
      <c r="W60" s="14">
        <v>223.88929999999999</v>
      </c>
      <c r="X60" s="14">
        <v>55.501300000000001</v>
      </c>
      <c r="Y60" s="14">
        <v>3.0341</v>
      </c>
      <c r="Z60" s="14">
        <v>154.65400000000002</v>
      </c>
      <c r="BE60" s="13"/>
    </row>
    <row r="61" spans="1:57" x14ac:dyDescent="0.35">
      <c r="A61" s="13">
        <v>2000</v>
      </c>
      <c r="B61" s="13" t="s">
        <v>144</v>
      </c>
      <c r="C61" s="14">
        <v>250.22600000000003</v>
      </c>
      <c r="D61" s="14">
        <v>13.561999999999999</v>
      </c>
      <c r="E61" s="14">
        <v>236.66399999999999</v>
      </c>
      <c r="F61" s="14">
        <v>78.738199999999992</v>
      </c>
      <c r="G61" s="14">
        <v>1.5183</v>
      </c>
      <c r="H61" s="14">
        <v>95.031099999999995</v>
      </c>
      <c r="I61" s="14">
        <v>58.708100000000009</v>
      </c>
      <c r="J61" s="14">
        <v>2.8477000000000006</v>
      </c>
      <c r="K61" s="14" t="e">
        <v>#VALUE!</v>
      </c>
      <c r="O61" s="14">
        <v>0.47860000000000003</v>
      </c>
      <c r="P61" s="14" t="e">
        <v>#VALUE!</v>
      </c>
      <c r="Q61" s="14">
        <v>-0.65809999999999991</v>
      </c>
      <c r="R61" s="14">
        <v>-0.65809999999999991</v>
      </c>
      <c r="S61" s="14">
        <v>89.696599999999989</v>
      </c>
      <c r="T61" s="14">
        <v>86.038100000000014</v>
      </c>
      <c r="U61" s="14">
        <v>10.7376</v>
      </c>
      <c r="V61" s="14">
        <v>5.6657999999999991</v>
      </c>
      <c r="W61" s="14">
        <v>253.06739999999999</v>
      </c>
      <c r="X61" s="14">
        <v>62.034399999999998</v>
      </c>
      <c r="Y61" s="14">
        <v>3.3264</v>
      </c>
      <c r="Z61" s="14">
        <v>175.28770000000003</v>
      </c>
      <c r="BE61" s="13"/>
    </row>
    <row r="62" spans="1:57" x14ac:dyDescent="0.35">
      <c r="A62" s="13">
        <v>2000</v>
      </c>
      <c r="B62" s="13" t="s">
        <v>55</v>
      </c>
      <c r="C62" s="14">
        <v>277.81010000000003</v>
      </c>
      <c r="D62" s="14">
        <v>15.038599999999999</v>
      </c>
      <c r="E62" s="14">
        <v>262.7715</v>
      </c>
      <c r="F62" s="14">
        <v>89.012799999999999</v>
      </c>
      <c r="G62" s="14">
        <v>1.6721999999999999</v>
      </c>
      <c r="H62" s="14">
        <v>104.43759999999999</v>
      </c>
      <c r="I62" s="14">
        <v>64.572700000000012</v>
      </c>
      <c r="J62" s="14">
        <v>3.2668000000000004</v>
      </c>
      <c r="K62" s="14" t="e">
        <v>#VALUE!</v>
      </c>
      <c r="O62" s="14">
        <v>0.53390000000000004</v>
      </c>
      <c r="P62" s="14" t="e">
        <v>#VALUE!</v>
      </c>
      <c r="Q62" s="14">
        <v>-0.72459999999999991</v>
      </c>
      <c r="R62" s="14">
        <v>-0.72459999999999991</v>
      </c>
      <c r="S62" s="14">
        <v>100.79929999999999</v>
      </c>
      <c r="T62" s="14">
        <v>94.831600000000009</v>
      </c>
      <c r="U62" s="14">
        <v>11.747200000000001</v>
      </c>
      <c r="V62" s="14">
        <v>6.4351999999999991</v>
      </c>
      <c r="W62" s="14">
        <v>280.95389999999998</v>
      </c>
      <c r="X62" s="14">
        <v>68.373400000000004</v>
      </c>
      <c r="Y62" s="14">
        <v>3.8008999999999999</v>
      </c>
      <c r="Z62" s="14">
        <v>195.12270000000004</v>
      </c>
      <c r="BE62" s="13"/>
    </row>
    <row r="63" spans="1:57" x14ac:dyDescent="0.35">
      <c r="A63" s="13">
        <v>2000</v>
      </c>
      <c r="B63" s="13" t="s">
        <v>56</v>
      </c>
      <c r="C63" s="14">
        <v>307.62</v>
      </c>
      <c r="D63" s="14">
        <v>16.654599999999999</v>
      </c>
      <c r="E63" s="14">
        <v>290.96539999999999</v>
      </c>
      <c r="F63" s="14">
        <v>100.1238</v>
      </c>
      <c r="G63" s="14">
        <v>1.8889999999999998</v>
      </c>
      <c r="H63" s="14">
        <v>114.42069999999998</v>
      </c>
      <c r="I63" s="14">
        <v>71.026800000000009</v>
      </c>
      <c r="J63" s="14">
        <v>3.7258000000000004</v>
      </c>
      <c r="K63" s="14" t="e">
        <v>#VALUE!</v>
      </c>
      <c r="O63" s="14">
        <v>0.58400000000000007</v>
      </c>
      <c r="P63" s="14" t="e">
        <v>#VALUE!</v>
      </c>
      <c r="Q63" s="14">
        <v>-0.80489999999999995</v>
      </c>
      <c r="R63" s="14">
        <v>-0.80489999999999995</v>
      </c>
      <c r="S63" s="14">
        <v>112.75279999999999</v>
      </c>
      <c r="T63" s="14">
        <v>104.2518</v>
      </c>
      <c r="U63" s="14">
        <v>12.820900000000002</v>
      </c>
      <c r="V63" s="14">
        <v>7.2660999999999989</v>
      </c>
      <c r="W63" s="14">
        <v>311.0523</v>
      </c>
      <c r="X63" s="14">
        <v>75.336700000000008</v>
      </c>
      <c r="Y63" s="14">
        <v>4.3099999999999996</v>
      </c>
      <c r="Z63" s="14">
        <v>216.43360000000004</v>
      </c>
      <c r="BE63" s="13"/>
    </row>
    <row r="64" spans="1:57" x14ac:dyDescent="0.35">
      <c r="A64" s="43">
        <v>2000</v>
      </c>
      <c r="B64" s="43" t="s">
        <v>57</v>
      </c>
      <c r="C64" s="45">
        <v>341.7833</v>
      </c>
      <c r="D64" s="45">
        <v>18.450899999999997</v>
      </c>
      <c r="E64" s="45">
        <v>323.33240000000001</v>
      </c>
      <c r="F64" s="45">
        <v>111.8494</v>
      </c>
      <c r="G64" s="45">
        <v>2.1234999999999999</v>
      </c>
      <c r="H64" s="45">
        <v>126.96519999999998</v>
      </c>
      <c r="I64" s="45">
        <v>78.333800000000011</v>
      </c>
      <c r="J64" s="45">
        <v>4.3157000000000005</v>
      </c>
      <c r="K64" s="45" t="e">
        <v>#VALUE!</v>
      </c>
      <c r="L64" s="45"/>
      <c r="M64" s="45"/>
      <c r="N64" s="45"/>
      <c r="O64" s="45">
        <v>0.64010000000000011</v>
      </c>
      <c r="P64" s="45" t="e">
        <v>#VALUE!</v>
      </c>
      <c r="Q64" s="45">
        <v>-0.89559999999999995</v>
      </c>
      <c r="R64" s="45">
        <v>-0.89559999999999995</v>
      </c>
      <c r="S64" s="45">
        <v>125.46809999999999</v>
      </c>
      <c r="T64" s="45">
        <v>116.11020000000001</v>
      </c>
      <c r="U64" s="45">
        <v>14.174300000000002</v>
      </c>
      <c r="V64" s="45">
        <v>8.2199999999999989</v>
      </c>
      <c r="W64" s="45">
        <v>345.72660000000002</v>
      </c>
      <c r="X64" s="45">
        <v>83.289700000000011</v>
      </c>
      <c r="Y64" s="45">
        <v>4.9559999999999995</v>
      </c>
      <c r="Z64" s="45">
        <v>240.93820000000005</v>
      </c>
      <c r="BE64" s="13"/>
    </row>
    <row r="65" spans="1:57" x14ac:dyDescent="0.35">
      <c r="A65" s="13">
        <v>2001</v>
      </c>
      <c r="B65" s="13" t="s">
        <v>46</v>
      </c>
      <c r="C65" s="14">
        <v>33.3765</v>
      </c>
      <c r="D65" s="14">
        <v>1.8242</v>
      </c>
      <c r="E65" s="14">
        <v>31.552299999999999</v>
      </c>
      <c r="F65" s="14">
        <v>12.841100000000001</v>
      </c>
      <c r="G65" s="14">
        <v>0.26369999999999999</v>
      </c>
      <c r="H65" s="14">
        <v>11.032</v>
      </c>
      <c r="I65" s="14">
        <v>7.1147</v>
      </c>
      <c r="J65" s="14">
        <v>0.32300000000000001</v>
      </c>
      <c r="K65" s="14" t="s">
        <v>184</v>
      </c>
      <c r="O65" s="14">
        <v>5.8799999999999998E-2</v>
      </c>
      <c r="P65" s="14" t="s">
        <v>184</v>
      </c>
      <c r="Q65" s="14">
        <v>-8.1000000000000003E-2</v>
      </c>
      <c r="R65" s="14">
        <v>-8.1000000000000003E-2</v>
      </c>
      <c r="S65" s="14">
        <v>13.9039</v>
      </c>
      <c r="T65" s="14">
        <v>10.291600000000001</v>
      </c>
      <c r="U65" s="14">
        <v>1.0065999999999999</v>
      </c>
      <c r="V65" s="14">
        <v>0.78800000000000003</v>
      </c>
      <c r="W65" s="14">
        <v>33.346899999999998</v>
      </c>
      <c r="X65" s="14">
        <v>7.4965000000000002</v>
      </c>
      <c r="Y65" s="14">
        <v>0.38179999999999997</v>
      </c>
      <c r="Z65" s="14">
        <v>24.136700000000001</v>
      </c>
      <c r="BE65" s="13"/>
    </row>
    <row r="66" spans="1:57" x14ac:dyDescent="0.35">
      <c r="A66" s="13">
        <v>2001</v>
      </c>
      <c r="B66" s="13" t="s">
        <v>47</v>
      </c>
      <c r="C66" s="14">
        <v>64.448599999999999</v>
      </c>
      <c r="D66" s="14">
        <v>3.5411999999999999</v>
      </c>
      <c r="E66" s="14">
        <v>60.907299999999999</v>
      </c>
      <c r="F66" s="14">
        <v>24.720100000000002</v>
      </c>
      <c r="G66" s="14">
        <v>0.48</v>
      </c>
      <c r="H66" s="14">
        <v>21.3888</v>
      </c>
      <c r="I66" s="14">
        <v>13.7659</v>
      </c>
      <c r="J66" s="14">
        <v>0.59660000000000002</v>
      </c>
      <c r="K66" s="14" t="e">
        <v>#VALUE!</v>
      </c>
      <c r="O66" s="14">
        <v>0.11169999999999999</v>
      </c>
      <c r="P66" s="14" t="e">
        <v>#VALUE!</v>
      </c>
      <c r="Q66" s="14">
        <v>-0.15570000000000001</v>
      </c>
      <c r="R66" s="14">
        <v>-0.15570000000000001</v>
      </c>
      <c r="S66" s="14">
        <v>26.7347</v>
      </c>
      <c r="T66" s="14">
        <v>19.965900000000001</v>
      </c>
      <c r="U66" s="14">
        <v>1.9725999999999999</v>
      </c>
      <c r="V66" s="14">
        <v>1.5211000000000001</v>
      </c>
      <c r="W66" s="14">
        <v>64.4011</v>
      </c>
      <c r="X66" s="14">
        <v>14.4741</v>
      </c>
      <c r="Y66" s="14">
        <v>0.70819999999999994</v>
      </c>
      <c r="Z66" s="14">
        <v>46.588900000000002</v>
      </c>
      <c r="BE66" s="13"/>
    </row>
    <row r="67" spans="1:57" x14ac:dyDescent="0.35">
      <c r="A67" s="13">
        <v>2001</v>
      </c>
      <c r="B67" s="13" t="s">
        <v>48</v>
      </c>
      <c r="C67" s="14">
        <v>99.060699999999997</v>
      </c>
      <c r="D67" s="14">
        <v>5.4333</v>
      </c>
      <c r="E67" s="14">
        <v>93.627299999999991</v>
      </c>
      <c r="F67" s="14">
        <v>38.073</v>
      </c>
      <c r="G67" s="14">
        <v>0.82729999999999992</v>
      </c>
      <c r="H67" s="14">
        <v>33.024100000000004</v>
      </c>
      <c r="I67" s="14">
        <v>20.982900000000001</v>
      </c>
      <c r="J67" s="14">
        <v>0.82430000000000003</v>
      </c>
      <c r="K67" s="14" t="e">
        <v>#VALUE!</v>
      </c>
      <c r="O67" s="14">
        <v>0.15989999999999999</v>
      </c>
      <c r="P67" s="14" t="e">
        <v>#VALUE!</v>
      </c>
      <c r="Q67" s="14">
        <v>-0.2641</v>
      </c>
      <c r="R67" s="14">
        <v>-0.2641</v>
      </c>
      <c r="S67" s="14">
        <v>41.235399999999998</v>
      </c>
      <c r="T67" s="14">
        <v>30.8489</v>
      </c>
      <c r="U67" s="14">
        <v>3.2383999999999999</v>
      </c>
      <c r="V67" s="14">
        <v>2.3382000000000001</v>
      </c>
      <c r="W67" s="14">
        <v>99.204000000000008</v>
      </c>
      <c r="X67" s="14">
        <v>21.966999999999999</v>
      </c>
      <c r="Y67" s="14">
        <v>0.98409999999999997</v>
      </c>
      <c r="Z67" s="14">
        <v>71.924400000000006</v>
      </c>
      <c r="BE67" s="13"/>
    </row>
    <row r="68" spans="1:57" x14ac:dyDescent="0.35">
      <c r="A68" s="13">
        <v>2001</v>
      </c>
      <c r="B68" s="13" t="s">
        <v>49</v>
      </c>
      <c r="C68" s="14">
        <v>127.84609999999999</v>
      </c>
      <c r="D68" s="14">
        <v>6.8921999999999999</v>
      </c>
      <c r="E68" s="14">
        <v>120.95379999999999</v>
      </c>
      <c r="F68" s="14">
        <v>47.8444</v>
      </c>
      <c r="G68" s="14">
        <v>1.0162</v>
      </c>
      <c r="H68" s="14">
        <v>43.634200000000007</v>
      </c>
      <c r="I68" s="14">
        <v>27.552500000000002</v>
      </c>
      <c r="J68" s="14">
        <v>1.0111000000000001</v>
      </c>
      <c r="K68" s="14" t="e">
        <v>#VALUE!</v>
      </c>
      <c r="O68" s="14">
        <v>0.20749999999999999</v>
      </c>
      <c r="P68" s="14" t="e">
        <v>#VALUE!</v>
      </c>
      <c r="Q68" s="14">
        <v>-0.31190000000000001</v>
      </c>
      <c r="R68" s="14">
        <v>-0.31190000000000001</v>
      </c>
      <c r="S68" s="14">
        <v>51.938000000000002</v>
      </c>
      <c r="T68" s="14">
        <v>40.764099999999999</v>
      </c>
      <c r="U68" s="14">
        <v>4.0072000000000001</v>
      </c>
      <c r="V68" s="14">
        <v>3.0371999999999999</v>
      </c>
      <c r="W68" s="14">
        <v>127.99820000000001</v>
      </c>
      <c r="X68" s="14">
        <v>28.771000000000001</v>
      </c>
      <c r="Y68" s="14">
        <v>1.2184999999999999</v>
      </c>
      <c r="Z68" s="14">
        <v>92.494700000000009</v>
      </c>
      <c r="BE68" s="13"/>
    </row>
    <row r="69" spans="1:57" x14ac:dyDescent="0.35">
      <c r="A69" s="13">
        <v>2001</v>
      </c>
      <c r="B69" s="13" t="s">
        <v>50</v>
      </c>
      <c r="C69" s="14">
        <v>153.67769999999999</v>
      </c>
      <c r="D69" s="14">
        <v>8.1904000000000003</v>
      </c>
      <c r="E69" s="14">
        <v>145.48729999999998</v>
      </c>
      <c r="F69" s="14">
        <v>56.484999999999999</v>
      </c>
      <c r="G69" s="14">
        <v>1.1489</v>
      </c>
      <c r="H69" s="14">
        <v>53.447100000000006</v>
      </c>
      <c r="I69" s="14">
        <v>33.390900000000002</v>
      </c>
      <c r="J69" s="14">
        <v>1.1202000000000001</v>
      </c>
      <c r="K69" s="14" t="e">
        <v>#VALUE!</v>
      </c>
      <c r="O69" s="14">
        <v>0.25390000000000001</v>
      </c>
      <c r="P69" s="14" t="e">
        <v>#VALUE!</v>
      </c>
      <c r="Q69" s="14">
        <v>-0.35850000000000004</v>
      </c>
      <c r="R69" s="14">
        <v>-0.35850000000000004</v>
      </c>
      <c r="S69" s="14">
        <v>61.397500000000001</v>
      </c>
      <c r="T69" s="14">
        <v>49.937199999999997</v>
      </c>
      <c r="U69" s="14">
        <v>4.8379000000000003</v>
      </c>
      <c r="V69" s="14">
        <v>3.6646999999999998</v>
      </c>
      <c r="W69" s="14">
        <v>153.98990000000001</v>
      </c>
      <c r="X69" s="14">
        <v>34.765000000000001</v>
      </c>
      <c r="Y69" s="14">
        <v>1.3739999999999999</v>
      </c>
      <c r="Z69" s="14">
        <v>111.08080000000001</v>
      </c>
      <c r="BE69" s="13"/>
    </row>
    <row r="70" spans="1:57" x14ac:dyDescent="0.35">
      <c r="A70" s="13">
        <v>2001</v>
      </c>
      <c r="B70" s="13" t="s">
        <v>51</v>
      </c>
      <c r="C70" s="14">
        <v>180.8835</v>
      </c>
      <c r="D70" s="14">
        <v>9.5937999999999999</v>
      </c>
      <c r="E70" s="14">
        <v>171.28979999999999</v>
      </c>
      <c r="F70" s="14">
        <v>64.909199999999998</v>
      </c>
      <c r="G70" s="14">
        <v>1.2804</v>
      </c>
      <c r="H70" s="14">
        <v>64.396500000000003</v>
      </c>
      <c r="I70" s="14">
        <v>39.573999999999998</v>
      </c>
      <c r="J70" s="14">
        <v>1.2365000000000002</v>
      </c>
      <c r="K70" s="14" t="e">
        <v>#VALUE!</v>
      </c>
      <c r="O70" s="14">
        <v>0.31420000000000003</v>
      </c>
      <c r="P70" s="14" t="e">
        <v>#VALUE!</v>
      </c>
      <c r="Q70" s="14">
        <v>-0.42080000000000006</v>
      </c>
      <c r="R70" s="14">
        <v>-0.42080000000000006</v>
      </c>
      <c r="S70" s="14">
        <v>70.746600000000001</v>
      </c>
      <c r="T70" s="14">
        <v>60.153599999999997</v>
      </c>
      <c r="U70" s="14">
        <v>5.8676000000000004</v>
      </c>
      <c r="V70" s="14">
        <v>4.3246000000000002</v>
      </c>
      <c r="W70" s="14">
        <v>181.482</v>
      </c>
      <c r="X70" s="14">
        <v>41.124700000000004</v>
      </c>
      <c r="Y70" s="14">
        <v>1.5506</v>
      </c>
      <c r="Z70" s="14">
        <v>130.58590000000001</v>
      </c>
      <c r="BE70" s="13"/>
    </row>
    <row r="71" spans="1:57" x14ac:dyDescent="0.35">
      <c r="A71" s="13">
        <v>2001</v>
      </c>
      <c r="B71" s="13" t="s">
        <v>52</v>
      </c>
      <c r="C71" s="14">
        <v>205.75739999999999</v>
      </c>
      <c r="D71" s="14">
        <v>10.902899999999999</v>
      </c>
      <c r="E71" s="14">
        <v>194.85459999999998</v>
      </c>
      <c r="F71" s="14">
        <v>72.474199999999996</v>
      </c>
      <c r="G71" s="14">
        <v>1.4074</v>
      </c>
      <c r="H71" s="14">
        <v>73.7928</v>
      </c>
      <c r="I71" s="14">
        <v>45.9086</v>
      </c>
      <c r="J71" s="14">
        <v>1.3628000000000002</v>
      </c>
      <c r="K71" s="14" t="e">
        <v>#VALUE!</v>
      </c>
      <c r="O71" s="14">
        <v>0.37450000000000006</v>
      </c>
      <c r="P71" s="14" t="e">
        <v>#VALUE!</v>
      </c>
      <c r="Q71" s="14">
        <v>-0.46560000000000007</v>
      </c>
      <c r="R71" s="14">
        <v>-0.46560000000000007</v>
      </c>
      <c r="S71" s="14">
        <v>79.068700000000007</v>
      </c>
      <c r="T71" s="14">
        <v>68.9803</v>
      </c>
      <c r="U71" s="14">
        <v>6.7065999999999999</v>
      </c>
      <c r="V71" s="14">
        <v>4.9680999999999997</v>
      </c>
      <c r="W71" s="14">
        <v>206.52930000000001</v>
      </c>
      <c r="X71" s="14">
        <v>47.646000000000001</v>
      </c>
      <c r="Y71" s="14">
        <v>1.7373000000000001</v>
      </c>
      <c r="Z71" s="14">
        <v>147.67430000000002</v>
      </c>
      <c r="BE71" s="13"/>
    </row>
    <row r="72" spans="1:57" x14ac:dyDescent="0.35">
      <c r="A72" s="13">
        <v>2001</v>
      </c>
      <c r="B72" s="46" t="s">
        <v>53</v>
      </c>
      <c r="C72" s="14">
        <v>230.40729999999999</v>
      </c>
      <c r="D72" s="14">
        <v>12.344899999999999</v>
      </c>
      <c r="E72" s="14">
        <v>218.06249999999997</v>
      </c>
      <c r="F72" s="14">
        <v>79.84259999999999</v>
      </c>
      <c r="G72" s="14">
        <v>1.5513999999999999</v>
      </c>
      <c r="H72" s="14">
        <v>82.416799999999995</v>
      </c>
      <c r="I72" s="14">
        <v>52.845700000000001</v>
      </c>
      <c r="J72" s="14">
        <v>1.5169000000000001</v>
      </c>
      <c r="K72" s="14" t="e">
        <v>#VALUE!</v>
      </c>
      <c r="O72" s="14">
        <v>0.43180000000000007</v>
      </c>
      <c r="P72" s="14" t="e">
        <v>#VALUE!</v>
      </c>
      <c r="Q72" s="14">
        <v>-0.54250000000000009</v>
      </c>
      <c r="R72" s="14">
        <v>-0.54250000000000009</v>
      </c>
      <c r="S72" s="14">
        <v>87.207300000000004</v>
      </c>
      <c r="T72" s="14">
        <v>77.035399999999996</v>
      </c>
      <c r="U72" s="14">
        <v>7.7348999999999997</v>
      </c>
      <c r="V72" s="14">
        <v>5.6018999999999997</v>
      </c>
      <c r="W72" s="14">
        <v>231.39940000000001</v>
      </c>
      <c r="X72" s="14">
        <v>54.794499999999999</v>
      </c>
      <c r="Y72" s="14">
        <v>1.9487000000000001</v>
      </c>
      <c r="Z72" s="14">
        <v>163.81070000000003</v>
      </c>
      <c r="BE72" s="13"/>
    </row>
    <row r="73" spans="1:57" x14ac:dyDescent="0.35">
      <c r="A73" s="13">
        <v>2001</v>
      </c>
      <c r="B73" s="13" t="s">
        <v>144</v>
      </c>
      <c r="C73" s="14">
        <v>259.12</v>
      </c>
      <c r="D73" s="14">
        <v>13.960799999999999</v>
      </c>
      <c r="E73" s="14">
        <v>245.15929999999997</v>
      </c>
      <c r="F73" s="14">
        <v>88.773999999999987</v>
      </c>
      <c r="G73" s="14">
        <v>1.696</v>
      </c>
      <c r="H73" s="14">
        <v>92.923999999999992</v>
      </c>
      <c r="I73" s="14">
        <v>60.191600000000001</v>
      </c>
      <c r="J73" s="14">
        <v>1.6964000000000001</v>
      </c>
      <c r="K73" s="14" t="e">
        <v>#VALUE!</v>
      </c>
      <c r="O73" s="14">
        <v>0.49650000000000005</v>
      </c>
      <c r="P73" s="14" t="e">
        <v>#VALUE!</v>
      </c>
      <c r="Q73" s="14">
        <v>-0.61890000000000012</v>
      </c>
      <c r="R73" s="14">
        <v>-0.61890000000000012</v>
      </c>
      <c r="S73" s="14">
        <v>97.15100000000001</v>
      </c>
      <c r="T73" s="14">
        <v>86.739599999999996</v>
      </c>
      <c r="U73" s="14">
        <v>8.5091999999999999</v>
      </c>
      <c r="V73" s="14">
        <v>6.3417999999999992</v>
      </c>
      <c r="W73" s="14">
        <v>260.0104</v>
      </c>
      <c r="X73" s="14">
        <v>62.384500000000003</v>
      </c>
      <c r="Y73" s="14">
        <v>2.1928000000000001</v>
      </c>
      <c r="Z73" s="14">
        <v>183.39390000000003</v>
      </c>
      <c r="BE73" s="13"/>
    </row>
    <row r="74" spans="1:57" x14ac:dyDescent="0.35">
      <c r="A74" s="13">
        <v>2001</v>
      </c>
      <c r="B74" s="13" t="s">
        <v>55</v>
      </c>
      <c r="C74" s="14">
        <v>286.65320000000003</v>
      </c>
      <c r="D74" s="14">
        <v>15.498299999999999</v>
      </c>
      <c r="E74" s="14">
        <v>271.15499999999997</v>
      </c>
      <c r="F74" s="14">
        <v>96.924999999999983</v>
      </c>
      <c r="G74" s="14">
        <v>1.81</v>
      </c>
      <c r="H74" s="14">
        <v>102.82499999999999</v>
      </c>
      <c r="I74" s="14">
        <v>67.502200000000002</v>
      </c>
      <c r="J74" s="14">
        <v>2.2356000000000003</v>
      </c>
      <c r="K74" s="14" t="e">
        <v>#VALUE!</v>
      </c>
      <c r="O74" s="14">
        <v>0.54970000000000008</v>
      </c>
      <c r="P74" s="14" t="e">
        <v>#VALUE!</v>
      </c>
      <c r="Q74" s="14">
        <v>-0.69230000000000014</v>
      </c>
      <c r="R74" s="14">
        <v>-0.69230000000000014</v>
      </c>
      <c r="S74" s="14">
        <v>106.14110000000001</v>
      </c>
      <c r="T74" s="14">
        <v>95.968800000000002</v>
      </c>
      <c r="U74" s="14">
        <v>9.4574999999999996</v>
      </c>
      <c r="V74" s="14">
        <v>7.0652999999999988</v>
      </c>
      <c r="W74" s="14">
        <v>287.678</v>
      </c>
      <c r="X74" s="14">
        <v>70.287500000000009</v>
      </c>
      <c r="Y74" s="14">
        <v>2.7853000000000003</v>
      </c>
      <c r="Z74" s="14">
        <v>201.56000000000003</v>
      </c>
      <c r="BE74" s="13"/>
    </row>
    <row r="75" spans="1:57" x14ac:dyDescent="0.35">
      <c r="A75" s="13">
        <v>2001</v>
      </c>
      <c r="B75" s="13" t="s">
        <v>56</v>
      </c>
      <c r="C75" s="14">
        <v>317.46890000000002</v>
      </c>
      <c r="D75" s="14">
        <v>17.209</v>
      </c>
      <c r="E75" s="14">
        <v>300.26</v>
      </c>
      <c r="F75" s="14">
        <v>107.66849999999998</v>
      </c>
      <c r="G75" s="14">
        <v>1.9513</v>
      </c>
      <c r="H75" s="14">
        <v>113.29649999999999</v>
      </c>
      <c r="I75" s="14">
        <v>74.751500000000007</v>
      </c>
      <c r="J75" s="14">
        <v>2.7406000000000001</v>
      </c>
      <c r="K75" s="14" t="e">
        <v>#VALUE!</v>
      </c>
      <c r="O75" s="14">
        <v>0.61340000000000006</v>
      </c>
      <c r="P75" s="14" t="e">
        <v>#VALUE!</v>
      </c>
      <c r="Q75" s="14">
        <v>-0.76140000000000008</v>
      </c>
      <c r="R75" s="14">
        <v>-0.76140000000000008</v>
      </c>
      <c r="S75" s="14">
        <v>117.822</v>
      </c>
      <c r="T75" s="14">
        <v>105.70780000000001</v>
      </c>
      <c r="U75" s="14">
        <v>9.9328000000000003</v>
      </c>
      <c r="V75" s="14">
        <v>7.8752999999999993</v>
      </c>
      <c r="W75" s="14">
        <v>318.0684</v>
      </c>
      <c r="X75" s="14">
        <v>78.105400000000003</v>
      </c>
      <c r="Y75" s="14">
        <v>3.3540000000000001</v>
      </c>
      <c r="Z75" s="14">
        <v>222.91620000000003</v>
      </c>
      <c r="BE75" s="13"/>
    </row>
    <row r="76" spans="1:57" x14ac:dyDescent="0.35">
      <c r="A76" s="43">
        <v>2001</v>
      </c>
      <c r="B76" s="43" t="s">
        <v>57</v>
      </c>
      <c r="C76" s="45">
        <v>353.05700000000002</v>
      </c>
      <c r="D76" s="45">
        <v>19.276499999999999</v>
      </c>
      <c r="E76" s="45">
        <v>333.78049999999996</v>
      </c>
      <c r="F76" s="45">
        <v>121.29799999999997</v>
      </c>
      <c r="G76" s="45">
        <v>2.1914000000000002</v>
      </c>
      <c r="H76" s="45">
        <v>124.28949999999999</v>
      </c>
      <c r="I76" s="45">
        <v>82.985100000000003</v>
      </c>
      <c r="J76" s="45">
        <v>3.2034000000000002</v>
      </c>
      <c r="K76" s="45" t="e">
        <v>#VALUE!</v>
      </c>
      <c r="L76" s="45"/>
      <c r="M76" s="45"/>
      <c r="N76" s="45"/>
      <c r="O76" s="45">
        <v>0.68340000000000001</v>
      </c>
      <c r="P76" s="45" t="e">
        <v>#VALUE!</v>
      </c>
      <c r="Q76" s="45">
        <v>-0.86990000000000012</v>
      </c>
      <c r="R76" s="45">
        <v>-0.86990000000000012</v>
      </c>
      <c r="S76" s="45">
        <v>132.56870000000001</v>
      </c>
      <c r="T76" s="45">
        <v>115.89370000000001</v>
      </c>
      <c r="U76" s="45">
        <v>10.399700000000001</v>
      </c>
      <c r="V76" s="45">
        <v>8.8080999999999996</v>
      </c>
      <c r="W76" s="45">
        <v>352.98860000000002</v>
      </c>
      <c r="X76" s="45">
        <v>86.871900000000011</v>
      </c>
      <c r="Y76" s="45">
        <v>3.8869000000000002</v>
      </c>
      <c r="Z76" s="45">
        <v>247.77880000000005</v>
      </c>
      <c r="AY76" s="43"/>
      <c r="AZ76" s="43"/>
      <c r="BA76" s="43"/>
      <c r="BB76" s="43"/>
      <c r="BC76" s="43"/>
      <c r="BD76" s="43"/>
      <c r="BE76" s="43"/>
    </row>
    <row r="77" spans="1:57" x14ac:dyDescent="0.35">
      <c r="A77" s="13">
        <v>2002</v>
      </c>
      <c r="B77" s="13" t="s">
        <v>46</v>
      </c>
      <c r="C77" s="14">
        <v>31.848700000000001</v>
      </c>
      <c r="D77" s="14">
        <v>1.7801</v>
      </c>
      <c r="E77" s="14">
        <v>30.0686</v>
      </c>
      <c r="F77" s="14">
        <v>12.605600000000001</v>
      </c>
      <c r="G77" s="14">
        <v>9.2700000000000005E-2</v>
      </c>
      <c r="H77" s="14">
        <v>9.7830999999999992</v>
      </c>
      <c r="I77" s="14">
        <v>7.0961999999999996</v>
      </c>
      <c r="J77" s="14">
        <v>0.50600000000000001</v>
      </c>
      <c r="K77" s="14" t="s">
        <v>184</v>
      </c>
      <c r="O77" s="14">
        <v>7.3300000000000004E-2</v>
      </c>
      <c r="P77" s="14" t="s">
        <v>184</v>
      </c>
      <c r="Q77" s="14">
        <v>-8.8099999999999998E-2</v>
      </c>
      <c r="R77" s="14">
        <v>-8.8099999999999998E-2</v>
      </c>
      <c r="S77" s="14">
        <v>13.583600000000001</v>
      </c>
      <c r="T77" s="14">
        <v>8.9709000000000003</v>
      </c>
      <c r="U77" s="14">
        <v>0.42259999999999998</v>
      </c>
      <c r="V77" s="14">
        <v>0.67379999999999995</v>
      </c>
      <c r="W77" s="14">
        <v>31.164999999999999</v>
      </c>
      <c r="X77" s="14">
        <v>7.6753999999999998</v>
      </c>
      <c r="Y77" s="14">
        <v>0.57920000000000005</v>
      </c>
      <c r="Z77" s="14">
        <v>22.481300000000001</v>
      </c>
      <c r="BE77" s="13"/>
    </row>
    <row r="78" spans="1:57" x14ac:dyDescent="0.35">
      <c r="A78" s="13">
        <v>2002</v>
      </c>
      <c r="B78" s="13" t="s">
        <v>47</v>
      </c>
      <c r="C78" s="14">
        <v>62.110399999999998</v>
      </c>
      <c r="D78" s="14">
        <v>3.4624999999999999</v>
      </c>
      <c r="E78" s="14">
        <v>58.647999999999996</v>
      </c>
      <c r="F78" s="14">
        <v>23.121500000000001</v>
      </c>
      <c r="G78" s="14">
        <v>0.23139999999999999</v>
      </c>
      <c r="H78" s="14">
        <v>19.852799999999998</v>
      </c>
      <c r="I78" s="14">
        <v>14.317299999999999</v>
      </c>
      <c r="J78" s="14">
        <v>1.1472</v>
      </c>
      <c r="K78" s="14" t="e">
        <v>#VALUE!</v>
      </c>
      <c r="O78" s="14">
        <v>0.14050000000000001</v>
      </c>
      <c r="P78" s="14" t="e">
        <v>#VALUE!</v>
      </c>
      <c r="Q78" s="14">
        <v>-0.16239999999999999</v>
      </c>
      <c r="R78" s="14">
        <v>-0.16239999999999999</v>
      </c>
      <c r="S78" s="14">
        <v>25.156600000000001</v>
      </c>
      <c r="T78" s="14">
        <v>18.1892</v>
      </c>
      <c r="U78" s="14">
        <v>0.98670000000000002</v>
      </c>
      <c r="V78" s="14">
        <v>1.3142999999999998</v>
      </c>
      <c r="W78" s="14">
        <v>60.948899999999995</v>
      </c>
      <c r="X78" s="14">
        <v>15.604900000000001</v>
      </c>
      <c r="Y78" s="14">
        <v>1.2876000000000001</v>
      </c>
      <c r="Z78" s="14">
        <v>43.205500000000001</v>
      </c>
      <c r="BE78" s="13"/>
    </row>
    <row r="79" spans="1:57" x14ac:dyDescent="0.35">
      <c r="A79" s="13">
        <v>2002</v>
      </c>
      <c r="B79" s="13" t="s">
        <v>48</v>
      </c>
      <c r="C79" s="14">
        <v>97.966000000000008</v>
      </c>
      <c r="D79" s="14">
        <v>5.3416999999999994</v>
      </c>
      <c r="E79" s="14">
        <v>92.624499999999998</v>
      </c>
      <c r="F79" s="14">
        <v>34.767499999999998</v>
      </c>
      <c r="G79" s="14">
        <v>0.38529999999999998</v>
      </c>
      <c r="H79" s="14">
        <v>33.162399999999998</v>
      </c>
      <c r="I79" s="14">
        <v>22.661299999999997</v>
      </c>
      <c r="J79" s="14">
        <v>1.6808000000000001</v>
      </c>
      <c r="K79" s="14" t="e">
        <v>#VALUE!</v>
      </c>
      <c r="O79" s="14">
        <v>0.2092</v>
      </c>
      <c r="P79" s="14" t="e">
        <v>#VALUE!</v>
      </c>
      <c r="Q79" s="14">
        <v>-0.24169999999999997</v>
      </c>
      <c r="R79" s="14">
        <v>-0.24169999999999997</v>
      </c>
      <c r="S79" s="14">
        <v>38.0837</v>
      </c>
      <c r="T79" s="14">
        <v>30.440199999999997</v>
      </c>
      <c r="U79" s="14">
        <v>1.8233000000000001</v>
      </c>
      <c r="V79" s="14">
        <v>2.0756999999999999</v>
      </c>
      <c r="W79" s="14">
        <v>96.523399999999995</v>
      </c>
      <c r="X79" s="14">
        <v>24.551200000000001</v>
      </c>
      <c r="Y79" s="14">
        <v>1.8898999999999999</v>
      </c>
      <c r="Z79" s="14">
        <v>68.314999999999998</v>
      </c>
      <c r="BE79" s="13"/>
    </row>
    <row r="80" spans="1:57" x14ac:dyDescent="0.35">
      <c r="A80" s="13">
        <v>2002</v>
      </c>
      <c r="B80" s="13" t="s">
        <v>49</v>
      </c>
      <c r="C80" s="14">
        <v>124.55550000000001</v>
      </c>
      <c r="D80" s="14">
        <v>6.7459999999999996</v>
      </c>
      <c r="E80" s="14">
        <v>117.80969999999999</v>
      </c>
      <c r="F80" s="14">
        <v>41.843599999999995</v>
      </c>
      <c r="G80" s="14">
        <v>0.50669999999999993</v>
      </c>
      <c r="H80" s="14">
        <v>43.990899999999996</v>
      </c>
      <c r="I80" s="14">
        <v>29.554599999999997</v>
      </c>
      <c r="J80" s="14">
        <v>1.9537</v>
      </c>
      <c r="K80" s="14" t="e">
        <v>#VALUE!</v>
      </c>
      <c r="O80" s="14">
        <v>0.26129999999999998</v>
      </c>
      <c r="P80" s="14" t="e">
        <v>#VALUE!</v>
      </c>
      <c r="Q80" s="14">
        <v>-0.30069999999999997</v>
      </c>
      <c r="R80" s="14">
        <v>-0.30069999999999997</v>
      </c>
      <c r="S80" s="14">
        <v>46.284199999999998</v>
      </c>
      <c r="T80" s="14">
        <v>40.317799999999998</v>
      </c>
      <c r="U80" s="14">
        <v>2.4739</v>
      </c>
      <c r="V80" s="14">
        <v>2.6387</v>
      </c>
      <c r="W80" s="14">
        <v>122.9222</v>
      </c>
      <c r="X80" s="14">
        <v>31.769400000000001</v>
      </c>
      <c r="Y80" s="14">
        <v>2.2149000000000001</v>
      </c>
      <c r="Z80" s="14">
        <v>86.340999999999994</v>
      </c>
      <c r="AS80" s="43"/>
      <c r="AT80" s="43"/>
      <c r="AU80" s="43"/>
      <c r="AV80" s="43"/>
      <c r="AW80" s="43"/>
      <c r="AX80" s="43"/>
      <c r="BE80" s="13"/>
    </row>
    <row r="81" spans="1:57" x14ac:dyDescent="0.35">
      <c r="A81" s="13">
        <v>2002</v>
      </c>
      <c r="B81" s="13" t="s">
        <v>50</v>
      </c>
      <c r="C81" s="14">
        <v>149.8142</v>
      </c>
      <c r="D81" s="14">
        <v>8.1136999999999997</v>
      </c>
      <c r="E81" s="14">
        <v>141.70059999999998</v>
      </c>
      <c r="F81" s="14">
        <v>49.049399999999991</v>
      </c>
      <c r="G81" s="14">
        <v>0.61439999999999995</v>
      </c>
      <c r="H81" s="14">
        <v>54.542999999999992</v>
      </c>
      <c r="I81" s="14">
        <v>35.271299999999997</v>
      </c>
      <c r="J81" s="14">
        <v>2.2663000000000002</v>
      </c>
      <c r="K81" s="14" t="e">
        <v>#VALUE!</v>
      </c>
      <c r="O81" s="14">
        <v>0.32549999999999996</v>
      </c>
      <c r="P81" s="14" t="e">
        <v>#VALUE!</v>
      </c>
      <c r="Q81" s="14">
        <v>-0.36879999999999996</v>
      </c>
      <c r="R81" s="14">
        <v>-0.36879999999999996</v>
      </c>
      <c r="S81" s="14">
        <v>54.545999999999999</v>
      </c>
      <c r="T81" s="14">
        <v>49.985699999999994</v>
      </c>
      <c r="U81" s="14">
        <v>3.6124999999999998</v>
      </c>
      <c r="V81" s="14">
        <v>3.1728000000000001</v>
      </c>
      <c r="W81" s="14">
        <v>148.48570000000001</v>
      </c>
      <c r="X81" s="14">
        <v>37.862900000000003</v>
      </c>
      <c r="Y81" s="14">
        <v>2.5917000000000003</v>
      </c>
      <c r="Z81" s="14">
        <v>104.20649999999999</v>
      </c>
      <c r="BE81" s="13"/>
    </row>
    <row r="82" spans="1:57" x14ac:dyDescent="0.35">
      <c r="A82" s="13">
        <v>2002</v>
      </c>
      <c r="B82" s="13" t="s">
        <v>51</v>
      </c>
      <c r="C82" s="14">
        <v>179.46960000000001</v>
      </c>
      <c r="D82" s="14">
        <v>9.7370000000000001</v>
      </c>
      <c r="E82" s="14">
        <v>169.73269999999997</v>
      </c>
      <c r="F82" s="14">
        <v>57.19769999999999</v>
      </c>
      <c r="G82" s="14">
        <v>0.73180000000000001</v>
      </c>
      <c r="H82" s="14">
        <v>66.698899999999995</v>
      </c>
      <c r="I82" s="14">
        <v>42.553199999999997</v>
      </c>
      <c r="J82" s="14">
        <v>2.6083000000000003</v>
      </c>
      <c r="K82" s="14" t="e">
        <v>#VALUE!</v>
      </c>
      <c r="O82" s="14">
        <v>0.39639999999999997</v>
      </c>
      <c r="P82" s="14" t="e">
        <v>#VALUE!</v>
      </c>
      <c r="Q82" s="14">
        <v>-0.45299999999999996</v>
      </c>
      <c r="R82" s="14">
        <v>-0.45299999999999996</v>
      </c>
      <c r="S82" s="14">
        <v>63.856200000000001</v>
      </c>
      <c r="T82" s="14">
        <v>61.167999999999992</v>
      </c>
      <c r="U82" s="14">
        <v>4.5995999999999997</v>
      </c>
      <c r="V82" s="14">
        <v>3.7994000000000003</v>
      </c>
      <c r="W82" s="14">
        <v>178.13160000000002</v>
      </c>
      <c r="X82" s="14">
        <v>45.557600000000001</v>
      </c>
      <c r="Y82" s="14">
        <v>3.0045000000000002</v>
      </c>
      <c r="Z82" s="14">
        <v>124.62809999999999</v>
      </c>
      <c r="BE82" s="13"/>
    </row>
    <row r="83" spans="1:57" x14ac:dyDescent="0.35">
      <c r="A83" s="13">
        <v>2002</v>
      </c>
      <c r="B83" s="13" t="s">
        <v>52</v>
      </c>
      <c r="C83" s="14">
        <v>204.94720000000001</v>
      </c>
      <c r="D83" s="14">
        <v>11.117900000000001</v>
      </c>
      <c r="E83" s="14">
        <v>193.82939999999996</v>
      </c>
      <c r="F83" s="14">
        <v>64.561899999999994</v>
      </c>
      <c r="G83" s="14">
        <v>0.8196</v>
      </c>
      <c r="H83" s="14">
        <v>77.158599999999993</v>
      </c>
      <c r="I83" s="14">
        <v>48.544199999999996</v>
      </c>
      <c r="J83" s="14">
        <v>2.8071000000000002</v>
      </c>
      <c r="K83" s="14" t="e">
        <v>#VALUE!</v>
      </c>
      <c r="O83" s="14">
        <v>0.45919999999999994</v>
      </c>
      <c r="P83" s="14" t="e">
        <v>#VALUE!</v>
      </c>
      <c r="Q83" s="14">
        <v>-0.52049999999999996</v>
      </c>
      <c r="R83" s="14">
        <v>-0.52049999999999996</v>
      </c>
      <c r="S83" s="14">
        <v>72.233900000000006</v>
      </c>
      <c r="T83" s="14">
        <v>70.764699999999991</v>
      </c>
      <c r="U83" s="14">
        <v>4.6722999999999999</v>
      </c>
      <c r="V83" s="14">
        <v>4.3050000000000006</v>
      </c>
      <c r="W83" s="14">
        <v>202.80660000000003</v>
      </c>
      <c r="X83" s="14">
        <v>51.810099999999998</v>
      </c>
      <c r="Y83" s="14">
        <v>3.2661000000000002</v>
      </c>
      <c r="Z83" s="14">
        <v>142.53979999999999</v>
      </c>
      <c r="BE83" s="13"/>
    </row>
    <row r="84" spans="1:57" x14ac:dyDescent="0.35">
      <c r="A84" s="13">
        <v>2002</v>
      </c>
      <c r="B84" s="46" t="s">
        <v>53</v>
      </c>
      <c r="C84" s="14">
        <v>229.57150000000001</v>
      </c>
      <c r="D84" s="14">
        <v>12.488000000000001</v>
      </c>
      <c r="E84" s="14">
        <v>217.08359999999996</v>
      </c>
      <c r="F84" s="14">
        <v>70.982399999999998</v>
      </c>
      <c r="G84" s="14">
        <v>0.90910000000000002</v>
      </c>
      <c r="H84" s="14">
        <v>87.523399999999995</v>
      </c>
      <c r="I84" s="14">
        <v>54.800399999999996</v>
      </c>
      <c r="J84" s="14">
        <v>2.9384000000000001</v>
      </c>
      <c r="K84" s="14" t="e">
        <v>#VALUE!</v>
      </c>
      <c r="O84" s="14">
        <v>0.51769999999999994</v>
      </c>
      <c r="P84" s="14" t="e">
        <v>#VALUE!</v>
      </c>
      <c r="Q84" s="14">
        <v>-0.58709999999999996</v>
      </c>
      <c r="R84" s="14">
        <v>-0.58709999999999996</v>
      </c>
      <c r="S84" s="14">
        <v>79.669900000000013</v>
      </c>
      <c r="T84" s="14">
        <v>80.26209999999999</v>
      </c>
      <c r="U84" s="14">
        <v>4.8948999999999998</v>
      </c>
      <c r="V84" s="14">
        <v>4.793000000000001</v>
      </c>
      <c r="W84" s="14">
        <v>226.77140000000003</v>
      </c>
      <c r="X84" s="14">
        <v>58.256099999999996</v>
      </c>
      <c r="Y84" s="14">
        <v>3.4559000000000002</v>
      </c>
      <c r="Z84" s="14">
        <v>159.41459999999998</v>
      </c>
      <c r="BE84" s="13"/>
    </row>
    <row r="85" spans="1:57" x14ac:dyDescent="0.35">
      <c r="A85" s="13">
        <v>2002</v>
      </c>
      <c r="B85" s="13" t="s">
        <v>144</v>
      </c>
      <c r="C85" s="14">
        <v>260.0797</v>
      </c>
      <c r="D85" s="14">
        <v>14.139100000000001</v>
      </c>
      <c r="E85" s="14">
        <v>245.94069999999996</v>
      </c>
      <c r="F85" s="14">
        <v>80.237899999999996</v>
      </c>
      <c r="G85" s="14">
        <v>1.0649999999999999</v>
      </c>
      <c r="H85" s="14">
        <v>100.0491</v>
      </c>
      <c r="I85" s="14">
        <v>61.590199999999996</v>
      </c>
      <c r="J85" s="14">
        <v>3.0845000000000002</v>
      </c>
      <c r="K85" s="14" t="e">
        <v>#VALUE!</v>
      </c>
      <c r="O85" s="14">
        <v>0.58809999999999996</v>
      </c>
      <c r="P85" s="14" t="e">
        <v>#VALUE!</v>
      </c>
      <c r="Q85" s="14">
        <v>-0.6734</v>
      </c>
      <c r="R85" s="14">
        <v>-0.6734</v>
      </c>
      <c r="S85" s="14">
        <v>90.176100000000019</v>
      </c>
      <c r="T85" s="14">
        <v>91.763499999999993</v>
      </c>
      <c r="U85" s="14">
        <v>5.2456999999999994</v>
      </c>
      <c r="V85" s="14">
        <v>5.3985000000000012</v>
      </c>
      <c r="W85" s="14">
        <v>256.58480000000003</v>
      </c>
      <c r="X85" s="14">
        <v>65.262299999999996</v>
      </c>
      <c r="Y85" s="14">
        <v>3.6724000000000001</v>
      </c>
      <c r="Z85" s="14">
        <v>181.35179999999997</v>
      </c>
      <c r="BE85" s="13"/>
    </row>
    <row r="86" spans="1:57" x14ac:dyDescent="0.35">
      <c r="A86" s="13">
        <v>2002</v>
      </c>
      <c r="B86" s="13" t="s">
        <v>55</v>
      </c>
      <c r="C86" s="14">
        <v>288.08010000000002</v>
      </c>
      <c r="D86" s="14">
        <v>15.6469</v>
      </c>
      <c r="E86" s="14">
        <v>272.43319999999994</v>
      </c>
      <c r="F86" s="14">
        <v>90.869100000000003</v>
      </c>
      <c r="G86" s="14">
        <v>1.2262</v>
      </c>
      <c r="H86" s="14">
        <v>110.259</v>
      </c>
      <c r="I86" s="14">
        <v>66.90679999999999</v>
      </c>
      <c r="J86" s="14">
        <v>3.2640000000000002</v>
      </c>
      <c r="K86" s="14" t="e">
        <v>#VALUE!</v>
      </c>
      <c r="O86" s="14">
        <v>0.65359999999999996</v>
      </c>
      <c r="P86" s="14" t="e">
        <v>#VALUE!</v>
      </c>
      <c r="Q86" s="14">
        <v>-0.74460000000000004</v>
      </c>
      <c r="R86" s="14">
        <v>-0.74460000000000004</v>
      </c>
      <c r="S86" s="14">
        <v>101.90000000000002</v>
      </c>
      <c r="T86" s="14">
        <v>101.1074</v>
      </c>
      <c r="U86" s="14">
        <v>5.8490999999999991</v>
      </c>
      <c r="V86" s="14">
        <v>6.0410000000000013</v>
      </c>
      <c r="W86" s="14">
        <v>284.32320000000004</v>
      </c>
      <c r="X86" s="14">
        <v>70.823899999999995</v>
      </c>
      <c r="Y86" s="14">
        <v>3.9174000000000002</v>
      </c>
      <c r="Z86" s="14">
        <v>202.35399999999996</v>
      </c>
      <c r="BE86" s="13"/>
    </row>
    <row r="87" spans="1:57" x14ac:dyDescent="0.35">
      <c r="A87" s="13">
        <v>2002</v>
      </c>
      <c r="B87" s="13" t="s">
        <v>56</v>
      </c>
      <c r="C87" s="14">
        <v>317.61940000000004</v>
      </c>
      <c r="D87" s="14">
        <v>17.2074</v>
      </c>
      <c r="E87" s="14">
        <v>300.41209999999995</v>
      </c>
      <c r="F87" s="14">
        <v>102.22150000000001</v>
      </c>
      <c r="G87" s="14">
        <v>1.3940999999999999</v>
      </c>
      <c r="H87" s="14">
        <v>120.5087</v>
      </c>
      <c r="I87" s="14">
        <v>72.727199999999996</v>
      </c>
      <c r="J87" s="14">
        <v>3.6454000000000004</v>
      </c>
      <c r="K87" s="14" t="e">
        <v>#VALUE!</v>
      </c>
      <c r="O87" s="14">
        <v>0.72749999999999992</v>
      </c>
      <c r="P87" s="14" t="e">
        <v>#VALUE!</v>
      </c>
      <c r="Q87" s="14">
        <v>-0.8115</v>
      </c>
      <c r="R87" s="14">
        <v>-0.8115</v>
      </c>
      <c r="S87" s="14">
        <v>114.32620000000001</v>
      </c>
      <c r="T87" s="14">
        <v>110.52509999999999</v>
      </c>
      <c r="U87" s="14">
        <v>7.0555999999999992</v>
      </c>
      <c r="V87" s="14">
        <v>6.7195000000000009</v>
      </c>
      <c r="W87" s="14">
        <v>314.18700000000007</v>
      </c>
      <c r="X87" s="14">
        <v>77.099599999999995</v>
      </c>
      <c r="Y87" s="14">
        <v>4.3726000000000003</v>
      </c>
      <c r="Z87" s="14">
        <v>224.12409999999994</v>
      </c>
      <c r="BE87" s="13"/>
    </row>
    <row r="88" spans="1:57" x14ac:dyDescent="0.35">
      <c r="A88" s="43">
        <v>2002</v>
      </c>
      <c r="B88" s="43" t="s">
        <v>57</v>
      </c>
      <c r="C88" s="45">
        <v>353.99350000000004</v>
      </c>
      <c r="D88" s="45">
        <v>19.2089</v>
      </c>
      <c r="E88" s="45">
        <v>334.78469999999993</v>
      </c>
      <c r="F88" s="45">
        <v>115.38350000000001</v>
      </c>
      <c r="G88" s="45">
        <v>1.6328999999999998</v>
      </c>
      <c r="H88" s="45">
        <v>132.8638</v>
      </c>
      <c r="I88" s="45">
        <v>81.090299999999999</v>
      </c>
      <c r="J88" s="45">
        <v>3.9140000000000006</v>
      </c>
      <c r="K88" s="45" t="e">
        <v>#VALUE!</v>
      </c>
      <c r="L88" s="45"/>
      <c r="M88" s="45"/>
      <c r="N88" s="45"/>
      <c r="O88" s="45">
        <v>0.80169999999999997</v>
      </c>
      <c r="P88" s="45" t="e">
        <v>#VALUE!</v>
      </c>
      <c r="Q88" s="45">
        <v>-0.90080000000000005</v>
      </c>
      <c r="R88" s="45">
        <v>-0.90080000000000005</v>
      </c>
      <c r="S88" s="45">
        <v>128.79570000000001</v>
      </c>
      <c r="T88" s="45">
        <v>121.8857</v>
      </c>
      <c r="U88" s="45">
        <v>8.4139999999999997</v>
      </c>
      <c r="V88" s="45">
        <v>7.5530000000000008</v>
      </c>
      <c r="W88" s="45">
        <v>350.75160000000005</v>
      </c>
      <c r="X88" s="45">
        <v>85.805499999999995</v>
      </c>
      <c r="Y88" s="45">
        <v>4.7155000000000005</v>
      </c>
      <c r="Z88" s="45">
        <v>249.88009999999994</v>
      </c>
      <c r="AY88" s="43"/>
      <c r="AZ88" s="43"/>
      <c r="BA88" s="43"/>
      <c r="BB88" s="43"/>
      <c r="BC88" s="43"/>
      <c r="BD88" s="43"/>
      <c r="BE88" s="43"/>
    </row>
    <row r="89" spans="1:57" x14ac:dyDescent="0.35">
      <c r="A89" s="47">
        <v>2003</v>
      </c>
      <c r="B89" s="13" t="s">
        <v>46</v>
      </c>
      <c r="C89" s="14">
        <v>31.859200000000001</v>
      </c>
      <c r="D89" s="14">
        <v>1.7889999999999999</v>
      </c>
      <c r="E89" s="14">
        <v>30.0702</v>
      </c>
      <c r="F89" s="14">
        <v>11.926600000000001</v>
      </c>
      <c r="G89" s="14">
        <v>0.2402</v>
      </c>
      <c r="H89" s="14">
        <v>10.2463</v>
      </c>
      <c r="I89" s="14">
        <v>7.3196000000000003</v>
      </c>
      <c r="J89" s="14">
        <v>0.3044</v>
      </c>
      <c r="K89" s="14" t="s">
        <v>184</v>
      </c>
      <c r="O89" s="14">
        <v>0.1031</v>
      </c>
      <c r="P89" s="14" t="s">
        <v>184</v>
      </c>
      <c r="Q89" s="14">
        <v>-7.0000000000000007E-2</v>
      </c>
      <c r="R89" s="14">
        <v>-7.0000000000000007E-2</v>
      </c>
      <c r="S89" s="14">
        <v>13.1433</v>
      </c>
      <c r="T89" s="14">
        <v>9.3729999999999993</v>
      </c>
      <c r="U89" s="14">
        <v>0.60909999999999997</v>
      </c>
      <c r="V89" s="14">
        <v>1.0189999999999999</v>
      </c>
      <c r="W89" s="14">
        <v>31.6983</v>
      </c>
      <c r="X89" s="14">
        <v>7.7271000000000001</v>
      </c>
      <c r="Y89" s="14">
        <v>0.40760000000000002</v>
      </c>
      <c r="Z89" s="14">
        <v>22.4131</v>
      </c>
      <c r="BE89" s="13"/>
    </row>
    <row r="90" spans="1:57" x14ac:dyDescent="0.35">
      <c r="A90" s="47">
        <v>2003</v>
      </c>
      <c r="B90" s="13" t="s">
        <v>47</v>
      </c>
      <c r="C90" s="14">
        <v>63.875599999999999</v>
      </c>
      <c r="D90" s="14">
        <v>3.6003999999999996</v>
      </c>
      <c r="E90" s="14">
        <v>60.275199999999998</v>
      </c>
      <c r="F90" s="14">
        <v>24.534100000000002</v>
      </c>
      <c r="G90" s="14">
        <v>0.46010000000000001</v>
      </c>
      <c r="H90" s="14">
        <v>20.126100000000001</v>
      </c>
      <c r="I90" s="14">
        <v>14.553599999999999</v>
      </c>
      <c r="J90" s="14">
        <v>0.55790000000000006</v>
      </c>
      <c r="K90" s="14" t="e">
        <v>#VALUE!</v>
      </c>
      <c r="O90" s="14">
        <v>0.193</v>
      </c>
      <c r="P90" s="14" t="e">
        <v>#VALUE!</v>
      </c>
      <c r="Q90" s="14">
        <v>-0.14960000000000001</v>
      </c>
      <c r="R90" s="14">
        <v>-0.14960000000000001</v>
      </c>
      <c r="S90" s="14">
        <v>26.767400000000002</v>
      </c>
      <c r="T90" s="14">
        <v>18.546099999999999</v>
      </c>
      <c r="U90" s="14">
        <v>0.74199999999999999</v>
      </c>
      <c r="V90" s="14">
        <v>2.0425</v>
      </c>
      <c r="W90" s="14">
        <v>63.059699999999999</v>
      </c>
      <c r="X90" s="14">
        <v>15.304400000000001</v>
      </c>
      <c r="Y90" s="14">
        <v>0.751</v>
      </c>
      <c r="Z90" s="14">
        <v>45.1203</v>
      </c>
      <c r="BE90" s="13"/>
    </row>
    <row r="91" spans="1:57" x14ac:dyDescent="0.35">
      <c r="A91" s="47">
        <v>2003</v>
      </c>
      <c r="B91" s="13" t="s">
        <v>48</v>
      </c>
      <c r="C91" s="14">
        <v>98.993600000000001</v>
      </c>
      <c r="D91" s="14">
        <v>5.5279999999999996</v>
      </c>
      <c r="E91" s="14">
        <v>93.465599999999995</v>
      </c>
      <c r="F91" s="14">
        <v>37.686700000000002</v>
      </c>
      <c r="G91" s="14">
        <v>0.59870000000000001</v>
      </c>
      <c r="H91" s="14">
        <v>31.698399999999999</v>
      </c>
      <c r="I91" s="14">
        <v>22.6448</v>
      </c>
      <c r="J91" s="14">
        <v>0.78560000000000008</v>
      </c>
      <c r="K91" s="14" t="e">
        <v>#VALUE!</v>
      </c>
      <c r="O91" s="14">
        <v>0.27960000000000002</v>
      </c>
      <c r="P91" s="14" t="e">
        <v>#VALUE!</v>
      </c>
      <c r="Q91" s="14">
        <v>-0.22820000000000001</v>
      </c>
      <c r="R91" s="14">
        <v>-0.22820000000000001</v>
      </c>
      <c r="S91" s="14">
        <v>41.114600000000003</v>
      </c>
      <c r="T91" s="14">
        <v>29.149099999999997</v>
      </c>
      <c r="U91" s="14">
        <v>0.79920000000000002</v>
      </c>
      <c r="V91" s="14">
        <v>3.1672000000000002</v>
      </c>
      <c r="W91" s="14">
        <v>97.432099999999991</v>
      </c>
      <c r="X91" s="14">
        <v>23.709900000000001</v>
      </c>
      <c r="Y91" s="14">
        <v>1.0653000000000001</v>
      </c>
      <c r="Z91" s="14">
        <v>69.983800000000002</v>
      </c>
      <c r="BE91" s="13"/>
    </row>
    <row r="92" spans="1:57" x14ac:dyDescent="0.35">
      <c r="A92" s="47">
        <v>2003</v>
      </c>
      <c r="B92" s="13" t="s">
        <v>49</v>
      </c>
      <c r="C92" s="14">
        <v>126.81870000000001</v>
      </c>
      <c r="D92" s="14">
        <v>7.1007999999999996</v>
      </c>
      <c r="E92" s="14">
        <v>119.7179</v>
      </c>
      <c r="F92" s="14">
        <v>48.0518</v>
      </c>
      <c r="G92" s="14">
        <v>0.87780000000000002</v>
      </c>
      <c r="H92" s="14">
        <v>40.608800000000002</v>
      </c>
      <c r="I92" s="14">
        <v>29.221299999999999</v>
      </c>
      <c r="J92" s="14">
        <v>0.87250000000000005</v>
      </c>
      <c r="K92" s="14" t="e">
        <v>#VALUE!</v>
      </c>
      <c r="O92" s="14">
        <v>0.37270000000000003</v>
      </c>
      <c r="P92" s="14" t="e">
        <v>#VALUE!</v>
      </c>
      <c r="Q92" s="14">
        <v>-0.28700000000000003</v>
      </c>
      <c r="R92" s="14">
        <v>-0.28700000000000003</v>
      </c>
      <c r="S92" s="14">
        <v>52.577000000000005</v>
      </c>
      <c r="T92" s="14">
        <v>37.334299999999999</v>
      </c>
      <c r="U92" s="14">
        <v>0.91420000000000001</v>
      </c>
      <c r="V92" s="14">
        <v>4.0779000000000005</v>
      </c>
      <c r="W92" s="14">
        <v>124.71009999999998</v>
      </c>
      <c r="X92" s="14">
        <v>30.4664</v>
      </c>
      <c r="Y92" s="14">
        <v>1.2453000000000001</v>
      </c>
      <c r="Z92" s="14">
        <v>89.538399999999996</v>
      </c>
      <c r="AS92" s="43"/>
      <c r="AT92" s="43"/>
      <c r="AU92" s="43"/>
      <c r="AV92" s="43"/>
      <c r="AW92" s="43"/>
      <c r="AX92" s="43"/>
      <c r="BE92" s="13"/>
    </row>
    <row r="93" spans="1:57" x14ac:dyDescent="0.35">
      <c r="A93" s="47">
        <v>2003</v>
      </c>
      <c r="B93" s="13" t="s">
        <v>50</v>
      </c>
      <c r="C93" s="14">
        <v>152.9109</v>
      </c>
      <c r="D93" s="14">
        <v>8.5441000000000003</v>
      </c>
      <c r="E93" s="14">
        <v>144.36670000000001</v>
      </c>
      <c r="F93" s="14">
        <v>56.500799999999998</v>
      </c>
      <c r="G93" s="14">
        <v>0.94890000000000008</v>
      </c>
      <c r="H93" s="14">
        <v>49.971400000000003</v>
      </c>
      <c r="I93" s="14">
        <v>35.675800000000002</v>
      </c>
      <c r="J93" s="14">
        <v>1.1602000000000001</v>
      </c>
      <c r="K93" s="14" t="e">
        <v>#VALUE!</v>
      </c>
      <c r="O93" s="14">
        <v>0.45530000000000004</v>
      </c>
      <c r="P93" s="14" t="e">
        <v>#VALUE!</v>
      </c>
      <c r="Q93" s="14">
        <v>-0.34570000000000001</v>
      </c>
      <c r="R93" s="14">
        <v>-0.34570000000000001</v>
      </c>
      <c r="S93" s="14">
        <v>61.852000000000004</v>
      </c>
      <c r="T93" s="14">
        <v>46.0246</v>
      </c>
      <c r="U93" s="14">
        <v>1.2121</v>
      </c>
      <c r="V93" s="14">
        <v>4.9330000000000007</v>
      </c>
      <c r="W93" s="14">
        <v>150.51189999999997</v>
      </c>
      <c r="X93" s="14">
        <v>37.291200000000003</v>
      </c>
      <c r="Y93" s="14">
        <v>1.6156000000000001</v>
      </c>
      <c r="Z93" s="14">
        <v>107.4211</v>
      </c>
      <c r="BE93" s="13"/>
    </row>
    <row r="94" spans="1:57" x14ac:dyDescent="0.35">
      <c r="A94" s="47">
        <v>2003</v>
      </c>
      <c r="B94" s="13" t="s">
        <v>51</v>
      </c>
      <c r="C94" s="14">
        <v>183.4023</v>
      </c>
      <c r="D94" s="14">
        <v>10.246700000000001</v>
      </c>
      <c r="E94" s="14">
        <v>173.15550000000002</v>
      </c>
      <c r="F94" s="14">
        <v>65.363599999999991</v>
      </c>
      <c r="G94" s="14">
        <v>1.0603</v>
      </c>
      <c r="H94" s="14">
        <v>61.940200000000004</v>
      </c>
      <c r="I94" s="14">
        <v>43.374400000000001</v>
      </c>
      <c r="J94" s="14">
        <v>1.3079000000000001</v>
      </c>
      <c r="K94" s="14" t="e">
        <v>#VALUE!</v>
      </c>
      <c r="O94" s="14">
        <v>0.53100000000000003</v>
      </c>
      <c r="P94" s="14" t="e">
        <v>#VALUE!</v>
      </c>
      <c r="Q94" s="14">
        <v>-0.4219</v>
      </c>
      <c r="R94" s="14">
        <v>-0.4219</v>
      </c>
      <c r="S94" s="14">
        <v>71.842700000000008</v>
      </c>
      <c r="T94" s="14">
        <v>57.052599999999998</v>
      </c>
      <c r="U94" s="14">
        <v>1.1058999999999999</v>
      </c>
      <c r="V94" s="14">
        <v>5.9317000000000011</v>
      </c>
      <c r="W94" s="14">
        <v>180.19319999999996</v>
      </c>
      <c r="X94" s="14">
        <v>45.213200000000001</v>
      </c>
      <c r="Y94" s="14">
        <v>1.8390000000000002</v>
      </c>
      <c r="Z94" s="14">
        <v>128.36410000000001</v>
      </c>
      <c r="BE94" s="13"/>
    </row>
    <row r="95" spans="1:57" x14ac:dyDescent="0.35">
      <c r="A95" s="47">
        <v>2003</v>
      </c>
      <c r="B95" s="13" t="s">
        <v>52</v>
      </c>
      <c r="C95" s="14">
        <v>209.1799</v>
      </c>
      <c r="D95" s="14">
        <v>11.7119</v>
      </c>
      <c r="E95" s="14">
        <v>197.46790000000001</v>
      </c>
      <c r="F95" s="14">
        <v>73.946999999999989</v>
      </c>
      <c r="G95" s="14">
        <v>1.1755</v>
      </c>
      <c r="H95" s="14">
        <v>71.958100000000002</v>
      </c>
      <c r="I95" s="14">
        <v>48.834499999999998</v>
      </c>
      <c r="J95" s="14">
        <v>1.4428000000000001</v>
      </c>
      <c r="K95" s="14" t="e">
        <v>#VALUE!</v>
      </c>
      <c r="O95" s="14">
        <v>0.60899999999999999</v>
      </c>
      <c r="P95" s="14" t="e">
        <v>#VALUE!</v>
      </c>
      <c r="Q95" s="14">
        <v>-0.499</v>
      </c>
      <c r="R95" s="14">
        <v>-0.499</v>
      </c>
      <c r="S95" s="14">
        <v>81.534300000000002</v>
      </c>
      <c r="T95" s="14">
        <v>66.155500000000004</v>
      </c>
      <c r="U95" s="14">
        <v>1.1531999999999998</v>
      </c>
      <c r="V95" s="14">
        <v>6.7219000000000015</v>
      </c>
      <c r="W95" s="14">
        <v>205.34299999999996</v>
      </c>
      <c r="X95" s="14">
        <v>50.886099999999999</v>
      </c>
      <c r="Y95" s="14">
        <v>2.0518000000000001</v>
      </c>
      <c r="Z95" s="14">
        <v>147.0806</v>
      </c>
      <c r="BE95" s="13"/>
    </row>
    <row r="96" spans="1:57" x14ac:dyDescent="0.35">
      <c r="A96" s="47">
        <v>2003</v>
      </c>
      <c r="B96" s="46" t="s">
        <v>53</v>
      </c>
      <c r="C96" s="14">
        <v>234.10640000000001</v>
      </c>
      <c r="D96" s="14">
        <v>13.1694</v>
      </c>
      <c r="E96" s="14">
        <v>220.93690000000001</v>
      </c>
      <c r="F96" s="14">
        <v>81.724599999999981</v>
      </c>
      <c r="G96" s="14">
        <v>1.2751999999999999</v>
      </c>
      <c r="H96" s="14">
        <v>81.689700000000002</v>
      </c>
      <c r="I96" s="14">
        <v>54.578699999999998</v>
      </c>
      <c r="J96" s="14">
        <v>1.5722</v>
      </c>
      <c r="K96" s="14" t="e">
        <v>#VALUE!</v>
      </c>
      <c r="O96" s="14">
        <v>0.68220000000000003</v>
      </c>
      <c r="P96" s="14" t="e">
        <v>#VALUE!</v>
      </c>
      <c r="Q96" s="14">
        <v>-0.5857</v>
      </c>
      <c r="R96" s="14">
        <v>-0.5857</v>
      </c>
      <c r="S96" s="14">
        <v>89.946100000000001</v>
      </c>
      <c r="T96" s="14">
        <v>75.425899999999999</v>
      </c>
      <c r="U96" s="14">
        <v>1.4377999999999997</v>
      </c>
      <c r="V96" s="14">
        <v>7.4847000000000019</v>
      </c>
      <c r="W96" s="14">
        <v>229.85939999999997</v>
      </c>
      <c r="X96" s="14">
        <v>56.832899999999995</v>
      </c>
      <c r="Y96" s="14">
        <v>2.2544</v>
      </c>
      <c r="Z96" s="14">
        <v>164.68960000000001</v>
      </c>
      <c r="BE96" s="13"/>
    </row>
    <row r="97" spans="1:57" x14ac:dyDescent="0.35">
      <c r="A97" s="47">
        <v>2003</v>
      </c>
      <c r="B97" s="13" t="s">
        <v>144</v>
      </c>
      <c r="C97" s="14">
        <v>265.7244</v>
      </c>
      <c r="D97" s="14">
        <v>14.9628</v>
      </c>
      <c r="E97" s="14">
        <v>250.76150000000001</v>
      </c>
      <c r="F97" s="14">
        <v>90.41419999999998</v>
      </c>
      <c r="G97" s="14">
        <v>1.3931999999999998</v>
      </c>
      <c r="H97" s="14">
        <v>94.562200000000004</v>
      </c>
      <c r="I97" s="14">
        <v>62.614999999999995</v>
      </c>
      <c r="J97" s="14">
        <v>1.6889000000000001</v>
      </c>
      <c r="K97" s="14" t="e">
        <v>#VALUE!</v>
      </c>
      <c r="O97" s="14">
        <v>0.76250000000000007</v>
      </c>
      <c r="P97" s="14" t="e">
        <v>#VALUE!</v>
      </c>
      <c r="Q97" s="14">
        <v>-0.67459999999999998</v>
      </c>
      <c r="R97" s="14">
        <v>-0.67459999999999998</v>
      </c>
      <c r="S97" s="14">
        <v>99.544399999999996</v>
      </c>
      <c r="T97" s="14">
        <v>87.587999999999994</v>
      </c>
      <c r="U97" s="14">
        <v>0.88139999999999974</v>
      </c>
      <c r="V97" s="14">
        <v>8.4540000000000024</v>
      </c>
      <c r="W97" s="14">
        <v>260.09689999999995</v>
      </c>
      <c r="X97" s="14">
        <v>65.066299999999998</v>
      </c>
      <c r="Y97" s="14">
        <v>2.4514999999999998</v>
      </c>
      <c r="Z97" s="14">
        <v>186.36970000000002</v>
      </c>
      <c r="BE97" s="13"/>
    </row>
    <row r="98" spans="1:57" x14ac:dyDescent="0.35">
      <c r="A98" s="47">
        <v>2003</v>
      </c>
      <c r="B98" s="13" t="s">
        <v>55</v>
      </c>
      <c r="C98" s="14">
        <v>295.07229999999998</v>
      </c>
      <c r="D98" s="14">
        <v>16.586300000000001</v>
      </c>
      <c r="E98" s="14">
        <v>278.48590000000002</v>
      </c>
      <c r="F98" s="14">
        <v>101.54499999999999</v>
      </c>
      <c r="G98" s="14">
        <v>1.5315999999999999</v>
      </c>
      <c r="H98" s="14">
        <v>105.08760000000001</v>
      </c>
      <c r="I98" s="14">
        <v>68.348099999999988</v>
      </c>
      <c r="J98" s="14">
        <v>1.8680000000000001</v>
      </c>
      <c r="K98" s="14" t="e">
        <v>#VALUE!</v>
      </c>
      <c r="O98" s="14">
        <v>0.85620000000000007</v>
      </c>
      <c r="P98" s="14" t="e">
        <v>#VALUE!</v>
      </c>
      <c r="Q98" s="14">
        <v>-0.75080000000000002</v>
      </c>
      <c r="R98" s="14">
        <v>-0.75080000000000002</v>
      </c>
      <c r="S98" s="14">
        <v>111.7478</v>
      </c>
      <c r="T98" s="14">
        <v>97.272999999999996</v>
      </c>
      <c r="U98" s="14">
        <v>0.87609999999999977</v>
      </c>
      <c r="V98" s="14">
        <v>9.5027000000000026</v>
      </c>
      <c r="W98" s="14">
        <v>288.86459999999994</v>
      </c>
      <c r="X98" s="14">
        <v>71.072199999999995</v>
      </c>
      <c r="Y98" s="14">
        <v>2.7242999999999999</v>
      </c>
      <c r="Z98" s="14">
        <v>208.16430000000003</v>
      </c>
      <c r="BE98" s="13"/>
    </row>
    <row r="99" spans="1:57" x14ac:dyDescent="0.35">
      <c r="A99" s="47">
        <v>2003</v>
      </c>
      <c r="B99" s="13" t="s">
        <v>56</v>
      </c>
      <c r="C99" s="14">
        <v>325.36779999999999</v>
      </c>
      <c r="D99" s="14">
        <v>18.236800000000002</v>
      </c>
      <c r="E99" s="14">
        <v>307.1309</v>
      </c>
      <c r="F99" s="14">
        <v>113.23409999999998</v>
      </c>
      <c r="G99" s="14">
        <v>1.6806999999999999</v>
      </c>
      <c r="H99" s="14">
        <v>115.66610000000001</v>
      </c>
      <c r="I99" s="14">
        <v>74.278099999999995</v>
      </c>
      <c r="J99" s="14">
        <v>2.1387</v>
      </c>
      <c r="K99" s="14" t="e">
        <v>#VALUE!</v>
      </c>
      <c r="O99" s="14">
        <v>0.95050000000000012</v>
      </c>
      <c r="P99" s="14" t="e">
        <v>#VALUE!</v>
      </c>
      <c r="Q99" s="14">
        <v>-0.8175</v>
      </c>
      <c r="R99" s="14">
        <v>-0.8175</v>
      </c>
      <c r="S99" s="14">
        <v>124.4961</v>
      </c>
      <c r="T99" s="14">
        <v>107.03569999999999</v>
      </c>
      <c r="U99" s="14">
        <v>1.2112999999999998</v>
      </c>
      <c r="V99" s="14">
        <v>10.586200000000002</v>
      </c>
      <c r="W99" s="14">
        <v>318.92839999999995</v>
      </c>
      <c r="X99" s="14">
        <v>77.367199999999997</v>
      </c>
      <c r="Y99" s="14">
        <v>3.0892999999999997</v>
      </c>
      <c r="Z99" s="14">
        <v>230.58100000000002</v>
      </c>
      <c r="BE99" s="13"/>
    </row>
    <row r="100" spans="1:57" x14ac:dyDescent="0.35">
      <c r="A100" s="48">
        <v>2003</v>
      </c>
      <c r="B100" s="43" t="s">
        <v>57</v>
      </c>
      <c r="C100" s="45">
        <v>362.6003</v>
      </c>
      <c r="D100" s="45">
        <v>20.292200000000001</v>
      </c>
      <c r="E100" s="45">
        <v>342.30799999999999</v>
      </c>
      <c r="F100" s="45">
        <v>127.69819999999999</v>
      </c>
      <c r="G100" s="45">
        <v>1.9478</v>
      </c>
      <c r="H100" s="45">
        <v>128.0369</v>
      </c>
      <c r="I100" s="45">
        <v>81.9114</v>
      </c>
      <c r="J100" s="45">
        <v>2.5587</v>
      </c>
      <c r="K100" s="45" t="e">
        <v>#VALUE!</v>
      </c>
      <c r="L100" s="45"/>
      <c r="M100" s="45"/>
      <c r="N100" s="45"/>
      <c r="O100" s="45">
        <v>1.0591000000000002</v>
      </c>
      <c r="P100" s="45" t="e">
        <v>#VALUE!</v>
      </c>
      <c r="Q100" s="45">
        <v>-0.90429999999999999</v>
      </c>
      <c r="R100" s="45">
        <v>-0.90429999999999999</v>
      </c>
      <c r="S100" s="45">
        <v>140.19630000000001</v>
      </c>
      <c r="T100" s="45">
        <v>118.5461</v>
      </c>
      <c r="U100" s="45">
        <v>2.1602999999999999</v>
      </c>
      <c r="V100" s="45">
        <v>11.916800000000002</v>
      </c>
      <c r="W100" s="45">
        <v>356.38509999999997</v>
      </c>
      <c r="X100" s="45">
        <v>85.5291</v>
      </c>
      <c r="Y100" s="45">
        <v>3.6178999999999997</v>
      </c>
      <c r="Z100" s="45">
        <v>257.68299999999999</v>
      </c>
      <c r="AY100" s="43"/>
      <c r="AZ100" s="43"/>
      <c r="BA100" s="43"/>
      <c r="BB100" s="43"/>
      <c r="BC100" s="43"/>
      <c r="BD100" s="43"/>
      <c r="BE100" s="43"/>
    </row>
    <row r="101" spans="1:57" x14ac:dyDescent="0.35">
      <c r="A101" s="13">
        <v>2004</v>
      </c>
      <c r="B101" s="13" t="s">
        <v>46</v>
      </c>
      <c r="C101" s="14">
        <v>31.9678</v>
      </c>
      <c r="D101" s="14">
        <v>1.7188000000000001</v>
      </c>
      <c r="E101" s="14">
        <v>30.248899999999999</v>
      </c>
      <c r="F101" s="14">
        <v>12.5282</v>
      </c>
      <c r="G101" s="14">
        <v>0.16650000000000001</v>
      </c>
      <c r="H101" s="14">
        <v>10.320600000000001</v>
      </c>
      <c r="I101" s="14">
        <v>6.6310000000000002</v>
      </c>
      <c r="J101" s="14">
        <v>0.54059999999999997</v>
      </c>
      <c r="K101" s="14" t="s">
        <v>184</v>
      </c>
      <c r="O101" s="14">
        <v>0.13489999999999999</v>
      </c>
      <c r="P101" s="14" t="s">
        <v>184</v>
      </c>
      <c r="Q101" s="14">
        <v>-7.2800000000000004E-2</v>
      </c>
      <c r="R101" s="14">
        <v>-7.2800000000000004E-2</v>
      </c>
      <c r="S101" s="14">
        <v>13.231999999999999</v>
      </c>
      <c r="T101" s="14">
        <v>9.9182000000000006</v>
      </c>
      <c r="U101" s="14">
        <v>0.70569999999999999</v>
      </c>
      <c r="V101" s="14">
        <v>0.85650000000000004</v>
      </c>
      <c r="W101" s="14">
        <v>31.8111</v>
      </c>
      <c r="X101" s="14">
        <v>7.3064999999999998</v>
      </c>
      <c r="Y101" s="14">
        <v>0.67549999999999999</v>
      </c>
      <c r="Z101" s="14">
        <v>23.0153</v>
      </c>
      <c r="BE101" s="13"/>
    </row>
    <row r="102" spans="1:57" x14ac:dyDescent="0.35">
      <c r="A102" s="13">
        <v>2004</v>
      </c>
      <c r="B102" s="13" t="s">
        <v>47</v>
      </c>
      <c r="C102" s="14">
        <v>63.754800000000003</v>
      </c>
      <c r="D102" s="14">
        <v>3.4272999999999998</v>
      </c>
      <c r="E102" s="14">
        <v>60.327299999999994</v>
      </c>
      <c r="F102" s="14">
        <v>24.510300000000001</v>
      </c>
      <c r="G102" s="14">
        <v>0.2858</v>
      </c>
      <c r="H102" s="14">
        <v>21.2806</v>
      </c>
      <c r="I102" s="14">
        <v>13.183</v>
      </c>
      <c r="J102" s="14">
        <v>0.96829999999999994</v>
      </c>
      <c r="K102" s="14" t="e">
        <v>#VALUE!</v>
      </c>
      <c r="O102" s="14">
        <v>0.25629999999999997</v>
      </c>
      <c r="P102" s="14" t="e">
        <v>#VALUE!</v>
      </c>
      <c r="Q102" s="14">
        <v>-0.15689999999999998</v>
      </c>
      <c r="R102" s="14">
        <v>-0.15689999999999998</v>
      </c>
      <c r="S102" s="14">
        <v>25.825199999999999</v>
      </c>
      <c r="T102" s="14">
        <v>20.507899999999999</v>
      </c>
      <c r="U102" s="14">
        <v>1.2599</v>
      </c>
      <c r="V102" s="14">
        <v>1.7081</v>
      </c>
      <c r="W102" s="14">
        <v>63.295299999999997</v>
      </c>
      <c r="X102" s="14">
        <v>14.407599999999999</v>
      </c>
      <c r="Y102" s="14">
        <v>1.2246000000000001</v>
      </c>
      <c r="Z102" s="14">
        <v>46.076799999999999</v>
      </c>
      <c r="BE102" s="13"/>
    </row>
    <row r="103" spans="1:57" x14ac:dyDescent="0.35">
      <c r="A103" s="13">
        <v>2004</v>
      </c>
      <c r="B103" s="13" t="s">
        <v>48</v>
      </c>
      <c r="C103" s="14">
        <v>101.58600000000001</v>
      </c>
      <c r="D103" s="14">
        <v>5.4870999999999999</v>
      </c>
      <c r="E103" s="14">
        <v>96.098699999999994</v>
      </c>
      <c r="F103" s="14">
        <v>38.550699999999999</v>
      </c>
      <c r="G103" s="14">
        <v>0.44030000000000002</v>
      </c>
      <c r="H103" s="14">
        <v>34.03</v>
      </c>
      <c r="I103" s="14">
        <v>21.677300000000002</v>
      </c>
      <c r="J103" s="14">
        <v>1.2619</v>
      </c>
      <c r="K103" s="14" t="e">
        <v>#VALUE!</v>
      </c>
      <c r="O103" s="14">
        <v>0.38689999999999997</v>
      </c>
      <c r="P103" s="14" t="e">
        <v>#VALUE!</v>
      </c>
      <c r="Q103" s="14">
        <v>-0.24829999999999997</v>
      </c>
      <c r="R103" s="14">
        <v>-0.24829999999999997</v>
      </c>
      <c r="S103" s="14">
        <v>40.715599999999995</v>
      </c>
      <c r="T103" s="14">
        <v>32.692399999999999</v>
      </c>
      <c r="U103" s="14">
        <v>1.2867</v>
      </c>
      <c r="V103" s="14">
        <v>2.7206999999999999</v>
      </c>
      <c r="W103" s="14">
        <v>100.1061</v>
      </c>
      <c r="X103" s="14">
        <v>23.326099999999997</v>
      </c>
      <c r="Y103" s="14">
        <v>1.6488</v>
      </c>
      <c r="Z103" s="14">
        <v>73.02109999999999</v>
      </c>
      <c r="BE103" s="13"/>
    </row>
    <row r="104" spans="1:57" x14ac:dyDescent="0.35">
      <c r="A104" s="13">
        <v>2004</v>
      </c>
      <c r="B104" s="13" t="s">
        <v>49</v>
      </c>
      <c r="C104" s="14">
        <v>129.1207</v>
      </c>
      <c r="D104" s="14">
        <v>6.9279999999999999</v>
      </c>
      <c r="E104" s="14">
        <v>122.1925</v>
      </c>
      <c r="F104" s="14">
        <v>47.655699999999996</v>
      </c>
      <c r="G104" s="14">
        <v>0.54620000000000002</v>
      </c>
      <c r="H104" s="14">
        <v>44.774700000000003</v>
      </c>
      <c r="I104" s="14">
        <v>27.531700000000001</v>
      </c>
      <c r="J104" s="14">
        <v>1.5045999999999999</v>
      </c>
      <c r="K104" s="14" t="e">
        <v>#VALUE!</v>
      </c>
      <c r="O104" s="14">
        <v>0.48989999999999995</v>
      </c>
      <c r="P104" s="14" t="e">
        <v>#VALUE!</v>
      </c>
      <c r="Q104" s="14">
        <v>-0.31019999999999998</v>
      </c>
      <c r="R104" s="14">
        <v>-0.31019999999999998</v>
      </c>
      <c r="S104" s="14">
        <v>50.674199999999999</v>
      </c>
      <c r="T104" s="14">
        <v>42.792499999999997</v>
      </c>
      <c r="U104" s="14">
        <v>1.8112999999999999</v>
      </c>
      <c r="V104" s="14">
        <v>3.5636000000000001</v>
      </c>
      <c r="W104" s="14">
        <v>127.56739999999999</v>
      </c>
      <c r="X104" s="14">
        <v>29.526099999999996</v>
      </c>
      <c r="Y104" s="14">
        <v>1.9944999999999999</v>
      </c>
      <c r="Z104" s="14">
        <v>92.976699999999994</v>
      </c>
      <c r="AS104" s="43"/>
      <c r="AT104" s="43"/>
      <c r="AU104" s="43"/>
      <c r="AV104" s="43"/>
      <c r="AW104" s="43"/>
      <c r="AX104" s="43"/>
      <c r="BE104" s="13"/>
    </row>
    <row r="105" spans="1:57" x14ac:dyDescent="0.35">
      <c r="A105" s="13">
        <v>2004</v>
      </c>
      <c r="B105" s="13" t="s">
        <v>50</v>
      </c>
      <c r="C105" s="14">
        <v>154.75040000000001</v>
      </c>
      <c r="D105" s="14">
        <v>8.2822999999999993</v>
      </c>
      <c r="E105" s="14">
        <v>146.46799999999999</v>
      </c>
      <c r="F105" s="14">
        <v>55.386099999999999</v>
      </c>
      <c r="G105" s="14">
        <v>0.65149999999999997</v>
      </c>
      <c r="H105" s="14">
        <v>55.709800000000001</v>
      </c>
      <c r="I105" s="14">
        <v>32.8371</v>
      </c>
      <c r="J105" s="14">
        <v>1.6688000000000001</v>
      </c>
      <c r="K105" s="14" t="e">
        <v>#VALUE!</v>
      </c>
      <c r="O105" s="14">
        <v>0.59849999999999992</v>
      </c>
      <c r="P105" s="14" t="e">
        <v>#VALUE!</v>
      </c>
      <c r="Q105" s="14">
        <v>-0.38369999999999999</v>
      </c>
      <c r="R105" s="14">
        <v>-0.38369999999999999</v>
      </c>
      <c r="S105" s="14">
        <v>59.104100000000003</v>
      </c>
      <c r="T105" s="14">
        <v>53.241999999999997</v>
      </c>
      <c r="U105" s="14">
        <v>2.2199999999999998</v>
      </c>
      <c r="V105" s="14">
        <v>4.3476999999999997</v>
      </c>
      <c r="W105" s="14">
        <v>153.03559999999999</v>
      </c>
      <c r="X105" s="14">
        <v>35.104199999999999</v>
      </c>
      <c r="Y105" s="14">
        <v>2.2671999999999999</v>
      </c>
      <c r="Z105" s="14">
        <v>111.74759999999999</v>
      </c>
      <c r="BE105" s="13"/>
    </row>
    <row r="106" spans="1:57" x14ac:dyDescent="0.35">
      <c r="A106" s="13">
        <v>2004</v>
      </c>
      <c r="B106" s="13" t="s">
        <v>51</v>
      </c>
      <c r="C106" s="14">
        <v>180.50280000000001</v>
      </c>
      <c r="D106" s="14">
        <v>9.7307999999999986</v>
      </c>
      <c r="E106" s="14">
        <v>170.77189999999999</v>
      </c>
      <c r="F106" s="14">
        <v>62.1248</v>
      </c>
      <c r="G106" s="14">
        <v>0.76039999999999996</v>
      </c>
      <c r="H106" s="14">
        <v>67.051900000000003</v>
      </c>
      <c r="I106" s="14">
        <v>38.811099999999996</v>
      </c>
      <c r="J106" s="14">
        <v>1.7930000000000001</v>
      </c>
      <c r="K106" s="14" t="e">
        <v>#VALUE!</v>
      </c>
      <c r="O106" s="14">
        <v>0.69399999999999995</v>
      </c>
      <c r="P106" s="14" t="e">
        <v>#VALUE!</v>
      </c>
      <c r="Q106" s="14">
        <v>-0.4632</v>
      </c>
      <c r="R106" s="14">
        <v>-0.4632</v>
      </c>
      <c r="S106" s="14">
        <v>66.810299999999998</v>
      </c>
      <c r="T106" s="14">
        <v>63.821100000000001</v>
      </c>
      <c r="U106" s="14">
        <v>3.2075999999999998</v>
      </c>
      <c r="V106" s="14">
        <v>5.1326999999999998</v>
      </c>
      <c r="W106" s="14">
        <v>179.1121</v>
      </c>
      <c r="X106" s="14">
        <v>41.297899999999998</v>
      </c>
      <c r="Y106" s="14">
        <v>2.4870000000000001</v>
      </c>
      <c r="Z106" s="14">
        <v>129.93729999999999</v>
      </c>
      <c r="BE106" s="13"/>
    </row>
    <row r="107" spans="1:57" x14ac:dyDescent="0.35">
      <c r="A107" s="13">
        <v>2004</v>
      </c>
      <c r="B107" s="13" t="s">
        <v>52</v>
      </c>
      <c r="C107" s="14">
        <v>207.3793</v>
      </c>
      <c r="D107" s="14">
        <v>11.186299999999999</v>
      </c>
      <c r="E107" s="14">
        <v>196.19289999999998</v>
      </c>
      <c r="F107" s="14">
        <v>69.033299999999997</v>
      </c>
      <c r="G107" s="14">
        <v>0.86799999999999999</v>
      </c>
      <c r="H107" s="14">
        <v>79.397300000000001</v>
      </c>
      <c r="I107" s="14">
        <v>44.718299999999999</v>
      </c>
      <c r="J107" s="14">
        <v>1.9385000000000001</v>
      </c>
      <c r="K107" s="14" t="e">
        <v>#VALUE!</v>
      </c>
      <c r="O107" s="14">
        <v>0.78359999999999996</v>
      </c>
      <c r="P107" s="14" t="e">
        <v>#VALUE!</v>
      </c>
      <c r="Q107" s="14">
        <v>-0.54610000000000003</v>
      </c>
      <c r="R107" s="14">
        <v>-0.54610000000000003</v>
      </c>
      <c r="S107" s="14">
        <v>74.802799999999991</v>
      </c>
      <c r="T107" s="14">
        <v>75.279700000000005</v>
      </c>
      <c r="U107" s="14">
        <v>3.9610999999999996</v>
      </c>
      <c r="V107" s="14">
        <v>5.8606999999999996</v>
      </c>
      <c r="W107" s="14">
        <v>206.0146</v>
      </c>
      <c r="X107" s="14">
        <v>47.440300000000001</v>
      </c>
      <c r="Y107" s="14">
        <v>2.7221000000000002</v>
      </c>
      <c r="Z107" s="14">
        <v>149.2988</v>
      </c>
      <c r="BE107" s="13"/>
    </row>
    <row r="108" spans="1:57" x14ac:dyDescent="0.35">
      <c r="A108" s="13">
        <v>2004</v>
      </c>
      <c r="B108" s="46" t="s">
        <v>53</v>
      </c>
      <c r="C108" s="14">
        <v>234.4889</v>
      </c>
      <c r="D108" s="14">
        <v>12.613799999999999</v>
      </c>
      <c r="E108" s="14">
        <v>221.87499999999997</v>
      </c>
      <c r="F108" s="14">
        <v>76.738500000000002</v>
      </c>
      <c r="G108" s="14">
        <v>0.9879</v>
      </c>
      <c r="H108" s="14">
        <v>91.414500000000004</v>
      </c>
      <c r="I108" s="14">
        <v>50.3093</v>
      </c>
      <c r="J108" s="14">
        <v>2.1714000000000002</v>
      </c>
      <c r="K108" s="14" t="e">
        <v>#VALUE!</v>
      </c>
      <c r="O108" s="14">
        <v>0.88049999999999995</v>
      </c>
      <c r="P108" s="14" t="e">
        <v>#VALUE!</v>
      </c>
      <c r="Q108" s="14">
        <v>-0.62719999999999998</v>
      </c>
      <c r="R108" s="14">
        <v>-0.62719999999999998</v>
      </c>
      <c r="S108" s="14">
        <v>83.663299999999992</v>
      </c>
      <c r="T108" s="14">
        <v>86.358400000000003</v>
      </c>
      <c r="U108" s="14">
        <v>4.6815999999999995</v>
      </c>
      <c r="V108" s="14">
        <v>6.5961999999999996</v>
      </c>
      <c r="W108" s="14">
        <v>233.15270000000001</v>
      </c>
      <c r="X108" s="14">
        <v>53.361199999999997</v>
      </c>
      <c r="Y108" s="14">
        <v>3.0519000000000003</v>
      </c>
      <c r="Z108" s="14">
        <v>169.14109999999999</v>
      </c>
      <c r="BE108" s="13"/>
    </row>
    <row r="109" spans="1:57" x14ac:dyDescent="0.35">
      <c r="A109" s="13">
        <v>2004</v>
      </c>
      <c r="B109" s="13" t="s">
        <v>144</v>
      </c>
      <c r="C109" s="14">
        <v>261.8852</v>
      </c>
      <c r="D109" s="14">
        <v>14.0198</v>
      </c>
      <c r="E109" s="14">
        <v>247.86529999999996</v>
      </c>
      <c r="F109" s="14">
        <v>86.110500000000002</v>
      </c>
      <c r="G109" s="14">
        <v>1.0692999999999999</v>
      </c>
      <c r="H109" s="14">
        <v>101.8297</v>
      </c>
      <c r="I109" s="14">
        <v>56.007400000000004</v>
      </c>
      <c r="J109" s="14">
        <v>2.5477000000000003</v>
      </c>
      <c r="K109" s="14" t="e">
        <v>#VALUE!</v>
      </c>
      <c r="O109" s="14">
        <v>0.99039999999999995</v>
      </c>
      <c r="P109" s="14" t="e">
        <v>#VALUE!</v>
      </c>
      <c r="Q109" s="14">
        <v>-0.69</v>
      </c>
      <c r="R109" s="14">
        <v>-0.69</v>
      </c>
      <c r="S109" s="14">
        <v>93.871099999999998</v>
      </c>
      <c r="T109" s="14">
        <v>96.129199999999997</v>
      </c>
      <c r="U109" s="14">
        <v>5.2624999999999993</v>
      </c>
      <c r="V109" s="14">
        <v>7.3407</v>
      </c>
      <c r="W109" s="14">
        <v>260.4683</v>
      </c>
      <c r="X109" s="14">
        <v>59.545599999999993</v>
      </c>
      <c r="Y109" s="14">
        <v>3.5381000000000005</v>
      </c>
      <c r="Z109" s="14">
        <v>189.00970000000001</v>
      </c>
      <c r="BE109" s="13"/>
    </row>
    <row r="110" spans="1:57" x14ac:dyDescent="0.35">
      <c r="A110" s="13">
        <v>2004</v>
      </c>
      <c r="B110" s="13" t="s">
        <v>55</v>
      </c>
      <c r="C110" s="14">
        <v>292.12759999999997</v>
      </c>
      <c r="D110" s="14">
        <v>15.574999999999999</v>
      </c>
      <c r="E110" s="14">
        <v>276.55249999999995</v>
      </c>
      <c r="F110" s="14">
        <v>96.08</v>
      </c>
      <c r="G110" s="14">
        <v>1.2361</v>
      </c>
      <c r="H110" s="14">
        <v>114.32730000000001</v>
      </c>
      <c r="I110" s="14">
        <v>61.532900000000005</v>
      </c>
      <c r="J110" s="14">
        <v>3.0454000000000003</v>
      </c>
      <c r="K110" s="14" t="e">
        <v>#VALUE!</v>
      </c>
      <c r="O110" s="14">
        <v>1.0991</v>
      </c>
      <c r="P110" s="14" t="e">
        <v>#VALUE!</v>
      </c>
      <c r="Q110" s="14">
        <v>-0.76859999999999995</v>
      </c>
      <c r="R110" s="14">
        <v>-0.76859999999999995</v>
      </c>
      <c r="S110" s="14">
        <v>105.0801</v>
      </c>
      <c r="T110" s="14">
        <v>107.6628</v>
      </c>
      <c r="U110" s="14">
        <v>6.3775999999999993</v>
      </c>
      <c r="V110" s="14">
        <v>8.2002000000000006</v>
      </c>
      <c r="W110" s="14">
        <v>291.13009999999997</v>
      </c>
      <c r="X110" s="14">
        <v>65.677499999999995</v>
      </c>
      <c r="Y110" s="14">
        <v>4.1445000000000007</v>
      </c>
      <c r="Z110" s="14">
        <v>211.64360000000002</v>
      </c>
      <c r="BE110" s="13"/>
    </row>
    <row r="111" spans="1:57" x14ac:dyDescent="0.35">
      <c r="A111" s="13">
        <v>2004</v>
      </c>
      <c r="B111" s="13" t="s">
        <v>56</v>
      </c>
      <c r="C111" s="14">
        <v>324.33459999999997</v>
      </c>
      <c r="D111" s="14">
        <v>17.256</v>
      </c>
      <c r="E111" s="14">
        <v>307.07849999999996</v>
      </c>
      <c r="F111" s="14">
        <v>108.2927</v>
      </c>
      <c r="G111" s="14">
        <v>1.3925000000000001</v>
      </c>
      <c r="H111" s="14">
        <v>126.4329</v>
      </c>
      <c r="I111" s="14">
        <v>67.151499999999999</v>
      </c>
      <c r="J111" s="14">
        <v>3.4304000000000006</v>
      </c>
      <c r="K111" s="14" t="e">
        <v>#VALUE!</v>
      </c>
      <c r="O111" s="14">
        <v>1.2282999999999999</v>
      </c>
      <c r="P111" s="14" t="e">
        <v>#VALUE!</v>
      </c>
      <c r="Q111" s="14">
        <v>-0.85</v>
      </c>
      <c r="R111" s="14">
        <v>-0.85</v>
      </c>
      <c r="S111" s="14">
        <v>118.619</v>
      </c>
      <c r="T111" s="14">
        <v>118.7277</v>
      </c>
      <c r="U111" s="14">
        <v>7.0246999999999993</v>
      </c>
      <c r="V111" s="14">
        <v>9.1147000000000009</v>
      </c>
      <c r="W111" s="14">
        <v>323.21769999999998</v>
      </c>
      <c r="X111" s="14">
        <v>71.810299999999998</v>
      </c>
      <c r="Y111" s="14">
        <v>4.6587000000000005</v>
      </c>
      <c r="Z111" s="14">
        <v>236.11820000000003</v>
      </c>
      <c r="BE111" s="13"/>
    </row>
    <row r="112" spans="1:57" x14ac:dyDescent="0.35">
      <c r="A112" s="43">
        <v>2004</v>
      </c>
      <c r="B112" s="43" t="s">
        <v>57</v>
      </c>
      <c r="C112" s="45">
        <v>358.31349999999998</v>
      </c>
      <c r="D112" s="45">
        <v>19.078900000000001</v>
      </c>
      <c r="E112" s="45">
        <v>339.23459999999994</v>
      </c>
      <c r="F112" s="45">
        <v>121.9366</v>
      </c>
      <c r="G112" s="45">
        <v>1.5283</v>
      </c>
      <c r="H112" s="45">
        <v>137.75749999999999</v>
      </c>
      <c r="I112" s="45">
        <v>73.681600000000003</v>
      </c>
      <c r="J112" s="45">
        <v>3.9016000000000006</v>
      </c>
      <c r="K112" s="45" t="e">
        <v>#VALUE!</v>
      </c>
      <c r="L112" s="45"/>
      <c r="M112" s="45"/>
      <c r="N112" s="45"/>
      <c r="O112" s="45">
        <v>1.367</v>
      </c>
      <c r="P112" s="45" t="e">
        <v>#VALUE!</v>
      </c>
      <c r="Q112" s="45">
        <v>-0.93819999999999992</v>
      </c>
      <c r="R112" s="45">
        <v>-0.93819999999999992</v>
      </c>
      <c r="S112" s="45">
        <v>133.60640000000001</v>
      </c>
      <c r="T112" s="45">
        <v>128.98329999999999</v>
      </c>
      <c r="U112" s="45">
        <v>7.7249999999999996</v>
      </c>
      <c r="V112" s="45">
        <v>10.078100000000001</v>
      </c>
      <c r="W112" s="45">
        <v>357.03749999999997</v>
      </c>
      <c r="X112" s="45">
        <v>78.950299999999999</v>
      </c>
      <c r="Y112" s="45">
        <v>5.2686000000000002</v>
      </c>
      <c r="Z112" s="45">
        <v>261.22250000000003</v>
      </c>
      <c r="AY112" s="43"/>
      <c r="AZ112" s="43"/>
      <c r="BA112" s="43"/>
      <c r="BB112" s="43"/>
      <c r="BC112" s="43"/>
      <c r="BD112" s="43"/>
      <c r="BE112" s="43"/>
    </row>
    <row r="113" spans="1:57" x14ac:dyDescent="0.35">
      <c r="A113" s="13">
        <v>2005</v>
      </c>
      <c r="B113" s="13" t="s">
        <v>46</v>
      </c>
      <c r="C113" s="14">
        <v>34.2819</v>
      </c>
      <c r="D113" s="14">
        <v>1.8561000000000001</v>
      </c>
      <c r="E113" s="14">
        <v>32.425800000000002</v>
      </c>
      <c r="F113" s="14">
        <v>12.8385</v>
      </c>
      <c r="G113" s="14">
        <v>0.14510000000000001</v>
      </c>
      <c r="H113" s="14">
        <v>11.0036</v>
      </c>
      <c r="I113" s="14">
        <v>7.6479999999999997</v>
      </c>
      <c r="J113" s="14">
        <v>0.60799999999999998</v>
      </c>
      <c r="K113" s="14" t="s">
        <v>184</v>
      </c>
      <c r="O113" s="14">
        <v>0.26129999999999998</v>
      </c>
      <c r="P113" s="14" t="s">
        <v>184</v>
      </c>
      <c r="Q113" s="14">
        <v>-7.8600000000000003E-2</v>
      </c>
      <c r="R113" s="14">
        <v>-7.8600000000000003E-2</v>
      </c>
      <c r="S113" s="14">
        <v>13.7746</v>
      </c>
      <c r="T113" s="14">
        <v>10.4739</v>
      </c>
      <c r="U113" s="14">
        <v>0.60270000000000001</v>
      </c>
      <c r="V113" s="14">
        <v>0.78739999999999999</v>
      </c>
      <c r="W113" s="14">
        <v>33.815899999999999</v>
      </c>
      <c r="X113" s="14">
        <v>8.5173000000000005</v>
      </c>
      <c r="Y113" s="14">
        <v>0.86929999999999996</v>
      </c>
      <c r="Z113" s="14">
        <v>23.987200000000001</v>
      </c>
      <c r="BE113" s="13"/>
    </row>
    <row r="114" spans="1:57" x14ac:dyDescent="0.35">
      <c r="A114" s="13">
        <v>2005</v>
      </c>
      <c r="B114" s="13" t="s">
        <v>47</v>
      </c>
      <c r="C114" s="14">
        <v>66.602200000000011</v>
      </c>
      <c r="D114" s="14">
        <v>3.6547999999999998</v>
      </c>
      <c r="E114" s="14">
        <v>62.947400000000002</v>
      </c>
      <c r="F114" s="14">
        <v>26.1858</v>
      </c>
      <c r="G114" s="14">
        <v>0.37470000000000003</v>
      </c>
      <c r="H114" s="14">
        <v>21.0044</v>
      </c>
      <c r="I114" s="14">
        <v>14.0053</v>
      </c>
      <c r="J114" s="14">
        <v>1.0135000000000001</v>
      </c>
      <c r="K114" s="14" t="e">
        <v>#VALUE!</v>
      </c>
      <c r="O114" s="14">
        <v>0.51790000000000003</v>
      </c>
      <c r="P114" s="14" t="e">
        <v>#VALUE!</v>
      </c>
      <c r="Q114" s="14">
        <v>-0.15410000000000001</v>
      </c>
      <c r="R114" s="14">
        <v>-0.15410000000000001</v>
      </c>
      <c r="S114" s="14">
        <v>28.0687</v>
      </c>
      <c r="T114" s="14">
        <v>20.014099999999999</v>
      </c>
      <c r="U114" s="14">
        <v>0.8639</v>
      </c>
      <c r="V114" s="14">
        <v>1.5283</v>
      </c>
      <c r="W114" s="14">
        <v>65.339600000000004</v>
      </c>
      <c r="X114" s="14">
        <v>15.5367</v>
      </c>
      <c r="Y114" s="14">
        <v>1.5314999999999999</v>
      </c>
      <c r="Z114" s="14">
        <v>47.564900000000002</v>
      </c>
      <c r="BE114" s="13"/>
    </row>
    <row r="115" spans="1:57" x14ac:dyDescent="0.35">
      <c r="A115" s="13">
        <v>2005</v>
      </c>
      <c r="B115" s="13" t="s">
        <v>48</v>
      </c>
      <c r="C115" s="14">
        <v>100.26490000000001</v>
      </c>
      <c r="D115" s="14">
        <v>5.6021000000000001</v>
      </c>
      <c r="E115" s="14">
        <v>94.662800000000004</v>
      </c>
      <c r="F115" s="14">
        <v>39.642600000000002</v>
      </c>
      <c r="G115" s="14">
        <v>0.65300000000000002</v>
      </c>
      <c r="H115" s="14">
        <v>31.8156</v>
      </c>
      <c r="I115" s="14">
        <v>20.6876</v>
      </c>
      <c r="J115" s="14">
        <v>1.3313000000000001</v>
      </c>
      <c r="K115" s="14" t="e">
        <v>#VALUE!</v>
      </c>
      <c r="O115" s="14">
        <v>0.77500000000000002</v>
      </c>
      <c r="P115" s="14" t="e">
        <v>#VALUE!</v>
      </c>
      <c r="Q115" s="14">
        <v>-0.24220000000000003</v>
      </c>
      <c r="R115" s="14">
        <v>-0.24220000000000003</v>
      </c>
      <c r="S115" s="14">
        <v>42.559399999999997</v>
      </c>
      <c r="T115" s="14">
        <v>30.326799999999999</v>
      </c>
      <c r="U115" s="14">
        <v>1.3995</v>
      </c>
      <c r="V115" s="14">
        <v>2.2980999999999998</v>
      </c>
      <c r="W115" s="14">
        <v>98.360399999999998</v>
      </c>
      <c r="X115" s="14">
        <v>22.793900000000001</v>
      </c>
      <c r="Y115" s="14">
        <v>2.1063999999999998</v>
      </c>
      <c r="Z115" s="14">
        <v>72.111199999999997</v>
      </c>
      <c r="BE115" s="13"/>
    </row>
    <row r="116" spans="1:57" x14ac:dyDescent="0.35">
      <c r="A116" s="13">
        <v>2005</v>
      </c>
      <c r="B116" s="13" t="s">
        <v>49</v>
      </c>
      <c r="C116" s="14">
        <v>129.99720000000002</v>
      </c>
      <c r="D116" s="14">
        <v>7.1466000000000003</v>
      </c>
      <c r="E116" s="14">
        <v>122.85050000000001</v>
      </c>
      <c r="F116" s="14">
        <v>49.7226</v>
      </c>
      <c r="G116" s="14">
        <v>0.72120000000000006</v>
      </c>
      <c r="H116" s="14">
        <v>43.696799999999996</v>
      </c>
      <c r="I116" s="14">
        <v>26.442699999999999</v>
      </c>
      <c r="J116" s="14">
        <v>1.6234000000000002</v>
      </c>
      <c r="K116" s="14" t="e">
        <v>#VALUE!</v>
      </c>
      <c r="O116" s="14">
        <v>0.98340000000000005</v>
      </c>
      <c r="P116" s="14" t="e">
        <v>#VALUE!</v>
      </c>
      <c r="Q116" s="14">
        <v>-0.33930000000000005</v>
      </c>
      <c r="R116" s="14">
        <v>-0.33930000000000005</v>
      </c>
      <c r="S116" s="14">
        <v>53.494999999999997</v>
      </c>
      <c r="T116" s="14">
        <v>41.628900000000002</v>
      </c>
      <c r="U116" s="14">
        <v>1.9809000000000001</v>
      </c>
      <c r="V116" s="14">
        <v>2.9918999999999998</v>
      </c>
      <c r="W116" s="14">
        <v>127.82339999999999</v>
      </c>
      <c r="X116" s="14">
        <v>29.049500000000002</v>
      </c>
      <c r="Y116" s="14">
        <v>2.6068999999999996</v>
      </c>
      <c r="Z116" s="14">
        <v>94.140500000000003</v>
      </c>
      <c r="AS116" s="43"/>
      <c r="AT116" s="43"/>
      <c r="AU116" s="43"/>
      <c r="AV116" s="43"/>
      <c r="AW116" s="43"/>
      <c r="AX116" s="43"/>
      <c r="BE116" s="13"/>
    </row>
    <row r="117" spans="1:57" x14ac:dyDescent="0.35">
      <c r="A117" s="13">
        <v>2005</v>
      </c>
      <c r="B117" s="13" t="s">
        <v>50</v>
      </c>
      <c r="C117" s="14">
        <v>157.79390000000001</v>
      </c>
      <c r="D117" s="14">
        <v>8.5711000000000013</v>
      </c>
      <c r="E117" s="14">
        <v>149.2226</v>
      </c>
      <c r="F117" s="14">
        <v>57.415500000000002</v>
      </c>
      <c r="G117" s="14">
        <v>0.78560000000000008</v>
      </c>
      <c r="H117" s="14">
        <v>55.809299999999993</v>
      </c>
      <c r="I117" s="14">
        <v>32.562599999999996</v>
      </c>
      <c r="J117" s="14">
        <v>1.8843000000000001</v>
      </c>
      <c r="K117" s="14" t="e">
        <v>#VALUE!</v>
      </c>
      <c r="O117" s="14">
        <v>1.1638999999999999</v>
      </c>
      <c r="P117" s="14" t="e">
        <v>#VALUE!</v>
      </c>
      <c r="Q117" s="14">
        <v>-0.39830000000000004</v>
      </c>
      <c r="R117" s="14">
        <v>-0.39830000000000004</v>
      </c>
      <c r="S117" s="14">
        <v>62.091200000000001</v>
      </c>
      <c r="T117" s="14">
        <v>53.082900000000002</v>
      </c>
      <c r="U117" s="14">
        <v>2.9220000000000002</v>
      </c>
      <c r="V117" s="14">
        <v>3.641</v>
      </c>
      <c r="W117" s="14">
        <v>155.78579999999999</v>
      </c>
      <c r="X117" s="14">
        <v>35.610800000000005</v>
      </c>
      <c r="Y117" s="14">
        <v>3.0482999999999993</v>
      </c>
      <c r="Z117" s="14">
        <v>114.0102</v>
      </c>
      <c r="BE117" s="13"/>
    </row>
    <row r="118" spans="1:57" x14ac:dyDescent="0.35">
      <c r="A118" s="13">
        <v>2005</v>
      </c>
      <c r="B118" s="13" t="s">
        <v>51</v>
      </c>
      <c r="C118" s="14">
        <v>184.7816</v>
      </c>
      <c r="D118" s="14">
        <v>10.078500000000002</v>
      </c>
      <c r="E118" s="14">
        <v>174.7029</v>
      </c>
      <c r="F118" s="14">
        <v>64.942000000000007</v>
      </c>
      <c r="G118" s="14">
        <v>0.89010000000000011</v>
      </c>
      <c r="H118" s="14">
        <v>66.988</v>
      </c>
      <c r="I118" s="14">
        <v>38.923699999999997</v>
      </c>
      <c r="J118" s="14">
        <v>2.1097000000000001</v>
      </c>
      <c r="K118" s="14" t="e">
        <v>#VALUE!</v>
      </c>
      <c r="O118" s="14">
        <v>1.3180999999999998</v>
      </c>
      <c r="P118" s="14" t="e">
        <v>#VALUE!</v>
      </c>
      <c r="Q118" s="14">
        <v>-0.46840000000000004</v>
      </c>
      <c r="R118" s="14">
        <v>-0.46840000000000004</v>
      </c>
      <c r="S118" s="14">
        <v>70.4024</v>
      </c>
      <c r="T118" s="14">
        <v>63.735500000000002</v>
      </c>
      <c r="U118" s="14">
        <v>3.5254000000000003</v>
      </c>
      <c r="V118" s="14">
        <v>4.2681000000000004</v>
      </c>
      <c r="W118" s="14">
        <v>182.4967</v>
      </c>
      <c r="X118" s="14">
        <v>42.351500000000001</v>
      </c>
      <c r="Y118" s="14">
        <v>3.4278999999999993</v>
      </c>
      <c r="Z118" s="14">
        <v>132.81989999999999</v>
      </c>
      <c r="BE118" s="13"/>
    </row>
    <row r="119" spans="1:57" x14ac:dyDescent="0.35">
      <c r="A119" s="13">
        <v>2005</v>
      </c>
      <c r="B119" s="13" t="s">
        <v>52</v>
      </c>
      <c r="C119" s="14">
        <v>211.85810000000001</v>
      </c>
      <c r="D119" s="14">
        <v>11.519600000000002</v>
      </c>
      <c r="E119" s="14">
        <v>200.33840000000001</v>
      </c>
      <c r="F119" s="14">
        <v>71.624900000000011</v>
      </c>
      <c r="G119" s="14">
        <v>0.97600000000000009</v>
      </c>
      <c r="H119" s="14">
        <v>79.23</v>
      </c>
      <c r="I119" s="14">
        <v>45.332499999999996</v>
      </c>
      <c r="J119" s="14">
        <v>2.2357</v>
      </c>
      <c r="K119" s="14" t="e">
        <v>#VALUE!</v>
      </c>
      <c r="O119" s="14">
        <v>1.4722999999999997</v>
      </c>
      <c r="P119" s="14" t="e">
        <v>#VALUE!</v>
      </c>
      <c r="Q119" s="14">
        <v>-0.53260000000000007</v>
      </c>
      <c r="R119" s="14">
        <v>-0.53260000000000007</v>
      </c>
      <c r="S119" s="14">
        <v>77.923000000000002</v>
      </c>
      <c r="T119" s="14">
        <v>75.379900000000006</v>
      </c>
      <c r="U119" s="14">
        <v>4.0942000000000007</v>
      </c>
      <c r="V119" s="14">
        <v>4.9460000000000006</v>
      </c>
      <c r="W119" s="14">
        <v>209.37890000000002</v>
      </c>
      <c r="X119" s="14">
        <v>49.040500000000002</v>
      </c>
      <c r="Y119" s="14">
        <v>3.7080999999999991</v>
      </c>
      <c r="Z119" s="14">
        <v>151.8306</v>
      </c>
      <c r="BE119" s="13"/>
    </row>
    <row r="120" spans="1:57" x14ac:dyDescent="0.35">
      <c r="A120" s="13">
        <v>2005</v>
      </c>
      <c r="B120" s="46" t="s">
        <v>53</v>
      </c>
      <c r="C120" s="14">
        <v>238.417</v>
      </c>
      <c r="D120" s="14">
        <v>12.971600000000002</v>
      </c>
      <c r="E120" s="14">
        <v>225.44540000000001</v>
      </c>
      <c r="F120" s="14">
        <v>78.330300000000008</v>
      </c>
      <c r="G120" s="14">
        <v>1.0413000000000001</v>
      </c>
      <c r="H120" s="14">
        <v>90.431700000000006</v>
      </c>
      <c r="I120" s="14">
        <v>52.243899999999996</v>
      </c>
      <c r="J120" s="14">
        <v>2.3693</v>
      </c>
      <c r="K120" s="14" t="e">
        <v>#VALUE!</v>
      </c>
      <c r="O120" s="14">
        <v>1.6197999999999997</v>
      </c>
      <c r="P120" s="14" t="e">
        <v>#VALUE!</v>
      </c>
      <c r="Q120" s="14">
        <v>-0.59050000000000002</v>
      </c>
      <c r="R120" s="14">
        <v>-0.59050000000000002</v>
      </c>
      <c r="S120" s="14">
        <v>85.396900000000002</v>
      </c>
      <c r="T120" s="14">
        <v>86.025900000000007</v>
      </c>
      <c r="U120" s="14">
        <v>5.0844000000000005</v>
      </c>
      <c r="V120" s="14">
        <v>5.61</v>
      </c>
      <c r="W120" s="14">
        <v>236.14000000000001</v>
      </c>
      <c r="X120" s="14">
        <v>56.233000000000004</v>
      </c>
      <c r="Y120" s="14">
        <v>3.989199999999999</v>
      </c>
      <c r="Z120" s="14">
        <v>169.803</v>
      </c>
      <c r="BE120" s="13"/>
    </row>
    <row r="121" spans="1:57" x14ac:dyDescent="0.35">
      <c r="A121" s="13">
        <v>2005</v>
      </c>
      <c r="B121" s="13" t="s">
        <v>144</v>
      </c>
      <c r="C121" s="14">
        <v>265.52719999999999</v>
      </c>
      <c r="D121" s="14">
        <v>14.397600000000002</v>
      </c>
      <c r="E121" s="14">
        <v>251.12950000000001</v>
      </c>
      <c r="F121" s="14">
        <v>85.257800000000003</v>
      </c>
      <c r="G121" s="14">
        <v>1.1708000000000001</v>
      </c>
      <c r="H121" s="14">
        <v>103.27300000000001</v>
      </c>
      <c r="I121" s="14">
        <v>57.688499999999998</v>
      </c>
      <c r="J121" s="14">
        <v>2.6147</v>
      </c>
      <c r="K121" s="14" t="e">
        <v>#VALUE!</v>
      </c>
      <c r="O121" s="14">
        <v>1.7808999999999997</v>
      </c>
      <c r="P121" s="14" t="e">
        <v>#VALUE!</v>
      </c>
      <c r="Q121" s="14">
        <v>-0.65580000000000005</v>
      </c>
      <c r="R121" s="14">
        <v>-0.65580000000000005</v>
      </c>
      <c r="S121" s="14">
        <v>93.187300000000008</v>
      </c>
      <c r="T121" s="14">
        <v>98.294900000000013</v>
      </c>
      <c r="U121" s="14">
        <v>5.4667000000000003</v>
      </c>
      <c r="V121" s="14">
        <v>6.2894000000000005</v>
      </c>
      <c r="W121" s="14">
        <v>262.88580000000002</v>
      </c>
      <c r="X121" s="14">
        <v>62.084000000000003</v>
      </c>
      <c r="Y121" s="14">
        <v>4.3955999999999991</v>
      </c>
      <c r="Z121" s="14">
        <v>189.70140000000001</v>
      </c>
      <c r="BE121" s="13"/>
    </row>
    <row r="122" spans="1:57" x14ac:dyDescent="0.35">
      <c r="A122" s="13">
        <v>2005</v>
      </c>
      <c r="B122" s="13" t="s">
        <v>55</v>
      </c>
      <c r="C122" s="14">
        <v>294.90480000000002</v>
      </c>
      <c r="D122" s="14">
        <v>15.973800000000002</v>
      </c>
      <c r="E122" s="14">
        <v>278.93090000000001</v>
      </c>
      <c r="F122" s="14">
        <v>94.532800000000009</v>
      </c>
      <c r="G122" s="14">
        <v>1.3071000000000002</v>
      </c>
      <c r="H122" s="14">
        <v>116.02880000000002</v>
      </c>
      <c r="I122" s="14">
        <v>62.819899999999997</v>
      </c>
      <c r="J122" s="14">
        <v>3.016</v>
      </c>
      <c r="K122" s="14" t="e">
        <v>#VALUE!</v>
      </c>
      <c r="O122" s="14">
        <v>1.9652999999999996</v>
      </c>
      <c r="P122" s="14" t="e">
        <v>#VALUE!</v>
      </c>
      <c r="Q122" s="14">
        <v>-0.73860000000000003</v>
      </c>
      <c r="R122" s="14">
        <v>-0.73860000000000003</v>
      </c>
      <c r="S122" s="14">
        <v>103.3027</v>
      </c>
      <c r="T122" s="14">
        <v>110.53110000000001</v>
      </c>
      <c r="U122" s="14">
        <v>6.3699000000000003</v>
      </c>
      <c r="V122" s="14">
        <v>6.975200000000001</v>
      </c>
      <c r="W122" s="14">
        <v>292.27620000000002</v>
      </c>
      <c r="X122" s="14">
        <v>67.801100000000005</v>
      </c>
      <c r="Y122" s="14">
        <v>4.9812999999999992</v>
      </c>
      <c r="Z122" s="14">
        <v>211.86850000000001</v>
      </c>
      <c r="BE122" s="13"/>
    </row>
    <row r="123" spans="1:57" x14ac:dyDescent="0.35">
      <c r="A123" s="13">
        <v>2005</v>
      </c>
      <c r="B123" s="13" t="s">
        <v>56</v>
      </c>
      <c r="C123" s="14">
        <v>327.60970000000003</v>
      </c>
      <c r="D123" s="14">
        <v>17.840400000000002</v>
      </c>
      <c r="E123" s="14">
        <v>309.76920000000001</v>
      </c>
      <c r="F123" s="14">
        <v>108.47910000000002</v>
      </c>
      <c r="G123" s="14">
        <v>1.7549000000000001</v>
      </c>
      <c r="H123" s="14">
        <v>125.99530000000001</v>
      </c>
      <c r="I123" s="14">
        <v>68.667400000000001</v>
      </c>
      <c r="J123" s="14">
        <v>3.4781</v>
      </c>
      <c r="K123" s="14" t="e">
        <v>#VALUE!</v>
      </c>
      <c r="O123" s="14">
        <v>2.2121999999999997</v>
      </c>
      <c r="P123" s="14" t="e">
        <v>#VALUE!</v>
      </c>
      <c r="Q123" s="14">
        <v>-0.81740000000000002</v>
      </c>
      <c r="R123" s="14">
        <v>-0.81740000000000002</v>
      </c>
      <c r="S123" s="14">
        <v>118.416</v>
      </c>
      <c r="T123" s="14">
        <v>120.02530000000002</v>
      </c>
      <c r="U123" s="14">
        <v>7.3852000000000002</v>
      </c>
      <c r="V123" s="14">
        <v>7.7359000000000009</v>
      </c>
      <c r="W123" s="14">
        <v>324.89050000000003</v>
      </c>
      <c r="X123" s="14">
        <v>74.357600000000005</v>
      </c>
      <c r="Y123" s="14">
        <v>5.6902999999999988</v>
      </c>
      <c r="Z123" s="14">
        <v>236.22910000000002</v>
      </c>
      <c r="BE123" s="13"/>
    </row>
    <row r="124" spans="1:57" x14ac:dyDescent="0.35">
      <c r="A124" s="43">
        <v>2005</v>
      </c>
      <c r="B124" s="43" t="s">
        <v>57</v>
      </c>
      <c r="C124" s="45">
        <v>362.21210000000002</v>
      </c>
      <c r="D124" s="45">
        <v>19.971800000000002</v>
      </c>
      <c r="E124" s="45">
        <v>342.24020000000002</v>
      </c>
      <c r="F124" s="45">
        <v>124.77610000000001</v>
      </c>
      <c r="G124" s="45">
        <v>2.3911000000000002</v>
      </c>
      <c r="H124" s="45">
        <v>134.52430000000001</v>
      </c>
      <c r="I124" s="45">
        <v>75.172799999999995</v>
      </c>
      <c r="J124" s="45">
        <v>3.8205</v>
      </c>
      <c r="K124" s="45" t="e">
        <v>#VALUE!</v>
      </c>
      <c r="L124" s="45"/>
      <c r="M124" s="45"/>
      <c r="N124" s="45"/>
      <c r="O124" s="45">
        <v>2.4863</v>
      </c>
      <c r="P124" s="45" t="e">
        <v>#VALUE!</v>
      </c>
      <c r="Q124" s="45">
        <v>-0.93059999999999998</v>
      </c>
      <c r="R124" s="45">
        <v>-0.93059999999999998</v>
      </c>
      <c r="S124" s="45">
        <v>135.9992</v>
      </c>
      <c r="T124" s="45">
        <v>128.17850000000001</v>
      </c>
      <c r="U124" s="45">
        <v>8.3209</v>
      </c>
      <c r="V124" s="45">
        <v>8.5368000000000013</v>
      </c>
      <c r="W124" s="45">
        <v>359.09810000000004</v>
      </c>
      <c r="X124" s="45">
        <v>81.479500000000002</v>
      </c>
      <c r="Y124" s="45">
        <v>6.3068999999999988</v>
      </c>
      <c r="Z124" s="45">
        <v>261.69130000000001</v>
      </c>
      <c r="BE124" s="13"/>
    </row>
    <row r="125" spans="1:57" x14ac:dyDescent="0.35">
      <c r="A125" s="13">
        <v>2006</v>
      </c>
      <c r="B125" s="13" t="s">
        <v>46</v>
      </c>
      <c r="C125" s="14">
        <v>35.697499999999998</v>
      </c>
      <c r="D125" s="14">
        <v>2.2831000000000001</v>
      </c>
      <c r="E125" s="14">
        <v>33.414400000000001</v>
      </c>
      <c r="F125" s="14">
        <v>16.159700000000001</v>
      </c>
      <c r="G125" s="14">
        <v>0.58079999999999998</v>
      </c>
      <c r="H125" s="14">
        <v>9.0093999999999994</v>
      </c>
      <c r="I125" s="14">
        <v>7.0941999999999998</v>
      </c>
      <c r="J125" s="14">
        <v>0.38169999999999998</v>
      </c>
      <c r="K125" s="14" t="s">
        <v>184</v>
      </c>
      <c r="O125" s="14">
        <v>0.29859999999999998</v>
      </c>
      <c r="P125" s="14" t="s">
        <v>184</v>
      </c>
      <c r="Q125" s="14">
        <v>-0.1099</v>
      </c>
      <c r="R125" s="14">
        <v>-0.1099</v>
      </c>
      <c r="S125" s="14">
        <v>17.260400000000001</v>
      </c>
      <c r="T125" s="14">
        <v>8.7881</v>
      </c>
      <c r="U125" s="14">
        <v>0.75960000000000005</v>
      </c>
      <c r="V125" s="14">
        <v>0.8841</v>
      </c>
      <c r="W125" s="14">
        <v>35.058100000000003</v>
      </c>
      <c r="X125" s="14">
        <v>7.7744999999999997</v>
      </c>
      <c r="Y125" s="14">
        <v>0.68030000000000002</v>
      </c>
      <c r="Z125" s="14">
        <v>25.7499</v>
      </c>
      <c r="BE125" s="13"/>
    </row>
    <row r="126" spans="1:57" x14ac:dyDescent="0.35">
      <c r="A126" s="13">
        <v>2006</v>
      </c>
      <c r="B126" s="13" t="s">
        <v>47</v>
      </c>
      <c r="C126" s="14">
        <v>68.047200000000004</v>
      </c>
      <c r="D126" s="14">
        <v>4.2911999999999999</v>
      </c>
      <c r="E126" s="14">
        <v>63.756</v>
      </c>
      <c r="F126" s="14">
        <v>30.7377</v>
      </c>
      <c r="G126" s="14">
        <v>0.83549999999999991</v>
      </c>
      <c r="H126" s="14">
        <v>17.8612</v>
      </c>
      <c r="I126" s="14">
        <v>13.3468</v>
      </c>
      <c r="J126" s="14">
        <v>0.62890000000000001</v>
      </c>
      <c r="K126" s="14" t="e">
        <v>#VALUE!</v>
      </c>
      <c r="O126" s="14">
        <v>0.56279999999999997</v>
      </c>
      <c r="P126" s="14" t="e">
        <v>#VALUE!</v>
      </c>
      <c r="Q126" s="14">
        <v>-0.21689999999999998</v>
      </c>
      <c r="R126" s="14">
        <v>-0.21689999999999998</v>
      </c>
      <c r="S126" s="14">
        <v>32.713300000000004</v>
      </c>
      <c r="T126" s="14">
        <v>17.283899999999999</v>
      </c>
      <c r="U126" s="14">
        <v>0.98420000000000007</v>
      </c>
      <c r="V126" s="14">
        <v>1.6924000000000001</v>
      </c>
      <c r="W126" s="14">
        <v>66.432500000000005</v>
      </c>
      <c r="X126" s="14">
        <v>14.538599999999999</v>
      </c>
      <c r="Y126" s="14">
        <v>1.1918</v>
      </c>
      <c r="Z126" s="14">
        <v>49.434399999999997</v>
      </c>
      <c r="BE126" s="13"/>
    </row>
    <row r="127" spans="1:57" x14ac:dyDescent="0.35">
      <c r="A127" s="13">
        <v>2006</v>
      </c>
      <c r="B127" s="13" t="s">
        <v>48</v>
      </c>
      <c r="C127" s="14">
        <v>102.84690000000001</v>
      </c>
      <c r="D127" s="14">
        <v>6.5480999999999998</v>
      </c>
      <c r="E127" s="14">
        <v>96.2988</v>
      </c>
      <c r="F127" s="14">
        <v>46.643599999999999</v>
      </c>
      <c r="G127" s="14">
        <v>1.3613</v>
      </c>
      <c r="H127" s="14">
        <v>26.373699999999999</v>
      </c>
      <c r="I127" s="14">
        <v>20.5246</v>
      </c>
      <c r="J127" s="14">
        <v>0.88159999999999994</v>
      </c>
      <c r="K127" s="14" t="e">
        <v>#VALUE!</v>
      </c>
      <c r="O127" s="14">
        <v>0.84979999999999989</v>
      </c>
      <c r="P127" s="14" t="e">
        <v>#VALUE!</v>
      </c>
      <c r="Q127" s="14">
        <v>-0.33579999999999999</v>
      </c>
      <c r="R127" s="14">
        <v>-0.33579999999999999</v>
      </c>
      <c r="S127" s="14">
        <v>49.708600000000004</v>
      </c>
      <c r="T127" s="14">
        <v>25.5199</v>
      </c>
      <c r="U127" s="14">
        <v>1.8371</v>
      </c>
      <c r="V127" s="14">
        <v>2.5597000000000003</v>
      </c>
      <c r="W127" s="14">
        <v>100.69550000000001</v>
      </c>
      <c r="X127" s="14">
        <v>22.2561</v>
      </c>
      <c r="Y127" s="14">
        <v>1.7315</v>
      </c>
      <c r="Z127" s="14">
        <v>74.378599999999992</v>
      </c>
      <c r="BE127" s="13"/>
    </row>
    <row r="128" spans="1:57" x14ac:dyDescent="0.35">
      <c r="A128" s="13">
        <v>2006</v>
      </c>
      <c r="B128" s="13" t="s">
        <v>49</v>
      </c>
      <c r="C128" s="14">
        <v>131.0506</v>
      </c>
      <c r="D128" s="14">
        <v>8.2016999999999989</v>
      </c>
      <c r="E128" s="14">
        <v>122.8488</v>
      </c>
      <c r="F128" s="14">
        <v>56.414000000000001</v>
      </c>
      <c r="G128" s="14">
        <v>1.5485</v>
      </c>
      <c r="H128" s="14">
        <v>36.189900000000002</v>
      </c>
      <c r="I128" s="14">
        <v>26.861599999999999</v>
      </c>
      <c r="J128" s="14">
        <v>1.1951000000000001</v>
      </c>
      <c r="K128" s="14" t="e">
        <v>#VALUE!</v>
      </c>
      <c r="O128" s="14">
        <v>1.0452999999999999</v>
      </c>
      <c r="P128" s="14" t="e">
        <v>#VALUE!</v>
      </c>
      <c r="Q128" s="14">
        <v>-0.40549999999999997</v>
      </c>
      <c r="R128" s="14">
        <v>-0.40549999999999997</v>
      </c>
      <c r="S128" s="14">
        <v>60.718000000000004</v>
      </c>
      <c r="T128" s="14">
        <v>34.479799999999997</v>
      </c>
      <c r="U128" s="14">
        <v>3.032</v>
      </c>
      <c r="V128" s="14">
        <v>3.3557000000000006</v>
      </c>
      <c r="W128" s="14">
        <v>129.2364</v>
      </c>
      <c r="X128" s="14">
        <v>29.1021</v>
      </c>
      <c r="Y128" s="14">
        <v>2.2404999999999999</v>
      </c>
      <c r="Z128" s="14">
        <v>94.1524</v>
      </c>
      <c r="BE128" s="13"/>
    </row>
    <row r="129" spans="1:57" x14ac:dyDescent="0.35">
      <c r="A129" s="13">
        <v>2006</v>
      </c>
      <c r="B129" s="13" t="s">
        <v>50</v>
      </c>
      <c r="C129" s="14">
        <v>158.7475</v>
      </c>
      <c r="D129" s="14">
        <v>9.9041999999999994</v>
      </c>
      <c r="E129" s="14">
        <v>148.8432</v>
      </c>
      <c r="F129" s="14">
        <v>66.068299999999994</v>
      </c>
      <c r="G129" s="14">
        <v>1.6996</v>
      </c>
      <c r="H129" s="14">
        <v>45.761400000000002</v>
      </c>
      <c r="I129" s="14">
        <v>33.096299999999999</v>
      </c>
      <c r="J129" s="14">
        <v>1.4683000000000002</v>
      </c>
      <c r="K129" s="14" t="e">
        <v>#VALUE!</v>
      </c>
      <c r="O129" s="14">
        <v>1.2468999999999999</v>
      </c>
      <c r="P129" s="14" t="e">
        <v>#VALUE!</v>
      </c>
      <c r="Q129" s="14">
        <v>-0.49759999999999999</v>
      </c>
      <c r="R129" s="14">
        <v>-0.49759999999999999</v>
      </c>
      <c r="S129" s="14">
        <v>71.563000000000002</v>
      </c>
      <c r="T129" s="14">
        <v>43.213399999999993</v>
      </c>
      <c r="U129" s="14">
        <v>4.1748000000000003</v>
      </c>
      <c r="V129" s="14">
        <v>4.1296000000000008</v>
      </c>
      <c r="W129" s="14">
        <v>157.14750000000001</v>
      </c>
      <c r="X129" s="14">
        <v>35.811599999999999</v>
      </c>
      <c r="Y129" s="14">
        <v>2.7153</v>
      </c>
      <c r="Z129" s="14">
        <v>113.5294</v>
      </c>
      <c r="BE129" s="13"/>
    </row>
    <row r="130" spans="1:57" x14ac:dyDescent="0.35">
      <c r="A130" s="13">
        <v>2006</v>
      </c>
      <c r="B130" s="13" t="s">
        <v>51</v>
      </c>
      <c r="C130" s="14">
        <v>185.2287</v>
      </c>
      <c r="D130" s="14">
        <v>11.5029</v>
      </c>
      <c r="E130" s="14">
        <v>173.72579999999999</v>
      </c>
      <c r="F130" s="14">
        <v>74.264499999999998</v>
      </c>
      <c r="G130" s="14">
        <v>1.867</v>
      </c>
      <c r="H130" s="14">
        <v>56.393700000000003</v>
      </c>
      <c r="I130" s="14">
        <v>38.729700000000001</v>
      </c>
      <c r="J130" s="14">
        <v>1.6388000000000003</v>
      </c>
      <c r="K130" s="14" t="e">
        <v>#VALUE!</v>
      </c>
      <c r="O130" s="14">
        <v>1.4202999999999999</v>
      </c>
      <c r="P130" s="14" t="e">
        <v>#VALUE!</v>
      </c>
      <c r="Q130" s="14">
        <v>-0.58819999999999995</v>
      </c>
      <c r="R130" s="14">
        <v>-0.58819999999999995</v>
      </c>
      <c r="S130" s="14">
        <v>80.980699999999999</v>
      </c>
      <c r="T130" s="14">
        <v>52.964999999999989</v>
      </c>
      <c r="U130" s="14">
        <v>4.7018000000000004</v>
      </c>
      <c r="V130" s="14">
        <v>4.8702000000000005</v>
      </c>
      <c r="W130" s="14">
        <v>183.29760000000002</v>
      </c>
      <c r="X130" s="14">
        <v>41.788899999999998</v>
      </c>
      <c r="Y130" s="14">
        <v>3.0592000000000001</v>
      </c>
      <c r="Z130" s="14">
        <v>132.52529999999999</v>
      </c>
      <c r="BE130" s="13"/>
    </row>
    <row r="131" spans="1:57" x14ac:dyDescent="0.35">
      <c r="A131" s="13">
        <v>2006</v>
      </c>
      <c r="B131" s="13" t="s">
        <v>52</v>
      </c>
      <c r="C131" s="14">
        <v>212.56</v>
      </c>
      <c r="D131" s="14">
        <v>13.2836</v>
      </c>
      <c r="E131" s="14">
        <v>199.2764</v>
      </c>
      <c r="F131" s="14">
        <v>83.396799999999999</v>
      </c>
      <c r="G131" s="14">
        <v>2.1646999999999998</v>
      </c>
      <c r="H131" s="14">
        <v>66.491799999999998</v>
      </c>
      <c r="I131" s="14">
        <v>44.57</v>
      </c>
      <c r="J131" s="14">
        <v>1.7623000000000002</v>
      </c>
      <c r="K131" s="14" t="e">
        <v>#VALUE!</v>
      </c>
      <c r="O131" s="14">
        <v>1.597</v>
      </c>
      <c r="P131" s="14" t="e">
        <v>#VALUE!</v>
      </c>
      <c r="Q131" s="14">
        <v>-0.70619999999999994</v>
      </c>
      <c r="R131" s="14">
        <v>-0.70619999999999994</v>
      </c>
      <c r="S131" s="14">
        <v>91.444299999999998</v>
      </c>
      <c r="T131" s="14">
        <v>62.206099999999992</v>
      </c>
      <c r="U131" s="14">
        <v>5.2049000000000003</v>
      </c>
      <c r="V131" s="14">
        <v>5.6229000000000005</v>
      </c>
      <c r="W131" s="14">
        <v>210.10390000000001</v>
      </c>
      <c r="X131" s="14">
        <v>47.929299999999998</v>
      </c>
      <c r="Y131" s="14">
        <v>3.3593999999999999</v>
      </c>
      <c r="Z131" s="14">
        <v>152.05339999999998</v>
      </c>
      <c r="BE131" s="13"/>
    </row>
    <row r="132" spans="1:57" x14ac:dyDescent="0.35">
      <c r="A132" s="13">
        <v>2006</v>
      </c>
      <c r="B132" s="46" t="s">
        <v>53</v>
      </c>
      <c r="C132" s="14">
        <v>239.20529999999999</v>
      </c>
      <c r="D132" s="14">
        <v>14.9338</v>
      </c>
      <c r="E132" s="14">
        <v>224.27160000000001</v>
      </c>
      <c r="F132" s="14">
        <v>91.596199999999996</v>
      </c>
      <c r="G132" s="14">
        <v>2.2867999999999999</v>
      </c>
      <c r="H132" s="14">
        <v>76.771299999999997</v>
      </c>
      <c r="I132" s="14">
        <v>50.784100000000002</v>
      </c>
      <c r="J132" s="14">
        <v>1.8859000000000001</v>
      </c>
      <c r="K132" s="14" t="e">
        <v>#VALUE!</v>
      </c>
      <c r="O132" s="14">
        <v>1.7524</v>
      </c>
      <c r="P132" s="14" t="e">
        <v>#VALUE!</v>
      </c>
      <c r="Q132" s="14">
        <v>-0.80519999999999992</v>
      </c>
      <c r="R132" s="14">
        <v>-0.80519999999999992</v>
      </c>
      <c r="S132" s="14">
        <v>100.5506</v>
      </c>
      <c r="T132" s="14">
        <v>71.856199999999987</v>
      </c>
      <c r="U132" s="14">
        <v>5.9285000000000005</v>
      </c>
      <c r="V132" s="14">
        <v>6.3528000000000002</v>
      </c>
      <c r="W132" s="14">
        <v>236.55260000000001</v>
      </c>
      <c r="X132" s="14">
        <v>54.422399999999996</v>
      </c>
      <c r="Y132" s="14">
        <v>3.6383999999999999</v>
      </c>
      <c r="Z132" s="14">
        <v>170.65439999999998</v>
      </c>
      <c r="BE132" s="13"/>
    </row>
    <row r="133" spans="1:57" x14ac:dyDescent="0.35">
      <c r="A133" s="13">
        <v>2006</v>
      </c>
      <c r="B133" s="13" t="s">
        <v>144</v>
      </c>
      <c r="C133" s="14">
        <v>266.88689999999997</v>
      </c>
      <c r="D133" s="14">
        <v>16.543299999999999</v>
      </c>
      <c r="E133" s="14">
        <v>250.34370000000001</v>
      </c>
      <c r="F133" s="14">
        <v>100.261</v>
      </c>
      <c r="G133" s="14">
        <v>2.4129</v>
      </c>
      <c r="H133" s="14">
        <v>88.525399999999991</v>
      </c>
      <c r="I133" s="14">
        <v>55.9739</v>
      </c>
      <c r="J133" s="14">
        <v>2.1525000000000003</v>
      </c>
      <c r="K133" s="14" t="e">
        <v>#VALUE!</v>
      </c>
      <c r="O133" s="14">
        <v>1.9172</v>
      </c>
      <c r="P133" s="14" t="e">
        <v>#VALUE!</v>
      </c>
      <c r="Q133" s="14">
        <v>-0.89929999999999988</v>
      </c>
      <c r="R133" s="14">
        <v>-0.89929999999999988</v>
      </c>
      <c r="S133" s="14">
        <v>110.24680000000001</v>
      </c>
      <c r="T133" s="14">
        <v>82.869899999999987</v>
      </c>
      <c r="U133" s="14">
        <v>6.3244000000000007</v>
      </c>
      <c r="V133" s="14">
        <v>7.1148000000000007</v>
      </c>
      <c r="W133" s="14">
        <v>263.78250000000003</v>
      </c>
      <c r="X133" s="14">
        <v>60.043599999999998</v>
      </c>
      <c r="Y133" s="14">
        <v>4.0697999999999999</v>
      </c>
      <c r="Z133" s="14">
        <v>191.19939999999997</v>
      </c>
      <c r="BE133" s="13"/>
    </row>
    <row r="134" spans="1:57" x14ac:dyDescent="0.35">
      <c r="A134" s="13">
        <v>2006</v>
      </c>
      <c r="B134" s="13" t="s">
        <v>55</v>
      </c>
      <c r="C134" s="14">
        <v>295.87589999999994</v>
      </c>
      <c r="D134" s="14">
        <v>18.1738</v>
      </c>
      <c r="E134" s="14">
        <v>277.7022</v>
      </c>
      <c r="F134" s="14">
        <v>109.6224</v>
      </c>
      <c r="G134" s="14">
        <v>2.6303000000000001</v>
      </c>
      <c r="H134" s="14">
        <v>101.80069999999999</v>
      </c>
      <c r="I134" s="14">
        <v>60.017200000000003</v>
      </c>
      <c r="J134" s="14">
        <v>2.5349000000000004</v>
      </c>
      <c r="K134" s="14" t="e">
        <v>#VALUE!</v>
      </c>
      <c r="O134" s="14">
        <v>2.0996999999999999</v>
      </c>
      <c r="P134" s="14" t="e">
        <v>#VALUE!</v>
      </c>
      <c r="Q134" s="14">
        <v>-1.0031999999999999</v>
      </c>
      <c r="R134" s="14">
        <v>-1.0031999999999999</v>
      </c>
      <c r="S134" s="14">
        <v>121.0703</v>
      </c>
      <c r="T134" s="14">
        <v>95.082999999999984</v>
      </c>
      <c r="U134" s="14">
        <v>7.0567000000000011</v>
      </c>
      <c r="V134" s="14">
        <v>7.9834000000000005</v>
      </c>
      <c r="W134" s="14">
        <v>292.74200000000002</v>
      </c>
      <c r="X134" s="14">
        <v>64.651899999999998</v>
      </c>
      <c r="Y134" s="14">
        <v>4.6346999999999996</v>
      </c>
      <c r="Z134" s="14">
        <v>214.05349999999996</v>
      </c>
      <c r="BE134" s="13"/>
    </row>
    <row r="135" spans="1:57" x14ac:dyDescent="0.35">
      <c r="A135" s="13">
        <v>2006</v>
      </c>
      <c r="B135" s="13" t="s">
        <v>56</v>
      </c>
      <c r="C135" s="14">
        <v>327.70689999999996</v>
      </c>
      <c r="D135" s="14">
        <v>20.029699999999998</v>
      </c>
      <c r="E135" s="14">
        <v>307.6773</v>
      </c>
      <c r="F135" s="14">
        <v>123.5831</v>
      </c>
      <c r="G135" s="14">
        <v>2.8854000000000002</v>
      </c>
      <c r="H135" s="14">
        <v>112.56559999999999</v>
      </c>
      <c r="I135" s="14">
        <v>64.333700000000007</v>
      </c>
      <c r="J135" s="14">
        <v>3.0451000000000006</v>
      </c>
      <c r="K135" s="14" t="e">
        <v>#VALUE!</v>
      </c>
      <c r="O135" s="14">
        <v>2.3666</v>
      </c>
      <c r="P135" s="14" t="e">
        <v>#VALUE!</v>
      </c>
      <c r="Q135" s="14">
        <v>-1.1022999999999998</v>
      </c>
      <c r="R135" s="14">
        <v>-1.1022999999999998</v>
      </c>
      <c r="S135" s="14">
        <v>136.3553</v>
      </c>
      <c r="T135" s="14">
        <v>105.04549999999999</v>
      </c>
      <c r="U135" s="14">
        <v>7.7662000000000013</v>
      </c>
      <c r="V135" s="14">
        <v>8.9298000000000002</v>
      </c>
      <c r="W135" s="14">
        <v>324.37300000000005</v>
      </c>
      <c r="X135" s="14">
        <v>69.745400000000004</v>
      </c>
      <c r="Y135" s="14">
        <v>5.4116999999999997</v>
      </c>
      <c r="Z135" s="14">
        <v>239.03409999999997</v>
      </c>
      <c r="BE135" s="13"/>
    </row>
    <row r="136" spans="1:57" x14ac:dyDescent="0.35">
      <c r="A136" s="43">
        <v>2006</v>
      </c>
      <c r="B136" s="43" t="s">
        <v>57</v>
      </c>
      <c r="C136" s="45">
        <v>361.23239999999998</v>
      </c>
      <c r="D136" s="45">
        <v>21.949499999999997</v>
      </c>
      <c r="E136" s="45">
        <v>339.28300000000002</v>
      </c>
      <c r="F136" s="45">
        <v>137.8022</v>
      </c>
      <c r="G136" s="45">
        <v>3.1122000000000001</v>
      </c>
      <c r="H136" s="45">
        <v>124.0033</v>
      </c>
      <c r="I136" s="45">
        <v>69.237200000000001</v>
      </c>
      <c r="J136" s="45">
        <v>3.6806000000000005</v>
      </c>
      <c r="K136" s="45" t="e">
        <v>#VALUE!</v>
      </c>
      <c r="L136" s="45"/>
      <c r="M136" s="45"/>
      <c r="N136" s="45"/>
      <c r="O136" s="45">
        <v>2.6432000000000002</v>
      </c>
      <c r="P136" s="45" t="e">
        <v>#VALUE!</v>
      </c>
      <c r="Q136" s="45">
        <v>-1.1957999999999998</v>
      </c>
      <c r="R136" s="45">
        <v>-1.1957999999999998</v>
      </c>
      <c r="S136" s="45">
        <v>151.86609999999999</v>
      </c>
      <c r="T136" s="45">
        <v>115.69489999999999</v>
      </c>
      <c r="U136" s="45">
        <v>7.9530000000000012</v>
      </c>
      <c r="V136" s="45">
        <v>9.9291999999999998</v>
      </c>
      <c r="W136" s="45">
        <v>357.16490000000005</v>
      </c>
      <c r="X136" s="45">
        <v>75.56110000000001</v>
      </c>
      <c r="Y136" s="45">
        <v>6.3239000000000001</v>
      </c>
      <c r="Z136" s="45">
        <v>264.91769999999997</v>
      </c>
      <c r="BE136" s="13"/>
    </row>
    <row r="137" spans="1:57" x14ac:dyDescent="0.35">
      <c r="A137" s="47">
        <v>2007</v>
      </c>
      <c r="B137" s="13" t="s">
        <v>46</v>
      </c>
      <c r="C137" s="14">
        <v>34.6815</v>
      </c>
      <c r="D137" s="14">
        <v>1.9912000000000001</v>
      </c>
      <c r="E137" s="14">
        <v>32.690300000000001</v>
      </c>
      <c r="F137" s="14">
        <v>14.4819</v>
      </c>
      <c r="G137" s="14">
        <v>0.21429999999999999</v>
      </c>
      <c r="H137" s="14">
        <v>11.691700000000001</v>
      </c>
      <c r="I137" s="14">
        <v>5.0285000000000002</v>
      </c>
      <c r="J137" s="14">
        <v>0.66120000000000001</v>
      </c>
      <c r="K137" s="14">
        <v>0.47020000000000001</v>
      </c>
      <c r="M137" s="14" t="s">
        <v>184</v>
      </c>
      <c r="O137" s="14">
        <v>0.23449999999999999</v>
      </c>
      <c r="P137" s="14" t="s">
        <v>184</v>
      </c>
      <c r="Q137" s="14">
        <v>-9.1999999999999998E-2</v>
      </c>
      <c r="R137" s="14">
        <v>-9.1999999999999998E-2</v>
      </c>
      <c r="S137" s="14">
        <v>15.7563</v>
      </c>
      <c r="T137" s="14">
        <v>10.866099999999999</v>
      </c>
      <c r="U137" s="14">
        <v>0.2999</v>
      </c>
      <c r="V137" s="14">
        <v>1.1484000000000001</v>
      </c>
      <c r="W137" s="14">
        <v>34.138599999999997</v>
      </c>
      <c r="X137" s="14">
        <v>6.3944999999999999</v>
      </c>
      <c r="Y137" s="14">
        <v>1.3658999999999999</v>
      </c>
      <c r="Z137" s="14">
        <v>26.387799999999999</v>
      </c>
      <c r="BE137" s="13"/>
    </row>
    <row r="138" spans="1:57" x14ac:dyDescent="0.35">
      <c r="A138" s="47">
        <v>2007</v>
      </c>
      <c r="B138" s="13" t="s">
        <v>47</v>
      </c>
      <c r="C138" s="14">
        <v>65.853899999999996</v>
      </c>
      <c r="D138" s="14">
        <v>3.7229000000000001</v>
      </c>
      <c r="E138" s="14">
        <v>62.131</v>
      </c>
      <c r="F138" s="14">
        <v>25.1571</v>
      </c>
      <c r="G138" s="14">
        <v>0.39559999999999995</v>
      </c>
      <c r="H138" s="14">
        <v>24.970100000000002</v>
      </c>
      <c r="I138" s="14">
        <v>9.5154999999999994</v>
      </c>
      <c r="J138" s="14">
        <v>1.0815000000000001</v>
      </c>
      <c r="K138" s="14">
        <v>0.75490000000000002</v>
      </c>
      <c r="M138" s="14" t="e">
        <v>#VALUE!</v>
      </c>
      <c r="O138" s="14">
        <v>0.44340000000000002</v>
      </c>
      <c r="P138" s="14" t="e">
        <v>#VALUE!</v>
      </c>
      <c r="Q138" s="14">
        <v>-0.18720000000000001</v>
      </c>
      <c r="R138" s="14">
        <v>-0.18720000000000001</v>
      </c>
      <c r="S138" s="14">
        <v>27.7179</v>
      </c>
      <c r="T138" s="14">
        <v>23.2483</v>
      </c>
      <c r="U138" s="14">
        <v>0.54420000000000002</v>
      </c>
      <c r="V138" s="14">
        <v>2.1827000000000001</v>
      </c>
      <c r="W138" s="14">
        <v>64.857799999999997</v>
      </c>
      <c r="X138" s="14">
        <v>11.795400000000001</v>
      </c>
      <c r="Y138" s="14">
        <v>2.2797999999999998</v>
      </c>
      <c r="Z138" s="14">
        <v>50.5227</v>
      </c>
      <c r="BE138" s="13"/>
    </row>
    <row r="139" spans="1:57" x14ac:dyDescent="0.35">
      <c r="A139" s="47">
        <v>2007</v>
      </c>
      <c r="B139" s="13" t="s">
        <v>48</v>
      </c>
      <c r="C139" s="14">
        <v>98.28649999999999</v>
      </c>
      <c r="D139" s="14">
        <v>5.4779</v>
      </c>
      <c r="E139" s="14">
        <v>92.808599999999998</v>
      </c>
      <c r="F139" s="14">
        <v>36.052399999999999</v>
      </c>
      <c r="G139" s="14">
        <v>0.59279999999999999</v>
      </c>
      <c r="H139" s="14">
        <v>38.865400000000001</v>
      </c>
      <c r="I139" s="14">
        <v>14.1219</v>
      </c>
      <c r="J139" s="14">
        <v>1.6538000000000002</v>
      </c>
      <c r="K139" s="14">
        <v>1.1325000000000001</v>
      </c>
      <c r="M139" s="14" t="e">
        <v>#VALUE!</v>
      </c>
      <c r="O139" s="14">
        <v>0.66649999999999998</v>
      </c>
      <c r="P139" s="14" t="e">
        <v>#VALUE!</v>
      </c>
      <c r="Q139" s="14">
        <v>-0.2767</v>
      </c>
      <c r="R139" s="14">
        <v>-0.2767</v>
      </c>
      <c r="S139" s="14">
        <v>39.943100000000001</v>
      </c>
      <c r="T139" s="14">
        <v>36.233899999999998</v>
      </c>
      <c r="U139" s="14">
        <v>1.1212</v>
      </c>
      <c r="V139" s="14">
        <v>3.2604000000000002</v>
      </c>
      <c r="W139" s="14">
        <v>97.190100000000001</v>
      </c>
      <c r="X139" s="14">
        <v>17.5748</v>
      </c>
      <c r="Y139" s="14">
        <v>3.4527999999999999</v>
      </c>
      <c r="Z139" s="14">
        <v>75.510400000000004</v>
      </c>
      <c r="BE139" s="13"/>
    </row>
    <row r="140" spans="1:57" x14ac:dyDescent="0.35">
      <c r="A140" s="47">
        <v>2007</v>
      </c>
      <c r="B140" s="13" t="s">
        <v>49</v>
      </c>
      <c r="C140" s="14">
        <v>126.49639999999999</v>
      </c>
      <c r="D140" s="14">
        <v>6.9820000000000002</v>
      </c>
      <c r="E140" s="14">
        <v>119.51439999999999</v>
      </c>
      <c r="F140" s="14">
        <v>43.499499999999998</v>
      </c>
      <c r="G140" s="14">
        <v>0.7329</v>
      </c>
      <c r="H140" s="14">
        <v>53.122100000000003</v>
      </c>
      <c r="I140" s="14">
        <v>18.486599999999999</v>
      </c>
      <c r="J140" s="14">
        <v>1.8830000000000002</v>
      </c>
      <c r="K140" s="14">
        <v>1.3313000000000001</v>
      </c>
      <c r="M140" s="14" t="e">
        <v>#VALUE!</v>
      </c>
      <c r="O140" s="14">
        <v>0.81940000000000002</v>
      </c>
      <c r="P140" s="14" t="e">
        <v>#VALUE!</v>
      </c>
      <c r="Q140" s="14">
        <v>-0.3604</v>
      </c>
      <c r="R140" s="14">
        <v>-0.3604</v>
      </c>
      <c r="S140" s="14">
        <v>48.618700000000004</v>
      </c>
      <c r="T140" s="14">
        <v>49.555199999999999</v>
      </c>
      <c r="U140" s="14">
        <v>1.0304</v>
      </c>
      <c r="V140" s="14">
        <v>4.2534000000000001</v>
      </c>
      <c r="W140" s="14">
        <v>124.798</v>
      </c>
      <c r="X140" s="14">
        <v>22.520299999999999</v>
      </c>
      <c r="Y140" s="14">
        <v>4.0336999999999996</v>
      </c>
      <c r="Z140" s="14">
        <v>97.354399999999998</v>
      </c>
      <c r="BE140" s="13"/>
    </row>
    <row r="141" spans="1:57" x14ac:dyDescent="0.35">
      <c r="A141" s="47">
        <v>2007</v>
      </c>
      <c r="B141" s="13" t="s">
        <v>50</v>
      </c>
      <c r="C141" s="14">
        <v>154.86840000000001</v>
      </c>
      <c r="D141" s="14">
        <v>8.6049000000000007</v>
      </c>
      <c r="E141" s="14">
        <v>146.26349999999999</v>
      </c>
      <c r="F141" s="14">
        <v>52.443399999999997</v>
      </c>
      <c r="G141" s="14">
        <v>0.86030000000000006</v>
      </c>
      <c r="H141" s="14">
        <v>65.810699999999997</v>
      </c>
      <c r="I141" s="14">
        <v>22.912599999999998</v>
      </c>
      <c r="J141" s="14">
        <v>2.1279000000000003</v>
      </c>
      <c r="K141" s="14">
        <v>1.5907000000000002</v>
      </c>
      <c r="M141" s="14" t="e">
        <v>#VALUE!</v>
      </c>
      <c r="O141" s="14">
        <v>0.97409999999999997</v>
      </c>
      <c r="P141" s="14" t="e">
        <v>#VALUE!</v>
      </c>
      <c r="Q141" s="14">
        <v>-0.45610000000000001</v>
      </c>
      <c r="R141" s="14">
        <v>-0.45610000000000001</v>
      </c>
      <c r="S141" s="14">
        <v>58.727000000000004</v>
      </c>
      <c r="T141" s="14">
        <v>61.361499999999999</v>
      </c>
      <c r="U141" s="14">
        <v>1.3096000000000001</v>
      </c>
      <c r="V141" s="14">
        <v>5.2480000000000002</v>
      </c>
      <c r="W141" s="14">
        <v>152.82089999999999</v>
      </c>
      <c r="X141" s="14">
        <v>27.6053</v>
      </c>
      <c r="Y141" s="14">
        <v>4.6926999999999994</v>
      </c>
      <c r="Z141" s="14">
        <v>119.1143</v>
      </c>
      <c r="BE141" s="13"/>
    </row>
    <row r="142" spans="1:57" x14ac:dyDescent="0.35">
      <c r="A142" s="47">
        <v>2007</v>
      </c>
      <c r="B142" s="13" t="s">
        <v>51</v>
      </c>
      <c r="C142" s="14">
        <v>181.33610000000002</v>
      </c>
      <c r="D142" s="14">
        <v>10.1632</v>
      </c>
      <c r="E142" s="14">
        <v>171.1729</v>
      </c>
      <c r="F142" s="14">
        <v>59.103099999999998</v>
      </c>
      <c r="G142" s="14">
        <v>1.0302</v>
      </c>
      <c r="H142" s="14">
        <v>78.564300000000003</v>
      </c>
      <c r="I142" s="14">
        <v>27.851899999999997</v>
      </c>
      <c r="J142" s="14">
        <v>2.3118000000000003</v>
      </c>
      <c r="K142" s="14">
        <v>1.7554000000000003</v>
      </c>
      <c r="M142" s="14" t="e">
        <v>#VALUE!</v>
      </c>
      <c r="O142" s="14">
        <v>1.1132</v>
      </c>
      <c r="P142" s="14" t="e">
        <v>#VALUE!</v>
      </c>
      <c r="Q142" s="14">
        <v>-0.55689999999999995</v>
      </c>
      <c r="R142" s="14">
        <v>-0.55689999999999995</v>
      </c>
      <c r="S142" s="14">
        <v>66.481300000000005</v>
      </c>
      <c r="T142" s="14">
        <v>73.329499999999996</v>
      </c>
      <c r="U142" s="14">
        <v>2.0112000000000001</v>
      </c>
      <c r="V142" s="14">
        <v>6.1741999999999999</v>
      </c>
      <c r="W142" s="14">
        <v>179.35809999999998</v>
      </c>
      <c r="X142" s="14">
        <v>33.032299999999999</v>
      </c>
      <c r="Y142" s="14">
        <v>5.1803999999999997</v>
      </c>
      <c r="Z142" s="14">
        <v>138.69749999999999</v>
      </c>
      <c r="BE142" s="13"/>
    </row>
    <row r="143" spans="1:57" x14ac:dyDescent="0.35">
      <c r="A143" s="47">
        <v>2007</v>
      </c>
      <c r="B143" s="13" t="s">
        <v>52</v>
      </c>
      <c r="C143" s="14">
        <v>208.38180000000003</v>
      </c>
      <c r="D143" s="14">
        <v>11.891500000000001</v>
      </c>
      <c r="E143" s="14">
        <v>196.49029999999999</v>
      </c>
      <c r="F143" s="14">
        <v>67.552199999999999</v>
      </c>
      <c r="G143" s="14">
        <v>1.1678999999999999</v>
      </c>
      <c r="H143" s="14">
        <v>89.244700000000009</v>
      </c>
      <c r="I143" s="14">
        <v>33.404999999999994</v>
      </c>
      <c r="J143" s="14">
        <v>2.5362000000000005</v>
      </c>
      <c r="K143" s="14">
        <v>1.9911000000000003</v>
      </c>
      <c r="M143" s="14" t="e">
        <v>#VALUE!</v>
      </c>
      <c r="O143" s="14">
        <v>1.2597</v>
      </c>
      <c r="P143" s="14" t="e">
        <v>#VALUE!</v>
      </c>
      <c r="Q143" s="14">
        <v>-0.66639999999999999</v>
      </c>
      <c r="R143" s="14">
        <v>-0.66639999999999999</v>
      </c>
      <c r="S143" s="14">
        <v>75.889800000000008</v>
      </c>
      <c r="T143" s="14">
        <v>83.334699999999998</v>
      </c>
      <c r="U143" s="14">
        <v>2.7921</v>
      </c>
      <c r="V143" s="14">
        <v>7.1471</v>
      </c>
      <c r="W143" s="14">
        <v>206.42929999999998</v>
      </c>
      <c r="X143" s="14">
        <v>39.192099999999996</v>
      </c>
      <c r="Y143" s="14">
        <v>5.7870999999999997</v>
      </c>
      <c r="Z143" s="14">
        <v>157.96469999999999</v>
      </c>
      <c r="BE143" s="13"/>
    </row>
    <row r="144" spans="1:57" x14ac:dyDescent="0.35">
      <c r="A144" s="47">
        <v>2007</v>
      </c>
      <c r="B144" s="46" t="s">
        <v>53</v>
      </c>
      <c r="C144" s="14">
        <v>234.95180000000002</v>
      </c>
      <c r="D144" s="14">
        <v>13.5809</v>
      </c>
      <c r="E144" s="14">
        <v>221.37090000000001</v>
      </c>
      <c r="F144" s="14">
        <v>75.724599999999995</v>
      </c>
      <c r="G144" s="14">
        <v>1.3334999999999999</v>
      </c>
      <c r="H144" s="14">
        <v>100.26150000000001</v>
      </c>
      <c r="I144" s="14">
        <v>38.393499999999996</v>
      </c>
      <c r="J144" s="14">
        <v>2.7857000000000003</v>
      </c>
      <c r="K144" s="14">
        <v>2.2684000000000002</v>
      </c>
      <c r="M144" s="14" t="e">
        <v>#VALUE!</v>
      </c>
      <c r="O144" s="14">
        <v>1.3892</v>
      </c>
      <c r="P144" s="14" t="e">
        <v>#VALUE!</v>
      </c>
      <c r="Q144" s="14">
        <v>-0.78549999999999998</v>
      </c>
      <c r="R144" s="14">
        <v>-0.78549999999999998</v>
      </c>
      <c r="S144" s="14">
        <v>85.140800000000013</v>
      </c>
      <c r="T144" s="14">
        <v>93.567999999999998</v>
      </c>
      <c r="U144" s="14">
        <v>3.8567</v>
      </c>
      <c r="V144" s="14">
        <v>8.1031999999999993</v>
      </c>
      <c r="W144" s="14">
        <v>233.33049999999997</v>
      </c>
      <c r="X144" s="14">
        <v>44.836999999999996</v>
      </c>
      <c r="Y144" s="14">
        <v>6.4434999999999993</v>
      </c>
      <c r="Z144" s="14">
        <v>177.3194</v>
      </c>
      <c r="BE144" s="13"/>
    </row>
    <row r="145" spans="1:57" x14ac:dyDescent="0.35">
      <c r="A145" s="47">
        <v>2007</v>
      </c>
      <c r="B145" s="13" t="s">
        <v>144</v>
      </c>
      <c r="C145" s="14">
        <v>261.9633</v>
      </c>
      <c r="D145" s="14">
        <v>15.2121</v>
      </c>
      <c r="E145" s="14">
        <v>246.75120000000001</v>
      </c>
      <c r="F145" s="14">
        <v>84.006</v>
      </c>
      <c r="G145" s="14">
        <v>1.4968999999999999</v>
      </c>
      <c r="H145" s="14">
        <v>111.42240000000001</v>
      </c>
      <c r="I145" s="14">
        <v>43.586299999999994</v>
      </c>
      <c r="J145" s="14">
        <v>3.0391000000000004</v>
      </c>
      <c r="K145" s="14">
        <v>2.5550000000000002</v>
      </c>
      <c r="M145" s="14" t="e">
        <v>#VALUE!</v>
      </c>
      <c r="O145" s="14">
        <v>1.5308999999999999</v>
      </c>
      <c r="P145" s="14" t="e">
        <v>#VALUE!</v>
      </c>
      <c r="Q145" s="14">
        <v>-0.88529999999999998</v>
      </c>
      <c r="R145" s="14">
        <v>-0.88529999999999998</v>
      </c>
      <c r="S145" s="14">
        <v>94.022600000000011</v>
      </c>
      <c r="T145" s="14">
        <v>104.4336</v>
      </c>
      <c r="U145" s="14">
        <v>4.6756000000000002</v>
      </c>
      <c r="V145" s="14">
        <v>9.0785</v>
      </c>
      <c r="W145" s="14">
        <v>260.50509999999997</v>
      </c>
      <c r="X145" s="14">
        <v>50.711499999999994</v>
      </c>
      <c r="Y145" s="14">
        <v>7.1250999999999998</v>
      </c>
      <c r="Z145" s="14">
        <v>196.92509999999999</v>
      </c>
      <c r="BE145" s="13"/>
    </row>
    <row r="146" spans="1:57" x14ac:dyDescent="0.35">
      <c r="A146" s="47">
        <v>2007</v>
      </c>
      <c r="B146" s="13" t="s">
        <v>55</v>
      </c>
      <c r="C146" s="14">
        <v>292.97360000000003</v>
      </c>
      <c r="D146" s="14">
        <v>17.071100000000001</v>
      </c>
      <c r="E146" s="14">
        <v>275.90250000000003</v>
      </c>
      <c r="F146" s="14">
        <v>95.6571</v>
      </c>
      <c r="G146" s="14">
        <v>1.8277999999999999</v>
      </c>
      <c r="H146" s="14">
        <v>123.5874</v>
      </c>
      <c r="I146" s="14">
        <v>48.074799999999996</v>
      </c>
      <c r="J146" s="14">
        <v>3.2870000000000004</v>
      </c>
      <c r="K146" s="14">
        <v>2.7849000000000004</v>
      </c>
      <c r="M146" s="14" t="e">
        <v>#VALUE!</v>
      </c>
      <c r="O146" s="14">
        <v>1.6846999999999999</v>
      </c>
      <c r="P146" s="14" t="e">
        <v>#VALUE!</v>
      </c>
      <c r="Q146" s="14">
        <v>-1.0011999999999999</v>
      </c>
      <c r="R146" s="14">
        <v>-1.0011999999999999</v>
      </c>
      <c r="S146" s="14">
        <v>106.50410000000001</v>
      </c>
      <c r="T146" s="14">
        <v>116.2529</v>
      </c>
      <c r="U146" s="14">
        <v>5.0163000000000002</v>
      </c>
      <c r="V146" s="14">
        <v>10.184799999999999</v>
      </c>
      <c r="W146" s="14">
        <v>291.10329999999999</v>
      </c>
      <c r="X146" s="14">
        <v>55.831699999999991</v>
      </c>
      <c r="Y146" s="14">
        <v>7.7566999999999995</v>
      </c>
      <c r="Z146" s="14">
        <v>221.07209999999998</v>
      </c>
      <c r="BE146" s="13"/>
    </row>
    <row r="147" spans="1:57" x14ac:dyDescent="0.35">
      <c r="A147" s="47">
        <v>2007</v>
      </c>
      <c r="B147" s="13" t="s">
        <v>56</v>
      </c>
      <c r="C147" s="14">
        <v>326.41480000000001</v>
      </c>
      <c r="D147" s="14">
        <v>19.065900000000003</v>
      </c>
      <c r="E147" s="14">
        <v>307.34880000000004</v>
      </c>
      <c r="F147" s="14">
        <v>109.89400000000001</v>
      </c>
      <c r="G147" s="14">
        <v>2.2187000000000001</v>
      </c>
      <c r="H147" s="14">
        <v>135.06</v>
      </c>
      <c r="I147" s="14">
        <v>52.616599999999998</v>
      </c>
      <c r="J147" s="14">
        <v>3.6506000000000003</v>
      </c>
      <c r="K147" s="14">
        <v>3.1194000000000006</v>
      </c>
      <c r="M147" s="14" t="e">
        <v>#VALUE!</v>
      </c>
      <c r="O147" s="14">
        <v>1.8940999999999999</v>
      </c>
      <c r="P147" s="14" t="e">
        <v>#VALUE!</v>
      </c>
      <c r="Q147" s="14">
        <v>-1.1044999999999998</v>
      </c>
      <c r="R147" s="14">
        <v>-1.1044999999999998</v>
      </c>
      <c r="S147" s="14">
        <v>122.07060000000001</v>
      </c>
      <c r="T147" s="14">
        <v>126.9962</v>
      </c>
      <c r="U147" s="14">
        <v>5.3614000000000006</v>
      </c>
      <c r="V147" s="14">
        <v>11.3781</v>
      </c>
      <c r="W147" s="14">
        <v>324.0881</v>
      </c>
      <c r="X147" s="14">
        <v>61.280899999999988</v>
      </c>
      <c r="Y147" s="14">
        <v>8.6640999999999995</v>
      </c>
      <c r="Z147" s="14">
        <v>247.17249999999999</v>
      </c>
      <c r="BE147" s="13"/>
    </row>
    <row r="148" spans="1:57" x14ac:dyDescent="0.35">
      <c r="A148" s="48">
        <v>2007</v>
      </c>
      <c r="B148" s="43" t="s">
        <v>57</v>
      </c>
      <c r="C148" s="45">
        <v>361.31730000000005</v>
      </c>
      <c r="D148" s="45">
        <v>21.161000000000001</v>
      </c>
      <c r="E148" s="45">
        <v>340.15620000000001</v>
      </c>
      <c r="F148" s="45">
        <v>125.36790000000001</v>
      </c>
      <c r="G148" s="45">
        <v>2.5244</v>
      </c>
      <c r="H148" s="45">
        <v>146.45179999999999</v>
      </c>
      <c r="I148" s="45">
        <v>57.248699999999999</v>
      </c>
      <c r="J148" s="45">
        <v>4.1135999999999999</v>
      </c>
      <c r="K148" s="45">
        <v>3.5689000000000006</v>
      </c>
      <c r="L148" s="45"/>
      <c r="M148" s="45" t="e">
        <v>#VALUE!</v>
      </c>
      <c r="N148" s="45"/>
      <c r="O148" s="45">
        <v>2.1063999999999998</v>
      </c>
      <c r="P148" s="45" t="e">
        <v>#VALUE!</v>
      </c>
      <c r="Q148" s="45">
        <v>-1.2253999999999998</v>
      </c>
      <c r="R148" s="45">
        <v>-1.2253999999999998</v>
      </c>
      <c r="S148" s="45">
        <v>138.79340000000002</v>
      </c>
      <c r="T148" s="45">
        <v>137.65710000000001</v>
      </c>
      <c r="U148" s="45">
        <v>5.2170000000000005</v>
      </c>
      <c r="V148" s="45">
        <v>12.623100000000001</v>
      </c>
      <c r="W148" s="45">
        <v>357.99610000000001</v>
      </c>
      <c r="X148" s="45">
        <v>67.03779999999999</v>
      </c>
      <c r="Y148" s="45">
        <v>9.7888999999999999</v>
      </c>
      <c r="Z148" s="45">
        <v>274.34389999999996</v>
      </c>
      <c r="BE148" s="13"/>
    </row>
    <row r="149" spans="1:57" x14ac:dyDescent="0.35">
      <c r="A149" s="13">
        <v>2008</v>
      </c>
      <c r="B149" s="13" t="s">
        <v>46</v>
      </c>
      <c r="C149" s="14">
        <v>34.419600000000003</v>
      </c>
      <c r="D149" s="14">
        <v>1.8565</v>
      </c>
      <c r="E149" s="14">
        <v>32.563000000000002</v>
      </c>
      <c r="F149" s="14">
        <v>11.421799999999999</v>
      </c>
      <c r="G149" s="14">
        <v>0.26269999999999999</v>
      </c>
      <c r="H149" s="14">
        <v>14.9026</v>
      </c>
      <c r="I149" s="14">
        <v>4.6081000000000003</v>
      </c>
      <c r="J149" s="14">
        <v>0.61970000000000003</v>
      </c>
      <c r="K149" s="14">
        <v>0.64390000000000003</v>
      </c>
      <c r="M149" s="14" t="s">
        <v>184</v>
      </c>
      <c r="O149" s="14">
        <v>0.2039</v>
      </c>
      <c r="P149" s="14" t="s">
        <v>184</v>
      </c>
      <c r="Q149" s="14">
        <v>-9.98E-2</v>
      </c>
      <c r="R149" s="14">
        <v>-9.98E-2</v>
      </c>
      <c r="S149" s="14">
        <v>11.9833</v>
      </c>
      <c r="T149" s="14">
        <v>14.807600000000001</v>
      </c>
      <c r="U149" s="14">
        <v>0.93210000000000004</v>
      </c>
      <c r="V149" s="14">
        <v>1.2616000000000001</v>
      </c>
      <c r="W149" s="14">
        <v>34.756799999999998</v>
      </c>
      <c r="X149" s="14">
        <v>6.0757000000000003</v>
      </c>
      <c r="Y149" s="14">
        <v>1.4675</v>
      </c>
      <c r="Z149" s="14">
        <v>26.5871</v>
      </c>
      <c r="BE149" s="13"/>
    </row>
    <row r="150" spans="1:57" x14ac:dyDescent="0.35">
      <c r="A150" s="13">
        <v>2008</v>
      </c>
      <c r="B150" s="13" t="s">
        <v>47</v>
      </c>
      <c r="C150" s="14">
        <v>66.304400000000001</v>
      </c>
      <c r="D150" s="14">
        <v>3.5559000000000003</v>
      </c>
      <c r="E150" s="14">
        <v>62.7483</v>
      </c>
      <c r="F150" s="14">
        <v>21.651800000000001</v>
      </c>
      <c r="G150" s="14">
        <v>0.46060000000000001</v>
      </c>
      <c r="H150" s="14">
        <v>29.068100000000001</v>
      </c>
      <c r="I150" s="14">
        <v>9.0863000000000014</v>
      </c>
      <c r="J150" s="14">
        <v>1.139</v>
      </c>
      <c r="K150" s="14">
        <v>1.1156000000000001</v>
      </c>
      <c r="M150" s="14" t="e">
        <v>#VALUE!</v>
      </c>
      <c r="O150" s="14">
        <v>0.4199</v>
      </c>
      <c r="P150" s="14" t="e">
        <v>#VALUE!</v>
      </c>
      <c r="Q150" s="14">
        <v>-0.19309999999999999</v>
      </c>
      <c r="R150" s="14">
        <v>-0.19309999999999999</v>
      </c>
      <c r="S150" s="14">
        <v>22.7026</v>
      </c>
      <c r="T150" s="14">
        <v>28.8978</v>
      </c>
      <c r="U150" s="14">
        <v>1.7404999999999999</v>
      </c>
      <c r="V150" s="14">
        <v>2.4310999999999998</v>
      </c>
      <c r="W150" s="14">
        <v>66.920099999999991</v>
      </c>
      <c r="X150" s="14">
        <v>11.760999999999999</v>
      </c>
      <c r="Y150" s="14">
        <v>2.6745999999999999</v>
      </c>
      <c r="Z150" s="14">
        <v>51.180499999999995</v>
      </c>
      <c r="BE150" s="13"/>
    </row>
    <row r="151" spans="1:57" x14ac:dyDescent="0.35">
      <c r="A151" s="13">
        <v>2008</v>
      </c>
      <c r="B151" s="13" t="s">
        <v>48</v>
      </c>
      <c r="C151" s="14">
        <v>98.915300000000002</v>
      </c>
      <c r="D151" s="14">
        <v>5.2515000000000001</v>
      </c>
      <c r="E151" s="14">
        <v>93.663700000000006</v>
      </c>
      <c r="F151" s="14">
        <v>32.468400000000003</v>
      </c>
      <c r="G151" s="14">
        <v>0.64139999999999997</v>
      </c>
      <c r="H151" s="14">
        <v>43.7453</v>
      </c>
      <c r="I151" s="14">
        <v>13.139000000000001</v>
      </c>
      <c r="J151" s="14">
        <v>1.6879</v>
      </c>
      <c r="K151" s="14">
        <v>1.6728000000000001</v>
      </c>
      <c r="M151" s="14" t="e">
        <v>#VALUE!</v>
      </c>
      <c r="O151" s="14">
        <v>0.60260000000000002</v>
      </c>
      <c r="P151" s="14" t="e">
        <v>#VALUE!</v>
      </c>
      <c r="Q151" s="14">
        <v>-0.29380000000000001</v>
      </c>
      <c r="R151" s="14">
        <v>-0.29380000000000001</v>
      </c>
      <c r="S151" s="14">
        <v>33.953499999999998</v>
      </c>
      <c r="T151" s="14">
        <v>43.503999999999998</v>
      </c>
      <c r="U151" s="14">
        <v>2.4152</v>
      </c>
      <c r="V151" s="14">
        <v>3.6288999999999998</v>
      </c>
      <c r="W151" s="14">
        <v>99.707899999999995</v>
      </c>
      <c r="X151" s="14">
        <v>17.102499999999999</v>
      </c>
      <c r="Y151" s="14">
        <v>3.9634</v>
      </c>
      <c r="Z151" s="14">
        <v>76.855099999999993</v>
      </c>
      <c r="BE151" s="13"/>
    </row>
    <row r="152" spans="1:57" x14ac:dyDescent="0.35">
      <c r="A152" s="13">
        <v>2008</v>
      </c>
      <c r="B152" s="13" t="s">
        <v>49</v>
      </c>
      <c r="C152" s="14">
        <v>128.934</v>
      </c>
      <c r="D152" s="14">
        <v>6.8557000000000006</v>
      </c>
      <c r="E152" s="14">
        <v>122.07810000000001</v>
      </c>
      <c r="F152" s="14">
        <v>43.576000000000001</v>
      </c>
      <c r="G152" s="14">
        <v>0.87129999999999996</v>
      </c>
      <c r="H152" s="14">
        <v>56.761000000000003</v>
      </c>
      <c r="I152" s="14">
        <v>16.3537</v>
      </c>
      <c r="J152" s="14">
        <v>2.0613999999999999</v>
      </c>
      <c r="K152" s="14">
        <v>2.0335999999999999</v>
      </c>
      <c r="M152" s="14" t="e">
        <v>#VALUE!</v>
      </c>
      <c r="O152" s="14">
        <v>0.80730000000000002</v>
      </c>
      <c r="P152" s="14" t="e">
        <v>#VALUE!</v>
      </c>
      <c r="Q152" s="14">
        <v>-0.38629999999999998</v>
      </c>
      <c r="R152" s="14">
        <v>-0.38629999999999998</v>
      </c>
      <c r="S152" s="14">
        <v>45.6111</v>
      </c>
      <c r="T152" s="14">
        <v>56.404199999999996</v>
      </c>
      <c r="U152" s="14">
        <v>3.3069999999999999</v>
      </c>
      <c r="V152" s="14">
        <v>4.7797999999999998</v>
      </c>
      <c r="W152" s="14">
        <v>130.1651</v>
      </c>
      <c r="X152" s="14">
        <v>21.2562</v>
      </c>
      <c r="Y152" s="14">
        <v>4.9024000000000001</v>
      </c>
      <c r="Z152" s="14">
        <v>101.20829999999999</v>
      </c>
      <c r="BE152" s="13"/>
    </row>
    <row r="153" spans="1:57" x14ac:dyDescent="0.35">
      <c r="A153" s="13">
        <v>2008</v>
      </c>
      <c r="B153" s="13" t="s">
        <v>50</v>
      </c>
      <c r="C153" s="14">
        <v>155.54990000000001</v>
      </c>
      <c r="D153" s="14">
        <v>8.3579000000000008</v>
      </c>
      <c r="E153" s="14">
        <v>147.1918</v>
      </c>
      <c r="F153" s="14">
        <v>50.985799999999998</v>
      </c>
      <c r="G153" s="14">
        <v>1.1045</v>
      </c>
      <c r="H153" s="14">
        <v>69.755499999999998</v>
      </c>
      <c r="I153" s="14">
        <v>20.2986</v>
      </c>
      <c r="J153" s="14">
        <v>2.2359</v>
      </c>
      <c r="K153" s="14">
        <v>2.3072999999999997</v>
      </c>
      <c r="M153" s="14" t="e">
        <v>#VALUE!</v>
      </c>
      <c r="O153" s="14">
        <v>0.99370000000000003</v>
      </c>
      <c r="P153" s="14" t="e">
        <v>#VALUE!</v>
      </c>
      <c r="Q153" s="14">
        <v>-0.48959999999999998</v>
      </c>
      <c r="R153" s="14">
        <v>-0.48959999999999998</v>
      </c>
      <c r="S153" s="14">
        <v>53.560299999999998</v>
      </c>
      <c r="T153" s="14">
        <v>69.278999999999996</v>
      </c>
      <c r="U153" s="14">
        <v>4.7033000000000005</v>
      </c>
      <c r="V153" s="14">
        <v>5.7969999999999997</v>
      </c>
      <c r="W153" s="14">
        <v>157.69229999999999</v>
      </c>
      <c r="X153" s="14">
        <v>25.835699999999999</v>
      </c>
      <c r="Y153" s="14">
        <v>5.5369999999999999</v>
      </c>
      <c r="Z153" s="14">
        <v>121.8458</v>
      </c>
      <c r="BE153" s="13"/>
    </row>
    <row r="154" spans="1:57" x14ac:dyDescent="0.35">
      <c r="A154" s="13">
        <v>2008</v>
      </c>
      <c r="B154" s="13" t="s">
        <v>51</v>
      </c>
      <c r="C154" s="14">
        <v>181.02260000000001</v>
      </c>
      <c r="D154" s="14">
        <v>9.8226000000000013</v>
      </c>
      <c r="E154" s="14">
        <v>171.19980000000001</v>
      </c>
      <c r="F154" s="14">
        <v>57.834199999999996</v>
      </c>
      <c r="G154" s="14">
        <v>1.3438000000000001</v>
      </c>
      <c r="H154" s="14">
        <v>82.258799999999994</v>
      </c>
      <c r="I154" s="14">
        <v>24.218600000000002</v>
      </c>
      <c r="J154" s="14">
        <v>2.3429000000000002</v>
      </c>
      <c r="K154" s="14">
        <v>2.6257999999999999</v>
      </c>
      <c r="M154" s="14" t="e">
        <v>#VALUE!</v>
      </c>
      <c r="O154" s="14">
        <v>1.173</v>
      </c>
      <c r="P154" s="14" t="e">
        <v>#VALUE!</v>
      </c>
      <c r="Q154" s="14">
        <v>-0.59729999999999994</v>
      </c>
      <c r="R154" s="14">
        <v>-0.59729999999999994</v>
      </c>
      <c r="S154" s="14">
        <v>60.950599999999994</v>
      </c>
      <c r="T154" s="14">
        <v>81.658799999999999</v>
      </c>
      <c r="U154" s="14">
        <v>5.9742000000000006</v>
      </c>
      <c r="V154" s="14">
        <v>6.7694000000000001</v>
      </c>
      <c r="W154" s="14">
        <v>183.9436</v>
      </c>
      <c r="X154" s="14">
        <v>30.360399999999998</v>
      </c>
      <c r="Y154" s="14">
        <v>6.1417000000000002</v>
      </c>
      <c r="Z154" s="14">
        <v>141.4367</v>
      </c>
      <c r="BE154" s="13"/>
    </row>
    <row r="155" spans="1:57" x14ac:dyDescent="0.35">
      <c r="A155" s="13">
        <v>2008</v>
      </c>
      <c r="B155" s="13" t="s">
        <v>52</v>
      </c>
      <c r="C155" s="14">
        <v>207.43860000000001</v>
      </c>
      <c r="D155" s="14">
        <v>11.356700000000002</v>
      </c>
      <c r="E155" s="14">
        <v>196.08180000000002</v>
      </c>
      <c r="F155" s="14">
        <v>64.990099999999998</v>
      </c>
      <c r="G155" s="14">
        <v>1.5709000000000002</v>
      </c>
      <c r="H155" s="14">
        <v>95.634099999999989</v>
      </c>
      <c r="I155" s="14">
        <v>27.815700000000003</v>
      </c>
      <c r="J155" s="14">
        <v>2.4694000000000003</v>
      </c>
      <c r="K155" s="14">
        <v>2.9739</v>
      </c>
      <c r="M155" s="14" t="e">
        <v>#VALUE!</v>
      </c>
      <c r="O155" s="14">
        <v>1.3473000000000002</v>
      </c>
      <c r="P155" s="14" t="e">
        <v>#VALUE!</v>
      </c>
      <c r="Q155" s="14">
        <v>-0.71949999999999992</v>
      </c>
      <c r="R155" s="14">
        <v>-0.71949999999999992</v>
      </c>
      <c r="S155" s="14">
        <v>68.609199999999987</v>
      </c>
      <c r="T155" s="14">
        <v>94.932699999999997</v>
      </c>
      <c r="U155" s="14">
        <v>7.3259000000000007</v>
      </c>
      <c r="V155" s="14">
        <v>7.8204000000000002</v>
      </c>
      <c r="W155" s="14">
        <v>211.22829999999999</v>
      </c>
      <c r="X155" s="14">
        <v>34.606400000000001</v>
      </c>
      <c r="Y155" s="14">
        <v>6.7907000000000002</v>
      </c>
      <c r="Z155" s="14">
        <v>162.19489999999999</v>
      </c>
      <c r="BE155" s="13"/>
    </row>
    <row r="156" spans="1:57" x14ac:dyDescent="0.35">
      <c r="A156" s="13">
        <v>2008</v>
      </c>
      <c r="B156" s="46" t="s">
        <v>53</v>
      </c>
      <c r="C156" s="14">
        <v>233.56440000000001</v>
      </c>
      <c r="D156" s="14">
        <v>12.828200000000002</v>
      </c>
      <c r="E156" s="14">
        <v>220.73610000000002</v>
      </c>
      <c r="F156" s="14">
        <v>70.813000000000002</v>
      </c>
      <c r="G156" s="14">
        <v>1.8579000000000001</v>
      </c>
      <c r="H156" s="14">
        <v>109.69709999999999</v>
      </c>
      <c r="I156" s="14">
        <v>31.714600000000004</v>
      </c>
      <c r="J156" s="14">
        <v>2.6611000000000002</v>
      </c>
      <c r="K156" s="14">
        <v>3.3083</v>
      </c>
      <c r="M156" s="14" t="e">
        <v>#VALUE!</v>
      </c>
      <c r="O156" s="14">
        <v>1.5172000000000001</v>
      </c>
      <c r="P156" s="14" t="e">
        <v>#VALUE!</v>
      </c>
      <c r="Q156" s="14">
        <v>-0.83289999999999997</v>
      </c>
      <c r="R156" s="14">
        <v>-0.83289999999999997</v>
      </c>
      <c r="S156" s="14">
        <v>74.947799999999987</v>
      </c>
      <c r="T156" s="14">
        <v>108.937</v>
      </c>
      <c r="U156" s="14">
        <v>8.5850000000000009</v>
      </c>
      <c r="V156" s="14">
        <v>8.8618000000000006</v>
      </c>
      <c r="W156" s="14">
        <v>238.1832</v>
      </c>
      <c r="X156" s="14">
        <v>39.2012</v>
      </c>
      <c r="Y156" s="14">
        <v>7.4866999999999999</v>
      </c>
      <c r="Z156" s="14">
        <v>182.36779999999999</v>
      </c>
      <c r="BE156" s="13"/>
    </row>
    <row r="157" spans="1:57" x14ac:dyDescent="0.35">
      <c r="A157" s="13">
        <v>2008</v>
      </c>
      <c r="B157" s="13" t="s">
        <v>144</v>
      </c>
      <c r="C157" s="14">
        <v>260.16629999999998</v>
      </c>
      <c r="D157" s="14">
        <v>14.413000000000002</v>
      </c>
      <c r="E157" s="14">
        <v>245.75320000000002</v>
      </c>
      <c r="F157" s="14">
        <v>78.853000000000009</v>
      </c>
      <c r="G157" s="14">
        <v>2.3247</v>
      </c>
      <c r="H157" s="14">
        <v>122.12949999999999</v>
      </c>
      <c r="I157" s="14">
        <v>35.182500000000005</v>
      </c>
      <c r="J157" s="14">
        <v>2.8969000000000005</v>
      </c>
      <c r="K157" s="14">
        <v>3.6196000000000002</v>
      </c>
      <c r="M157" s="14" t="e">
        <v>#VALUE!</v>
      </c>
      <c r="O157" s="14">
        <v>1.6952</v>
      </c>
      <c r="P157" s="14" t="e">
        <v>#VALUE!</v>
      </c>
      <c r="Q157" s="14">
        <v>-0.94799999999999995</v>
      </c>
      <c r="R157" s="14">
        <v>-0.94799999999999995</v>
      </c>
      <c r="S157" s="14">
        <v>83.799599999999984</v>
      </c>
      <c r="T157" s="14">
        <v>121.20229999999999</v>
      </c>
      <c r="U157" s="14">
        <v>9.6905999999999999</v>
      </c>
      <c r="V157" s="14">
        <v>9.9186000000000014</v>
      </c>
      <c r="W157" s="14">
        <v>265.36259999999999</v>
      </c>
      <c r="X157" s="14">
        <v>43.394300000000001</v>
      </c>
      <c r="Y157" s="14">
        <v>8.2118000000000002</v>
      </c>
      <c r="Z157" s="14">
        <v>203.30699999999999</v>
      </c>
      <c r="BE157" s="13"/>
    </row>
    <row r="158" spans="1:57" x14ac:dyDescent="0.35">
      <c r="A158" s="13">
        <v>2008</v>
      </c>
      <c r="B158" s="13" t="s">
        <v>55</v>
      </c>
      <c r="C158" s="14">
        <v>290.37289999999996</v>
      </c>
      <c r="D158" s="14">
        <v>16.159400000000002</v>
      </c>
      <c r="E158" s="14">
        <v>274.21340000000004</v>
      </c>
      <c r="F158" s="14">
        <v>88.991800000000012</v>
      </c>
      <c r="G158" s="14">
        <v>2.7282000000000002</v>
      </c>
      <c r="H158" s="14">
        <v>135.0283</v>
      </c>
      <c r="I158" s="14">
        <v>39.035800000000002</v>
      </c>
      <c r="J158" s="14">
        <v>3.3181000000000003</v>
      </c>
      <c r="K158" s="14">
        <v>4.2641999999999998</v>
      </c>
      <c r="M158" s="14" t="e">
        <v>#VALUE!</v>
      </c>
      <c r="O158" s="14">
        <v>1.9106000000000001</v>
      </c>
      <c r="P158" s="14" t="e">
        <v>#VALUE!</v>
      </c>
      <c r="Q158" s="14">
        <v>-1.0633999999999999</v>
      </c>
      <c r="R158" s="14">
        <v>-1.0633999999999999</v>
      </c>
      <c r="S158" s="14">
        <v>94.838999999999984</v>
      </c>
      <c r="T158" s="14">
        <v>133.81950000000001</v>
      </c>
      <c r="U158" s="14">
        <v>10.2683</v>
      </c>
      <c r="V158" s="14">
        <v>11.134700000000002</v>
      </c>
      <c r="W158" s="14">
        <v>295.61660000000001</v>
      </c>
      <c r="X158" s="14">
        <v>48.528800000000004</v>
      </c>
      <c r="Y158" s="14">
        <v>9.4930000000000003</v>
      </c>
      <c r="Z158" s="14">
        <v>226.74809999999999</v>
      </c>
      <c r="BE158" s="13"/>
    </row>
    <row r="159" spans="1:57" x14ac:dyDescent="0.35">
      <c r="A159" s="13">
        <v>2008</v>
      </c>
      <c r="B159" s="13" t="s">
        <v>56</v>
      </c>
      <c r="C159" s="14">
        <v>321.53879999999998</v>
      </c>
      <c r="D159" s="14">
        <v>17.989500000000003</v>
      </c>
      <c r="E159" s="14">
        <v>303.54920000000004</v>
      </c>
      <c r="F159" s="14">
        <v>100.91980000000001</v>
      </c>
      <c r="G159" s="14">
        <v>3.2441000000000004</v>
      </c>
      <c r="H159" s="14">
        <v>146.94329999999999</v>
      </c>
      <c r="I159" s="14">
        <v>42.887900000000002</v>
      </c>
      <c r="J159" s="14">
        <v>3.7562000000000002</v>
      </c>
      <c r="K159" s="14">
        <v>4.8658999999999999</v>
      </c>
      <c r="M159" s="14" t="e">
        <v>#VALUE!</v>
      </c>
      <c r="O159" s="14">
        <v>2.1101999999999999</v>
      </c>
      <c r="P159" s="14" t="e">
        <v>#VALUE!</v>
      </c>
      <c r="Q159" s="14">
        <v>-1.1779999999999999</v>
      </c>
      <c r="R159" s="14">
        <v>-1.1779999999999999</v>
      </c>
      <c r="S159" s="14">
        <v>107.58819999999999</v>
      </c>
      <c r="T159" s="14">
        <v>145.62890000000002</v>
      </c>
      <c r="U159" s="14">
        <v>10.824999999999999</v>
      </c>
      <c r="V159" s="14">
        <v>12.388200000000003</v>
      </c>
      <c r="W159" s="14">
        <v>326.76260000000002</v>
      </c>
      <c r="X159" s="14">
        <v>53.620200000000004</v>
      </c>
      <c r="Y159" s="14">
        <v>10.7324</v>
      </c>
      <c r="Z159" s="14">
        <v>251.107</v>
      </c>
      <c r="BE159" s="13"/>
    </row>
    <row r="160" spans="1:57" x14ac:dyDescent="0.35">
      <c r="A160" s="43">
        <v>2008</v>
      </c>
      <c r="B160" s="43" t="s">
        <v>57</v>
      </c>
      <c r="C160" s="45">
        <v>355.23899999999998</v>
      </c>
      <c r="D160" s="45">
        <v>20.033200000000004</v>
      </c>
      <c r="E160" s="45">
        <v>335.20570000000004</v>
      </c>
      <c r="F160" s="45">
        <v>114.19250000000001</v>
      </c>
      <c r="G160" s="45">
        <v>3.8883000000000005</v>
      </c>
      <c r="H160" s="45">
        <v>158.8056</v>
      </c>
      <c r="I160" s="45">
        <v>47.673100000000005</v>
      </c>
      <c r="J160" s="45">
        <v>4.2090000000000005</v>
      </c>
      <c r="K160" s="45">
        <v>5.3875999999999999</v>
      </c>
      <c r="L160" s="45"/>
      <c r="M160" s="45" t="e">
        <v>#VALUE!</v>
      </c>
      <c r="N160" s="45"/>
      <c r="O160" s="45">
        <v>2.3462999999999998</v>
      </c>
      <c r="P160" s="45" t="e">
        <v>#VALUE!</v>
      </c>
      <c r="Q160" s="45">
        <v>-1.2966</v>
      </c>
      <c r="R160" s="45">
        <v>-1.2966</v>
      </c>
      <c r="S160" s="45">
        <v>121.81579999999998</v>
      </c>
      <c r="T160" s="45">
        <v>157.41680000000002</v>
      </c>
      <c r="U160" s="45">
        <v>11.0222</v>
      </c>
      <c r="V160" s="45">
        <v>13.740900000000003</v>
      </c>
      <c r="W160" s="45">
        <v>359.96900000000005</v>
      </c>
      <c r="X160" s="45">
        <v>59.616100000000003</v>
      </c>
      <c r="Y160" s="45">
        <v>11.943</v>
      </c>
      <c r="Z160" s="45">
        <v>276.88619999999997</v>
      </c>
      <c r="BE160" s="13"/>
    </row>
    <row r="161" spans="1:57" x14ac:dyDescent="0.35">
      <c r="A161" s="13">
        <v>2009</v>
      </c>
      <c r="B161" s="13" t="s">
        <v>46</v>
      </c>
      <c r="C161" s="14">
        <v>34.523499999999999</v>
      </c>
      <c r="D161" s="14">
        <v>2.0461999999999998</v>
      </c>
      <c r="E161" s="14">
        <v>32.477200000000003</v>
      </c>
      <c r="F161" s="14">
        <v>14.918100000000001</v>
      </c>
      <c r="G161" s="14">
        <v>0.62919999999999998</v>
      </c>
      <c r="H161" s="14">
        <v>11.5768</v>
      </c>
      <c r="I161" s="14">
        <v>4.0270000000000001</v>
      </c>
      <c r="J161" s="14">
        <v>0.48409999999999997</v>
      </c>
      <c r="K161" s="14">
        <v>0.71360000000000001</v>
      </c>
      <c r="M161" s="14" t="s">
        <v>184</v>
      </c>
      <c r="O161" s="14">
        <v>0.24340000000000001</v>
      </c>
      <c r="P161" s="14" t="s">
        <v>184</v>
      </c>
      <c r="Q161" s="14">
        <v>-0.1149</v>
      </c>
      <c r="R161" s="14">
        <v>-0.1149</v>
      </c>
      <c r="S161" s="14">
        <v>15.165699999999999</v>
      </c>
      <c r="T161" s="14">
        <v>11.507</v>
      </c>
      <c r="U161" s="14">
        <v>7.7799999999999994E-2</v>
      </c>
      <c r="V161" s="14">
        <v>1.5145</v>
      </c>
      <c r="W161" s="14">
        <v>34.069600000000001</v>
      </c>
      <c r="X161" s="14">
        <v>5.4680999999999997</v>
      </c>
      <c r="Y161" s="14">
        <v>1.4411</v>
      </c>
      <c r="Z161" s="14">
        <v>27.123999999999999</v>
      </c>
      <c r="BE161" s="13"/>
    </row>
    <row r="162" spans="1:57" x14ac:dyDescent="0.35">
      <c r="A162" s="13">
        <v>2009</v>
      </c>
      <c r="B162" s="13" t="s">
        <v>47</v>
      </c>
      <c r="C162" s="14">
        <v>65.439700000000002</v>
      </c>
      <c r="D162" s="14">
        <v>3.9491999999999998</v>
      </c>
      <c r="E162" s="14">
        <v>61.490400000000008</v>
      </c>
      <c r="F162" s="14">
        <v>27.184600000000003</v>
      </c>
      <c r="G162" s="14">
        <v>1.0274999999999999</v>
      </c>
      <c r="H162" s="14">
        <v>21.779200000000003</v>
      </c>
      <c r="I162" s="14">
        <v>9.2516999999999996</v>
      </c>
      <c r="J162" s="14">
        <v>0.80519999999999992</v>
      </c>
      <c r="K162" s="14">
        <v>1.1897</v>
      </c>
      <c r="M162" s="14" t="e">
        <v>#VALUE!</v>
      </c>
      <c r="O162" s="14">
        <v>0.47650000000000003</v>
      </c>
      <c r="P162" s="14" t="e">
        <v>#VALUE!</v>
      </c>
      <c r="Q162" s="14">
        <v>-0.22389999999999999</v>
      </c>
      <c r="R162" s="14">
        <v>-0.22389999999999999</v>
      </c>
      <c r="S162" s="14">
        <v>27.648699999999998</v>
      </c>
      <c r="T162" s="14">
        <v>21.6661</v>
      </c>
      <c r="U162" s="14">
        <v>0.2737</v>
      </c>
      <c r="V162" s="14">
        <v>2.8674999999999997</v>
      </c>
      <c r="W162" s="14">
        <v>64.631699999999995</v>
      </c>
      <c r="X162" s="14">
        <v>11.722999999999999</v>
      </c>
      <c r="Y162" s="14">
        <v>2.4713000000000003</v>
      </c>
      <c r="Z162" s="14">
        <v>49.991199999999999</v>
      </c>
      <c r="BE162" s="13"/>
    </row>
    <row r="163" spans="1:57" x14ac:dyDescent="0.35">
      <c r="A163" s="13">
        <v>2009</v>
      </c>
      <c r="B163" s="13" t="s">
        <v>48</v>
      </c>
      <c r="C163" s="14">
        <v>96.52170000000001</v>
      </c>
      <c r="D163" s="14">
        <v>5.7882999999999996</v>
      </c>
      <c r="E163" s="14">
        <v>90.733300000000014</v>
      </c>
      <c r="F163" s="14">
        <v>36.812300000000008</v>
      </c>
      <c r="G163" s="14">
        <v>1.3315999999999999</v>
      </c>
      <c r="H163" s="14">
        <v>33.639600000000002</v>
      </c>
      <c r="I163" s="14">
        <v>15.398599999999998</v>
      </c>
      <c r="J163" s="14">
        <v>1.2990999999999999</v>
      </c>
      <c r="K163" s="14">
        <v>1.8561000000000001</v>
      </c>
      <c r="M163" s="14" t="e">
        <v>#VALUE!</v>
      </c>
      <c r="O163" s="14">
        <v>0.72560000000000002</v>
      </c>
      <c r="P163" s="14" t="e">
        <v>#VALUE!</v>
      </c>
      <c r="Q163" s="14">
        <v>-0.32929999999999998</v>
      </c>
      <c r="R163" s="14">
        <v>-0.32929999999999998</v>
      </c>
      <c r="S163" s="14">
        <v>37.3322</v>
      </c>
      <c r="T163" s="14">
        <v>33.4163</v>
      </c>
      <c r="U163" s="14">
        <v>0.56569999999999998</v>
      </c>
      <c r="V163" s="14">
        <v>4.2311999999999994</v>
      </c>
      <c r="W163" s="14">
        <v>95.5304</v>
      </c>
      <c r="X163" s="14">
        <v>19.279199999999999</v>
      </c>
      <c r="Y163" s="14">
        <v>3.8807</v>
      </c>
      <c r="Z163" s="14">
        <v>71.783299999999997</v>
      </c>
      <c r="BE163" s="13"/>
    </row>
    <row r="164" spans="1:57" x14ac:dyDescent="0.35">
      <c r="A164" s="13">
        <v>2009</v>
      </c>
      <c r="B164" s="13" t="s">
        <v>49</v>
      </c>
      <c r="C164" s="14">
        <v>122.71470000000001</v>
      </c>
      <c r="D164" s="14">
        <v>7.2641999999999998</v>
      </c>
      <c r="E164" s="14">
        <v>115.45030000000001</v>
      </c>
      <c r="F164" s="14">
        <v>43.182200000000009</v>
      </c>
      <c r="G164" s="14">
        <v>1.5246</v>
      </c>
      <c r="H164" s="14">
        <v>45.0839</v>
      </c>
      <c r="I164" s="14">
        <v>21.260099999999998</v>
      </c>
      <c r="J164" s="14">
        <v>1.615</v>
      </c>
      <c r="K164" s="14">
        <v>2.2724000000000002</v>
      </c>
      <c r="M164" s="14" t="e">
        <v>#VALUE!</v>
      </c>
      <c r="O164" s="14">
        <v>0.91410000000000002</v>
      </c>
      <c r="P164" s="14" t="e">
        <v>#VALUE!</v>
      </c>
      <c r="Q164" s="14">
        <v>-0.40179999999999999</v>
      </c>
      <c r="R164" s="14">
        <v>-0.40179999999999999</v>
      </c>
      <c r="S164" s="14">
        <v>43.673500000000004</v>
      </c>
      <c r="T164" s="14">
        <v>44.833300000000001</v>
      </c>
      <c r="U164" s="14">
        <v>1.4176</v>
      </c>
      <c r="V164" s="14">
        <v>5.4737999999999989</v>
      </c>
      <c r="W164" s="14">
        <v>122.342</v>
      </c>
      <c r="X164" s="14">
        <v>26.061499999999999</v>
      </c>
      <c r="Y164" s="14">
        <v>4.8014000000000001</v>
      </c>
      <c r="Z164" s="14">
        <v>89.790499999999994</v>
      </c>
      <c r="BE164" s="13"/>
    </row>
    <row r="165" spans="1:57" x14ac:dyDescent="0.35">
      <c r="A165" s="13">
        <v>2009</v>
      </c>
      <c r="B165" s="13" t="s">
        <v>50</v>
      </c>
      <c r="C165" s="14">
        <v>148.18380000000002</v>
      </c>
      <c r="D165" s="14">
        <v>8.718</v>
      </c>
      <c r="E165" s="14">
        <v>139.46550000000002</v>
      </c>
      <c r="F165" s="14">
        <v>49.04590000000001</v>
      </c>
      <c r="G165" s="14">
        <v>1.7369999999999999</v>
      </c>
      <c r="H165" s="14">
        <v>57.107700000000001</v>
      </c>
      <c r="I165" s="14">
        <v>26.173099999999998</v>
      </c>
      <c r="J165" s="14">
        <v>1.8906000000000001</v>
      </c>
      <c r="K165" s="14">
        <v>2.9022000000000001</v>
      </c>
      <c r="M165" s="14" t="e">
        <v>#VALUE!</v>
      </c>
      <c r="O165" s="14">
        <v>1.1039000000000001</v>
      </c>
      <c r="P165" s="14" t="e">
        <v>#VALUE!</v>
      </c>
      <c r="Q165" s="14">
        <v>-0.49459999999999998</v>
      </c>
      <c r="R165" s="14">
        <v>-0.49459999999999998</v>
      </c>
      <c r="S165" s="14">
        <v>49.433500000000002</v>
      </c>
      <c r="T165" s="14">
        <v>56.796900000000001</v>
      </c>
      <c r="U165" s="14">
        <v>2.6383000000000001</v>
      </c>
      <c r="V165" s="14">
        <v>6.6811999999999987</v>
      </c>
      <c r="W165" s="14">
        <v>148.78530000000001</v>
      </c>
      <c r="X165" s="14">
        <v>32.069600000000001</v>
      </c>
      <c r="Y165" s="14">
        <v>5.8966000000000003</v>
      </c>
      <c r="Z165" s="14">
        <v>107.8904</v>
      </c>
      <c r="BE165" s="13"/>
    </row>
    <row r="166" spans="1:57" x14ac:dyDescent="0.35">
      <c r="A166" s="13">
        <v>2009</v>
      </c>
      <c r="B166" s="13" t="s">
        <v>51</v>
      </c>
      <c r="C166" s="14">
        <v>173.55640000000002</v>
      </c>
      <c r="D166" s="14">
        <v>10.239800000000001</v>
      </c>
      <c r="E166" s="14">
        <v>163.31630000000001</v>
      </c>
      <c r="F166" s="14">
        <v>55.018000000000008</v>
      </c>
      <c r="G166" s="14">
        <v>1.9028999999999998</v>
      </c>
      <c r="H166" s="14">
        <v>68.575999999999993</v>
      </c>
      <c r="I166" s="14">
        <v>31.849499999999999</v>
      </c>
      <c r="J166" s="14">
        <v>2.0142000000000002</v>
      </c>
      <c r="K166" s="14">
        <v>3.2612000000000001</v>
      </c>
      <c r="M166" s="14" t="e">
        <v>#VALUE!</v>
      </c>
      <c r="O166" s="14">
        <v>1.2827000000000002</v>
      </c>
      <c r="P166" s="14" t="e">
        <v>#VALUE!</v>
      </c>
      <c r="Q166" s="14">
        <v>-0.58789999999999998</v>
      </c>
      <c r="R166" s="14">
        <v>-0.58789999999999998</v>
      </c>
      <c r="S166" s="14">
        <v>55.4771</v>
      </c>
      <c r="T166" s="14">
        <v>68.216800000000006</v>
      </c>
      <c r="U166" s="14">
        <v>3.3464</v>
      </c>
      <c r="V166" s="14">
        <v>7.8802999999999983</v>
      </c>
      <c r="W166" s="14">
        <v>174.54330000000002</v>
      </c>
      <c r="X166" s="14">
        <v>38.407400000000003</v>
      </c>
      <c r="Y166" s="14">
        <v>6.5581000000000005</v>
      </c>
      <c r="Z166" s="14">
        <v>125.4967</v>
      </c>
      <c r="BE166" s="13"/>
    </row>
    <row r="167" spans="1:57" x14ac:dyDescent="0.35">
      <c r="A167" s="13">
        <v>2009</v>
      </c>
      <c r="B167" s="13" t="s">
        <v>52</v>
      </c>
      <c r="C167" s="14">
        <v>199.14860000000002</v>
      </c>
      <c r="D167" s="14">
        <v>11.748700000000001</v>
      </c>
      <c r="E167" s="14">
        <v>187.39960000000002</v>
      </c>
      <c r="F167" s="14">
        <v>60.129600000000011</v>
      </c>
      <c r="G167" s="14">
        <v>2.1144999999999996</v>
      </c>
      <c r="H167" s="14">
        <v>81.001299999999986</v>
      </c>
      <c r="I167" s="14">
        <v>37.569699999999997</v>
      </c>
      <c r="J167" s="14">
        <v>2.1666000000000003</v>
      </c>
      <c r="K167" s="14">
        <v>3.6465000000000001</v>
      </c>
      <c r="M167" s="14" t="e">
        <v>#VALUE!</v>
      </c>
      <c r="O167" s="14">
        <v>1.4593000000000003</v>
      </c>
      <c r="P167" s="14" t="e">
        <v>#VALUE!</v>
      </c>
      <c r="Q167" s="14">
        <v>-0.6875</v>
      </c>
      <c r="R167" s="14">
        <v>-0.6875</v>
      </c>
      <c r="S167" s="14">
        <v>61.065399999999997</v>
      </c>
      <c r="T167" s="14">
        <v>80.560400000000001</v>
      </c>
      <c r="U167" s="14">
        <v>4.0106999999999999</v>
      </c>
      <c r="V167" s="14">
        <v>9.2811999999999983</v>
      </c>
      <c r="W167" s="14">
        <v>200.6919</v>
      </c>
      <c r="X167" s="14">
        <v>44.841800000000006</v>
      </c>
      <c r="Y167" s="14">
        <v>7.2724000000000002</v>
      </c>
      <c r="Z167" s="14">
        <v>143.24520000000001</v>
      </c>
      <c r="BE167" s="13"/>
    </row>
    <row r="168" spans="1:57" x14ac:dyDescent="0.35">
      <c r="A168" s="13">
        <v>2009</v>
      </c>
      <c r="B168" s="13" t="s">
        <v>53</v>
      </c>
      <c r="C168" s="14">
        <v>224.66830000000002</v>
      </c>
      <c r="D168" s="14">
        <v>13.188800000000001</v>
      </c>
      <c r="E168" s="14">
        <v>211.47920000000002</v>
      </c>
      <c r="F168" s="14">
        <v>64.66940000000001</v>
      </c>
      <c r="G168" s="14">
        <v>2.2996999999999996</v>
      </c>
      <c r="H168" s="14">
        <v>93.849799999999988</v>
      </c>
      <c r="I168" s="14">
        <v>43.101599999999998</v>
      </c>
      <c r="J168" s="14">
        <v>2.5022000000000002</v>
      </c>
      <c r="K168" s="14">
        <v>4.202</v>
      </c>
      <c r="M168" s="14" t="e">
        <v>#VALUE!</v>
      </c>
      <c r="O168" s="14">
        <v>1.6333000000000002</v>
      </c>
      <c r="P168" s="14" t="e">
        <v>#VALUE!</v>
      </c>
      <c r="Q168" s="14">
        <v>-0.77829999999999999</v>
      </c>
      <c r="R168" s="14">
        <v>-0.77829999999999999</v>
      </c>
      <c r="S168" s="14">
        <v>66.038200000000003</v>
      </c>
      <c r="T168" s="14">
        <v>93.342100000000002</v>
      </c>
      <c r="U168" s="14">
        <v>4.3780999999999999</v>
      </c>
      <c r="V168" s="14">
        <v>10.681899999999999</v>
      </c>
      <c r="W168" s="14">
        <v>226.5395</v>
      </c>
      <c r="X168" s="14">
        <v>51.438700000000004</v>
      </c>
      <c r="Y168" s="14">
        <v>8.3374000000000006</v>
      </c>
      <c r="Z168" s="14">
        <v>160.81870000000001</v>
      </c>
      <c r="BE168" s="13"/>
    </row>
    <row r="169" spans="1:57" x14ac:dyDescent="0.35">
      <c r="A169" s="13">
        <v>2009</v>
      </c>
      <c r="B169" s="13" t="s">
        <v>144</v>
      </c>
      <c r="C169" s="14">
        <v>250.74090000000001</v>
      </c>
      <c r="D169" s="14">
        <v>14.6585</v>
      </c>
      <c r="E169" s="14">
        <v>236.08210000000003</v>
      </c>
      <c r="F169" s="14">
        <v>69.910300000000007</v>
      </c>
      <c r="G169" s="14">
        <v>2.5492999999999997</v>
      </c>
      <c r="H169" s="14">
        <v>107.10599999999999</v>
      </c>
      <c r="I169" s="14">
        <v>47.9527</v>
      </c>
      <c r="J169" s="14">
        <v>2.9309000000000003</v>
      </c>
      <c r="K169" s="14">
        <v>4.7454999999999998</v>
      </c>
      <c r="M169" s="14" t="e">
        <v>#VALUE!</v>
      </c>
      <c r="O169" s="14">
        <v>1.7641000000000002</v>
      </c>
      <c r="P169" s="14" t="e">
        <v>#VALUE!</v>
      </c>
      <c r="Q169" s="14">
        <v>-0.87629999999999997</v>
      </c>
      <c r="R169" s="14">
        <v>-0.87629999999999997</v>
      </c>
      <c r="S169" s="14">
        <v>71.814099999999996</v>
      </c>
      <c r="T169" s="14">
        <v>106.45</v>
      </c>
      <c r="U169" s="14">
        <v>4.1579999999999995</v>
      </c>
      <c r="V169" s="14">
        <v>12.113</v>
      </c>
      <c r="W169" s="14">
        <v>252.35339999999999</v>
      </c>
      <c r="X169" s="14">
        <v>57.392800000000008</v>
      </c>
      <c r="Y169" s="14">
        <v>9.4404000000000003</v>
      </c>
      <c r="Z169" s="14">
        <v>179.56550000000001</v>
      </c>
      <c r="BE169" s="13"/>
    </row>
    <row r="170" spans="1:57" x14ac:dyDescent="0.35">
      <c r="A170" s="13">
        <v>2009</v>
      </c>
      <c r="B170" s="13" t="s">
        <v>55</v>
      </c>
      <c r="C170" s="14">
        <v>279.73220000000003</v>
      </c>
      <c r="D170" s="14">
        <v>16.233000000000001</v>
      </c>
      <c r="E170" s="14">
        <v>263.49900000000002</v>
      </c>
      <c r="F170" s="14">
        <v>77.85260000000001</v>
      </c>
      <c r="G170" s="14">
        <v>2.8303999999999996</v>
      </c>
      <c r="H170" s="14">
        <v>120.8116</v>
      </c>
      <c r="I170" s="14">
        <v>52.475099999999998</v>
      </c>
      <c r="J170" s="14">
        <v>3.3046000000000002</v>
      </c>
      <c r="K170" s="14">
        <v>5.2591999999999999</v>
      </c>
      <c r="M170" s="14" t="e">
        <v>#VALUE!</v>
      </c>
      <c r="O170" s="14">
        <v>1.9401000000000002</v>
      </c>
      <c r="P170" s="14" t="e">
        <v>#VALUE!</v>
      </c>
      <c r="Q170" s="14">
        <v>-0.97429999999999994</v>
      </c>
      <c r="R170" s="14">
        <v>-0.97429999999999994</v>
      </c>
      <c r="S170" s="14">
        <v>80.353099999999998</v>
      </c>
      <c r="T170" s="14">
        <v>120.0235</v>
      </c>
      <c r="U170" s="14">
        <v>3.4807999999999995</v>
      </c>
      <c r="V170" s="14">
        <v>13.542899999999999</v>
      </c>
      <c r="W170" s="14">
        <v>280.52299999999997</v>
      </c>
      <c r="X170" s="14">
        <v>62.978600000000007</v>
      </c>
      <c r="Y170" s="14">
        <v>10.5038</v>
      </c>
      <c r="Z170" s="14">
        <v>201.49460000000002</v>
      </c>
      <c r="BE170" s="13"/>
    </row>
    <row r="171" spans="1:57" x14ac:dyDescent="0.35">
      <c r="A171" s="13">
        <v>2009</v>
      </c>
      <c r="B171" s="13" t="s">
        <v>56</v>
      </c>
      <c r="C171" s="14">
        <v>309.59270000000004</v>
      </c>
      <c r="D171" s="14">
        <v>17.823399999999999</v>
      </c>
      <c r="E171" s="14">
        <v>291.76910000000004</v>
      </c>
      <c r="F171" s="14">
        <v>85.004400000000004</v>
      </c>
      <c r="G171" s="14">
        <v>3.1123999999999996</v>
      </c>
      <c r="H171" s="14">
        <v>135.13560000000001</v>
      </c>
      <c r="I171" s="14">
        <v>57.533099999999997</v>
      </c>
      <c r="J171" s="14">
        <v>3.8764000000000003</v>
      </c>
      <c r="K171" s="14">
        <v>5.9915000000000003</v>
      </c>
      <c r="M171" s="14" t="e">
        <v>#VALUE!</v>
      </c>
      <c r="O171" s="14">
        <v>2.1755</v>
      </c>
      <c r="P171" s="14" t="e">
        <v>#VALUE!</v>
      </c>
      <c r="Q171" s="14">
        <v>-1.0595999999999999</v>
      </c>
      <c r="R171" s="14">
        <v>-1.0595999999999999</v>
      </c>
      <c r="S171" s="14">
        <v>88.178299999999993</v>
      </c>
      <c r="T171" s="14">
        <v>134.1986</v>
      </c>
      <c r="U171" s="14">
        <v>3.1736999999999993</v>
      </c>
      <c r="V171" s="14">
        <v>15.017299999999999</v>
      </c>
      <c r="W171" s="14">
        <v>309.96049999999997</v>
      </c>
      <c r="X171" s="14">
        <v>69.5762</v>
      </c>
      <c r="Y171" s="14">
        <v>12.0434</v>
      </c>
      <c r="Z171" s="14">
        <v>223.25240000000002</v>
      </c>
      <c r="BE171" s="13"/>
    </row>
    <row r="172" spans="1:57" x14ac:dyDescent="0.35">
      <c r="A172" s="43">
        <v>2009</v>
      </c>
      <c r="B172" s="43" t="s">
        <v>57</v>
      </c>
      <c r="C172" s="45">
        <v>342.01080000000002</v>
      </c>
      <c r="D172" s="45">
        <v>19.5932</v>
      </c>
      <c r="E172" s="45">
        <v>322.41750000000002</v>
      </c>
      <c r="F172" s="45">
        <v>94.257200000000012</v>
      </c>
      <c r="G172" s="45">
        <v>3.3633999999999995</v>
      </c>
      <c r="H172" s="45">
        <v>149.9846</v>
      </c>
      <c r="I172" s="45">
        <v>62.761799999999994</v>
      </c>
      <c r="J172" s="45">
        <v>4.2792000000000003</v>
      </c>
      <c r="K172" s="45">
        <v>6.5403000000000002</v>
      </c>
      <c r="L172" s="45"/>
      <c r="M172" s="45" t="e">
        <v>#VALUE!</v>
      </c>
      <c r="N172" s="45"/>
      <c r="O172" s="45">
        <v>2.4016999999999999</v>
      </c>
      <c r="P172" s="45" t="e">
        <v>#VALUE!</v>
      </c>
      <c r="Q172" s="45">
        <v>-1.1704999999999999</v>
      </c>
      <c r="R172" s="45">
        <v>-1.1704999999999999</v>
      </c>
      <c r="S172" s="45">
        <v>98.055299999999988</v>
      </c>
      <c r="T172" s="45">
        <v>148.9075</v>
      </c>
      <c r="U172" s="45">
        <v>2.8607999999999993</v>
      </c>
      <c r="V172" s="45">
        <v>16.6157</v>
      </c>
      <c r="W172" s="45">
        <v>341.89439999999996</v>
      </c>
      <c r="X172" s="45">
        <v>75.982600000000005</v>
      </c>
      <c r="Y172" s="45">
        <v>13.2212</v>
      </c>
      <c r="Z172" s="45">
        <v>247.60520000000002</v>
      </c>
      <c r="BE172" s="13"/>
    </row>
    <row r="173" spans="1:57" x14ac:dyDescent="0.35">
      <c r="A173" s="13">
        <v>2010</v>
      </c>
      <c r="B173" s="13" t="s">
        <v>46</v>
      </c>
      <c r="C173" s="14">
        <v>35.798299999999998</v>
      </c>
      <c r="D173" s="14">
        <v>1.99</v>
      </c>
      <c r="E173" s="14">
        <v>33.808300000000003</v>
      </c>
      <c r="F173" s="14">
        <v>11.9368</v>
      </c>
      <c r="G173" s="14">
        <v>0.30659999999999998</v>
      </c>
      <c r="H173" s="14">
        <v>14.658799999999999</v>
      </c>
      <c r="I173" s="14">
        <v>5.7694000000000001</v>
      </c>
      <c r="J173" s="14">
        <v>0.2253</v>
      </c>
      <c r="K173" s="14">
        <v>0.71889999999999998</v>
      </c>
      <c r="L173" s="14">
        <v>0.48730000000000001</v>
      </c>
      <c r="M173" s="14">
        <v>0.2316</v>
      </c>
      <c r="O173" s="14">
        <v>0.30049999999999999</v>
      </c>
      <c r="P173" s="14" t="s">
        <v>184</v>
      </c>
      <c r="Q173" s="14">
        <v>-0.108</v>
      </c>
      <c r="R173" s="14">
        <v>-0.108</v>
      </c>
      <c r="S173" s="14">
        <v>12.4354</v>
      </c>
      <c r="T173" s="14">
        <v>14.5434</v>
      </c>
      <c r="U173" s="14">
        <v>-0.73160000000000003</v>
      </c>
      <c r="V173" s="14">
        <v>1.4812000000000001</v>
      </c>
      <c r="W173" s="14">
        <v>34.557899999999997</v>
      </c>
      <c r="X173" s="14">
        <v>7.0140000000000002</v>
      </c>
      <c r="Y173" s="14">
        <v>1.2445999999999999</v>
      </c>
      <c r="Z173" s="14">
        <v>26.9023</v>
      </c>
      <c r="BE173" s="13"/>
    </row>
    <row r="174" spans="1:57" x14ac:dyDescent="0.35">
      <c r="A174" s="13">
        <v>2010</v>
      </c>
      <c r="B174" s="13" t="s">
        <v>47</v>
      </c>
      <c r="C174" s="14">
        <v>67.131199999999993</v>
      </c>
      <c r="D174" s="14">
        <v>3.7095000000000002</v>
      </c>
      <c r="E174" s="14">
        <v>63.421700000000001</v>
      </c>
      <c r="F174" s="14">
        <v>22.334</v>
      </c>
      <c r="G174" s="14">
        <v>0.5262</v>
      </c>
      <c r="H174" s="14">
        <v>27.932200000000002</v>
      </c>
      <c r="I174" s="14">
        <v>10.759599999999999</v>
      </c>
      <c r="J174" s="14">
        <v>0.3856</v>
      </c>
      <c r="K174" s="14">
        <v>1.1555</v>
      </c>
      <c r="L174" s="14">
        <v>0.73880000000000001</v>
      </c>
      <c r="M174" s="14">
        <v>0.4168</v>
      </c>
      <c r="O174" s="14">
        <v>0.5373</v>
      </c>
      <c r="P174" s="14" t="e">
        <v>#VALUE!</v>
      </c>
      <c r="Q174" s="14">
        <v>-0.2087</v>
      </c>
      <c r="R174" s="14">
        <v>-0.2087</v>
      </c>
      <c r="S174" s="14">
        <v>23.190100000000001</v>
      </c>
      <c r="T174" s="14">
        <v>27.736000000000001</v>
      </c>
      <c r="U174" s="14">
        <v>-1.2829999999999999</v>
      </c>
      <c r="V174" s="14">
        <v>2.7781000000000002</v>
      </c>
      <c r="W174" s="14">
        <v>64.916799999999995</v>
      </c>
      <c r="X174" s="14">
        <v>12.837900000000001</v>
      </c>
      <c r="Y174" s="14">
        <v>2.0783</v>
      </c>
      <c r="Z174" s="14">
        <v>50.792500000000004</v>
      </c>
      <c r="BE174" s="13"/>
    </row>
    <row r="175" spans="1:57" x14ac:dyDescent="0.35">
      <c r="A175" s="13">
        <v>2010</v>
      </c>
      <c r="B175" s="13" t="s">
        <v>48</v>
      </c>
      <c r="C175" s="14">
        <v>99.297199999999989</v>
      </c>
      <c r="D175" s="14">
        <v>5.3818000000000001</v>
      </c>
      <c r="E175" s="14">
        <v>93.915400000000005</v>
      </c>
      <c r="F175" s="14">
        <v>30.0425</v>
      </c>
      <c r="G175" s="14">
        <v>0.70910000000000006</v>
      </c>
      <c r="H175" s="14">
        <v>43.647800000000004</v>
      </c>
      <c r="I175" s="14">
        <v>16.522199999999998</v>
      </c>
      <c r="J175" s="14">
        <v>0.61250000000000004</v>
      </c>
      <c r="K175" s="14">
        <v>1.8660999999999999</v>
      </c>
      <c r="L175" s="14">
        <v>1.1954</v>
      </c>
      <c r="M175" s="14">
        <v>0.67090000000000005</v>
      </c>
      <c r="O175" s="14">
        <v>0.8075</v>
      </c>
      <c r="P175" s="14" t="e">
        <v>#VALUE!</v>
      </c>
      <c r="Q175" s="14">
        <v>-0.29239999999999999</v>
      </c>
      <c r="R175" s="14">
        <v>-0.29239999999999999</v>
      </c>
      <c r="S175" s="14">
        <v>31.1996</v>
      </c>
      <c r="T175" s="14">
        <v>43.354900000000001</v>
      </c>
      <c r="U175" s="14">
        <v>-1.6913</v>
      </c>
      <c r="V175" s="14">
        <v>4.1140000000000008</v>
      </c>
      <c r="W175" s="14">
        <v>96.338200000000001</v>
      </c>
      <c r="X175" s="14">
        <v>19.808199999999999</v>
      </c>
      <c r="Y175" s="14">
        <v>3.286</v>
      </c>
      <c r="Z175" s="14">
        <v>74.399600000000007</v>
      </c>
      <c r="BE175" s="13"/>
    </row>
    <row r="176" spans="1:57" x14ac:dyDescent="0.35">
      <c r="A176" s="13">
        <v>2010</v>
      </c>
      <c r="B176" s="13" t="s">
        <v>49</v>
      </c>
      <c r="C176" s="14">
        <v>126.59169999999999</v>
      </c>
      <c r="D176" s="14">
        <v>6.8071999999999999</v>
      </c>
      <c r="E176" s="14">
        <v>119.78450000000001</v>
      </c>
      <c r="F176" s="14">
        <v>36.19</v>
      </c>
      <c r="G176" s="14">
        <v>0.79990000000000006</v>
      </c>
      <c r="H176" s="14">
        <v>57.674700000000001</v>
      </c>
      <c r="I176" s="14">
        <v>21.184299999999997</v>
      </c>
      <c r="J176" s="14">
        <v>0.86880000000000002</v>
      </c>
      <c r="K176" s="14">
        <v>2.3896999999999999</v>
      </c>
      <c r="L176" s="14">
        <v>1.5436000000000001</v>
      </c>
      <c r="M176" s="14">
        <v>0.84630000000000005</v>
      </c>
      <c r="O176" s="14">
        <v>1.0563</v>
      </c>
      <c r="P176" s="14" t="e">
        <v>#VALUE!</v>
      </c>
      <c r="Q176" s="14">
        <v>-0.37919999999999998</v>
      </c>
      <c r="R176" s="14">
        <v>-0.37919999999999998</v>
      </c>
      <c r="S176" s="14">
        <v>37.613999999999997</v>
      </c>
      <c r="T176" s="14">
        <v>57.287300000000002</v>
      </c>
      <c r="U176" s="14">
        <v>-1.6468</v>
      </c>
      <c r="V176" s="14">
        <v>5.3458000000000006</v>
      </c>
      <c r="W176" s="14">
        <v>123.4836</v>
      </c>
      <c r="X176" s="14">
        <v>25.498999999999999</v>
      </c>
      <c r="Y176" s="14">
        <v>4.3146000000000004</v>
      </c>
      <c r="Z176" s="14">
        <v>94.664800000000014</v>
      </c>
      <c r="BE176" s="13"/>
    </row>
    <row r="177" spans="1:57" x14ac:dyDescent="0.35">
      <c r="A177" s="13">
        <v>2010</v>
      </c>
      <c r="B177" s="13" t="s">
        <v>50</v>
      </c>
      <c r="C177" s="14">
        <v>153.1558</v>
      </c>
      <c r="D177" s="14">
        <v>8.1719000000000008</v>
      </c>
      <c r="E177" s="14">
        <v>144.98390000000001</v>
      </c>
      <c r="F177" s="14">
        <v>42.016599999999997</v>
      </c>
      <c r="G177" s="14">
        <v>0.86640000000000006</v>
      </c>
      <c r="H177" s="14">
        <v>72.301699999999997</v>
      </c>
      <c r="I177" s="14">
        <v>25.216299999999997</v>
      </c>
      <c r="J177" s="14">
        <v>0.99119999999999997</v>
      </c>
      <c r="K177" s="14">
        <v>2.7827000000000002</v>
      </c>
      <c r="L177" s="14">
        <v>1.7767000000000002</v>
      </c>
      <c r="M177" s="14">
        <v>1.0062</v>
      </c>
      <c r="O177" s="14">
        <v>1.2824</v>
      </c>
      <c r="P177" s="14" t="e">
        <v>#VALUE!</v>
      </c>
      <c r="Q177" s="14">
        <v>-0.47339999999999999</v>
      </c>
      <c r="R177" s="14">
        <v>-0.47339999999999999</v>
      </c>
      <c r="S177" s="14">
        <v>43.669499999999999</v>
      </c>
      <c r="T177" s="14">
        <v>71.825299999999999</v>
      </c>
      <c r="U177" s="14">
        <v>-1.2217</v>
      </c>
      <c r="V177" s="14">
        <v>6.5454000000000008</v>
      </c>
      <c r="W177" s="14">
        <v>150.30779999999999</v>
      </c>
      <c r="X177" s="14">
        <v>30.272500000000001</v>
      </c>
      <c r="Y177" s="14">
        <v>5.0561000000000007</v>
      </c>
      <c r="Z177" s="14">
        <v>115.18490000000001</v>
      </c>
      <c r="BE177" s="13"/>
    </row>
    <row r="178" spans="1:57" x14ac:dyDescent="0.35">
      <c r="A178" s="13">
        <v>2010</v>
      </c>
      <c r="B178" s="13" t="s">
        <v>51</v>
      </c>
      <c r="C178" s="14">
        <v>177.60599999999999</v>
      </c>
      <c r="D178" s="14">
        <v>9.4700000000000006</v>
      </c>
      <c r="E178" s="14">
        <v>168.136</v>
      </c>
      <c r="F178" s="14">
        <v>47.704599999999999</v>
      </c>
      <c r="G178" s="14">
        <v>0.96160000000000001</v>
      </c>
      <c r="H178" s="14">
        <v>85.157499999999999</v>
      </c>
      <c r="I178" s="14">
        <v>29.129199999999997</v>
      </c>
      <c r="J178" s="14">
        <v>1.0680000000000001</v>
      </c>
      <c r="K178" s="14">
        <v>3.1314000000000002</v>
      </c>
      <c r="L178" s="14">
        <v>2.0002</v>
      </c>
      <c r="M178" s="14">
        <v>1.1313</v>
      </c>
      <c r="O178" s="14">
        <v>1.5417000000000001</v>
      </c>
      <c r="P178" s="14" t="e">
        <v>#VALUE!</v>
      </c>
      <c r="Q178" s="14">
        <v>-0.55810000000000004</v>
      </c>
      <c r="R178" s="14">
        <v>-0.55810000000000004</v>
      </c>
      <c r="S178" s="14">
        <v>49.6798</v>
      </c>
      <c r="T178" s="14">
        <v>84.593899999999991</v>
      </c>
      <c r="U178" s="14">
        <v>-0.27310000000000001</v>
      </c>
      <c r="V178" s="14">
        <v>7.6475000000000009</v>
      </c>
      <c r="W178" s="14">
        <v>175.51059999999998</v>
      </c>
      <c r="X178" s="14">
        <v>34.870199999999997</v>
      </c>
      <c r="Y178" s="14">
        <v>5.7409000000000008</v>
      </c>
      <c r="Z178" s="14">
        <v>133.82390000000001</v>
      </c>
      <c r="BE178" s="13"/>
    </row>
    <row r="179" spans="1:57" x14ac:dyDescent="0.35">
      <c r="A179" s="13">
        <v>2010</v>
      </c>
      <c r="B179" s="13" t="s">
        <v>52</v>
      </c>
      <c r="C179" s="14">
        <v>202.51949999999999</v>
      </c>
      <c r="D179" s="14">
        <v>10.785300000000001</v>
      </c>
      <c r="E179" s="14">
        <v>191.73419999999999</v>
      </c>
      <c r="F179" s="14">
        <v>53.969200000000001</v>
      </c>
      <c r="G179" s="14">
        <v>1.0996999999999999</v>
      </c>
      <c r="H179" s="14">
        <v>97.276299999999992</v>
      </c>
      <c r="I179" s="14">
        <v>33.108999999999995</v>
      </c>
      <c r="J179" s="14">
        <v>1.2584</v>
      </c>
      <c r="K179" s="14">
        <v>3.8410000000000002</v>
      </c>
      <c r="L179" s="14">
        <v>2.4887999999999999</v>
      </c>
      <c r="M179" s="14">
        <v>1.3522000000000001</v>
      </c>
      <c r="O179" s="14">
        <v>1.8151000000000002</v>
      </c>
      <c r="P179" s="14" t="e">
        <v>#VALUE!</v>
      </c>
      <c r="Q179" s="14">
        <v>-0.63460000000000005</v>
      </c>
      <c r="R179" s="14">
        <v>-0.63460000000000005</v>
      </c>
      <c r="S179" s="14">
        <v>56.218600000000002</v>
      </c>
      <c r="T179" s="14">
        <v>96.633599999999987</v>
      </c>
      <c r="U179" s="14">
        <v>0.7360000000000001</v>
      </c>
      <c r="V179" s="14">
        <v>8.8497000000000003</v>
      </c>
      <c r="W179" s="14">
        <v>201.32009999999997</v>
      </c>
      <c r="X179" s="14">
        <v>40.023399999999995</v>
      </c>
      <c r="Y179" s="14">
        <v>6.9143000000000008</v>
      </c>
      <c r="Z179" s="14">
        <v>152.34540000000001</v>
      </c>
      <c r="BE179" s="13"/>
    </row>
    <row r="180" spans="1:57" x14ac:dyDescent="0.35">
      <c r="A180" s="13">
        <v>2010</v>
      </c>
      <c r="B180" s="49" t="s">
        <v>53</v>
      </c>
      <c r="C180" s="14">
        <v>226.6354</v>
      </c>
      <c r="D180" s="14">
        <v>12.044500000000001</v>
      </c>
      <c r="E180" s="14">
        <v>214.59089999999998</v>
      </c>
      <c r="F180" s="14">
        <v>59.024300000000004</v>
      </c>
      <c r="G180" s="14">
        <v>1.2141999999999999</v>
      </c>
      <c r="H180" s="14">
        <v>109.84419999999999</v>
      </c>
      <c r="I180" s="14">
        <v>37.172399999999996</v>
      </c>
      <c r="J180" s="14">
        <v>1.444</v>
      </c>
      <c r="K180" s="14">
        <v>4.4615</v>
      </c>
      <c r="L180" s="14">
        <v>2.8169999999999997</v>
      </c>
      <c r="M180" s="14">
        <v>1.6445000000000001</v>
      </c>
      <c r="O180" s="14">
        <v>2.1442000000000001</v>
      </c>
      <c r="P180" s="14" t="e">
        <v>#VALUE!</v>
      </c>
      <c r="Q180" s="14">
        <v>-0.71400000000000008</v>
      </c>
      <c r="R180" s="14">
        <v>-0.71400000000000008</v>
      </c>
      <c r="S180" s="14">
        <v>61.508200000000002</v>
      </c>
      <c r="T180" s="14">
        <v>109.12529999999998</v>
      </c>
      <c r="U180" s="14">
        <v>1.9927999999999999</v>
      </c>
      <c r="V180" s="14">
        <v>10.0137</v>
      </c>
      <c r="W180" s="14">
        <v>226.59749999999997</v>
      </c>
      <c r="X180" s="14">
        <v>45.221999999999994</v>
      </c>
      <c r="Y180" s="14">
        <v>8.0495000000000001</v>
      </c>
      <c r="Z180" s="14">
        <v>170.08290000000002</v>
      </c>
      <c r="BE180" s="13"/>
    </row>
    <row r="181" spans="1:57" x14ac:dyDescent="0.35">
      <c r="A181" s="13">
        <v>2010</v>
      </c>
      <c r="B181" s="13" t="s">
        <v>144</v>
      </c>
      <c r="C181" s="14">
        <v>252.09569999999999</v>
      </c>
      <c r="D181" s="14">
        <v>13.3474</v>
      </c>
      <c r="E181" s="14">
        <v>238.74829999999997</v>
      </c>
      <c r="F181" s="14">
        <v>65.735700000000008</v>
      </c>
      <c r="G181" s="14">
        <v>1.3702999999999999</v>
      </c>
      <c r="H181" s="14">
        <v>122.04539999999999</v>
      </c>
      <c r="I181" s="14">
        <v>40.952599999999997</v>
      </c>
      <c r="J181" s="14">
        <v>1.7153999999999998</v>
      </c>
      <c r="K181" s="14">
        <v>5.274</v>
      </c>
      <c r="L181" s="14">
        <v>3.3170999999999999</v>
      </c>
      <c r="M181" s="14">
        <v>1.9569000000000001</v>
      </c>
      <c r="O181" s="14">
        <v>2.4466999999999999</v>
      </c>
      <c r="P181" s="14" t="e">
        <v>#VALUE!</v>
      </c>
      <c r="Q181" s="14">
        <v>-0.79190000000000005</v>
      </c>
      <c r="R181" s="14">
        <v>-0.79190000000000005</v>
      </c>
      <c r="S181" s="14">
        <v>68.476399999999998</v>
      </c>
      <c r="T181" s="14">
        <v>121.22259999999999</v>
      </c>
      <c r="U181" s="14">
        <v>2.4857</v>
      </c>
      <c r="V181" s="14">
        <v>11.244400000000001</v>
      </c>
      <c r="W181" s="14">
        <v>252.47849999999997</v>
      </c>
      <c r="X181" s="14">
        <v>50.388699999999993</v>
      </c>
      <c r="Y181" s="14">
        <v>9.4359000000000002</v>
      </c>
      <c r="Z181" s="14">
        <v>189.15150000000003</v>
      </c>
      <c r="BE181" s="13"/>
    </row>
    <row r="182" spans="1:57" x14ac:dyDescent="0.35">
      <c r="A182" s="13">
        <v>2010</v>
      </c>
      <c r="B182" s="13" t="s">
        <v>55</v>
      </c>
      <c r="C182" s="14">
        <v>281.26740000000001</v>
      </c>
      <c r="D182" s="14">
        <v>14.925700000000001</v>
      </c>
      <c r="E182" s="14">
        <v>266.34169999999995</v>
      </c>
      <c r="F182" s="14">
        <v>74.385200000000012</v>
      </c>
      <c r="G182" s="14">
        <v>1.5604999999999998</v>
      </c>
      <c r="H182" s="14">
        <v>133.82499999999999</v>
      </c>
      <c r="I182" s="14">
        <v>46.243899999999996</v>
      </c>
      <c r="J182" s="14">
        <v>2.0888999999999998</v>
      </c>
      <c r="K182" s="14">
        <v>6.3248999999999995</v>
      </c>
      <c r="L182" s="14">
        <v>3.9524999999999997</v>
      </c>
      <c r="M182" s="14">
        <v>2.3723999999999998</v>
      </c>
      <c r="O182" s="14">
        <v>2.7824999999999998</v>
      </c>
      <c r="P182" s="14" t="e">
        <v>#VALUE!</v>
      </c>
      <c r="Q182" s="14">
        <v>-0.86930000000000007</v>
      </c>
      <c r="R182" s="14">
        <v>-0.86930000000000007</v>
      </c>
      <c r="S182" s="14">
        <v>77.364800000000002</v>
      </c>
      <c r="T182" s="14">
        <v>132.88219999999998</v>
      </c>
      <c r="U182" s="14">
        <v>2.1318000000000001</v>
      </c>
      <c r="V182" s="14">
        <v>12.434100000000001</v>
      </c>
      <c r="W182" s="14">
        <v>280.90769999999998</v>
      </c>
      <c r="X182" s="14">
        <v>57.44019999999999</v>
      </c>
      <c r="Y182" s="14">
        <v>11.196200000000001</v>
      </c>
      <c r="Z182" s="14">
        <v>209.77080000000004</v>
      </c>
      <c r="BE182" s="13"/>
    </row>
    <row r="183" spans="1:57" x14ac:dyDescent="0.35">
      <c r="A183" s="13">
        <v>2010</v>
      </c>
      <c r="B183" s="13" t="s">
        <v>56</v>
      </c>
      <c r="C183" s="14">
        <v>312.2423</v>
      </c>
      <c r="D183" s="14">
        <v>16.585799999999999</v>
      </c>
      <c r="E183" s="14">
        <v>295.65649999999994</v>
      </c>
      <c r="F183" s="14">
        <v>84.900500000000008</v>
      </c>
      <c r="G183" s="14">
        <v>1.7750999999999997</v>
      </c>
      <c r="H183" s="14">
        <v>146.2405</v>
      </c>
      <c r="I183" s="14">
        <v>50.735699999999994</v>
      </c>
      <c r="J183" s="14">
        <v>2.5319999999999996</v>
      </c>
      <c r="K183" s="14">
        <v>7.3209</v>
      </c>
      <c r="L183" s="14">
        <v>4.5526</v>
      </c>
      <c r="M183" s="14">
        <v>2.7683</v>
      </c>
      <c r="O183" s="14">
        <v>3.1122999999999998</v>
      </c>
      <c r="P183" s="14" t="e">
        <v>#VALUE!</v>
      </c>
      <c r="Q183" s="14">
        <v>-0.96050000000000013</v>
      </c>
      <c r="R183" s="14">
        <v>-0.96050000000000013</v>
      </c>
      <c r="S183" s="14">
        <v>88.145200000000003</v>
      </c>
      <c r="T183" s="14">
        <v>145.18949999999998</v>
      </c>
      <c r="U183" s="14">
        <v>2.3243</v>
      </c>
      <c r="V183" s="14">
        <v>13.697800000000001</v>
      </c>
      <c r="W183" s="14">
        <v>311.67869999999999</v>
      </c>
      <c r="X183" s="14">
        <v>63.70089999999999</v>
      </c>
      <c r="Y183" s="14">
        <v>12.965100000000001</v>
      </c>
      <c r="Z183" s="14">
        <v>232.91620000000003</v>
      </c>
      <c r="BE183" s="13"/>
    </row>
    <row r="184" spans="1:57" x14ac:dyDescent="0.35">
      <c r="A184" s="43">
        <v>2010</v>
      </c>
      <c r="B184" s="43" t="s">
        <v>57</v>
      </c>
      <c r="C184" s="45">
        <v>347.60750000000002</v>
      </c>
      <c r="D184" s="45">
        <v>18.614699999999999</v>
      </c>
      <c r="E184" s="45">
        <v>328.99279999999993</v>
      </c>
      <c r="F184" s="45">
        <v>98.618000000000009</v>
      </c>
      <c r="G184" s="45">
        <v>1.9623999999999997</v>
      </c>
      <c r="H184" s="45">
        <v>158.97710000000001</v>
      </c>
      <c r="I184" s="45">
        <v>56.441699999999997</v>
      </c>
      <c r="J184" s="45">
        <v>2.6935999999999996</v>
      </c>
      <c r="K184" s="45">
        <v>7.9695999999999998</v>
      </c>
      <c r="L184" s="45">
        <v>4.91</v>
      </c>
      <c r="M184" s="45">
        <v>3.0596000000000001</v>
      </c>
      <c r="N184" s="45"/>
      <c r="O184" s="45">
        <v>3.4030999999999998</v>
      </c>
      <c r="P184" s="45" t="e">
        <v>#VALUE!</v>
      </c>
      <c r="Q184" s="45">
        <v>-1.0726000000000002</v>
      </c>
      <c r="R184" s="45">
        <v>-1.0726000000000002</v>
      </c>
      <c r="S184" s="45">
        <v>102.16550000000001</v>
      </c>
      <c r="T184" s="45">
        <v>157.81829999999999</v>
      </c>
      <c r="U184" s="45">
        <v>2.6615000000000002</v>
      </c>
      <c r="V184" s="45">
        <v>15.1341</v>
      </c>
      <c r="W184" s="45">
        <v>346.78859999999997</v>
      </c>
      <c r="X184" s="45">
        <v>70.507899999999992</v>
      </c>
      <c r="Y184" s="45">
        <v>14.066200000000002</v>
      </c>
      <c r="Z184" s="45">
        <v>259.55760000000004</v>
      </c>
      <c r="BE184" s="13"/>
    </row>
    <row r="185" spans="1:57" x14ac:dyDescent="0.35">
      <c r="A185" s="13">
        <v>2011</v>
      </c>
      <c r="B185" s="13" t="s">
        <v>46</v>
      </c>
      <c r="C185" s="14">
        <v>33.746899999999997</v>
      </c>
      <c r="D185" s="14">
        <v>1.8555999999999999</v>
      </c>
      <c r="E185" s="14">
        <v>31.891300000000001</v>
      </c>
      <c r="F185" s="14">
        <v>11.3665</v>
      </c>
      <c r="G185" s="14">
        <v>0.15409999999999999</v>
      </c>
      <c r="H185" s="14">
        <v>12.756500000000001</v>
      </c>
      <c r="I185" s="14">
        <v>5.9775999999999998</v>
      </c>
      <c r="J185" s="14">
        <v>0.29459999999999997</v>
      </c>
      <c r="K185" s="14">
        <v>0.98170000000000002</v>
      </c>
      <c r="L185" s="14">
        <v>0.5998</v>
      </c>
      <c r="M185" s="14">
        <v>0.38190000000000002</v>
      </c>
      <c r="O185" s="14">
        <v>0.44650000000000001</v>
      </c>
      <c r="P185" s="14" t="s">
        <v>184</v>
      </c>
      <c r="Q185" s="14">
        <v>-8.6199999999999999E-2</v>
      </c>
      <c r="R185" s="14">
        <v>-8.6199999999999999E-2</v>
      </c>
      <c r="S185" s="14">
        <v>11.6867</v>
      </c>
      <c r="T185" s="14">
        <v>12.6637</v>
      </c>
      <c r="U185" s="14">
        <v>0.47570000000000001</v>
      </c>
      <c r="V185" s="14">
        <v>1.4126000000000001</v>
      </c>
      <c r="W185" s="14">
        <v>33.779499999999999</v>
      </c>
      <c r="X185" s="14">
        <v>7.7003000000000004</v>
      </c>
      <c r="Y185" s="14">
        <v>1.7226999999999999</v>
      </c>
      <c r="Z185" s="14">
        <v>24.277100000000001</v>
      </c>
      <c r="BE185" s="13"/>
    </row>
    <row r="186" spans="1:57" x14ac:dyDescent="0.35">
      <c r="A186" s="13">
        <v>2011</v>
      </c>
      <c r="B186" s="13" t="s">
        <v>47</v>
      </c>
      <c r="C186" s="14">
        <v>63.186599999999999</v>
      </c>
      <c r="D186" s="14">
        <v>3.5016999999999996</v>
      </c>
      <c r="E186" s="14">
        <v>59.684899999999999</v>
      </c>
      <c r="F186" s="14">
        <v>21.337400000000002</v>
      </c>
      <c r="G186" s="14">
        <v>0.28769999999999996</v>
      </c>
      <c r="H186" s="14">
        <v>23.254100000000001</v>
      </c>
      <c r="I186" s="14">
        <v>11.436999999999999</v>
      </c>
      <c r="J186" s="14">
        <v>0.72570000000000001</v>
      </c>
      <c r="K186" s="14">
        <v>2.0373999999999999</v>
      </c>
      <c r="L186" s="14">
        <v>1.2856999999999998</v>
      </c>
      <c r="M186" s="14">
        <v>0.75160000000000005</v>
      </c>
      <c r="O186" s="14">
        <v>0.76750000000000007</v>
      </c>
      <c r="P186" s="14" t="e">
        <v>#VALUE!</v>
      </c>
      <c r="Q186" s="14">
        <v>-0.1618</v>
      </c>
      <c r="R186" s="14">
        <v>-0.1618</v>
      </c>
      <c r="S186" s="14">
        <v>21.834499999999998</v>
      </c>
      <c r="T186" s="14">
        <v>23.078900000000001</v>
      </c>
      <c r="U186" s="14">
        <v>0.70660000000000001</v>
      </c>
      <c r="V186" s="14">
        <v>2.6436000000000002</v>
      </c>
      <c r="W186" s="14">
        <v>63.034999999999997</v>
      </c>
      <c r="X186" s="14">
        <v>14.967400000000001</v>
      </c>
      <c r="Y186" s="14">
        <v>3.5304000000000002</v>
      </c>
      <c r="Z186" s="14">
        <v>44.879199999999997</v>
      </c>
      <c r="BE186" s="13"/>
    </row>
    <row r="187" spans="1:57" x14ac:dyDescent="0.35">
      <c r="A187" s="13">
        <v>2011</v>
      </c>
      <c r="B187" s="13" t="s">
        <v>48</v>
      </c>
      <c r="C187" s="14">
        <v>94.3292</v>
      </c>
      <c r="D187" s="14">
        <v>5.3031999999999995</v>
      </c>
      <c r="E187" s="14">
        <v>89.025999999999996</v>
      </c>
      <c r="F187" s="14">
        <v>32.368400000000001</v>
      </c>
      <c r="G187" s="14">
        <v>0.38309999999999994</v>
      </c>
      <c r="H187" s="14">
        <v>34.015100000000004</v>
      </c>
      <c r="I187" s="14">
        <v>17.667999999999999</v>
      </c>
      <c r="J187" s="14">
        <v>1.0129000000000001</v>
      </c>
      <c r="K187" s="14">
        <v>2.7447999999999997</v>
      </c>
      <c r="L187" s="14">
        <v>1.7447999999999999</v>
      </c>
      <c r="M187" s="14">
        <v>0.99990000000000001</v>
      </c>
      <c r="O187" s="14">
        <v>1.0898000000000001</v>
      </c>
      <c r="P187" s="14" t="e">
        <v>#VALUE!</v>
      </c>
      <c r="Q187" s="14">
        <v>-0.25600000000000001</v>
      </c>
      <c r="R187" s="14">
        <v>-0.25600000000000001</v>
      </c>
      <c r="S187" s="14">
        <v>33.227399999999996</v>
      </c>
      <c r="T187" s="14">
        <v>33.656800000000004</v>
      </c>
      <c r="U187" s="14">
        <v>1.0641</v>
      </c>
      <c r="V187" s="14">
        <v>3.9432</v>
      </c>
      <c r="W187" s="14">
        <v>94.033199999999994</v>
      </c>
      <c r="X187" s="14">
        <v>22.515300000000003</v>
      </c>
      <c r="Y187" s="14">
        <v>4.8473000000000006</v>
      </c>
      <c r="Z187" s="14">
        <v>66.766599999999997</v>
      </c>
      <c r="BE187" s="13"/>
    </row>
    <row r="188" spans="1:57" x14ac:dyDescent="0.35">
      <c r="A188" s="13">
        <v>2011</v>
      </c>
      <c r="B188" s="13" t="s">
        <v>49</v>
      </c>
      <c r="C188" s="14">
        <v>119.71420000000001</v>
      </c>
      <c r="D188" s="14">
        <v>6.7207999999999997</v>
      </c>
      <c r="E188" s="14">
        <v>112.9933</v>
      </c>
      <c r="F188" s="14">
        <v>37.8386</v>
      </c>
      <c r="G188" s="14">
        <v>0.41049999999999992</v>
      </c>
      <c r="H188" s="14">
        <v>45.144000000000005</v>
      </c>
      <c r="I188" s="14">
        <v>23.590499999999999</v>
      </c>
      <c r="J188" s="14">
        <v>1.3407</v>
      </c>
      <c r="K188" s="14">
        <v>3.5957999999999997</v>
      </c>
      <c r="L188" s="14">
        <v>2.2917000000000001</v>
      </c>
      <c r="M188" s="14">
        <v>1.3039000000000001</v>
      </c>
      <c r="O188" s="14">
        <v>1.4043000000000001</v>
      </c>
      <c r="P188" s="14" t="e">
        <v>#VALUE!</v>
      </c>
      <c r="Q188" s="14">
        <v>-0.33100000000000002</v>
      </c>
      <c r="R188" s="14">
        <v>-0.33100000000000002</v>
      </c>
      <c r="S188" s="14">
        <v>38.801999999999992</v>
      </c>
      <c r="T188" s="14">
        <v>44.727400000000003</v>
      </c>
      <c r="U188" s="14">
        <v>1.7173</v>
      </c>
      <c r="V188" s="14">
        <v>5.2256</v>
      </c>
      <c r="W188" s="14">
        <v>119.9361</v>
      </c>
      <c r="X188" s="14">
        <v>29.931100000000004</v>
      </c>
      <c r="Y188" s="14">
        <v>6.3406000000000002</v>
      </c>
      <c r="Z188" s="14">
        <v>83.393100000000004</v>
      </c>
      <c r="BE188" s="13"/>
    </row>
    <row r="189" spans="1:57" x14ac:dyDescent="0.35">
      <c r="A189" s="13">
        <v>2011</v>
      </c>
      <c r="B189" s="13" t="s">
        <v>50</v>
      </c>
      <c r="C189" s="14">
        <v>145.79259999999999</v>
      </c>
      <c r="D189" s="14">
        <v>8.1151999999999997</v>
      </c>
      <c r="E189" s="14">
        <v>137.6773</v>
      </c>
      <c r="F189" s="14">
        <v>43.472099999999998</v>
      </c>
      <c r="G189" s="14">
        <v>0.45939999999999992</v>
      </c>
      <c r="H189" s="14">
        <v>56.354300000000009</v>
      </c>
      <c r="I189" s="14">
        <v>29.459</v>
      </c>
      <c r="J189" s="14">
        <v>1.6437999999999999</v>
      </c>
      <c r="K189" s="14">
        <v>5.0092999999999996</v>
      </c>
      <c r="L189" s="14">
        <v>3.2134999999999998</v>
      </c>
      <c r="M189" s="14">
        <v>1.7957000000000001</v>
      </c>
      <c r="O189" s="14">
        <v>1.6751</v>
      </c>
      <c r="P189" s="14" t="e">
        <v>#VALUE!</v>
      </c>
      <c r="Q189" s="14">
        <v>-0.3957</v>
      </c>
      <c r="R189" s="14">
        <v>-0.3957</v>
      </c>
      <c r="S189" s="14">
        <v>44.311799999999991</v>
      </c>
      <c r="T189" s="14">
        <v>55.898300000000006</v>
      </c>
      <c r="U189" s="14">
        <v>1.8486</v>
      </c>
      <c r="V189" s="14">
        <v>6.5458999999999996</v>
      </c>
      <c r="W189" s="14">
        <v>146.07169999999999</v>
      </c>
      <c r="X189" s="14">
        <v>37.787100000000002</v>
      </c>
      <c r="Y189" s="14">
        <v>8.3281000000000009</v>
      </c>
      <c r="Z189" s="14">
        <v>100.28580000000001</v>
      </c>
      <c r="BE189" s="13"/>
    </row>
    <row r="190" spans="1:57" x14ac:dyDescent="0.35">
      <c r="A190" s="13">
        <v>2011</v>
      </c>
      <c r="B190" s="13" t="s">
        <v>51</v>
      </c>
      <c r="C190" s="14">
        <v>170.66550000000001</v>
      </c>
      <c r="D190" s="14">
        <v>9.5276999999999994</v>
      </c>
      <c r="E190" s="14">
        <v>161.1377</v>
      </c>
      <c r="F190" s="14">
        <v>49.541899999999998</v>
      </c>
      <c r="G190" s="14">
        <v>0.50459999999999994</v>
      </c>
      <c r="H190" s="14">
        <v>66.885400000000004</v>
      </c>
      <c r="I190" s="14">
        <v>35.066099999999999</v>
      </c>
      <c r="J190" s="14">
        <v>1.9138999999999999</v>
      </c>
      <c r="K190" s="14">
        <v>5.7123999999999997</v>
      </c>
      <c r="L190" s="14">
        <v>3.5819999999999999</v>
      </c>
      <c r="M190" s="14">
        <v>2.1303000000000001</v>
      </c>
      <c r="O190" s="14">
        <v>1.9879</v>
      </c>
      <c r="P190" s="14" t="e">
        <v>#VALUE!</v>
      </c>
      <c r="Q190" s="14">
        <v>-0.47449999999999998</v>
      </c>
      <c r="R190" s="14">
        <v>-0.47449999999999998</v>
      </c>
      <c r="S190" s="14">
        <v>50.439199999999992</v>
      </c>
      <c r="T190" s="14">
        <v>66.3994</v>
      </c>
      <c r="U190" s="14">
        <v>2.5935999999999999</v>
      </c>
      <c r="V190" s="14">
        <v>7.8010000000000002</v>
      </c>
      <c r="W190" s="14">
        <v>171.53229999999999</v>
      </c>
      <c r="X190" s="14">
        <v>44.680199999999999</v>
      </c>
      <c r="Y190" s="14">
        <v>9.6141000000000005</v>
      </c>
      <c r="Z190" s="14">
        <v>116.93190000000001</v>
      </c>
      <c r="BE190" s="13"/>
    </row>
    <row r="191" spans="1:57" x14ac:dyDescent="0.35">
      <c r="A191" s="13">
        <v>2011</v>
      </c>
      <c r="B191" s="13" t="s">
        <v>52</v>
      </c>
      <c r="C191" s="14">
        <v>195.17740000000001</v>
      </c>
      <c r="D191" s="14">
        <v>10.861899999999999</v>
      </c>
      <c r="E191" s="14">
        <v>184.31540000000001</v>
      </c>
      <c r="F191" s="14">
        <v>54.742899999999999</v>
      </c>
      <c r="G191" s="14">
        <v>0.5472999999999999</v>
      </c>
      <c r="H191" s="14">
        <v>78.615900000000011</v>
      </c>
      <c r="I191" s="14">
        <v>40.191000000000003</v>
      </c>
      <c r="J191" s="14">
        <v>2.1556999999999999</v>
      </c>
      <c r="K191" s="14">
        <v>6.2698999999999998</v>
      </c>
      <c r="L191" s="14">
        <v>3.8558999999999997</v>
      </c>
      <c r="M191" s="14">
        <v>2.4138999999999999</v>
      </c>
      <c r="O191" s="14">
        <v>2.3437999999999999</v>
      </c>
      <c r="P191" s="14" t="e">
        <v>#VALUE!</v>
      </c>
      <c r="Q191" s="14">
        <v>-0.55120000000000002</v>
      </c>
      <c r="R191" s="14">
        <v>-0.55120000000000002</v>
      </c>
      <c r="S191" s="14">
        <v>55.813599999999994</v>
      </c>
      <c r="T191" s="14">
        <v>78.080700000000007</v>
      </c>
      <c r="U191" s="14">
        <v>3.5945999999999998</v>
      </c>
      <c r="V191" s="14">
        <v>9.0028000000000006</v>
      </c>
      <c r="W191" s="14">
        <v>196.91289999999998</v>
      </c>
      <c r="X191" s="14">
        <v>50.960299999999997</v>
      </c>
      <c r="Y191" s="14">
        <v>10.769300000000001</v>
      </c>
      <c r="Z191" s="14">
        <v>133.90620000000001</v>
      </c>
      <c r="BE191" s="13"/>
    </row>
    <row r="192" spans="1:57" x14ac:dyDescent="0.35">
      <c r="A192" s="13">
        <v>2011</v>
      </c>
      <c r="B192" s="49" t="s">
        <v>53</v>
      </c>
      <c r="C192" s="14">
        <v>220.0521</v>
      </c>
      <c r="D192" s="14">
        <v>12.246499999999999</v>
      </c>
      <c r="E192" s="14">
        <v>207.80560000000003</v>
      </c>
      <c r="F192" s="14">
        <v>60.619</v>
      </c>
      <c r="G192" s="14">
        <v>0.60299999999999987</v>
      </c>
      <c r="H192" s="14">
        <v>89.979200000000006</v>
      </c>
      <c r="I192" s="14">
        <v>45.132400000000004</v>
      </c>
      <c r="J192" s="14">
        <v>2.4561999999999999</v>
      </c>
      <c r="K192" s="14">
        <v>6.9397000000000002</v>
      </c>
      <c r="L192" s="14">
        <v>4.2126000000000001</v>
      </c>
      <c r="M192" s="14">
        <v>2.7269999999999999</v>
      </c>
      <c r="O192" s="14">
        <v>2.7128999999999999</v>
      </c>
      <c r="P192" s="14" t="e">
        <v>#VALUE!</v>
      </c>
      <c r="Q192" s="14">
        <v>-0.63680000000000003</v>
      </c>
      <c r="R192" s="14">
        <v>-0.63680000000000003</v>
      </c>
      <c r="S192" s="14">
        <v>61.849399999999996</v>
      </c>
      <c r="T192" s="14">
        <v>89.405900000000003</v>
      </c>
      <c r="U192" s="14">
        <v>4.5118999999999998</v>
      </c>
      <c r="V192" s="14">
        <v>10.2209</v>
      </c>
      <c r="W192" s="14">
        <v>222.53849999999997</v>
      </c>
      <c r="X192" s="14">
        <v>57.241</v>
      </c>
      <c r="Y192" s="14">
        <v>12.108600000000001</v>
      </c>
      <c r="Z192" s="14">
        <v>151.2013</v>
      </c>
      <c r="BE192" s="13"/>
    </row>
    <row r="193" spans="1:57" x14ac:dyDescent="0.35">
      <c r="A193" s="13">
        <v>2011</v>
      </c>
      <c r="B193" s="13" t="s">
        <v>144</v>
      </c>
      <c r="C193" s="14">
        <v>245.50620000000001</v>
      </c>
      <c r="D193" s="14">
        <v>13.5602</v>
      </c>
      <c r="E193" s="14">
        <v>231.94600000000003</v>
      </c>
      <c r="F193" s="14">
        <v>66.908600000000007</v>
      </c>
      <c r="G193" s="14">
        <v>0.65809999999999991</v>
      </c>
      <c r="H193" s="14">
        <v>101.61420000000001</v>
      </c>
      <c r="I193" s="14">
        <v>49.379300000000001</v>
      </c>
      <c r="J193" s="14">
        <v>2.8956999999999997</v>
      </c>
      <c r="K193" s="14">
        <v>8.1467000000000009</v>
      </c>
      <c r="L193" s="14">
        <v>4.9161000000000001</v>
      </c>
      <c r="M193" s="14">
        <v>3.2304999999999997</v>
      </c>
      <c r="O193" s="14">
        <v>3.0507999999999997</v>
      </c>
      <c r="P193" s="14" t="e">
        <v>#VALUE!</v>
      </c>
      <c r="Q193" s="14">
        <v>-0.70740000000000003</v>
      </c>
      <c r="R193" s="14">
        <v>-0.70740000000000003</v>
      </c>
      <c r="S193" s="14">
        <v>68.073599999999999</v>
      </c>
      <c r="T193" s="14">
        <v>101.0043</v>
      </c>
      <c r="U193" s="14">
        <v>4.9525999999999994</v>
      </c>
      <c r="V193" s="14">
        <v>11.4727</v>
      </c>
      <c r="W193" s="14">
        <v>248.37139999999997</v>
      </c>
      <c r="X193" s="14">
        <v>63.472299999999997</v>
      </c>
      <c r="Y193" s="14">
        <v>14.093</v>
      </c>
      <c r="Z193" s="14">
        <v>169.18100000000001</v>
      </c>
      <c r="BE193" s="13"/>
    </row>
    <row r="194" spans="1:57" x14ac:dyDescent="0.35">
      <c r="A194" s="13">
        <v>2011</v>
      </c>
      <c r="B194" s="13" t="s">
        <v>55</v>
      </c>
      <c r="C194" s="14">
        <v>272.90010000000001</v>
      </c>
      <c r="D194" s="14">
        <v>14.9809</v>
      </c>
      <c r="E194" s="14">
        <v>257.91930000000002</v>
      </c>
      <c r="F194" s="14">
        <v>75.145600000000002</v>
      </c>
      <c r="G194" s="14">
        <v>0.72999999999999987</v>
      </c>
      <c r="H194" s="14">
        <v>112.90180000000001</v>
      </c>
      <c r="I194" s="14">
        <v>53.436300000000003</v>
      </c>
      <c r="J194" s="14">
        <v>3.4268999999999998</v>
      </c>
      <c r="K194" s="14">
        <v>9.6291000000000011</v>
      </c>
      <c r="L194" s="14">
        <v>5.8308999999999997</v>
      </c>
      <c r="M194" s="14">
        <v>3.7980999999999998</v>
      </c>
      <c r="O194" s="14">
        <v>3.4353999999999996</v>
      </c>
      <c r="P194" s="14" t="e">
        <v>#VALUE!</v>
      </c>
      <c r="Q194" s="14">
        <v>-0.78590000000000004</v>
      </c>
      <c r="R194" s="14">
        <v>-0.78590000000000004</v>
      </c>
      <c r="S194" s="14">
        <v>76.252399999999994</v>
      </c>
      <c r="T194" s="14">
        <v>112.2482</v>
      </c>
      <c r="U194" s="14">
        <v>5.1691999999999991</v>
      </c>
      <c r="V194" s="14">
        <v>12.7675</v>
      </c>
      <c r="W194" s="14">
        <v>275.85609999999997</v>
      </c>
      <c r="X194" s="14">
        <v>69.927499999999995</v>
      </c>
      <c r="Y194" s="14">
        <v>16.491199999999999</v>
      </c>
      <c r="Z194" s="14">
        <v>188.7775</v>
      </c>
      <c r="BE194" s="13"/>
    </row>
    <row r="195" spans="1:57" x14ac:dyDescent="0.35">
      <c r="A195" s="13">
        <v>2011</v>
      </c>
      <c r="B195" s="13" t="s">
        <v>56</v>
      </c>
      <c r="C195" s="14">
        <v>302.28730000000002</v>
      </c>
      <c r="D195" s="14">
        <v>16.582100000000001</v>
      </c>
      <c r="E195" s="14">
        <v>285.70530000000002</v>
      </c>
      <c r="F195" s="14">
        <v>86.900900000000007</v>
      </c>
      <c r="G195" s="14">
        <v>0.81809999999999983</v>
      </c>
      <c r="H195" s="14">
        <v>122.43470000000001</v>
      </c>
      <c r="I195" s="14">
        <v>57.637700000000002</v>
      </c>
      <c r="J195" s="14">
        <v>3.9146999999999998</v>
      </c>
      <c r="K195" s="14">
        <v>11.042300000000001</v>
      </c>
      <c r="L195" s="14">
        <v>6.6848000000000001</v>
      </c>
      <c r="M195" s="14">
        <v>4.3574000000000002</v>
      </c>
      <c r="O195" s="14">
        <v>3.8204999999999996</v>
      </c>
      <c r="P195" s="14" t="e">
        <v>#VALUE!</v>
      </c>
      <c r="Q195" s="14">
        <v>-0.86380000000000001</v>
      </c>
      <c r="R195" s="14">
        <v>-0.86380000000000001</v>
      </c>
      <c r="S195" s="14">
        <v>88.002799999999993</v>
      </c>
      <c r="T195" s="14">
        <v>121.7092</v>
      </c>
      <c r="U195" s="14">
        <v>5.0309999999999988</v>
      </c>
      <c r="V195" s="14">
        <v>14.152799999999999</v>
      </c>
      <c r="W195" s="14">
        <v>304.88909999999998</v>
      </c>
      <c r="X195" s="14">
        <v>76.414999999999992</v>
      </c>
      <c r="Y195" s="14">
        <v>18.7773</v>
      </c>
      <c r="Z195" s="14">
        <v>210.15389999999999</v>
      </c>
      <c r="BE195" s="13"/>
    </row>
    <row r="196" spans="1:57" x14ac:dyDescent="0.35">
      <c r="A196" s="43">
        <v>2011</v>
      </c>
      <c r="B196" s="43" t="s">
        <v>57</v>
      </c>
      <c r="C196" s="45">
        <v>332.53899999999999</v>
      </c>
      <c r="D196" s="45">
        <v>18.321899999999999</v>
      </c>
      <c r="E196" s="45">
        <v>314.21720000000005</v>
      </c>
      <c r="F196" s="45">
        <v>99.435700000000011</v>
      </c>
      <c r="G196" s="45">
        <v>0.91449999999999987</v>
      </c>
      <c r="H196" s="45">
        <v>130.4847</v>
      </c>
      <c r="I196" s="45">
        <v>62.655100000000004</v>
      </c>
      <c r="J196" s="45">
        <v>4.5777999999999999</v>
      </c>
      <c r="K196" s="45">
        <v>12.917900000000001</v>
      </c>
      <c r="L196" s="45">
        <v>7.7688000000000006</v>
      </c>
      <c r="M196" s="45">
        <v>5.149</v>
      </c>
      <c r="N196" s="45"/>
      <c r="O196" s="45">
        <v>4.1790999999999991</v>
      </c>
      <c r="P196" s="45" t="e">
        <v>#VALUE!</v>
      </c>
      <c r="Q196" s="45">
        <v>-0.94779999999999998</v>
      </c>
      <c r="R196" s="45">
        <v>-0.94779999999999998</v>
      </c>
      <c r="S196" s="45">
        <v>100.3026</v>
      </c>
      <c r="T196" s="45">
        <v>129.6686</v>
      </c>
      <c r="U196" s="45">
        <v>6.2231999999999985</v>
      </c>
      <c r="V196" s="45">
        <v>15.574299999999999</v>
      </c>
      <c r="W196" s="45">
        <v>336.0147</v>
      </c>
      <c r="X196" s="45">
        <v>84.329799999999992</v>
      </c>
      <c r="Y196" s="45">
        <v>21.674600000000002</v>
      </c>
      <c r="Z196" s="45">
        <v>230.83499999999998</v>
      </c>
      <c r="BE196" s="13"/>
    </row>
    <row r="197" spans="1:57" x14ac:dyDescent="0.35">
      <c r="A197" s="13">
        <v>2012</v>
      </c>
      <c r="B197" s="13" t="s">
        <v>46</v>
      </c>
      <c r="C197" s="14">
        <v>30.698899999999998</v>
      </c>
      <c r="D197" s="14">
        <v>1.7728999999999999</v>
      </c>
      <c r="E197" s="14">
        <v>28.926100000000002</v>
      </c>
      <c r="F197" s="14">
        <v>12.177300000000001</v>
      </c>
      <c r="G197" s="14">
        <v>0.14680000000000001</v>
      </c>
      <c r="H197" s="14">
        <v>8.0869</v>
      </c>
      <c r="I197" s="14">
        <v>5.5232000000000001</v>
      </c>
      <c r="J197" s="14">
        <v>0.65839999999999999</v>
      </c>
      <c r="K197" s="14">
        <v>1.7479</v>
      </c>
      <c r="L197" s="14">
        <v>1.1402000000000001</v>
      </c>
      <c r="M197" s="14">
        <v>0.60760000000000003</v>
      </c>
      <c r="O197" s="14">
        <v>0.66320000000000001</v>
      </c>
      <c r="P197" s="14" t="s">
        <v>184</v>
      </c>
      <c r="Q197" s="14">
        <v>-7.7600000000000002E-2</v>
      </c>
      <c r="R197" s="14">
        <v>-7.7600000000000002E-2</v>
      </c>
      <c r="S197" s="14">
        <v>13.136900000000001</v>
      </c>
      <c r="T197" s="14">
        <v>7.976</v>
      </c>
      <c r="U197" s="14">
        <v>1.4095</v>
      </c>
      <c r="V197" s="14">
        <v>1.4016999999999999</v>
      </c>
      <c r="W197" s="14">
        <v>31.737200000000001</v>
      </c>
      <c r="X197" s="14">
        <v>8.5927000000000007</v>
      </c>
      <c r="Y197" s="14">
        <v>3.0695000000000001</v>
      </c>
      <c r="Z197" s="14">
        <v>20.411000000000001</v>
      </c>
      <c r="BE197" s="13"/>
    </row>
    <row r="198" spans="1:57" x14ac:dyDescent="0.35">
      <c r="A198" s="13">
        <v>2012</v>
      </c>
      <c r="B198" s="13" t="s">
        <v>47</v>
      </c>
      <c r="C198" s="14">
        <v>62.249099999999999</v>
      </c>
      <c r="D198" s="14">
        <v>3.6469</v>
      </c>
      <c r="E198" s="14">
        <v>58.6023</v>
      </c>
      <c r="F198" s="14">
        <v>25.821800000000003</v>
      </c>
      <c r="G198" s="14">
        <v>0.28539999999999999</v>
      </c>
      <c r="H198" s="14">
        <v>15.948</v>
      </c>
      <c r="I198" s="14">
        <v>11.139800000000001</v>
      </c>
      <c r="J198" s="14">
        <v>1.1297999999999999</v>
      </c>
      <c r="K198" s="14">
        <v>3.2077</v>
      </c>
      <c r="L198" s="14">
        <v>2.0760000000000001</v>
      </c>
      <c r="M198" s="14">
        <v>1.1316000000000002</v>
      </c>
      <c r="O198" s="14">
        <v>1.2361</v>
      </c>
      <c r="P198" s="14" t="e">
        <v>#VALUE!</v>
      </c>
      <c r="Q198" s="14">
        <v>-0.16620000000000001</v>
      </c>
      <c r="R198" s="14">
        <v>-0.16620000000000001</v>
      </c>
      <c r="S198" s="14">
        <v>27.584200000000003</v>
      </c>
      <c r="T198" s="14">
        <v>15.7812</v>
      </c>
      <c r="U198" s="14">
        <v>0.88629999999999998</v>
      </c>
      <c r="V198" s="14">
        <v>2.8395999999999999</v>
      </c>
      <c r="W198" s="14">
        <v>62.328100000000006</v>
      </c>
      <c r="X198" s="14">
        <v>16.7133</v>
      </c>
      <c r="Y198" s="14">
        <v>5.5735000000000001</v>
      </c>
      <c r="Z198" s="14">
        <v>42.055199999999999</v>
      </c>
      <c r="BE198" s="13"/>
    </row>
    <row r="199" spans="1:57" x14ac:dyDescent="0.35">
      <c r="A199" s="13">
        <v>2012</v>
      </c>
      <c r="B199" s="13" t="s">
        <v>48</v>
      </c>
      <c r="C199" s="14">
        <v>90.802799999999991</v>
      </c>
      <c r="D199" s="14">
        <v>5.3548999999999998</v>
      </c>
      <c r="E199" s="14">
        <v>85.448000000000008</v>
      </c>
      <c r="F199" s="14">
        <v>39.086000000000006</v>
      </c>
      <c r="G199" s="14">
        <v>0.39800000000000002</v>
      </c>
      <c r="H199" s="14">
        <v>23.167200000000001</v>
      </c>
      <c r="I199" s="14">
        <v>15.6219</v>
      </c>
      <c r="J199" s="14">
        <v>1.504</v>
      </c>
      <c r="K199" s="14">
        <v>4.3367000000000004</v>
      </c>
      <c r="L199" s="14">
        <v>2.8296000000000001</v>
      </c>
      <c r="M199" s="14">
        <v>1.5070000000000001</v>
      </c>
      <c r="O199" s="14">
        <v>1.5911</v>
      </c>
      <c r="P199" s="14" t="e">
        <v>#VALUE!</v>
      </c>
      <c r="Q199" s="14">
        <v>-0.25680000000000003</v>
      </c>
      <c r="R199" s="14">
        <v>-0.25680000000000003</v>
      </c>
      <c r="S199" s="14">
        <v>41.392600000000002</v>
      </c>
      <c r="T199" s="14">
        <v>22.944299999999998</v>
      </c>
      <c r="U199" s="14">
        <v>1.9876999999999998</v>
      </c>
      <c r="V199" s="14">
        <v>4.1402999999999999</v>
      </c>
      <c r="W199" s="14">
        <v>91.575800000000001</v>
      </c>
      <c r="X199" s="14">
        <v>23.053599999999999</v>
      </c>
      <c r="Y199" s="14">
        <v>7.4317000000000002</v>
      </c>
      <c r="Z199" s="14">
        <v>62.651200000000003</v>
      </c>
      <c r="BE199" s="13"/>
    </row>
    <row r="200" spans="1:57" x14ac:dyDescent="0.35">
      <c r="A200" s="13">
        <v>2012</v>
      </c>
      <c r="B200" s="13" t="s">
        <v>49</v>
      </c>
      <c r="C200" s="14">
        <v>117.31009999999999</v>
      </c>
      <c r="D200" s="14">
        <v>6.9722</v>
      </c>
      <c r="E200" s="14">
        <v>110.33800000000001</v>
      </c>
      <c r="F200" s="14">
        <v>50.233000000000004</v>
      </c>
      <c r="G200" s="14">
        <v>0.50690000000000002</v>
      </c>
      <c r="H200" s="14">
        <v>29.624300000000002</v>
      </c>
      <c r="I200" s="14">
        <v>21.249000000000002</v>
      </c>
      <c r="J200" s="14">
        <v>1.6993</v>
      </c>
      <c r="K200" s="14">
        <v>5.5103000000000009</v>
      </c>
      <c r="L200" s="14">
        <v>3.4691999999999998</v>
      </c>
      <c r="M200" s="14">
        <v>2.0409000000000002</v>
      </c>
      <c r="O200" s="14">
        <v>1.8563000000000001</v>
      </c>
      <c r="P200" s="14" t="e">
        <v>#VALUE!</v>
      </c>
      <c r="Q200" s="14">
        <v>-0.34100000000000003</v>
      </c>
      <c r="R200" s="14">
        <v>-0.34100000000000003</v>
      </c>
      <c r="S200" s="14">
        <v>52.987000000000002</v>
      </c>
      <c r="T200" s="14">
        <v>29.360199999999999</v>
      </c>
      <c r="U200" s="14">
        <v>3.0504999999999995</v>
      </c>
      <c r="V200" s="14">
        <v>5.5682999999999998</v>
      </c>
      <c r="W200" s="14">
        <v>118.95660000000001</v>
      </c>
      <c r="X200" s="14">
        <v>30.314699999999998</v>
      </c>
      <c r="Y200" s="14">
        <v>9.0656999999999996</v>
      </c>
      <c r="Z200" s="14">
        <v>80.364200000000011</v>
      </c>
      <c r="BE200" s="13"/>
    </row>
    <row r="201" spans="1:57" x14ac:dyDescent="0.35">
      <c r="A201" s="13">
        <v>2012</v>
      </c>
      <c r="B201" s="13" t="s">
        <v>50</v>
      </c>
      <c r="C201" s="14">
        <v>143.42140000000001</v>
      </c>
      <c r="D201" s="14">
        <v>8.5456000000000003</v>
      </c>
      <c r="E201" s="14">
        <v>134.8759</v>
      </c>
      <c r="F201" s="14">
        <v>59.881900000000002</v>
      </c>
      <c r="G201" s="14">
        <v>0.59460000000000002</v>
      </c>
      <c r="H201" s="14">
        <v>37.2393</v>
      </c>
      <c r="I201" s="14">
        <v>26.981900000000003</v>
      </c>
      <c r="J201" s="14">
        <v>1.8983000000000001</v>
      </c>
      <c r="K201" s="14">
        <v>6.5634000000000006</v>
      </c>
      <c r="L201" s="14">
        <v>4.0107999999999997</v>
      </c>
      <c r="M201" s="14">
        <v>2.5524</v>
      </c>
      <c r="O201" s="14">
        <v>2.1358999999999999</v>
      </c>
      <c r="P201" s="14" t="e">
        <v>#VALUE!</v>
      </c>
      <c r="Q201" s="14">
        <v>-0.41930000000000001</v>
      </c>
      <c r="R201" s="14">
        <v>-0.41930000000000001</v>
      </c>
      <c r="S201" s="14">
        <v>63.066400000000002</v>
      </c>
      <c r="T201" s="14">
        <v>36.943300000000001</v>
      </c>
      <c r="U201" s="14">
        <v>4.1622999999999992</v>
      </c>
      <c r="V201" s="14">
        <v>6.9761999999999995</v>
      </c>
      <c r="W201" s="14">
        <v>146.01420000000002</v>
      </c>
      <c r="X201" s="14">
        <v>37.579299999999996</v>
      </c>
      <c r="Y201" s="14">
        <v>10.5974</v>
      </c>
      <c r="Z201" s="14">
        <v>97.715700000000012</v>
      </c>
      <c r="BE201" s="13"/>
    </row>
    <row r="202" spans="1:57" x14ac:dyDescent="0.35">
      <c r="A202" s="13">
        <v>2012</v>
      </c>
      <c r="B202" s="13" t="s">
        <v>51</v>
      </c>
      <c r="C202" s="14">
        <v>167.3972</v>
      </c>
      <c r="D202" s="14">
        <v>10.015600000000001</v>
      </c>
      <c r="E202" s="14">
        <v>157.3817</v>
      </c>
      <c r="F202" s="14">
        <v>67.876000000000005</v>
      </c>
      <c r="G202" s="14">
        <v>0.68959999999999999</v>
      </c>
      <c r="H202" s="14">
        <v>44.681800000000003</v>
      </c>
      <c r="I202" s="14">
        <v>32.448800000000006</v>
      </c>
      <c r="J202" s="14">
        <v>2.0700000000000003</v>
      </c>
      <c r="K202" s="14">
        <v>7.7131000000000007</v>
      </c>
      <c r="L202" s="14">
        <v>4.556</v>
      </c>
      <c r="M202" s="14">
        <v>3.1569000000000003</v>
      </c>
      <c r="O202" s="14">
        <v>2.4036999999999997</v>
      </c>
      <c r="P202" s="14" t="e">
        <v>#VALUE!</v>
      </c>
      <c r="Q202" s="14">
        <v>-0.50109999999999999</v>
      </c>
      <c r="R202" s="14">
        <v>-0.50109999999999999</v>
      </c>
      <c r="S202" s="14">
        <v>71.493700000000004</v>
      </c>
      <c r="T202" s="14">
        <v>44.352600000000002</v>
      </c>
      <c r="U202" s="14">
        <v>5.1106999999999996</v>
      </c>
      <c r="V202" s="14">
        <v>8.2675000000000001</v>
      </c>
      <c r="W202" s="14">
        <v>170.75970000000001</v>
      </c>
      <c r="X202" s="14">
        <v>44.635299999999994</v>
      </c>
      <c r="Y202" s="14">
        <v>12.186500000000001</v>
      </c>
      <c r="Z202" s="14">
        <v>113.24730000000001</v>
      </c>
      <c r="BE202" s="13"/>
    </row>
    <row r="203" spans="1:57" x14ac:dyDescent="0.35">
      <c r="A203" s="13">
        <v>2012</v>
      </c>
      <c r="B203" s="13" t="s">
        <v>52</v>
      </c>
      <c r="C203" s="14">
        <v>191.6157</v>
      </c>
      <c r="D203" s="14">
        <v>11.498500000000002</v>
      </c>
      <c r="E203" s="14">
        <v>180.1173</v>
      </c>
      <c r="F203" s="14">
        <v>76.538900000000012</v>
      </c>
      <c r="G203" s="14">
        <v>0.73799999999999999</v>
      </c>
      <c r="H203" s="14">
        <v>52.142700000000005</v>
      </c>
      <c r="I203" s="14">
        <v>37.595600000000005</v>
      </c>
      <c r="J203" s="14">
        <v>2.3084000000000002</v>
      </c>
      <c r="K203" s="14">
        <v>8.6108000000000011</v>
      </c>
      <c r="L203" s="14">
        <v>5.0145</v>
      </c>
      <c r="M203" s="14">
        <v>3.5962000000000005</v>
      </c>
      <c r="O203" s="14">
        <v>2.7694999999999999</v>
      </c>
      <c r="P203" s="14" t="e">
        <v>#VALUE!</v>
      </c>
      <c r="Q203" s="14">
        <v>-0.58630000000000004</v>
      </c>
      <c r="R203" s="14">
        <v>-0.58630000000000004</v>
      </c>
      <c r="S203" s="14">
        <v>80.635000000000005</v>
      </c>
      <c r="T203" s="14">
        <v>51.7913</v>
      </c>
      <c r="U203" s="14">
        <v>6.4798999999999998</v>
      </c>
      <c r="V203" s="14">
        <v>9.5633999999999997</v>
      </c>
      <c r="W203" s="14">
        <v>196.16040000000001</v>
      </c>
      <c r="X203" s="14">
        <v>51.283999999999992</v>
      </c>
      <c r="Y203" s="14">
        <v>13.688400000000001</v>
      </c>
      <c r="Z203" s="14">
        <v>129.4194</v>
      </c>
      <c r="BE203" s="13"/>
    </row>
    <row r="204" spans="1:57" x14ac:dyDescent="0.35">
      <c r="A204" s="13">
        <v>2012</v>
      </c>
      <c r="B204" s="13" t="s">
        <v>53</v>
      </c>
      <c r="C204" s="14">
        <v>215.8809</v>
      </c>
      <c r="D204" s="14">
        <v>13.046700000000001</v>
      </c>
      <c r="E204" s="14">
        <v>202.83429999999998</v>
      </c>
      <c r="F204" s="14">
        <v>84.963700000000017</v>
      </c>
      <c r="G204" s="14">
        <v>0.79239999999999999</v>
      </c>
      <c r="H204" s="14">
        <v>58.901000000000003</v>
      </c>
      <c r="I204" s="14">
        <v>43.550500000000007</v>
      </c>
      <c r="J204" s="14">
        <v>2.5379</v>
      </c>
      <c r="K204" s="14">
        <v>9.6152000000000015</v>
      </c>
      <c r="L204" s="14">
        <v>5.5140000000000002</v>
      </c>
      <c r="M204" s="14">
        <v>4.1011000000000006</v>
      </c>
      <c r="O204" s="14">
        <v>3.1426999999999996</v>
      </c>
      <c r="P204" s="14" t="e">
        <v>#VALUE!</v>
      </c>
      <c r="Q204" s="14">
        <v>-0.66890000000000005</v>
      </c>
      <c r="R204" s="14">
        <v>-0.66890000000000005</v>
      </c>
      <c r="S204" s="14">
        <v>89.560300000000012</v>
      </c>
      <c r="T204" s="14">
        <v>58.5184</v>
      </c>
      <c r="U204" s="14">
        <v>7.7690999999999999</v>
      </c>
      <c r="V204" s="14">
        <v>10.8584</v>
      </c>
      <c r="W204" s="14">
        <v>221.4616</v>
      </c>
      <c r="X204" s="14">
        <v>58.846099999999993</v>
      </c>
      <c r="Y204" s="14">
        <v>15.295600000000002</v>
      </c>
      <c r="Z204" s="14">
        <v>144.65690000000001</v>
      </c>
      <c r="BE204" s="13"/>
    </row>
    <row r="205" spans="1:57" x14ac:dyDescent="0.35">
      <c r="A205" s="13">
        <v>2012</v>
      </c>
      <c r="B205" s="13" t="s">
        <v>144</v>
      </c>
      <c r="C205" s="14">
        <v>240.12569999999999</v>
      </c>
      <c r="D205" s="14">
        <v>14.563200000000002</v>
      </c>
      <c r="E205" s="14">
        <v>225.56259999999997</v>
      </c>
      <c r="F205" s="14">
        <v>94.692500000000024</v>
      </c>
      <c r="G205" s="14">
        <v>0.85840000000000005</v>
      </c>
      <c r="H205" s="14">
        <v>63.932500000000005</v>
      </c>
      <c r="I205" s="14">
        <v>48.826300000000003</v>
      </c>
      <c r="J205" s="14">
        <v>2.8656000000000001</v>
      </c>
      <c r="K205" s="14">
        <v>11.475100000000001</v>
      </c>
      <c r="L205" s="14">
        <v>6.6105999999999998</v>
      </c>
      <c r="M205" s="14">
        <v>4.8644000000000007</v>
      </c>
      <c r="O205" s="14">
        <v>3.6623999999999999</v>
      </c>
      <c r="P205" s="14" t="e">
        <v>#VALUE!</v>
      </c>
      <c r="Q205" s="14">
        <v>-0.74980000000000002</v>
      </c>
      <c r="R205" s="14">
        <v>-0.74980000000000002</v>
      </c>
      <c r="S205" s="14">
        <v>99.945700000000016</v>
      </c>
      <c r="T205" s="14">
        <v>63.520299999999999</v>
      </c>
      <c r="U205" s="14">
        <v>9.1673000000000009</v>
      </c>
      <c r="V205" s="14">
        <v>12.154</v>
      </c>
      <c r="W205" s="14">
        <v>246.8836</v>
      </c>
      <c r="X205" s="14">
        <v>66.829099999999997</v>
      </c>
      <c r="Y205" s="14">
        <v>18.002800000000001</v>
      </c>
      <c r="Z205" s="14">
        <v>159.48310000000001</v>
      </c>
      <c r="BE205" s="13"/>
    </row>
    <row r="206" spans="1:57" x14ac:dyDescent="0.35">
      <c r="A206" s="13">
        <v>2012</v>
      </c>
      <c r="B206" s="13" t="s">
        <v>55</v>
      </c>
      <c r="C206" s="14">
        <v>268.34179999999998</v>
      </c>
      <c r="D206" s="14">
        <v>16.264700000000001</v>
      </c>
      <c r="E206" s="14">
        <v>252.07719999999998</v>
      </c>
      <c r="F206" s="14">
        <v>107.01550000000003</v>
      </c>
      <c r="G206" s="14">
        <v>0.94920000000000004</v>
      </c>
      <c r="H206" s="14">
        <v>70.927999999999997</v>
      </c>
      <c r="I206" s="14">
        <v>53.725900000000003</v>
      </c>
      <c r="J206" s="14">
        <v>3.2462</v>
      </c>
      <c r="K206" s="14">
        <v>12.830400000000001</v>
      </c>
      <c r="L206" s="14">
        <v>7.2395999999999994</v>
      </c>
      <c r="M206" s="14">
        <v>5.5907000000000009</v>
      </c>
      <c r="O206" s="14">
        <v>4.2218</v>
      </c>
      <c r="P206" s="14" t="e">
        <v>#VALUE!</v>
      </c>
      <c r="Q206" s="14">
        <v>-0.83940000000000003</v>
      </c>
      <c r="R206" s="14">
        <v>-0.83940000000000003</v>
      </c>
      <c r="S206" s="14">
        <v>112.99160000000002</v>
      </c>
      <c r="T206" s="14">
        <v>70.480599999999995</v>
      </c>
      <c r="U206" s="14">
        <v>9.8181000000000012</v>
      </c>
      <c r="V206" s="14">
        <v>13.5025</v>
      </c>
      <c r="W206" s="14">
        <v>275.39749999999998</v>
      </c>
      <c r="X206" s="14">
        <v>74.024000000000001</v>
      </c>
      <c r="Y206" s="14">
        <v>20.298100000000002</v>
      </c>
      <c r="Z206" s="14">
        <v>178.89240000000001</v>
      </c>
      <c r="BE206" s="13"/>
    </row>
    <row r="207" spans="1:57" x14ac:dyDescent="0.35">
      <c r="A207" s="13">
        <v>2012</v>
      </c>
      <c r="B207" s="13" t="s">
        <v>56</v>
      </c>
      <c r="C207" s="14">
        <v>297.23499999999996</v>
      </c>
      <c r="D207" s="14">
        <v>17.9801</v>
      </c>
      <c r="E207" s="14">
        <v>279.255</v>
      </c>
      <c r="F207" s="14">
        <v>119.55730000000003</v>
      </c>
      <c r="G207" s="14">
        <v>1.0524</v>
      </c>
      <c r="H207" s="14">
        <v>78.026799999999994</v>
      </c>
      <c r="I207" s="14">
        <v>58.246500000000005</v>
      </c>
      <c r="J207" s="14">
        <v>3.7122000000000002</v>
      </c>
      <c r="K207" s="14">
        <v>14.726900000000001</v>
      </c>
      <c r="L207" s="14">
        <v>8.2654999999999994</v>
      </c>
      <c r="M207" s="14">
        <v>6.4614000000000011</v>
      </c>
      <c r="O207" s="14">
        <v>4.8634000000000004</v>
      </c>
      <c r="P207" s="14" t="e">
        <v>#VALUE!</v>
      </c>
      <c r="Q207" s="14">
        <v>-0.93020000000000003</v>
      </c>
      <c r="R207" s="14">
        <v>-0.93020000000000003</v>
      </c>
      <c r="S207" s="14">
        <v>126.37930000000001</v>
      </c>
      <c r="T207" s="14">
        <v>77.516499999999994</v>
      </c>
      <c r="U207" s="14">
        <v>10.9069</v>
      </c>
      <c r="V207" s="14">
        <v>14.8848</v>
      </c>
      <c r="W207" s="14">
        <v>305.04629999999997</v>
      </c>
      <c r="X207" s="14">
        <v>81.5488</v>
      </c>
      <c r="Y207" s="14">
        <v>23.302300000000002</v>
      </c>
      <c r="Z207" s="14">
        <v>198.6362</v>
      </c>
      <c r="BE207" s="13"/>
    </row>
    <row r="208" spans="1:57" x14ac:dyDescent="0.35">
      <c r="A208" s="43">
        <v>2012</v>
      </c>
      <c r="B208" s="43" t="s">
        <v>57</v>
      </c>
      <c r="C208" s="45">
        <v>328.29059999999993</v>
      </c>
      <c r="D208" s="45">
        <v>19.837</v>
      </c>
      <c r="E208" s="45">
        <v>308.45369999999997</v>
      </c>
      <c r="F208" s="45">
        <v>132.69980000000004</v>
      </c>
      <c r="G208" s="45">
        <v>1.2466999999999999</v>
      </c>
      <c r="H208" s="45">
        <v>84.755199999999988</v>
      </c>
      <c r="I208" s="45">
        <v>63.949200000000005</v>
      </c>
      <c r="J208" s="45">
        <v>4.1680999999999999</v>
      </c>
      <c r="K208" s="45">
        <v>17.157299999999999</v>
      </c>
      <c r="L208" s="45">
        <v>9.5541</v>
      </c>
      <c r="M208" s="45">
        <v>7.6032000000000011</v>
      </c>
      <c r="N208" s="45"/>
      <c r="O208" s="45">
        <v>5.4992000000000001</v>
      </c>
      <c r="P208" s="45" t="e">
        <v>#VALUE!</v>
      </c>
      <c r="Q208" s="45">
        <v>-1.0215000000000001</v>
      </c>
      <c r="R208" s="45">
        <v>-1.0215000000000001</v>
      </c>
      <c r="S208" s="45">
        <v>140.43090000000001</v>
      </c>
      <c r="T208" s="45">
        <v>84.206599999999995</v>
      </c>
      <c r="U208" s="45">
        <v>11.863900000000001</v>
      </c>
      <c r="V208" s="45">
        <v>16.37</v>
      </c>
      <c r="W208" s="45">
        <v>336.68729999999999</v>
      </c>
      <c r="X208" s="45">
        <v>90.773600000000002</v>
      </c>
      <c r="Y208" s="45">
        <v>26.824400000000004</v>
      </c>
      <c r="Z208" s="45">
        <v>218.70140000000001</v>
      </c>
      <c r="BE208" s="13"/>
    </row>
    <row r="209" spans="1:57" x14ac:dyDescent="0.35">
      <c r="A209" s="13">
        <v>2013</v>
      </c>
      <c r="B209" s="13" t="s">
        <v>46</v>
      </c>
      <c r="C209" s="14">
        <v>32.402900000000002</v>
      </c>
      <c r="D209" s="14">
        <v>1.9151</v>
      </c>
      <c r="E209" s="14">
        <v>30.4878</v>
      </c>
      <c r="F209" s="14">
        <v>13.6248</v>
      </c>
      <c r="G209" s="14">
        <v>0.1124</v>
      </c>
      <c r="H209" s="14">
        <v>7.3769999999999998</v>
      </c>
      <c r="I209" s="14">
        <v>6.2934999999999999</v>
      </c>
      <c r="J209" s="14">
        <v>0.43919999999999998</v>
      </c>
      <c r="K209" s="14">
        <v>2.0629</v>
      </c>
      <c r="L209" s="14">
        <v>1.0973999999999999</v>
      </c>
      <c r="M209" s="14">
        <v>0.96560000000000001</v>
      </c>
      <c r="O209" s="14">
        <v>0.61880000000000002</v>
      </c>
      <c r="P209" s="14">
        <v>4.1799999999999997E-2</v>
      </c>
      <c r="Q209" s="14">
        <v>-8.2600000000000007E-2</v>
      </c>
      <c r="R209" s="14">
        <v>-8.2600000000000007E-2</v>
      </c>
      <c r="S209" s="14">
        <v>14.4474</v>
      </c>
      <c r="T209" s="14">
        <v>7.3273000000000001</v>
      </c>
      <c r="U209" s="14">
        <v>0.83530000000000004</v>
      </c>
      <c r="V209" s="14">
        <v>1.103</v>
      </c>
      <c r="W209" s="14">
        <v>32.426099999999998</v>
      </c>
      <c r="X209" s="14">
        <v>9.4144000000000005</v>
      </c>
      <c r="Y209" s="14">
        <v>3.1208999999999998</v>
      </c>
      <c r="Z209" s="14">
        <v>21.114100000000001</v>
      </c>
      <c r="BE209" s="13"/>
    </row>
    <row r="210" spans="1:57" x14ac:dyDescent="0.35">
      <c r="A210" s="13">
        <v>2013</v>
      </c>
      <c r="B210" s="13" t="s">
        <v>47</v>
      </c>
      <c r="C210" s="14">
        <v>61.708399999999997</v>
      </c>
      <c r="D210" s="14">
        <v>3.6172</v>
      </c>
      <c r="E210" s="14">
        <v>58.091300000000004</v>
      </c>
      <c r="F210" s="14">
        <v>25.947700000000001</v>
      </c>
      <c r="G210" s="14">
        <v>0.16720000000000002</v>
      </c>
      <c r="H210" s="14">
        <v>14.963899999999999</v>
      </c>
      <c r="I210" s="14">
        <v>11.3718</v>
      </c>
      <c r="J210" s="14">
        <v>0.79509999999999992</v>
      </c>
      <c r="K210" s="14">
        <v>3.8022999999999998</v>
      </c>
      <c r="L210" s="14">
        <v>1.9508000000000001</v>
      </c>
      <c r="M210" s="14">
        <v>1.8517000000000001</v>
      </c>
      <c r="O210" s="14">
        <v>1.1315</v>
      </c>
      <c r="P210" s="14">
        <v>7.9699999999999993E-2</v>
      </c>
      <c r="Q210" s="14">
        <v>-0.16800000000000001</v>
      </c>
      <c r="R210" s="14">
        <v>-0.16800000000000001</v>
      </c>
      <c r="S210" s="14">
        <v>27.4011</v>
      </c>
      <c r="T210" s="14">
        <v>14.8888</v>
      </c>
      <c r="U210" s="14">
        <v>1.6247</v>
      </c>
      <c r="V210" s="14">
        <v>2.1019000000000001</v>
      </c>
      <c r="W210" s="14">
        <v>61.817799999999998</v>
      </c>
      <c r="X210" s="14">
        <v>17.1007</v>
      </c>
      <c r="Y210" s="14">
        <v>5.7289999999999992</v>
      </c>
      <c r="Z210" s="14">
        <v>41.078699999999998</v>
      </c>
      <c r="BE210" s="13"/>
    </row>
    <row r="211" spans="1:57" x14ac:dyDescent="0.35">
      <c r="A211" s="13">
        <v>2013</v>
      </c>
      <c r="B211" s="13" t="s">
        <v>48</v>
      </c>
      <c r="C211" s="14">
        <v>93.042699999999996</v>
      </c>
      <c r="D211" s="14">
        <v>5.4638999999999998</v>
      </c>
      <c r="E211" s="14">
        <v>87.578800000000001</v>
      </c>
      <c r="F211" s="14">
        <v>39.277900000000002</v>
      </c>
      <c r="G211" s="14">
        <v>0.22600000000000001</v>
      </c>
      <c r="H211" s="14">
        <v>23.048699999999997</v>
      </c>
      <c r="I211" s="14">
        <v>16.6082</v>
      </c>
      <c r="J211" s="14">
        <v>0.93949999999999989</v>
      </c>
      <c r="K211" s="14">
        <v>5.8148</v>
      </c>
      <c r="L211" s="14">
        <v>2.9919000000000002</v>
      </c>
      <c r="M211" s="14">
        <v>2.8231000000000002</v>
      </c>
      <c r="O211" s="14">
        <v>1.8129</v>
      </c>
      <c r="P211" s="14">
        <v>0.11959999999999998</v>
      </c>
      <c r="Q211" s="14">
        <v>-0.26900000000000002</v>
      </c>
      <c r="R211" s="14">
        <v>-0.26900000000000002</v>
      </c>
      <c r="S211" s="14">
        <v>41.523200000000003</v>
      </c>
      <c r="T211" s="14">
        <v>22.962</v>
      </c>
      <c r="U211" s="14">
        <v>2.8139000000000003</v>
      </c>
      <c r="V211" s="14">
        <v>3.1688000000000001</v>
      </c>
      <c r="W211" s="14">
        <v>93.561399999999992</v>
      </c>
      <c r="X211" s="14">
        <v>25.1755</v>
      </c>
      <c r="Y211" s="14">
        <v>8.5672999999999995</v>
      </c>
      <c r="Z211" s="14">
        <v>62.552599999999998</v>
      </c>
      <c r="BE211" s="13"/>
    </row>
    <row r="212" spans="1:57" x14ac:dyDescent="0.35">
      <c r="A212" s="13">
        <v>2013</v>
      </c>
      <c r="B212" s="13" t="s">
        <v>49</v>
      </c>
      <c r="C212" s="14">
        <v>120.09809999999999</v>
      </c>
      <c r="D212" s="14">
        <v>7.1072999999999995</v>
      </c>
      <c r="E212" s="14">
        <v>112.99080000000001</v>
      </c>
      <c r="F212" s="14">
        <v>49.652700000000003</v>
      </c>
      <c r="G212" s="14">
        <v>0.2671</v>
      </c>
      <c r="H212" s="14">
        <v>29.508199999999995</v>
      </c>
      <c r="I212" s="14">
        <v>21.9756</v>
      </c>
      <c r="J212" s="14">
        <v>1.1934</v>
      </c>
      <c r="K212" s="14">
        <v>7.9230999999999998</v>
      </c>
      <c r="L212" s="14">
        <v>4.1322000000000001</v>
      </c>
      <c r="M212" s="14">
        <v>3.7911000000000001</v>
      </c>
      <c r="O212" s="14">
        <v>2.6688000000000001</v>
      </c>
      <c r="P212" s="14">
        <v>0.15689999999999998</v>
      </c>
      <c r="Q212" s="14">
        <v>-0.35520000000000002</v>
      </c>
      <c r="R212" s="14">
        <v>-0.35520000000000002</v>
      </c>
      <c r="S212" s="14">
        <v>52.852800000000002</v>
      </c>
      <c r="T212" s="14">
        <v>29.4009</v>
      </c>
      <c r="U212" s="14">
        <v>3.9864000000000006</v>
      </c>
      <c r="V212" s="14">
        <v>4.4077000000000002</v>
      </c>
      <c r="W212" s="14">
        <v>121.38479999999998</v>
      </c>
      <c r="X212" s="14">
        <v>33.760999999999996</v>
      </c>
      <c r="Y212" s="14">
        <v>11.785399999999999</v>
      </c>
      <c r="Z212" s="14">
        <v>79.427999999999997</v>
      </c>
      <c r="BE212" s="13"/>
    </row>
    <row r="213" spans="1:57" x14ac:dyDescent="0.35">
      <c r="A213" s="13">
        <v>2013</v>
      </c>
      <c r="B213" s="13" t="s">
        <v>50</v>
      </c>
      <c r="C213" s="14">
        <v>145.2114</v>
      </c>
      <c r="D213" s="14">
        <v>8.6178999999999988</v>
      </c>
      <c r="E213" s="14">
        <v>136.59350000000001</v>
      </c>
      <c r="F213" s="14">
        <v>59.244399999999999</v>
      </c>
      <c r="G213" s="14">
        <v>0.29849999999999999</v>
      </c>
      <c r="H213" s="14">
        <v>36.028799999999997</v>
      </c>
      <c r="I213" s="14">
        <v>26.254899999999999</v>
      </c>
      <c r="J213" s="14">
        <v>1.5207999999999999</v>
      </c>
      <c r="K213" s="14">
        <v>9.8604000000000003</v>
      </c>
      <c r="L213" s="14">
        <v>5.1870000000000003</v>
      </c>
      <c r="M213" s="14">
        <v>4.6734999999999998</v>
      </c>
      <c r="O213" s="14">
        <v>3.6318000000000001</v>
      </c>
      <c r="P213" s="14">
        <v>0.1951</v>
      </c>
      <c r="Q213" s="14">
        <v>-0.4415</v>
      </c>
      <c r="R213" s="14">
        <v>-0.4415</v>
      </c>
      <c r="S213" s="14">
        <v>63.501900000000006</v>
      </c>
      <c r="T213" s="14">
        <v>35.896799999999999</v>
      </c>
      <c r="U213" s="14">
        <v>5.2196000000000007</v>
      </c>
      <c r="V213" s="14">
        <v>5.5584000000000007</v>
      </c>
      <c r="W213" s="14">
        <v>147.37129999999999</v>
      </c>
      <c r="X213" s="14">
        <v>41.268099999999997</v>
      </c>
      <c r="Y213" s="14">
        <v>15.0131</v>
      </c>
      <c r="Z213" s="14">
        <v>95.571699999999993</v>
      </c>
      <c r="BE213" s="13"/>
    </row>
    <row r="214" spans="1:57" x14ac:dyDescent="0.35">
      <c r="A214" s="13">
        <v>2013</v>
      </c>
      <c r="B214" s="13" t="s">
        <v>59</v>
      </c>
      <c r="C214" s="14">
        <v>168.31559999999999</v>
      </c>
      <c r="D214" s="14">
        <v>9.9839999999999982</v>
      </c>
      <c r="E214" s="14">
        <v>158.33160000000001</v>
      </c>
      <c r="F214" s="14">
        <v>66.616900000000001</v>
      </c>
      <c r="G214" s="14">
        <v>0.31969999999999998</v>
      </c>
      <c r="H214" s="14">
        <v>43.729499999999994</v>
      </c>
      <c r="I214" s="14">
        <v>30.6599</v>
      </c>
      <c r="J214" s="14">
        <v>1.6589</v>
      </c>
      <c r="K214" s="14">
        <v>11.271599999999999</v>
      </c>
      <c r="L214" s="14">
        <v>5.8154000000000003</v>
      </c>
      <c r="M214" s="14">
        <v>5.4563999999999995</v>
      </c>
      <c r="O214" s="14">
        <v>4.3733000000000004</v>
      </c>
      <c r="P214" s="14">
        <v>0.22839999999999999</v>
      </c>
      <c r="Q214" s="14">
        <v>-0.52690000000000003</v>
      </c>
      <c r="R214" s="14">
        <v>-0.52690000000000003</v>
      </c>
      <c r="S214" s="14">
        <v>71.691100000000006</v>
      </c>
      <c r="T214" s="14">
        <v>43.576799999999999</v>
      </c>
      <c r="U214" s="14">
        <v>6.3778000000000006</v>
      </c>
      <c r="V214" s="14">
        <v>6.6182000000000007</v>
      </c>
      <c r="W214" s="14">
        <v>171.32739999999998</v>
      </c>
      <c r="X214" s="14">
        <v>47.963899999999995</v>
      </c>
      <c r="Y214" s="14">
        <v>17.303899999999999</v>
      </c>
      <c r="Z214" s="14">
        <v>110.6661</v>
      </c>
      <c r="BE214" s="13"/>
    </row>
    <row r="215" spans="1:57" x14ac:dyDescent="0.35">
      <c r="A215" s="13">
        <v>2013</v>
      </c>
      <c r="B215" s="13" t="s">
        <v>52</v>
      </c>
      <c r="C215" s="14">
        <v>192.0292</v>
      </c>
      <c r="D215" s="14">
        <v>11.505199999999999</v>
      </c>
      <c r="E215" s="14">
        <v>180.524</v>
      </c>
      <c r="F215" s="14">
        <v>74.369699999999995</v>
      </c>
      <c r="G215" s="14">
        <v>0.3538</v>
      </c>
      <c r="H215" s="14">
        <v>50.546399999999991</v>
      </c>
      <c r="I215" s="14">
        <v>36.366</v>
      </c>
      <c r="J215" s="14">
        <v>1.7854000000000001</v>
      </c>
      <c r="K215" s="14">
        <v>12.209499999999998</v>
      </c>
      <c r="L215" s="14">
        <v>6.2821000000000007</v>
      </c>
      <c r="M215" s="14">
        <v>5.9276999999999997</v>
      </c>
      <c r="O215" s="14">
        <v>5.2314000000000007</v>
      </c>
      <c r="P215" s="14">
        <v>0.26939999999999997</v>
      </c>
      <c r="Q215" s="14">
        <v>-0.60780000000000001</v>
      </c>
      <c r="R215" s="14">
        <v>-0.60780000000000001</v>
      </c>
      <c r="S215" s="14">
        <v>80.40140000000001</v>
      </c>
      <c r="T215" s="14">
        <v>50.369399999999999</v>
      </c>
      <c r="U215" s="14">
        <v>8.1435000000000013</v>
      </c>
      <c r="V215" s="14">
        <v>7.6823000000000006</v>
      </c>
      <c r="W215" s="14">
        <v>196.34959999999998</v>
      </c>
      <c r="X215" s="14">
        <v>55.592499999999994</v>
      </c>
      <c r="Y215" s="14">
        <v>19.226399999999998</v>
      </c>
      <c r="Z215" s="14">
        <v>125.26990000000001</v>
      </c>
      <c r="BE215" s="13"/>
    </row>
    <row r="216" spans="1:57" x14ac:dyDescent="0.35">
      <c r="A216" s="13">
        <v>2013</v>
      </c>
      <c r="B216" s="13" t="s">
        <v>53</v>
      </c>
      <c r="C216" s="14">
        <v>215.57150000000001</v>
      </c>
      <c r="D216" s="14">
        <v>13.079699999999999</v>
      </c>
      <c r="E216" s="14">
        <v>202.49189999999999</v>
      </c>
      <c r="F216" s="14">
        <v>82.652199999999993</v>
      </c>
      <c r="G216" s="14">
        <v>0.42610000000000003</v>
      </c>
      <c r="H216" s="14">
        <v>55.939299999999989</v>
      </c>
      <c r="I216" s="14">
        <v>42.588200000000001</v>
      </c>
      <c r="J216" s="14">
        <v>1.9526000000000001</v>
      </c>
      <c r="K216" s="14">
        <v>13.530499999999998</v>
      </c>
      <c r="L216" s="14">
        <v>6.9573000000000009</v>
      </c>
      <c r="M216" s="14">
        <v>6.5733999999999995</v>
      </c>
      <c r="O216" s="14">
        <v>5.7875000000000005</v>
      </c>
      <c r="P216" s="14">
        <v>0.31139999999999995</v>
      </c>
      <c r="Q216" s="14">
        <v>-0.69610000000000005</v>
      </c>
      <c r="R216" s="14">
        <v>-0.69610000000000005</v>
      </c>
      <c r="S216" s="14">
        <v>89.374800000000008</v>
      </c>
      <c r="T216" s="14">
        <v>55.741799999999998</v>
      </c>
      <c r="U216" s="14">
        <v>9.6556000000000015</v>
      </c>
      <c r="V216" s="14">
        <v>8.7355999999999998</v>
      </c>
      <c r="W216" s="14">
        <v>220.88289999999998</v>
      </c>
      <c r="X216" s="14">
        <v>63.858999999999995</v>
      </c>
      <c r="Y216" s="14">
        <v>21.270699999999998</v>
      </c>
      <c r="Z216" s="14">
        <v>139.01760000000002</v>
      </c>
      <c r="BE216" s="13"/>
    </row>
    <row r="217" spans="1:57" x14ac:dyDescent="0.35">
      <c r="A217" s="13">
        <v>2013</v>
      </c>
      <c r="B217" s="13" t="s">
        <v>60</v>
      </c>
      <c r="C217" s="14">
        <v>239.9058</v>
      </c>
      <c r="D217" s="14">
        <v>14.6031</v>
      </c>
      <c r="E217" s="14">
        <v>225.30279999999999</v>
      </c>
      <c r="F217" s="14">
        <v>91.790099999999995</v>
      </c>
      <c r="G217" s="14">
        <v>0.50980000000000003</v>
      </c>
      <c r="H217" s="14">
        <v>61.979699999999987</v>
      </c>
      <c r="I217" s="14">
        <v>47.634</v>
      </c>
      <c r="J217" s="14">
        <v>2.1824000000000003</v>
      </c>
      <c r="K217" s="14">
        <v>15.260299999999997</v>
      </c>
      <c r="L217" s="14">
        <v>7.8204000000000011</v>
      </c>
      <c r="M217" s="14">
        <v>7.4400999999999993</v>
      </c>
      <c r="O217" s="14">
        <v>6.3788000000000009</v>
      </c>
      <c r="P217" s="14">
        <v>0.35139999999999993</v>
      </c>
      <c r="Q217" s="14">
        <v>-0.78390000000000004</v>
      </c>
      <c r="R217" s="14">
        <v>-0.78390000000000004</v>
      </c>
      <c r="S217" s="14">
        <v>99.243100000000013</v>
      </c>
      <c r="T217" s="14">
        <v>61.766799999999996</v>
      </c>
      <c r="U217" s="14">
        <v>11.031400000000001</v>
      </c>
      <c r="V217" s="14">
        <v>9.8293999999999997</v>
      </c>
      <c r="W217" s="14">
        <v>246.16339999999997</v>
      </c>
      <c r="X217" s="14">
        <v>71.455699999999993</v>
      </c>
      <c r="Y217" s="14">
        <v>23.821599999999997</v>
      </c>
      <c r="Z217" s="14">
        <v>154.27960000000002</v>
      </c>
      <c r="BE217" s="13"/>
    </row>
    <row r="218" spans="1:57" x14ac:dyDescent="0.35">
      <c r="A218" s="13">
        <v>2013</v>
      </c>
      <c r="B218" s="13" t="s">
        <v>55</v>
      </c>
      <c r="C218" s="14">
        <v>266.63380000000001</v>
      </c>
      <c r="D218" s="14">
        <v>16.2074</v>
      </c>
      <c r="E218" s="14">
        <v>250.42649999999998</v>
      </c>
      <c r="F218" s="14">
        <v>101.9426</v>
      </c>
      <c r="G218" s="14">
        <v>0.56580000000000008</v>
      </c>
      <c r="H218" s="14">
        <v>67.716399999999993</v>
      </c>
      <c r="I218" s="14">
        <v>53.0364</v>
      </c>
      <c r="J218" s="14">
        <v>2.5458000000000003</v>
      </c>
      <c r="K218" s="14">
        <v>18.049599999999998</v>
      </c>
      <c r="L218" s="14">
        <v>9.153100000000002</v>
      </c>
      <c r="M218" s="14">
        <v>8.8966999999999992</v>
      </c>
      <c r="O218" s="14">
        <v>7.039200000000001</v>
      </c>
      <c r="P218" s="14">
        <v>0.39319999999999994</v>
      </c>
      <c r="Q218" s="14">
        <v>-0.86260000000000003</v>
      </c>
      <c r="R218" s="14">
        <v>-0.86260000000000003</v>
      </c>
      <c r="S218" s="14">
        <v>110.19910000000002</v>
      </c>
      <c r="T218" s="14">
        <v>67.458199999999991</v>
      </c>
      <c r="U218" s="14">
        <v>12.205000000000002</v>
      </c>
      <c r="V218" s="14">
        <v>11.0549</v>
      </c>
      <c r="W218" s="14">
        <v>273.68629999999996</v>
      </c>
      <c r="X218" s="14">
        <v>80.671199999999999</v>
      </c>
      <c r="Y218" s="14">
        <v>27.634799999999998</v>
      </c>
      <c r="Z218" s="14">
        <v>170.22470000000001</v>
      </c>
      <c r="BE218" s="13"/>
    </row>
    <row r="219" spans="1:57" x14ac:dyDescent="0.35">
      <c r="A219" s="13">
        <v>2013</v>
      </c>
      <c r="B219" s="13" t="s">
        <v>56</v>
      </c>
      <c r="C219" s="14">
        <v>295.11959999999999</v>
      </c>
      <c r="D219" s="14">
        <v>17.853400000000001</v>
      </c>
      <c r="E219" s="14">
        <v>277.2663</v>
      </c>
      <c r="F219" s="14">
        <v>112.5213</v>
      </c>
      <c r="G219" s="14">
        <v>0.61190000000000011</v>
      </c>
      <c r="H219" s="14">
        <v>75.3142</v>
      </c>
      <c r="I219" s="14">
        <v>58.286799999999999</v>
      </c>
      <c r="J219" s="14">
        <v>2.9955000000000003</v>
      </c>
      <c r="K219" s="14">
        <v>20.406299999999998</v>
      </c>
      <c r="L219" s="14">
        <v>10.406500000000001</v>
      </c>
      <c r="M219" s="14">
        <v>10</v>
      </c>
      <c r="O219" s="14">
        <v>7.648200000000001</v>
      </c>
      <c r="P219" s="14">
        <v>0.42999999999999994</v>
      </c>
      <c r="Q219" s="14">
        <v>-0.94800000000000006</v>
      </c>
      <c r="R219" s="14">
        <v>-0.94800000000000006</v>
      </c>
      <c r="S219" s="14">
        <v>121.52920000000002</v>
      </c>
      <c r="T219" s="14">
        <v>74.996499999999997</v>
      </c>
      <c r="U219" s="14">
        <v>13.512800000000002</v>
      </c>
      <c r="V219" s="14">
        <v>12.3642</v>
      </c>
      <c r="W219" s="14">
        <v>303.14319999999998</v>
      </c>
      <c r="X219" s="14">
        <v>89.337099999999992</v>
      </c>
      <c r="Y219" s="14">
        <v>31.050199999999997</v>
      </c>
      <c r="Z219" s="14">
        <v>188.44730000000001</v>
      </c>
      <c r="BE219" s="13"/>
    </row>
    <row r="220" spans="1:57" x14ac:dyDescent="0.35">
      <c r="A220" s="43">
        <v>2013</v>
      </c>
      <c r="B220" s="43" t="s">
        <v>61</v>
      </c>
      <c r="C220" s="45">
        <v>324.62259999999998</v>
      </c>
      <c r="D220" s="45">
        <v>19.588100000000001</v>
      </c>
      <c r="E220" s="45">
        <v>305.03460000000001</v>
      </c>
      <c r="F220" s="45">
        <v>123.49719999999999</v>
      </c>
      <c r="G220" s="45">
        <v>0.64780000000000015</v>
      </c>
      <c r="H220" s="45">
        <v>81.482299999999995</v>
      </c>
      <c r="I220" s="45">
        <v>64.132599999999996</v>
      </c>
      <c r="J220" s="45">
        <v>3.5963000000000003</v>
      </c>
      <c r="K220" s="45">
        <v>23.958099999999998</v>
      </c>
      <c r="L220" s="45">
        <v>12.486800000000001</v>
      </c>
      <c r="M220" s="45">
        <v>11.471500000000001</v>
      </c>
      <c r="N220" s="45"/>
      <c r="O220" s="45">
        <v>8.2865000000000002</v>
      </c>
      <c r="P220" s="45">
        <v>0.46969999999999995</v>
      </c>
      <c r="Q220" s="45">
        <v>-1.0358000000000001</v>
      </c>
      <c r="R220" s="45">
        <v>-1.0358000000000001</v>
      </c>
      <c r="S220" s="45">
        <v>133.23780000000002</v>
      </c>
      <c r="T220" s="45">
        <v>81.145600000000002</v>
      </c>
      <c r="U220" s="45">
        <v>14.430900000000003</v>
      </c>
      <c r="V220" s="45">
        <v>13.7188</v>
      </c>
      <c r="W220" s="45">
        <v>333.18419999999998</v>
      </c>
      <c r="X220" s="45">
        <v>99.973699999999994</v>
      </c>
      <c r="Y220" s="45">
        <v>35.841099999999997</v>
      </c>
      <c r="Z220" s="45">
        <v>205.62710000000001</v>
      </c>
      <c r="BE220" s="13"/>
    </row>
    <row r="221" spans="1:57" x14ac:dyDescent="0.35">
      <c r="A221" s="13">
        <v>2014</v>
      </c>
      <c r="B221" s="13" t="s">
        <v>46</v>
      </c>
      <c r="C221" s="14">
        <v>29.781700000000001</v>
      </c>
      <c r="D221" s="14">
        <v>1.7795000000000001</v>
      </c>
      <c r="E221" s="14">
        <v>28.002300000000002</v>
      </c>
      <c r="F221" s="14">
        <v>11.7386</v>
      </c>
      <c r="G221" s="14">
        <v>6.5199999999999994E-2</v>
      </c>
      <c r="H221" s="14">
        <v>6.2423000000000002</v>
      </c>
      <c r="I221" s="14">
        <v>5.5430000000000001</v>
      </c>
      <c r="J221" s="14">
        <v>0.66700000000000004</v>
      </c>
      <c r="K221" s="14">
        <v>3.1461000000000001</v>
      </c>
      <c r="L221" s="14">
        <v>1.538</v>
      </c>
      <c r="M221" s="14">
        <v>1.6081000000000001</v>
      </c>
      <c r="O221" s="14">
        <v>0.65500000000000003</v>
      </c>
      <c r="P221" s="14">
        <v>0.04</v>
      </c>
      <c r="Q221" s="14">
        <v>-9.4799999999999995E-2</v>
      </c>
      <c r="R221" s="14">
        <v>-9.4799999999999995E-2</v>
      </c>
      <c r="S221" s="14">
        <v>12.538</v>
      </c>
      <c r="T221" s="14">
        <v>6.2030000000000003</v>
      </c>
      <c r="U221" s="14">
        <v>1.7859</v>
      </c>
      <c r="V221" s="14">
        <v>1.3520000000000001</v>
      </c>
      <c r="W221" s="14">
        <v>31.1402</v>
      </c>
      <c r="X221" s="14">
        <v>10.011100000000001</v>
      </c>
      <c r="Y221" s="14">
        <v>4.4680999999999997</v>
      </c>
      <c r="Z221" s="14">
        <v>18.045999999999999</v>
      </c>
      <c r="BE221" s="13"/>
    </row>
    <row r="222" spans="1:57" x14ac:dyDescent="0.35">
      <c r="A222" s="13">
        <v>2014</v>
      </c>
      <c r="B222" s="13" t="s">
        <v>47</v>
      </c>
      <c r="C222" s="14">
        <v>56.263300000000001</v>
      </c>
      <c r="D222" s="14">
        <v>3.3066</v>
      </c>
      <c r="E222" s="14">
        <v>52.956800000000001</v>
      </c>
      <c r="F222" s="14">
        <v>21.937899999999999</v>
      </c>
      <c r="G222" s="14">
        <v>0.11269999999999999</v>
      </c>
      <c r="H222" s="14">
        <v>11.785299999999999</v>
      </c>
      <c r="I222" s="14">
        <v>10.1898</v>
      </c>
      <c r="J222" s="14">
        <v>1.2455000000000001</v>
      </c>
      <c r="K222" s="14">
        <v>6.6164000000000005</v>
      </c>
      <c r="L222" s="14">
        <v>3.3586</v>
      </c>
      <c r="M222" s="14">
        <v>3.2578</v>
      </c>
      <c r="O222" s="14">
        <v>1.1756</v>
      </c>
      <c r="P222" s="14">
        <v>7.4200000000000002E-2</v>
      </c>
      <c r="Q222" s="14">
        <v>-0.18049999999999999</v>
      </c>
      <c r="R222" s="14">
        <v>-0.18049999999999999</v>
      </c>
      <c r="S222" s="14">
        <v>23.3581</v>
      </c>
      <c r="T222" s="14">
        <v>11.727499999999999</v>
      </c>
      <c r="U222" s="14">
        <v>3.4435000000000002</v>
      </c>
      <c r="V222" s="14">
        <v>2.5568</v>
      </c>
      <c r="W222" s="14">
        <v>58.957099999999997</v>
      </c>
      <c r="X222" s="14">
        <v>19.2273</v>
      </c>
      <c r="Y222" s="14">
        <v>9.0374999999999996</v>
      </c>
      <c r="Z222" s="14">
        <v>33.835799999999999</v>
      </c>
      <c r="BE222" s="13"/>
    </row>
    <row r="223" spans="1:57" x14ac:dyDescent="0.35">
      <c r="A223" s="13">
        <v>2014</v>
      </c>
      <c r="B223" s="13" t="s">
        <v>48</v>
      </c>
      <c r="C223" s="14">
        <v>83.994699999999995</v>
      </c>
      <c r="D223" s="14">
        <v>4.9318999999999997</v>
      </c>
      <c r="E223" s="14">
        <v>79.062899999999999</v>
      </c>
      <c r="F223" s="14">
        <v>32.757399999999997</v>
      </c>
      <c r="G223" s="14">
        <v>0.15379999999999999</v>
      </c>
      <c r="H223" s="14">
        <v>18.206299999999999</v>
      </c>
      <c r="I223" s="14">
        <v>15.0108</v>
      </c>
      <c r="J223" s="14">
        <v>1.8494000000000002</v>
      </c>
      <c r="K223" s="14">
        <v>9.2800000000000011</v>
      </c>
      <c r="L223" s="14">
        <v>4.8962000000000003</v>
      </c>
      <c r="M223" s="14">
        <v>4.3837999999999999</v>
      </c>
      <c r="O223" s="14">
        <v>1.954</v>
      </c>
      <c r="P223" s="14">
        <v>0.1132</v>
      </c>
      <c r="Q223" s="14">
        <v>-0.26179999999999998</v>
      </c>
      <c r="R223" s="14">
        <v>-0.26179999999999998</v>
      </c>
      <c r="S223" s="14">
        <v>35.074600000000004</v>
      </c>
      <c r="T223" s="14">
        <v>18.11</v>
      </c>
      <c r="U223" s="14">
        <v>4.8922000000000008</v>
      </c>
      <c r="V223" s="14">
        <v>3.8171999999999997</v>
      </c>
      <c r="W223" s="14">
        <v>87.772300000000001</v>
      </c>
      <c r="X223" s="14">
        <v>28.094099999999997</v>
      </c>
      <c r="Y223" s="14">
        <v>13.083299999999999</v>
      </c>
      <c r="Z223" s="14">
        <v>51.117400000000004</v>
      </c>
      <c r="BE223" s="13"/>
    </row>
    <row r="224" spans="1:57" x14ac:dyDescent="0.35">
      <c r="A224" s="13">
        <v>2014</v>
      </c>
      <c r="B224" s="13" t="s">
        <v>49</v>
      </c>
      <c r="C224" s="14">
        <v>107.96259999999999</v>
      </c>
      <c r="D224" s="14">
        <v>6.4379999999999997</v>
      </c>
      <c r="E224" s="14">
        <v>101.5247</v>
      </c>
      <c r="F224" s="14">
        <v>41.909399999999998</v>
      </c>
      <c r="G224" s="14">
        <v>0.17979999999999999</v>
      </c>
      <c r="H224" s="14">
        <v>23.2927</v>
      </c>
      <c r="I224" s="14">
        <v>20.148899999999998</v>
      </c>
      <c r="J224" s="14">
        <v>2.2539000000000002</v>
      </c>
      <c r="K224" s="14">
        <v>11.173500000000001</v>
      </c>
      <c r="L224" s="14">
        <v>5.9549000000000003</v>
      </c>
      <c r="M224" s="14">
        <v>5.2186000000000003</v>
      </c>
      <c r="O224" s="14">
        <v>2.7595000000000001</v>
      </c>
      <c r="P224" s="14">
        <v>0.14940000000000001</v>
      </c>
      <c r="Q224" s="14">
        <v>-0.34209999999999996</v>
      </c>
      <c r="R224" s="14">
        <v>-0.34209999999999996</v>
      </c>
      <c r="S224" s="14">
        <v>45.124300000000005</v>
      </c>
      <c r="T224" s="14">
        <v>23.166399999999999</v>
      </c>
      <c r="U224" s="14">
        <v>6.6556000000000006</v>
      </c>
      <c r="V224" s="14">
        <v>5.0998000000000001</v>
      </c>
      <c r="W224" s="14">
        <v>113.28</v>
      </c>
      <c r="X224" s="14">
        <v>36.335599999999999</v>
      </c>
      <c r="Y224" s="14">
        <v>16.186799999999998</v>
      </c>
      <c r="Z224" s="14">
        <v>65.381799999999998</v>
      </c>
      <c r="BE224" s="13"/>
    </row>
    <row r="225" spans="1:57" x14ac:dyDescent="0.35">
      <c r="A225" s="13">
        <v>2014</v>
      </c>
      <c r="B225" s="13" t="s">
        <v>50</v>
      </c>
      <c r="C225" s="14">
        <v>131.4298</v>
      </c>
      <c r="D225" s="14">
        <v>7.8945999999999996</v>
      </c>
      <c r="E225" s="14">
        <v>123.5352</v>
      </c>
      <c r="F225" s="14">
        <v>49.156799999999997</v>
      </c>
      <c r="G225" s="14">
        <v>0.20729999999999998</v>
      </c>
      <c r="H225" s="14">
        <v>30.176600000000001</v>
      </c>
      <c r="I225" s="14">
        <v>25.380699999999997</v>
      </c>
      <c r="J225" s="14">
        <v>2.5059000000000005</v>
      </c>
      <c r="K225" s="14">
        <v>12.737</v>
      </c>
      <c r="L225" s="14">
        <v>6.7064000000000004</v>
      </c>
      <c r="M225" s="14">
        <v>6.0306000000000006</v>
      </c>
      <c r="O225" s="14">
        <v>3.6108000000000002</v>
      </c>
      <c r="P225" s="14">
        <v>0.18740000000000001</v>
      </c>
      <c r="Q225" s="14">
        <v>-0.42709999999999998</v>
      </c>
      <c r="R225" s="14">
        <v>-0.42709999999999998</v>
      </c>
      <c r="S225" s="14">
        <v>53.312900000000006</v>
      </c>
      <c r="T225" s="14">
        <v>30.026</v>
      </c>
      <c r="U225" s="14">
        <v>8.4204000000000008</v>
      </c>
      <c r="V225" s="14">
        <v>6.3566000000000003</v>
      </c>
      <c r="W225" s="14">
        <v>138.31209999999999</v>
      </c>
      <c r="X225" s="14">
        <v>44.234200000000001</v>
      </c>
      <c r="Y225" s="14">
        <v>18.853599999999997</v>
      </c>
      <c r="Z225" s="14">
        <v>79.540700000000001</v>
      </c>
      <c r="BE225" s="13"/>
    </row>
    <row r="226" spans="1:57" x14ac:dyDescent="0.35">
      <c r="A226" s="13">
        <v>2014</v>
      </c>
      <c r="B226" s="13" t="s">
        <v>59</v>
      </c>
      <c r="C226" s="14">
        <v>153.5547</v>
      </c>
      <c r="D226" s="14">
        <v>9.2800999999999991</v>
      </c>
      <c r="E226" s="14">
        <v>144.27459999999999</v>
      </c>
      <c r="F226" s="14">
        <v>53.698799999999999</v>
      </c>
      <c r="G226" s="14">
        <v>0.23959999999999998</v>
      </c>
      <c r="H226" s="14">
        <v>38.8048</v>
      </c>
      <c r="I226" s="14">
        <v>30.909099999999999</v>
      </c>
      <c r="J226" s="14">
        <v>2.6603000000000003</v>
      </c>
      <c r="K226" s="14">
        <v>13.598599999999999</v>
      </c>
      <c r="L226" s="14">
        <v>7.1231</v>
      </c>
      <c r="M226" s="14">
        <v>6.4755000000000003</v>
      </c>
      <c r="O226" s="14">
        <v>4.6511000000000005</v>
      </c>
      <c r="P226" s="14">
        <v>0.2235</v>
      </c>
      <c r="Q226" s="14">
        <v>-0.51100000000000001</v>
      </c>
      <c r="R226" s="14">
        <v>-0.51100000000000001</v>
      </c>
      <c r="S226" s="14">
        <v>59.010900000000007</v>
      </c>
      <c r="T226" s="14">
        <v>38.606899999999996</v>
      </c>
      <c r="U226" s="14">
        <v>9.9685000000000006</v>
      </c>
      <c r="V226" s="14">
        <v>7.5407999999999999</v>
      </c>
      <c r="W226" s="14">
        <v>161.78369999999998</v>
      </c>
      <c r="X226" s="14">
        <v>51.818899999999999</v>
      </c>
      <c r="Y226" s="14">
        <v>20.909899999999997</v>
      </c>
      <c r="Z226" s="14">
        <v>92.743200000000002</v>
      </c>
      <c r="BE226" s="13"/>
    </row>
    <row r="227" spans="1:57" x14ac:dyDescent="0.35">
      <c r="A227" s="13">
        <v>2014</v>
      </c>
      <c r="B227" s="13" t="s">
        <v>52</v>
      </c>
      <c r="C227" s="14">
        <v>175.88299999999998</v>
      </c>
      <c r="D227" s="14">
        <v>10.614899999999999</v>
      </c>
      <c r="E227" s="14">
        <v>165.2681</v>
      </c>
      <c r="F227" s="14">
        <v>57.557299999999998</v>
      </c>
      <c r="G227" s="14">
        <v>0.26079999999999998</v>
      </c>
      <c r="H227" s="14">
        <v>48.302900000000001</v>
      </c>
      <c r="I227" s="14">
        <v>36.209499999999998</v>
      </c>
      <c r="J227" s="14">
        <v>2.7571000000000003</v>
      </c>
      <c r="K227" s="14">
        <v>14.844799999999999</v>
      </c>
      <c r="L227" s="14">
        <v>7.7134999999999998</v>
      </c>
      <c r="M227" s="14">
        <v>7.1313000000000004</v>
      </c>
      <c r="O227" s="14">
        <v>5.6612000000000009</v>
      </c>
      <c r="P227" s="14">
        <v>0.26819999999999999</v>
      </c>
      <c r="Q227" s="14">
        <v>-0.59360000000000002</v>
      </c>
      <c r="R227" s="14">
        <v>-0.59360000000000002</v>
      </c>
      <c r="S227" s="14">
        <v>64.01100000000001</v>
      </c>
      <c r="T227" s="14">
        <v>48.039399999999993</v>
      </c>
      <c r="U227" s="14">
        <v>11.907</v>
      </c>
      <c r="V227" s="14">
        <v>8.7688000000000006</v>
      </c>
      <c r="W227" s="14">
        <v>185.94359999999998</v>
      </c>
      <c r="X227" s="14">
        <v>59.472499999999997</v>
      </c>
      <c r="Y227" s="14">
        <v>23.262999999999998</v>
      </c>
      <c r="Z227" s="14">
        <v>106.12100000000001</v>
      </c>
      <c r="BE227" s="13"/>
    </row>
    <row r="228" spans="1:57" x14ac:dyDescent="0.35">
      <c r="A228" s="13">
        <v>2014</v>
      </c>
      <c r="B228" s="13" t="s">
        <v>53</v>
      </c>
      <c r="C228" s="14">
        <v>197.53039999999999</v>
      </c>
      <c r="D228" s="14">
        <v>11.844299999999999</v>
      </c>
      <c r="E228" s="14">
        <v>185.68620000000001</v>
      </c>
      <c r="F228" s="14">
        <v>61.285699999999999</v>
      </c>
      <c r="G228" s="14">
        <v>0.2893</v>
      </c>
      <c r="H228" s="14">
        <v>56.833200000000005</v>
      </c>
      <c r="I228" s="14">
        <v>40.895299999999999</v>
      </c>
      <c r="J228" s="14">
        <v>3.0214000000000003</v>
      </c>
      <c r="K228" s="14">
        <v>16.993400000000001</v>
      </c>
      <c r="L228" s="14">
        <v>8.7102000000000004</v>
      </c>
      <c r="M228" s="14">
        <v>8.2833000000000006</v>
      </c>
      <c r="O228" s="14">
        <v>6.7259000000000011</v>
      </c>
      <c r="P228" s="14">
        <v>0.30840000000000001</v>
      </c>
      <c r="Q228" s="14">
        <v>-0.66639999999999999</v>
      </c>
      <c r="R228" s="14">
        <v>-0.66639999999999999</v>
      </c>
      <c r="S228" s="14">
        <v>68.935400000000016</v>
      </c>
      <c r="T228" s="14">
        <v>56.507199999999997</v>
      </c>
      <c r="U228" s="14">
        <v>13.8249</v>
      </c>
      <c r="V228" s="14">
        <v>9.9631000000000007</v>
      </c>
      <c r="W228" s="14">
        <v>209.47389999999999</v>
      </c>
      <c r="X228" s="14">
        <v>67.635899999999992</v>
      </c>
      <c r="Y228" s="14">
        <v>26.740699999999997</v>
      </c>
      <c r="Z228" s="14">
        <v>118.40820000000001</v>
      </c>
      <c r="BE228" s="13"/>
    </row>
    <row r="229" spans="1:57" x14ac:dyDescent="0.35">
      <c r="A229" s="13">
        <v>2014</v>
      </c>
      <c r="B229" s="13" t="s">
        <v>60</v>
      </c>
      <c r="C229" s="14">
        <v>220.55119999999999</v>
      </c>
      <c r="D229" s="14">
        <v>13.228199999999999</v>
      </c>
      <c r="E229" s="14">
        <v>207.32310000000001</v>
      </c>
      <c r="F229" s="14">
        <v>68.759199999999993</v>
      </c>
      <c r="G229" s="14">
        <v>0.32750000000000001</v>
      </c>
      <c r="H229" s="14">
        <v>64.668400000000005</v>
      </c>
      <c r="I229" s="14">
        <v>45.132899999999999</v>
      </c>
      <c r="J229" s="14">
        <v>3.1952000000000003</v>
      </c>
      <c r="K229" s="14">
        <v>17.880300000000002</v>
      </c>
      <c r="L229" s="14">
        <v>9.1638000000000002</v>
      </c>
      <c r="M229" s="14">
        <v>8.7165999999999997</v>
      </c>
      <c r="O229" s="14">
        <v>7.7552000000000012</v>
      </c>
      <c r="P229" s="14">
        <v>0.35139999999999999</v>
      </c>
      <c r="Q229" s="14">
        <v>-0.747</v>
      </c>
      <c r="R229" s="14">
        <v>-0.747</v>
      </c>
      <c r="S229" s="14">
        <v>77.577900000000014</v>
      </c>
      <c r="T229" s="14">
        <v>64.283900000000003</v>
      </c>
      <c r="U229" s="14">
        <v>15.401</v>
      </c>
      <c r="V229" s="14">
        <v>11.2287</v>
      </c>
      <c r="W229" s="14">
        <v>233.95249999999999</v>
      </c>
      <c r="X229" s="14">
        <v>73.963499999999996</v>
      </c>
      <c r="Y229" s="14">
        <v>28.830599999999997</v>
      </c>
      <c r="Z229" s="14">
        <v>133.7551</v>
      </c>
      <c r="BE229" s="13"/>
    </row>
    <row r="230" spans="1:57" x14ac:dyDescent="0.35">
      <c r="A230" s="13">
        <v>2014</v>
      </c>
      <c r="B230" s="13" t="s">
        <v>55</v>
      </c>
      <c r="C230" s="14">
        <v>245.8759</v>
      </c>
      <c r="D230" s="14">
        <v>14.633799999999999</v>
      </c>
      <c r="E230" s="14">
        <v>231.24220000000003</v>
      </c>
      <c r="F230" s="14">
        <v>76.476199999999992</v>
      </c>
      <c r="G230" s="14">
        <v>0.37440000000000001</v>
      </c>
      <c r="H230" s="14">
        <v>72.578100000000006</v>
      </c>
      <c r="I230" s="14">
        <v>48.786799999999999</v>
      </c>
      <c r="J230" s="14">
        <v>3.5535000000000001</v>
      </c>
      <c r="K230" s="14">
        <v>20.906200000000002</v>
      </c>
      <c r="L230" s="14">
        <v>10.603899999999999</v>
      </c>
      <c r="M230" s="14">
        <v>10.3024</v>
      </c>
      <c r="O230" s="14">
        <v>9.0004000000000008</v>
      </c>
      <c r="P230" s="14">
        <v>0.39089999999999997</v>
      </c>
      <c r="Q230" s="14">
        <v>-0.82420000000000004</v>
      </c>
      <c r="R230" s="14">
        <v>-0.82420000000000004</v>
      </c>
      <c r="S230" s="14">
        <v>86.68950000000001</v>
      </c>
      <c r="T230" s="14">
        <v>72.130600000000001</v>
      </c>
      <c r="U230" s="14">
        <v>16.871500000000001</v>
      </c>
      <c r="V230" s="14">
        <v>12.4476</v>
      </c>
      <c r="W230" s="14">
        <v>260.56110000000001</v>
      </c>
      <c r="X230" s="14">
        <v>82.246700000000004</v>
      </c>
      <c r="Y230" s="14">
        <v>33.459999999999994</v>
      </c>
      <c r="Z230" s="14">
        <v>149.42869999999999</v>
      </c>
      <c r="BE230" s="13"/>
    </row>
    <row r="231" spans="1:57" x14ac:dyDescent="0.35">
      <c r="A231" s="13">
        <v>2014</v>
      </c>
      <c r="B231" s="13" t="s">
        <v>56</v>
      </c>
      <c r="C231" s="14">
        <v>272.23590000000002</v>
      </c>
      <c r="D231" s="14">
        <v>16.1356</v>
      </c>
      <c r="E231" s="14">
        <v>256.10040000000004</v>
      </c>
      <c r="F231" s="14">
        <v>85.665399999999991</v>
      </c>
      <c r="G231" s="14">
        <v>0.41139999999999999</v>
      </c>
      <c r="H231" s="14">
        <v>80.72120000000001</v>
      </c>
      <c r="I231" s="14">
        <v>52.400399999999998</v>
      </c>
      <c r="J231" s="14">
        <v>4.0543000000000005</v>
      </c>
      <c r="K231" s="14">
        <v>23.141200000000001</v>
      </c>
      <c r="L231" s="14">
        <v>11.609</v>
      </c>
      <c r="M231" s="14">
        <v>11.532300000000001</v>
      </c>
      <c r="O231" s="14">
        <v>10.190100000000001</v>
      </c>
      <c r="P231" s="14">
        <v>0.43259999999999998</v>
      </c>
      <c r="Q231" s="14">
        <v>-0.91620000000000001</v>
      </c>
      <c r="R231" s="14">
        <v>-0.91620000000000001</v>
      </c>
      <c r="S231" s="14">
        <v>97.204600000000013</v>
      </c>
      <c r="T231" s="14">
        <v>80.216300000000004</v>
      </c>
      <c r="U231" s="14">
        <v>18.738700000000001</v>
      </c>
      <c r="V231" s="14">
        <v>13.7143</v>
      </c>
      <c r="W231" s="14">
        <v>288.55330000000004</v>
      </c>
      <c r="X231" s="14">
        <v>89.785899999999998</v>
      </c>
      <c r="Y231" s="14">
        <v>37.385499999999993</v>
      </c>
      <c r="Z231" s="14">
        <v>166.798</v>
      </c>
      <c r="BE231" s="13"/>
    </row>
    <row r="232" spans="1:57" x14ac:dyDescent="0.35">
      <c r="A232" s="43">
        <v>2014</v>
      </c>
      <c r="B232" s="43" t="s">
        <v>61</v>
      </c>
      <c r="C232" s="45">
        <v>300.82190000000003</v>
      </c>
      <c r="D232" s="45">
        <v>17.841799999999999</v>
      </c>
      <c r="E232" s="45">
        <v>282.98020000000002</v>
      </c>
      <c r="F232" s="45">
        <v>95.012899999999988</v>
      </c>
      <c r="G232" s="45">
        <v>0.45799999999999996</v>
      </c>
      <c r="H232" s="45">
        <v>87.351700000000008</v>
      </c>
      <c r="I232" s="45">
        <v>57.9024</v>
      </c>
      <c r="J232" s="45">
        <v>4.6058000000000003</v>
      </c>
      <c r="K232" s="45">
        <v>26.762300000000003</v>
      </c>
      <c r="L232" s="45">
        <v>13.360300000000001</v>
      </c>
      <c r="M232" s="45">
        <v>13.402100000000001</v>
      </c>
      <c r="N232" s="45"/>
      <c r="O232" s="45">
        <v>11.4229</v>
      </c>
      <c r="P232" s="45">
        <v>0.47489999999999999</v>
      </c>
      <c r="Q232" s="45">
        <v>-1.0106999999999999</v>
      </c>
      <c r="R232" s="45">
        <v>-1.0106999999999999</v>
      </c>
      <c r="S232" s="45">
        <v>107.94520000000001</v>
      </c>
      <c r="T232" s="45">
        <v>86.775400000000005</v>
      </c>
      <c r="U232" s="45">
        <v>20.5198</v>
      </c>
      <c r="V232" s="45">
        <v>15.084</v>
      </c>
      <c r="W232" s="45">
        <v>318.58390000000003</v>
      </c>
      <c r="X232" s="45">
        <v>100.69329999999999</v>
      </c>
      <c r="Y232" s="45">
        <v>42.790899999999993</v>
      </c>
      <c r="Z232" s="45">
        <v>182.82259999999999</v>
      </c>
      <c r="BE232" s="13"/>
    </row>
    <row r="233" spans="1:57" x14ac:dyDescent="0.35">
      <c r="A233" s="13">
        <v>2015</v>
      </c>
      <c r="B233" s="13" t="s">
        <v>46</v>
      </c>
      <c r="C233" s="14">
        <v>30.010899999999999</v>
      </c>
      <c r="D233" s="14">
        <v>1.7591000000000001</v>
      </c>
      <c r="E233" s="14">
        <v>28.251899999999999</v>
      </c>
      <c r="F233" s="14">
        <v>9.7094000000000005</v>
      </c>
      <c r="G233" s="14">
        <v>5.33E-2</v>
      </c>
      <c r="H233" s="14">
        <v>6.7312000000000003</v>
      </c>
      <c r="I233" s="14">
        <v>6.0114999999999998</v>
      </c>
      <c r="J233" s="14">
        <v>0.63990000000000002</v>
      </c>
      <c r="K233" s="14">
        <v>3.8994</v>
      </c>
      <c r="L233" s="14">
        <v>2.0550000000000002</v>
      </c>
      <c r="M233" s="14">
        <v>1.8444</v>
      </c>
      <c r="N233" s="14">
        <v>2.9000000000000001E-2</v>
      </c>
      <c r="O233" s="14">
        <v>1.2258</v>
      </c>
      <c r="P233" s="14">
        <v>4.2500000000000003E-2</v>
      </c>
      <c r="Q233" s="14">
        <v>-9.01E-2</v>
      </c>
      <c r="R233" s="14">
        <v>-9.01E-2</v>
      </c>
      <c r="S233" s="14">
        <v>11.0823</v>
      </c>
      <c r="T233" s="14">
        <v>6.68</v>
      </c>
      <c r="U233" s="14">
        <v>1.6832</v>
      </c>
      <c r="V233" s="14">
        <v>1.6089</v>
      </c>
      <c r="W233" s="14">
        <v>31.544</v>
      </c>
      <c r="X233" s="14">
        <v>11.8056</v>
      </c>
      <c r="Y233" s="14">
        <v>5.7941000000000003</v>
      </c>
      <c r="Z233" s="14">
        <v>16.4939</v>
      </c>
      <c r="BE233" s="13"/>
    </row>
    <row r="234" spans="1:57" x14ac:dyDescent="0.35">
      <c r="A234" s="13">
        <v>2015</v>
      </c>
      <c r="B234" s="13" t="s">
        <v>47</v>
      </c>
      <c r="C234" s="14">
        <v>57.338499999999996</v>
      </c>
      <c r="D234" s="14">
        <v>3.3631000000000002</v>
      </c>
      <c r="E234" s="14">
        <v>53.975499999999997</v>
      </c>
      <c r="F234" s="14">
        <v>18.781300000000002</v>
      </c>
      <c r="G234" s="14">
        <v>9.1700000000000004E-2</v>
      </c>
      <c r="H234" s="14">
        <v>13.628</v>
      </c>
      <c r="I234" s="14">
        <v>11.3507</v>
      </c>
      <c r="J234" s="14">
        <v>1.1019000000000001</v>
      </c>
      <c r="K234" s="14">
        <v>6.5849000000000002</v>
      </c>
      <c r="L234" s="14">
        <v>3.4655000000000005</v>
      </c>
      <c r="M234" s="14">
        <v>3.1193999999999997</v>
      </c>
      <c r="N234" s="14">
        <v>7.6600000000000001E-2</v>
      </c>
      <c r="O234" s="14">
        <v>2.4496000000000002</v>
      </c>
      <c r="P234" s="14">
        <v>0.08</v>
      </c>
      <c r="Q234" s="14">
        <v>-0.16920000000000002</v>
      </c>
      <c r="R234" s="14">
        <v>-0.16920000000000002</v>
      </c>
      <c r="S234" s="14">
        <v>21.526299999999999</v>
      </c>
      <c r="T234" s="14">
        <v>13.5044</v>
      </c>
      <c r="U234" s="14">
        <v>3.1965000000000003</v>
      </c>
      <c r="V234" s="14">
        <v>3.0739000000000001</v>
      </c>
      <c r="W234" s="14">
        <v>60.245899999999999</v>
      </c>
      <c r="X234" s="14">
        <v>21.563700000000001</v>
      </c>
      <c r="Y234" s="14">
        <v>10.213100000000001</v>
      </c>
      <c r="Z234" s="14">
        <v>32.501000000000005</v>
      </c>
      <c r="BE234" s="13"/>
    </row>
    <row r="235" spans="1:57" x14ac:dyDescent="0.35">
      <c r="A235" s="13">
        <v>2015</v>
      </c>
      <c r="B235" s="13" t="s">
        <v>58</v>
      </c>
      <c r="C235" s="14">
        <v>84.986400000000003</v>
      </c>
      <c r="D235" s="14">
        <v>4.9686000000000003</v>
      </c>
      <c r="E235" s="14">
        <v>80.017899999999997</v>
      </c>
      <c r="F235" s="14">
        <v>28.017500000000002</v>
      </c>
      <c r="G235" s="14">
        <v>0.1353</v>
      </c>
      <c r="H235" s="14">
        <v>20.1675</v>
      </c>
      <c r="I235" s="14">
        <v>16.506999999999998</v>
      </c>
      <c r="J235" s="14">
        <v>1.629</v>
      </c>
      <c r="K235" s="14">
        <v>9.787700000000001</v>
      </c>
      <c r="L235" s="14">
        <v>5.1145000000000005</v>
      </c>
      <c r="M235" s="14">
        <v>4.6731999999999996</v>
      </c>
      <c r="N235" s="14">
        <v>0.17149999999999999</v>
      </c>
      <c r="O235" s="14">
        <v>3.7352000000000003</v>
      </c>
      <c r="P235" s="14">
        <v>0.1193</v>
      </c>
      <c r="Q235" s="14">
        <v>-0.252</v>
      </c>
      <c r="R235" s="14">
        <v>-0.252</v>
      </c>
      <c r="S235" s="14">
        <v>32.208599999999997</v>
      </c>
      <c r="T235" s="14">
        <v>19.966200000000001</v>
      </c>
      <c r="U235" s="14">
        <v>4.9598000000000004</v>
      </c>
      <c r="V235" s="14">
        <v>4.5564999999999998</v>
      </c>
      <c r="W235" s="14">
        <v>89.534300000000002</v>
      </c>
      <c r="X235" s="14">
        <v>31.830400000000001</v>
      </c>
      <c r="Y235" s="14">
        <v>15.323500000000001</v>
      </c>
      <c r="Z235" s="14">
        <v>48.320300000000003</v>
      </c>
      <c r="BE235" s="13"/>
    </row>
    <row r="236" spans="1:57" x14ac:dyDescent="0.35">
      <c r="A236" s="13">
        <v>2015</v>
      </c>
      <c r="B236" s="13" t="s">
        <v>49</v>
      </c>
      <c r="C236" s="14">
        <v>108.1598</v>
      </c>
      <c r="D236" s="14">
        <v>6.3841000000000001</v>
      </c>
      <c r="E236" s="14">
        <v>101.7757</v>
      </c>
      <c r="F236" s="14">
        <v>34.650700000000001</v>
      </c>
      <c r="G236" s="14">
        <v>0.17</v>
      </c>
      <c r="H236" s="14">
        <v>26.403500000000001</v>
      </c>
      <c r="I236" s="14">
        <v>21.630299999999998</v>
      </c>
      <c r="J236" s="14">
        <v>2.0080999999999998</v>
      </c>
      <c r="K236" s="14">
        <v>11.717300000000002</v>
      </c>
      <c r="L236" s="14">
        <v>6.0588000000000006</v>
      </c>
      <c r="M236" s="14">
        <v>5.6584999999999992</v>
      </c>
      <c r="N236" s="14">
        <v>0.35729999999999995</v>
      </c>
      <c r="O236" s="14">
        <v>5.0052000000000003</v>
      </c>
      <c r="P236" s="14">
        <v>0.1578</v>
      </c>
      <c r="Q236" s="14">
        <v>-0.32440000000000002</v>
      </c>
      <c r="R236" s="14">
        <v>-0.32440000000000002</v>
      </c>
      <c r="S236" s="14">
        <v>40.238499999999995</v>
      </c>
      <c r="T236" s="14">
        <v>26.148800000000001</v>
      </c>
      <c r="U236" s="14">
        <v>6.8523000000000005</v>
      </c>
      <c r="V236" s="14">
        <v>6.2926000000000002</v>
      </c>
      <c r="W236" s="14">
        <v>114.9208</v>
      </c>
      <c r="X236" s="14">
        <v>40.718200000000003</v>
      </c>
      <c r="Y236" s="14">
        <v>19.088000000000001</v>
      </c>
      <c r="Z236" s="14">
        <v>61.224200000000003</v>
      </c>
      <c r="BE236" s="13"/>
    </row>
    <row r="237" spans="1:57" x14ac:dyDescent="0.35">
      <c r="A237" s="13">
        <v>2015</v>
      </c>
      <c r="B237" s="13" t="s">
        <v>50</v>
      </c>
      <c r="C237" s="14">
        <v>130.876</v>
      </c>
      <c r="D237" s="14">
        <v>7.7422000000000004</v>
      </c>
      <c r="E237" s="14">
        <v>123.13380000000001</v>
      </c>
      <c r="F237" s="14">
        <v>39.268799999999999</v>
      </c>
      <c r="G237" s="14">
        <v>0.2107</v>
      </c>
      <c r="H237" s="14">
        <v>33.115000000000002</v>
      </c>
      <c r="I237" s="14">
        <v>26.8432</v>
      </c>
      <c r="J237" s="14">
        <v>2.4121999999999999</v>
      </c>
      <c r="K237" s="14">
        <v>14.716000000000001</v>
      </c>
      <c r="L237" s="14">
        <v>7.5259000000000009</v>
      </c>
      <c r="M237" s="14">
        <v>7.1900999999999993</v>
      </c>
      <c r="N237" s="14">
        <v>0.54609999999999992</v>
      </c>
      <c r="O237" s="14">
        <v>6.2301000000000002</v>
      </c>
      <c r="P237" s="14">
        <v>0.19689999999999999</v>
      </c>
      <c r="Q237" s="14">
        <v>-0.40510000000000002</v>
      </c>
      <c r="R237" s="14">
        <v>-0.40510000000000002</v>
      </c>
      <c r="S237" s="14">
        <v>46.195099999999996</v>
      </c>
      <c r="T237" s="14">
        <v>32.826500000000003</v>
      </c>
      <c r="U237" s="14">
        <v>8.6932000000000009</v>
      </c>
      <c r="V237" s="14">
        <v>7.9977</v>
      </c>
      <c r="W237" s="14">
        <v>139.82490000000001</v>
      </c>
      <c r="X237" s="14">
        <v>50.747500000000002</v>
      </c>
      <c r="Y237" s="14">
        <v>23.904400000000003</v>
      </c>
      <c r="Z237" s="14">
        <v>72.5946</v>
      </c>
      <c r="BE237" s="13"/>
    </row>
    <row r="238" spans="1:57" x14ac:dyDescent="0.35">
      <c r="A238" s="13">
        <v>2015</v>
      </c>
      <c r="B238" s="13" t="s">
        <v>59</v>
      </c>
      <c r="C238" s="14">
        <v>152.28120000000001</v>
      </c>
      <c r="D238" s="14">
        <v>9.0317000000000007</v>
      </c>
      <c r="E238" s="14">
        <v>143.24950000000001</v>
      </c>
      <c r="F238" s="14">
        <v>43.194800000000001</v>
      </c>
      <c r="G238" s="14">
        <v>0.26379999999999998</v>
      </c>
      <c r="H238" s="14">
        <v>40.508800000000001</v>
      </c>
      <c r="I238" s="14">
        <v>31.8748</v>
      </c>
      <c r="J238" s="14">
        <v>2.7191000000000001</v>
      </c>
      <c r="K238" s="14">
        <v>16.700300000000002</v>
      </c>
      <c r="L238" s="14">
        <v>8.4543000000000017</v>
      </c>
      <c r="M238" s="14">
        <v>8.2459999999999987</v>
      </c>
      <c r="N238" s="14">
        <v>0.75569999999999993</v>
      </c>
      <c r="O238" s="14">
        <v>7.4824000000000002</v>
      </c>
      <c r="P238" s="14">
        <v>0.23559999999999998</v>
      </c>
      <c r="Q238" s="14">
        <v>-0.48580000000000001</v>
      </c>
      <c r="R238" s="14">
        <v>-0.48580000000000001</v>
      </c>
      <c r="S238" s="14">
        <v>51.503399999999999</v>
      </c>
      <c r="T238" s="14">
        <v>40.182200000000002</v>
      </c>
      <c r="U238" s="14">
        <v>10.560700000000001</v>
      </c>
      <c r="V238" s="14">
        <v>9.6035000000000004</v>
      </c>
      <c r="W238" s="14">
        <v>163.41390000000001</v>
      </c>
      <c r="X238" s="14">
        <v>59.532300000000006</v>
      </c>
      <c r="Y238" s="14">
        <v>27.657600000000002</v>
      </c>
      <c r="Z238" s="14">
        <v>83.967500000000001</v>
      </c>
      <c r="BE238" s="13"/>
    </row>
    <row r="239" spans="1:57" x14ac:dyDescent="0.35">
      <c r="A239" s="13">
        <v>2015</v>
      </c>
      <c r="B239" s="13" t="s">
        <v>52</v>
      </c>
      <c r="C239" s="14">
        <v>174.0669</v>
      </c>
      <c r="D239" s="14">
        <v>10.345600000000001</v>
      </c>
      <c r="E239" s="14">
        <v>163.72140000000002</v>
      </c>
      <c r="F239" s="14">
        <v>47.085900000000002</v>
      </c>
      <c r="G239" s="14">
        <v>0.30740000000000001</v>
      </c>
      <c r="H239" s="14">
        <v>47.936500000000002</v>
      </c>
      <c r="I239" s="14">
        <v>37.104300000000002</v>
      </c>
      <c r="J239" s="14">
        <v>3.0512999999999999</v>
      </c>
      <c r="K239" s="14">
        <v>18.853200000000001</v>
      </c>
      <c r="L239" s="14">
        <v>9.3366000000000025</v>
      </c>
      <c r="M239" s="14">
        <v>9.5165999999999986</v>
      </c>
      <c r="N239" s="14">
        <v>0.94539999999999991</v>
      </c>
      <c r="O239" s="14">
        <v>8.7040000000000006</v>
      </c>
      <c r="P239" s="14">
        <v>0.29819999999999997</v>
      </c>
      <c r="Q239" s="14">
        <v>-0.56489999999999996</v>
      </c>
      <c r="R239" s="14">
        <v>-0.56489999999999996</v>
      </c>
      <c r="S239" s="14">
        <v>56.764499999999998</v>
      </c>
      <c r="T239" s="14">
        <v>47.567700000000002</v>
      </c>
      <c r="U239" s="14">
        <v>12.582600000000001</v>
      </c>
      <c r="V239" s="14">
        <v>11.173</v>
      </c>
      <c r="W239" s="14">
        <v>187.47720000000001</v>
      </c>
      <c r="X239" s="14">
        <v>68.658200000000008</v>
      </c>
      <c r="Y239" s="14">
        <v>31.554000000000002</v>
      </c>
      <c r="Z239" s="14">
        <v>95.329899999999995</v>
      </c>
      <c r="BE239" s="13"/>
    </row>
    <row r="240" spans="1:57" x14ac:dyDescent="0.35">
      <c r="A240" s="13">
        <v>2015</v>
      </c>
      <c r="B240" s="13" t="s">
        <v>53</v>
      </c>
      <c r="C240" s="14">
        <v>195.5848</v>
      </c>
      <c r="D240" s="14">
        <v>11.639000000000001</v>
      </c>
      <c r="E240" s="14">
        <v>183.94590000000002</v>
      </c>
      <c r="F240" s="14">
        <v>51.078299999999999</v>
      </c>
      <c r="G240" s="14">
        <v>0.36149999999999999</v>
      </c>
      <c r="H240" s="14">
        <v>55.469700000000003</v>
      </c>
      <c r="I240" s="14">
        <v>42.04</v>
      </c>
      <c r="J240" s="14">
        <v>3.3142</v>
      </c>
      <c r="K240" s="14">
        <v>20.918400000000002</v>
      </c>
      <c r="L240" s="14">
        <v>10.293300000000002</v>
      </c>
      <c r="M240" s="14">
        <v>10.625099999999998</v>
      </c>
      <c r="N240" s="14">
        <v>1.1000999999999999</v>
      </c>
      <c r="O240" s="14">
        <v>9.9527999999999999</v>
      </c>
      <c r="P240" s="14">
        <v>0.35809999999999997</v>
      </c>
      <c r="Q240" s="14">
        <v>-0.64739999999999998</v>
      </c>
      <c r="R240" s="14">
        <v>-0.64739999999999998</v>
      </c>
      <c r="S240" s="14">
        <v>62.175699999999999</v>
      </c>
      <c r="T240" s="14">
        <v>55.044899999999998</v>
      </c>
      <c r="U240" s="14">
        <v>14.548500000000001</v>
      </c>
      <c r="V240" s="14">
        <v>12.725300000000001</v>
      </c>
      <c r="W240" s="14">
        <v>211.2199</v>
      </c>
      <c r="X240" s="14">
        <v>77.325500000000005</v>
      </c>
      <c r="Y240" s="14">
        <v>35.285600000000002</v>
      </c>
      <c r="Z240" s="14">
        <v>106.9097</v>
      </c>
      <c r="BE240" s="13"/>
    </row>
    <row r="241" spans="1:57" x14ac:dyDescent="0.35">
      <c r="A241" s="13">
        <v>2015</v>
      </c>
      <c r="B241" s="13" t="s">
        <v>60</v>
      </c>
      <c r="C241" s="14">
        <v>217.83840000000001</v>
      </c>
      <c r="D241" s="14">
        <v>12.977900000000002</v>
      </c>
      <c r="E241" s="14">
        <v>204.86070000000001</v>
      </c>
      <c r="F241" s="14">
        <v>55.351599999999998</v>
      </c>
      <c r="G241" s="14">
        <v>0.41930000000000001</v>
      </c>
      <c r="H241" s="14">
        <v>63.820700000000002</v>
      </c>
      <c r="I241" s="14">
        <v>46.918199999999999</v>
      </c>
      <c r="J241" s="14">
        <v>3.4483999999999999</v>
      </c>
      <c r="K241" s="14">
        <v>22.729400000000002</v>
      </c>
      <c r="L241" s="14">
        <v>11.074900000000001</v>
      </c>
      <c r="M241" s="14">
        <v>11.654499999999999</v>
      </c>
      <c r="N241" s="14">
        <v>1.2555999999999998</v>
      </c>
      <c r="O241" s="14">
        <v>11.224</v>
      </c>
      <c r="P241" s="14">
        <v>0.42719999999999997</v>
      </c>
      <c r="Q241" s="14">
        <v>-0.73399999999999999</v>
      </c>
      <c r="R241" s="14">
        <v>-0.73399999999999999</v>
      </c>
      <c r="S241" s="14">
        <v>67.916799999999995</v>
      </c>
      <c r="T241" s="14">
        <v>63.3262</v>
      </c>
      <c r="U241" s="14">
        <v>16.483699999999999</v>
      </c>
      <c r="V241" s="14">
        <v>14.3276</v>
      </c>
      <c r="W241" s="14">
        <v>235.67230000000001</v>
      </c>
      <c r="X241" s="14">
        <v>85.575600000000009</v>
      </c>
      <c r="Y241" s="14">
        <v>38.657600000000002</v>
      </c>
      <c r="Z241" s="14">
        <v>119.59180000000001</v>
      </c>
      <c r="BE241" s="13"/>
    </row>
    <row r="242" spans="1:57" x14ac:dyDescent="0.35">
      <c r="A242" s="13">
        <v>2015</v>
      </c>
      <c r="B242" s="13" t="s">
        <v>55</v>
      </c>
      <c r="C242" s="14">
        <v>243.28890000000001</v>
      </c>
      <c r="D242" s="14">
        <v>14.554800000000002</v>
      </c>
      <c r="E242" s="14">
        <v>228.73430000000002</v>
      </c>
      <c r="F242" s="14">
        <v>61.695799999999998</v>
      </c>
      <c r="G242" s="14">
        <v>0.48039999999999999</v>
      </c>
      <c r="H242" s="14">
        <v>71.896100000000004</v>
      </c>
      <c r="I242" s="14">
        <v>52.55</v>
      </c>
      <c r="J242" s="14">
        <v>3.5945</v>
      </c>
      <c r="K242" s="14">
        <v>24.736600000000003</v>
      </c>
      <c r="L242" s="14">
        <v>11.968300000000001</v>
      </c>
      <c r="M242" s="14">
        <v>12.768199999999998</v>
      </c>
      <c r="N242" s="14">
        <v>1.3454999999999999</v>
      </c>
      <c r="O242" s="14">
        <v>12.7682</v>
      </c>
      <c r="P242" s="14">
        <v>0.49169999999999997</v>
      </c>
      <c r="Q242" s="14">
        <v>-0.82479999999999998</v>
      </c>
      <c r="R242" s="14">
        <v>-0.82479999999999998</v>
      </c>
      <c r="S242" s="14">
        <v>76.000399999999999</v>
      </c>
      <c r="T242" s="14">
        <v>71.331999999999994</v>
      </c>
      <c r="U242" s="14">
        <v>17.9694</v>
      </c>
      <c r="V242" s="14">
        <v>15.8611</v>
      </c>
      <c r="W242" s="14">
        <v>262.56510000000003</v>
      </c>
      <c r="X242" s="14">
        <v>94.994800000000012</v>
      </c>
      <c r="Y242" s="14">
        <v>42.445</v>
      </c>
      <c r="Z242" s="14">
        <v>134.07250000000002</v>
      </c>
      <c r="BE242" s="13"/>
    </row>
    <row r="243" spans="1:57" x14ac:dyDescent="0.35">
      <c r="A243" s="13">
        <v>2015</v>
      </c>
      <c r="B243" s="13" t="s">
        <v>56</v>
      </c>
      <c r="C243" s="14">
        <v>269.65390000000002</v>
      </c>
      <c r="D243" s="14">
        <v>16.0501</v>
      </c>
      <c r="E243" s="14">
        <v>253.60400000000001</v>
      </c>
      <c r="F243" s="14">
        <v>67.256399999999999</v>
      </c>
      <c r="G243" s="14">
        <v>0.53090000000000004</v>
      </c>
      <c r="H243" s="14">
        <v>79.751100000000008</v>
      </c>
      <c r="I243" s="14">
        <v>57.935699999999997</v>
      </c>
      <c r="J243" s="14">
        <v>4.1075999999999997</v>
      </c>
      <c r="K243" s="14">
        <v>28.642700000000001</v>
      </c>
      <c r="L243" s="14">
        <v>13.711400000000001</v>
      </c>
      <c r="M243" s="14">
        <v>14.931199999999999</v>
      </c>
      <c r="N243" s="14">
        <v>1.3795999999999999</v>
      </c>
      <c r="O243" s="14">
        <v>14.351700000000001</v>
      </c>
      <c r="P243" s="14">
        <v>0.5524</v>
      </c>
      <c r="Q243" s="14">
        <v>-0.90429999999999999</v>
      </c>
      <c r="R243" s="14">
        <v>-0.90429999999999999</v>
      </c>
      <c r="S243" s="14">
        <v>83.316699999999997</v>
      </c>
      <c r="T243" s="14">
        <v>79.125999999999991</v>
      </c>
      <c r="U243" s="14">
        <v>19.415900000000001</v>
      </c>
      <c r="V243" s="14">
        <v>17.459700000000002</v>
      </c>
      <c r="W243" s="14">
        <v>290.47990000000004</v>
      </c>
      <c r="X243" s="14">
        <v>106.41730000000001</v>
      </c>
      <c r="Y243" s="14">
        <v>48.4818</v>
      </c>
      <c r="Z243" s="14">
        <v>147.53860000000003</v>
      </c>
      <c r="BE243" s="13"/>
    </row>
    <row r="244" spans="1:57" x14ac:dyDescent="0.35">
      <c r="A244" s="43">
        <v>2015</v>
      </c>
      <c r="B244" s="43" t="s">
        <v>61</v>
      </c>
      <c r="C244" s="45">
        <v>295.9907</v>
      </c>
      <c r="D244" s="45">
        <v>17.528700000000001</v>
      </c>
      <c r="E244" s="45">
        <v>278.4622</v>
      </c>
      <c r="F244" s="45">
        <v>71.921999999999997</v>
      </c>
      <c r="G244" s="45">
        <v>0.59500000000000008</v>
      </c>
      <c r="H244" s="45">
        <v>86.943400000000011</v>
      </c>
      <c r="I244" s="45">
        <v>63.894599999999997</v>
      </c>
      <c r="J244" s="45">
        <v>4.8895</v>
      </c>
      <c r="K244" s="45">
        <v>33.257100000000001</v>
      </c>
      <c r="L244" s="45">
        <v>15.851600000000001</v>
      </c>
      <c r="M244" s="45">
        <v>17.4055</v>
      </c>
      <c r="N244" s="45">
        <v>1.4043999999999999</v>
      </c>
      <c r="O244" s="45">
        <v>15.917000000000002</v>
      </c>
      <c r="P244" s="45">
        <v>0.61960000000000004</v>
      </c>
      <c r="Q244" s="45">
        <v>-0.98060000000000003</v>
      </c>
      <c r="R244" s="45">
        <v>-0.98060000000000003</v>
      </c>
      <c r="S244" s="45">
        <v>89.740700000000004</v>
      </c>
      <c r="T244" s="45">
        <v>86.256499999999988</v>
      </c>
      <c r="U244" s="45">
        <v>21.1053</v>
      </c>
      <c r="V244" s="45">
        <v>19.057500000000001</v>
      </c>
      <c r="W244" s="45">
        <v>318.62530000000004</v>
      </c>
      <c r="X244" s="45">
        <v>119.36260000000001</v>
      </c>
      <c r="Y244" s="45">
        <v>55.468199999999996</v>
      </c>
      <c r="Z244" s="45">
        <v>159.46060000000003</v>
      </c>
      <c r="BE244" s="13"/>
    </row>
    <row r="245" spans="1:57" x14ac:dyDescent="0.35">
      <c r="A245" s="13">
        <v>2016</v>
      </c>
      <c r="B245" s="13" t="s">
        <v>46</v>
      </c>
      <c r="C245" s="14">
        <v>28.501300000000001</v>
      </c>
      <c r="D245" s="14">
        <v>1.5588</v>
      </c>
      <c r="E245" s="14">
        <v>26.942399999999999</v>
      </c>
      <c r="F245" s="14">
        <v>4.7723000000000004</v>
      </c>
      <c r="G245" s="14">
        <v>5.91E-2</v>
      </c>
      <c r="H245" s="14">
        <v>10.351800000000001</v>
      </c>
      <c r="I245" s="14">
        <v>5.5373999999999999</v>
      </c>
      <c r="J245" s="14">
        <v>0.62609999999999999</v>
      </c>
      <c r="K245" s="14">
        <v>3.883</v>
      </c>
      <c r="L245" s="14">
        <v>1.7847999999999999</v>
      </c>
      <c r="M245" s="14">
        <v>2.0981999999999998</v>
      </c>
      <c r="N245" s="14">
        <v>4.48E-2</v>
      </c>
      <c r="O245" s="14">
        <v>1.6617999999999999</v>
      </c>
      <c r="P245" s="14">
        <v>9.74E-2</v>
      </c>
      <c r="Q245" s="14">
        <v>-9.11E-2</v>
      </c>
      <c r="R245" s="14">
        <v>-9.11E-2</v>
      </c>
      <c r="S245" s="14">
        <v>6.6543999999999999</v>
      </c>
      <c r="T245" s="14">
        <v>10.287800000000001</v>
      </c>
      <c r="U245" s="14">
        <v>1.8191999999999999</v>
      </c>
      <c r="V245" s="14">
        <v>1.6871</v>
      </c>
      <c r="W245" s="14">
        <v>30.4513</v>
      </c>
      <c r="X245" s="14">
        <v>11.7531</v>
      </c>
      <c r="Y245" s="14">
        <v>6.2157</v>
      </c>
      <c r="Z245" s="14">
        <v>15.1831</v>
      </c>
      <c r="BE245" s="13"/>
    </row>
    <row r="246" spans="1:57" x14ac:dyDescent="0.35">
      <c r="A246" s="13">
        <v>2016</v>
      </c>
      <c r="B246" s="13" t="s">
        <v>47</v>
      </c>
      <c r="C246" s="14">
        <v>54.801000000000002</v>
      </c>
      <c r="D246" s="14">
        <v>3.0285000000000002</v>
      </c>
      <c r="E246" s="14">
        <v>51.772399999999998</v>
      </c>
      <c r="F246" s="14">
        <v>9.7706000000000017</v>
      </c>
      <c r="G246" s="14">
        <v>0.1104</v>
      </c>
      <c r="H246" s="14">
        <v>19.654800000000002</v>
      </c>
      <c r="I246" s="14">
        <v>10.6273</v>
      </c>
      <c r="J246" s="14">
        <v>1.1833</v>
      </c>
      <c r="K246" s="14">
        <v>7.109</v>
      </c>
      <c r="L246" s="14">
        <v>3.2923999999999998</v>
      </c>
      <c r="M246" s="14">
        <v>3.8165999999999998</v>
      </c>
      <c r="N246" s="14">
        <v>0.14069999999999999</v>
      </c>
      <c r="O246" s="14">
        <v>3.1784999999999997</v>
      </c>
      <c r="P246" s="14">
        <v>0.18209999999999998</v>
      </c>
      <c r="Q246" s="14">
        <v>-0.18409999999999999</v>
      </c>
      <c r="R246" s="14">
        <v>-0.18409999999999999</v>
      </c>
      <c r="S246" s="14">
        <v>13.3621</v>
      </c>
      <c r="T246" s="14">
        <v>19.533999999999999</v>
      </c>
      <c r="U246" s="14">
        <v>3.8494999999999999</v>
      </c>
      <c r="V246" s="14">
        <v>3.2419000000000002</v>
      </c>
      <c r="W246" s="14">
        <v>58.868700000000004</v>
      </c>
      <c r="X246" s="14">
        <v>22.238799999999998</v>
      </c>
      <c r="Y246" s="14">
        <v>11.611499999999999</v>
      </c>
      <c r="Z246" s="14">
        <v>29.535699999999999</v>
      </c>
      <c r="BE246" s="13"/>
    </row>
    <row r="247" spans="1:57" x14ac:dyDescent="0.35">
      <c r="A247" s="13">
        <v>2016</v>
      </c>
      <c r="B247" s="13" t="s">
        <v>58</v>
      </c>
      <c r="C247" s="14">
        <v>81.302700000000002</v>
      </c>
      <c r="D247" s="14">
        <v>4.5057</v>
      </c>
      <c r="E247" s="14">
        <v>76.79679999999999</v>
      </c>
      <c r="F247" s="14">
        <v>13.925600000000003</v>
      </c>
      <c r="G247" s="14">
        <v>0.16350000000000001</v>
      </c>
      <c r="H247" s="14">
        <v>30.750900000000001</v>
      </c>
      <c r="I247" s="14">
        <v>15.7483</v>
      </c>
      <c r="J247" s="14">
        <v>1.6242000000000001</v>
      </c>
      <c r="K247" s="14">
        <v>9.5009999999999994</v>
      </c>
      <c r="L247" s="14">
        <v>4.3528000000000002</v>
      </c>
      <c r="M247" s="14">
        <v>5.1482999999999999</v>
      </c>
      <c r="N247" s="14">
        <v>0.29359999999999997</v>
      </c>
      <c r="O247" s="14">
        <v>4.7949000000000002</v>
      </c>
      <c r="P247" s="14">
        <v>0.26539999999999997</v>
      </c>
      <c r="Q247" s="14">
        <v>-0.27049999999999996</v>
      </c>
      <c r="R247" s="14">
        <v>-0.27049999999999996</v>
      </c>
      <c r="S247" s="14">
        <v>19.307099999999998</v>
      </c>
      <c r="T247" s="14">
        <v>30.5929</v>
      </c>
      <c r="U247" s="14">
        <v>6.0351999999999997</v>
      </c>
      <c r="V247" s="14">
        <v>4.8089000000000004</v>
      </c>
      <c r="W247" s="14">
        <v>87.648200000000003</v>
      </c>
      <c r="X247" s="14">
        <v>31.9621</v>
      </c>
      <c r="Y247" s="14">
        <v>16.213799999999999</v>
      </c>
      <c r="Z247" s="14">
        <v>44.8399</v>
      </c>
      <c r="BE247" s="13"/>
    </row>
    <row r="248" spans="1:57" x14ac:dyDescent="0.35">
      <c r="A248" s="13">
        <v>2016</v>
      </c>
      <c r="B248" s="13" t="s">
        <v>49</v>
      </c>
      <c r="C248" s="14">
        <v>104.9716</v>
      </c>
      <c r="D248" s="14">
        <v>5.7958999999999996</v>
      </c>
      <c r="E248" s="14">
        <v>99.175499999999985</v>
      </c>
      <c r="F248" s="14">
        <v>15.789900000000003</v>
      </c>
      <c r="G248" s="14">
        <v>0.2046</v>
      </c>
      <c r="H248" s="14">
        <v>42.0105</v>
      </c>
      <c r="I248" s="14">
        <v>20.5853</v>
      </c>
      <c r="J248" s="14">
        <v>1.9294000000000002</v>
      </c>
      <c r="K248" s="14">
        <v>11.8644</v>
      </c>
      <c r="L248" s="14">
        <v>5.4538000000000002</v>
      </c>
      <c r="M248" s="14">
        <v>6.4105999999999996</v>
      </c>
      <c r="N248" s="14">
        <v>0.51929999999999998</v>
      </c>
      <c r="O248" s="14">
        <v>6.2949000000000002</v>
      </c>
      <c r="P248" s="14">
        <v>0.33429999999999999</v>
      </c>
      <c r="Q248" s="14">
        <v>-0.3569</v>
      </c>
      <c r="R248" s="14">
        <v>-0.3569</v>
      </c>
      <c r="S248" s="14">
        <v>22.809799999999999</v>
      </c>
      <c r="T248" s="14">
        <v>41.823999999999998</v>
      </c>
      <c r="U248" s="14">
        <v>7.8531999999999993</v>
      </c>
      <c r="V248" s="14">
        <v>6.7035</v>
      </c>
      <c r="W248" s="14">
        <v>113.7422</v>
      </c>
      <c r="X248" s="14">
        <v>41.193300000000001</v>
      </c>
      <c r="Y248" s="14">
        <v>20.607999999999997</v>
      </c>
      <c r="Z248" s="14">
        <v>58.004899999999999</v>
      </c>
      <c r="BE248" s="13"/>
    </row>
    <row r="249" spans="1:57" x14ac:dyDescent="0.35">
      <c r="A249" s="13">
        <v>2016</v>
      </c>
      <c r="B249" s="13" t="s">
        <v>50</v>
      </c>
      <c r="C249" s="14">
        <v>126.52799999999999</v>
      </c>
      <c r="D249" s="14">
        <v>7.0237999999999996</v>
      </c>
      <c r="E249" s="14">
        <v>119.50399999999999</v>
      </c>
      <c r="F249" s="14">
        <v>16.808000000000003</v>
      </c>
      <c r="G249" s="14">
        <v>0.2326</v>
      </c>
      <c r="H249" s="14">
        <v>51.9694</v>
      </c>
      <c r="I249" s="14">
        <v>25.6355</v>
      </c>
      <c r="J249" s="14">
        <v>2.1450000000000005</v>
      </c>
      <c r="K249" s="14">
        <v>14.1683</v>
      </c>
      <c r="L249" s="14">
        <v>6.4939999999999998</v>
      </c>
      <c r="M249" s="14">
        <v>7.6742999999999997</v>
      </c>
      <c r="N249" s="14">
        <v>0.78909999999999991</v>
      </c>
      <c r="O249" s="14">
        <v>7.8072999999999997</v>
      </c>
      <c r="P249" s="14">
        <v>0.39369999999999999</v>
      </c>
      <c r="Q249" s="14">
        <v>-0.44479999999999997</v>
      </c>
      <c r="R249" s="14">
        <v>-0.44479999999999997</v>
      </c>
      <c r="S249" s="14">
        <v>25.493299999999998</v>
      </c>
      <c r="T249" s="14">
        <v>51.717399999999998</v>
      </c>
      <c r="U249" s="14">
        <v>9.7636000000000003</v>
      </c>
      <c r="V249" s="14">
        <v>8.4245000000000001</v>
      </c>
      <c r="W249" s="14">
        <v>137.7046</v>
      </c>
      <c r="X249" s="14">
        <v>50.545299999999997</v>
      </c>
      <c r="Y249" s="14">
        <v>24.909699999999997</v>
      </c>
      <c r="Z249" s="14">
        <v>69.009900000000002</v>
      </c>
      <c r="BE249" s="13"/>
    </row>
    <row r="250" spans="1:57" x14ac:dyDescent="0.35">
      <c r="A250" s="13">
        <v>2016</v>
      </c>
      <c r="B250" s="13" t="s">
        <v>59</v>
      </c>
      <c r="C250" s="14">
        <v>147.42570000000001</v>
      </c>
      <c r="D250" s="14">
        <v>8.2685999999999993</v>
      </c>
      <c r="E250" s="14">
        <v>139.15699999999998</v>
      </c>
      <c r="F250" s="14">
        <v>18.255900000000004</v>
      </c>
      <c r="G250" s="14">
        <v>0.26929999999999998</v>
      </c>
      <c r="H250" s="14">
        <v>62.104900000000001</v>
      </c>
      <c r="I250" s="14">
        <v>30.878500000000003</v>
      </c>
      <c r="J250" s="14">
        <v>2.2516000000000003</v>
      </c>
      <c r="K250" s="14">
        <v>15.483700000000001</v>
      </c>
      <c r="L250" s="14">
        <v>7.0832999999999995</v>
      </c>
      <c r="M250" s="14">
        <v>8.4004999999999992</v>
      </c>
      <c r="N250" s="14">
        <v>1.0177999999999998</v>
      </c>
      <c r="O250" s="14">
        <v>8.9903999999999993</v>
      </c>
      <c r="P250" s="14">
        <v>0.43740000000000001</v>
      </c>
      <c r="Q250" s="14">
        <v>-0.53239999999999998</v>
      </c>
      <c r="R250" s="14">
        <v>-0.53239999999999998</v>
      </c>
      <c r="S250" s="14">
        <v>28.250699999999998</v>
      </c>
      <c r="T250" s="14">
        <v>61.806799999999996</v>
      </c>
      <c r="U250" s="14">
        <v>11.3926</v>
      </c>
      <c r="V250" s="14">
        <v>10.0883</v>
      </c>
      <c r="W250" s="14">
        <v>160.65280000000001</v>
      </c>
      <c r="X250" s="14">
        <v>58.622099999999996</v>
      </c>
      <c r="Y250" s="14">
        <v>27.743499999999997</v>
      </c>
      <c r="Z250" s="14">
        <v>80.629900000000006</v>
      </c>
      <c r="BE250" s="13"/>
    </row>
    <row r="251" spans="1:57" x14ac:dyDescent="0.35">
      <c r="A251" s="13">
        <v>2016</v>
      </c>
      <c r="B251" s="13" t="s">
        <v>52</v>
      </c>
      <c r="C251" s="14">
        <v>168.32600000000002</v>
      </c>
      <c r="D251" s="14">
        <v>9.4772999999999996</v>
      </c>
      <c r="E251" s="14">
        <v>158.84859999999998</v>
      </c>
      <c r="F251" s="14">
        <v>19.151100000000003</v>
      </c>
      <c r="G251" s="14">
        <v>0.3004</v>
      </c>
      <c r="H251" s="14">
        <v>71.668900000000008</v>
      </c>
      <c r="I251" s="14">
        <v>36.682600000000001</v>
      </c>
      <c r="J251" s="14">
        <v>2.5120000000000005</v>
      </c>
      <c r="K251" s="14">
        <v>17.446999999999999</v>
      </c>
      <c r="L251" s="14">
        <v>8.0018999999999991</v>
      </c>
      <c r="M251" s="14">
        <v>9.4451999999999998</v>
      </c>
      <c r="N251" s="14">
        <v>1.2949999999999999</v>
      </c>
      <c r="O251" s="14">
        <v>9.8915999999999986</v>
      </c>
      <c r="P251" s="14">
        <v>0.50819999999999999</v>
      </c>
      <c r="Q251" s="14">
        <v>-0.60799999999999998</v>
      </c>
      <c r="R251" s="14">
        <v>-0.60799999999999998</v>
      </c>
      <c r="S251" s="14">
        <v>30.183599999999998</v>
      </c>
      <c r="T251" s="14">
        <v>71.336199999999991</v>
      </c>
      <c r="U251" s="14">
        <v>13.145199999999999</v>
      </c>
      <c r="V251" s="14">
        <v>11.8813</v>
      </c>
      <c r="W251" s="14">
        <v>183.89270000000002</v>
      </c>
      <c r="X251" s="14">
        <v>67.828299999999999</v>
      </c>
      <c r="Y251" s="14">
        <v>31.145599999999998</v>
      </c>
      <c r="Z251" s="14">
        <v>91.120200000000011</v>
      </c>
      <c r="BE251" s="13"/>
    </row>
    <row r="252" spans="1:57" x14ac:dyDescent="0.35">
      <c r="A252" s="13">
        <v>2016</v>
      </c>
      <c r="B252" s="13" t="s">
        <v>53</v>
      </c>
      <c r="C252" s="14">
        <v>189.10460000000003</v>
      </c>
      <c r="D252" s="14">
        <v>10.6845</v>
      </c>
      <c r="E252" s="14">
        <v>178.42</v>
      </c>
      <c r="F252" s="14">
        <v>19.736500000000003</v>
      </c>
      <c r="G252" s="14">
        <v>0.32950000000000002</v>
      </c>
      <c r="H252" s="14">
        <v>81.231000000000009</v>
      </c>
      <c r="I252" s="14">
        <v>42.395000000000003</v>
      </c>
      <c r="J252" s="14">
        <v>2.7815000000000003</v>
      </c>
      <c r="K252" s="14">
        <v>19.762</v>
      </c>
      <c r="L252" s="14">
        <v>9.0249999999999986</v>
      </c>
      <c r="M252" s="14">
        <v>10.7371</v>
      </c>
      <c r="N252" s="14">
        <v>1.5698999999999999</v>
      </c>
      <c r="O252" s="14">
        <v>10.728899999999999</v>
      </c>
      <c r="P252" s="14">
        <v>0.57840000000000003</v>
      </c>
      <c r="Q252" s="14">
        <v>-0.6925</v>
      </c>
      <c r="R252" s="14">
        <v>-0.6925</v>
      </c>
      <c r="S252" s="14">
        <v>31.762899999999998</v>
      </c>
      <c r="T252" s="14">
        <v>80.840899999999991</v>
      </c>
      <c r="U252" s="14">
        <v>14.9634</v>
      </c>
      <c r="V252" s="14">
        <v>13.6633</v>
      </c>
      <c r="W252" s="14">
        <v>207.06690000000003</v>
      </c>
      <c r="X252" s="14">
        <v>77.237399999999994</v>
      </c>
      <c r="Y252" s="14">
        <v>34.842299999999994</v>
      </c>
      <c r="Z252" s="14">
        <v>101.29680000000002</v>
      </c>
      <c r="BE252" s="13"/>
    </row>
    <row r="253" spans="1:57" x14ac:dyDescent="0.35">
      <c r="A253" s="13">
        <v>2016</v>
      </c>
      <c r="B253" s="13" t="s">
        <v>60</v>
      </c>
      <c r="C253" s="14">
        <v>211.16030000000003</v>
      </c>
      <c r="D253" s="14">
        <v>11.924199999999999</v>
      </c>
      <c r="E253" s="14">
        <v>199.23599999999999</v>
      </c>
      <c r="F253" s="14">
        <v>20.814900000000002</v>
      </c>
      <c r="G253" s="14">
        <v>0.37020000000000003</v>
      </c>
      <c r="H253" s="14">
        <v>91.360000000000014</v>
      </c>
      <c r="I253" s="14">
        <v>48.007400000000004</v>
      </c>
      <c r="J253" s="14">
        <v>3.0718000000000005</v>
      </c>
      <c r="K253" s="14">
        <v>22.2</v>
      </c>
      <c r="L253" s="14">
        <v>10.217699999999999</v>
      </c>
      <c r="M253" s="14">
        <v>11.9824</v>
      </c>
      <c r="N253" s="14">
        <v>1.7591999999999999</v>
      </c>
      <c r="O253" s="14">
        <v>11.7783</v>
      </c>
      <c r="P253" s="14">
        <v>0.6401</v>
      </c>
      <c r="Q253" s="14">
        <v>-0.76560000000000006</v>
      </c>
      <c r="R253" s="14">
        <v>-0.76560000000000006</v>
      </c>
      <c r="S253" s="14">
        <v>34.072199999999995</v>
      </c>
      <c r="T253" s="14">
        <v>90.890699999999995</v>
      </c>
      <c r="U253" s="14">
        <v>16.137499999999999</v>
      </c>
      <c r="V253" s="14">
        <v>15.5586</v>
      </c>
      <c r="W253" s="14">
        <v>230.95520000000005</v>
      </c>
      <c r="X253" s="14">
        <v>86.816800000000001</v>
      </c>
      <c r="Y253" s="14">
        <v>38.809299999999993</v>
      </c>
      <c r="Z253" s="14">
        <v>112.54480000000002</v>
      </c>
      <c r="BE253" s="13"/>
    </row>
    <row r="254" spans="1:57" x14ac:dyDescent="0.35">
      <c r="A254" s="13">
        <v>2016</v>
      </c>
      <c r="B254" s="13" t="s">
        <v>55</v>
      </c>
      <c r="C254" s="14">
        <v>236.49730000000002</v>
      </c>
      <c r="D254" s="14">
        <v>13.317299999999999</v>
      </c>
      <c r="E254" s="14">
        <v>223.17989999999998</v>
      </c>
      <c r="F254" s="14">
        <v>22.810500000000001</v>
      </c>
      <c r="G254" s="14">
        <v>0.41570000000000001</v>
      </c>
      <c r="H254" s="14">
        <v>104.06260000000002</v>
      </c>
      <c r="I254" s="14">
        <v>53.562500000000007</v>
      </c>
      <c r="J254" s="14">
        <v>3.3183000000000007</v>
      </c>
      <c r="K254" s="14">
        <v>24.515699999999999</v>
      </c>
      <c r="L254" s="14">
        <v>11.253599999999999</v>
      </c>
      <c r="M254" s="14">
        <v>13.2622</v>
      </c>
      <c r="N254" s="14">
        <v>1.8988999999999998</v>
      </c>
      <c r="O254" s="14">
        <v>12.750499999999999</v>
      </c>
      <c r="P254" s="14">
        <v>0.71579999999999999</v>
      </c>
      <c r="Q254" s="14">
        <v>-0.87030000000000007</v>
      </c>
      <c r="R254" s="14">
        <v>-0.87030000000000007</v>
      </c>
      <c r="S254" s="14">
        <v>37.222199999999994</v>
      </c>
      <c r="T254" s="14">
        <v>103.53229999999999</v>
      </c>
      <c r="U254" s="14">
        <v>16.651499999999999</v>
      </c>
      <c r="V254" s="14">
        <v>17.047899999999998</v>
      </c>
      <c r="W254" s="14">
        <v>256.90460000000007</v>
      </c>
      <c r="X254" s="14">
        <v>96.046000000000006</v>
      </c>
      <c r="Y254" s="14">
        <v>42.483399999999996</v>
      </c>
      <c r="Z254" s="14">
        <v>127.28850000000003</v>
      </c>
      <c r="BE254" s="13"/>
    </row>
    <row r="255" spans="1:57" x14ac:dyDescent="0.35">
      <c r="A255" s="13">
        <v>2016</v>
      </c>
      <c r="B255" s="13" t="s">
        <v>56</v>
      </c>
      <c r="C255" s="14">
        <v>264.48850000000004</v>
      </c>
      <c r="D255" s="14">
        <v>14.827499999999999</v>
      </c>
      <c r="E255" s="14">
        <v>249.66089999999997</v>
      </c>
      <c r="F255" s="14">
        <v>26.0092</v>
      </c>
      <c r="G255" s="14">
        <v>0.4763</v>
      </c>
      <c r="H255" s="14">
        <v>117.05260000000001</v>
      </c>
      <c r="I255" s="14">
        <v>59.322300000000006</v>
      </c>
      <c r="J255" s="14">
        <v>3.5821000000000005</v>
      </c>
      <c r="K255" s="14">
        <v>27.355899999999998</v>
      </c>
      <c r="L255" s="14">
        <v>12.468599999999999</v>
      </c>
      <c r="M255" s="14">
        <v>14.8874</v>
      </c>
      <c r="N255" s="14">
        <v>1.9834999999999998</v>
      </c>
      <c r="O255" s="14">
        <v>14.050599999999999</v>
      </c>
      <c r="P255" s="14">
        <v>0.79569999999999996</v>
      </c>
      <c r="Q255" s="14">
        <v>-0.96710000000000007</v>
      </c>
      <c r="R255" s="14">
        <v>-0.96710000000000007</v>
      </c>
      <c r="S255" s="14">
        <v>41.927699999999994</v>
      </c>
      <c r="T255" s="14">
        <v>116.4562</v>
      </c>
      <c r="U255" s="14">
        <v>17.304199999999998</v>
      </c>
      <c r="V255" s="14">
        <v>18.695</v>
      </c>
      <c r="W255" s="14">
        <v>285.6878000000001</v>
      </c>
      <c r="X255" s="14">
        <v>106.2946</v>
      </c>
      <c r="Y255" s="14">
        <v>46.972099999999998</v>
      </c>
      <c r="Z255" s="14">
        <v>143.53790000000004</v>
      </c>
      <c r="BE255" s="13"/>
    </row>
    <row r="256" spans="1:57" x14ac:dyDescent="0.35">
      <c r="A256" s="43">
        <v>2016</v>
      </c>
      <c r="B256" s="43" t="s">
        <v>61</v>
      </c>
      <c r="C256" s="45">
        <v>292.94330000000002</v>
      </c>
      <c r="D256" s="45">
        <v>16.360899999999997</v>
      </c>
      <c r="E256" s="45">
        <v>276.58229999999998</v>
      </c>
      <c r="F256" s="45">
        <v>29.0441</v>
      </c>
      <c r="G256" s="45">
        <v>0.52080000000000004</v>
      </c>
      <c r="H256" s="45">
        <v>129.72470000000001</v>
      </c>
      <c r="I256" s="45">
        <v>65.149100000000004</v>
      </c>
      <c r="J256" s="45">
        <v>3.9372000000000007</v>
      </c>
      <c r="K256" s="45">
        <v>30.712399999999999</v>
      </c>
      <c r="L256" s="45">
        <v>14.313699999999999</v>
      </c>
      <c r="M256" s="45">
        <v>16.398699999999998</v>
      </c>
      <c r="N256" s="45">
        <v>2.0353999999999997</v>
      </c>
      <c r="O256" s="45">
        <v>15.652999999999999</v>
      </c>
      <c r="P256" s="45">
        <v>0.87129999999999996</v>
      </c>
      <c r="Q256" s="45">
        <v>-1.0654000000000001</v>
      </c>
      <c r="R256" s="45">
        <v>-1.0654000000000001</v>
      </c>
      <c r="S256" s="45">
        <v>46.744499999999995</v>
      </c>
      <c r="T256" s="45">
        <v>129.06889999999999</v>
      </c>
      <c r="U256" s="45">
        <v>17.745099999999997</v>
      </c>
      <c r="V256" s="45">
        <v>20.369500000000002</v>
      </c>
      <c r="W256" s="45">
        <v>314.72710000000012</v>
      </c>
      <c r="X256" s="45">
        <v>117.4872</v>
      </c>
      <c r="Y256" s="45">
        <v>52.337899999999998</v>
      </c>
      <c r="Z256" s="45">
        <v>159.28940000000003</v>
      </c>
      <c r="BE256" s="13"/>
    </row>
    <row r="257" spans="1:57" x14ac:dyDescent="0.35">
      <c r="A257" s="13">
        <v>2017</v>
      </c>
      <c r="B257" s="13" t="s">
        <v>46</v>
      </c>
      <c r="C257" s="14">
        <v>30.734300000000001</v>
      </c>
      <c r="D257" s="14">
        <v>1.6371</v>
      </c>
      <c r="E257" s="14">
        <v>29.097200000000001</v>
      </c>
      <c r="F257" s="14">
        <v>4.7634999999999996</v>
      </c>
      <c r="G257" s="14">
        <v>0.05</v>
      </c>
      <c r="H257" s="14">
        <v>13.539199999999999</v>
      </c>
      <c r="I257" s="14">
        <v>5.3525</v>
      </c>
      <c r="J257" s="14">
        <v>0.43169999999999997</v>
      </c>
      <c r="K257" s="14">
        <v>3.1970000000000001</v>
      </c>
      <c r="L257" s="14">
        <v>1.6813</v>
      </c>
      <c r="M257" s="14">
        <v>1.5157</v>
      </c>
      <c r="N257" s="14">
        <v>7.5600000000000001E-2</v>
      </c>
      <c r="O257" s="14">
        <v>1.6892</v>
      </c>
      <c r="P257" s="14">
        <v>0.10340000000000001</v>
      </c>
      <c r="Q257" s="14">
        <v>-0.105</v>
      </c>
      <c r="R257" s="14">
        <v>-0.105</v>
      </c>
      <c r="S257" s="14">
        <v>6.6769999999999996</v>
      </c>
      <c r="T257" s="14">
        <v>13.468400000000001</v>
      </c>
      <c r="U257" s="14">
        <v>0.16470000000000001</v>
      </c>
      <c r="V257" s="14">
        <v>1.8539000000000001</v>
      </c>
      <c r="W257" s="14">
        <v>31.1158</v>
      </c>
      <c r="X257" s="14">
        <v>10.746</v>
      </c>
      <c r="Y257" s="14">
        <v>5.3935000000000004</v>
      </c>
      <c r="Z257" s="14">
        <v>18.352699999999999</v>
      </c>
      <c r="BE257" s="13"/>
    </row>
    <row r="258" spans="1:57" x14ac:dyDescent="0.35">
      <c r="A258" s="13">
        <f>A257</f>
        <v>2017</v>
      </c>
      <c r="B258" s="13" t="s">
        <v>47</v>
      </c>
      <c r="C258" s="14">
        <v>56.420900000000003</v>
      </c>
      <c r="D258" s="14">
        <v>3.0459000000000001</v>
      </c>
      <c r="E258" s="14">
        <v>53.374899999999997</v>
      </c>
      <c r="F258" s="14">
        <v>8.333499999999999</v>
      </c>
      <c r="G258" s="14">
        <v>8.6999999999999994E-2</v>
      </c>
      <c r="H258" s="14">
        <v>23.102399999999999</v>
      </c>
      <c r="I258" s="14">
        <v>10.630800000000001</v>
      </c>
      <c r="J258" s="14">
        <v>0.80919999999999992</v>
      </c>
      <c r="K258" s="14">
        <v>7.0061</v>
      </c>
      <c r="L258" s="14">
        <v>3.5903</v>
      </c>
      <c r="M258" s="14">
        <v>3.4157000000000002</v>
      </c>
      <c r="N258" s="14">
        <v>0.17849999999999999</v>
      </c>
      <c r="O258" s="14">
        <v>3.2237</v>
      </c>
      <c r="P258" s="14">
        <v>0.1963</v>
      </c>
      <c r="Q258" s="14">
        <v>-0.1925</v>
      </c>
      <c r="R258" s="14">
        <v>-0.1925</v>
      </c>
      <c r="S258" s="14">
        <v>11.9688</v>
      </c>
      <c r="T258" s="14">
        <v>22.9741</v>
      </c>
      <c r="U258" s="14">
        <v>1.2211000000000001</v>
      </c>
      <c r="V258" s="14">
        <v>3.4007000000000001</v>
      </c>
      <c r="W258" s="14">
        <v>57.9968</v>
      </c>
      <c r="X258" s="14">
        <v>21.848199999999999</v>
      </c>
      <c r="Y258" s="14">
        <v>11.217400000000001</v>
      </c>
      <c r="Z258" s="14">
        <v>31.522799999999997</v>
      </c>
      <c r="BE258" s="13"/>
    </row>
    <row r="259" spans="1:57" x14ac:dyDescent="0.35">
      <c r="A259" s="13">
        <f t="shared" ref="A259:A268" si="7">A258</f>
        <v>2017</v>
      </c>
      <c r="B259" s="13" t="s">
        <v>58</v>
      </c>
      <c r="C259" s="14">
        <v>81.541700000000006</v>
      </c>
      <c r="D259" s="14">
        <v>4.4157000000000002</v>
      </c>
      <c r="E259" s="14">
        <v>77.125900000000001</v>
      </c>
      <c r="F259" s="14">
        <v>9.8826999999999998</v>
      </c>
      <c r="G259" s="14">
        <v>0.12659999999999999</v>
      </c>
      <c r="H259" s="14">
        <v>33.926200000000001</v>
      </c>
      <c r="I259" s="14">
        <v>16.026299999999999</v>
      </c>
      <c r="J259" s="14">
        <v>1.3153999999999999</v>
      </c>
      <c r="K259" s="14">
        <v>10.555299999999999</v>
      </c>
      <c r="L259" s="14">
        <v>5.4035000000000002</v>
      </c>
      <c r="M259" s="14">
        <v>5.1516999999999999</v>
      </c>
      <c r="N259" s="14">
        <v>0.41759999999999997</v>
      </c>
      <c r="O259" s="14">
        <v>4.8711000000000002</v>
      </c>
      <c r="P259" s="14">
        <v>0.2903</v>
      </c>
      <c r="Q259" s="14">
        <v>-0.28560000000000002</v>
      </c>
      <c r="R259" s="14">
        <v>-0.28560000000000002</v>
      </c>
      <c r="S259" s="14">
        <v>15.365600000000001</v>
      </c>
      <c r="T259" s="14">
        <v>33.731400000000001</v>
      </c>
      <c r="U259" s="14">
        <v>2.6066000000000003</v>
      </c>
      <c r="V259" s="14">
        <v>4.9139999999999997</v>
      </c>
      <c r="W259" s="14">
        <v>84.646600000000007</v>
      </c>
      <c r="X259" s="14">
        <v>33.185600000000001</v>
      </c>
      <c r="Y259" s="14">
        <v>17.159400000000002</v>
      </c>
      <c r="Z259" s="14">
        <v>43.935399999999994</v>
      </c>
      <c r="BE259" s="13"/>
    </row>
    <row r="260" spans="1:57" x14ac:dyDescent="0.35">
      <c r="A260" s="13">
        <f t="shared" si="7"/>
        <v>2017</v>
      </c>
      <c r="B260" s="13" t="s">
        <v>49</v>
      </c>
      <c r="C260" s="14">
        <v>102.97470000000001</v>
      </c>
      <c r="D260" s="14">
        <v>5.5704000000000002</v>
      </c>
      <c r="E260" s="14">
        <v>97.404200000000003</v>
      </c>
      <c r="F260" s="14">
        <v>10.318999999999999</v>
      </c>
      <c r="G260" s="14">
        <v>0.14229999999999998</v>
      </c>
      <c r="H260" s="14">
        <v>44.109000000000002</v>
      </c>
      <c r="I260" s="14">
        <v>20.920400000000001</v>
      </c>
      <c r="J260" s="14">
        <v>1.5204</v>
      </c>
      <c r="K260" s="14">
        <v>13.418399999999998</v>
      </c>
      <c r="L260" s="14">
        <v>7.0548999999999999</v>
      </c>
      <c r="M260" s="14">
        <v>6.3634000000000004</v>
      </c>
      <c r="N260" s="14">
        <v>0.7911999999999999</v>
      </c>
      <c r="O260" s="14">
        <v>6.1829000000000001</v>
      </c>
      <c r="P260" s="14">
        <v>0.36419999999999997</v>
      </c>
      <c r="Q260" s="14">
        <v>-0.36370000000000002</v>
      </c>
      <c r="R260" s="14">
        <v>-0.36370000000000002</v>
      </c>
      <c r="S260" s="14">
        <v>17.237200000000001</v>
      </c>
      <c r="T260" s="14">
        <v>43.880299999999998</v>
      </c>
      <c r="U260" s="14">
        <v>4.6066000000000003</v>
      </c>
      <c r="V260" s="14">
        <v>6.8714999999999993</v>
      </c>
      <c r="W260" s="14">
        <v>108.8824</v>
      </c>
      <c r="X260" s="14">
        <v>42.833200000000005</v>
      </c>
      <c r="Y260" s="14">
        <v>21.9129</v>
      </c>
      <c r="Z260" s="14">
        <v>54.570199999999993</v>
      </c>
      <c r="BE260" s="13"/>
    </row>
    <row r="261" spans="1:57" x14ac:dyDescent="0.35">
      <c r="A261" s="13">
        <f t="shared" si="7"/>
        <v>2017</v>
      </c>
      <c r="B261" s="13" t="s">
        <v>50</v>
      </c>
      <c r="C261" s="14">
        <v>124.76210000000002</v>
      </c>
      <c r="D261" s="14">
        <v>6.86</v>
      </c>
      <c r="E261" s="14">
        <v>117.902</v>
      </c>
      <c r="F261" s="14">
        <v>10.891599999999999</v>
      </c>
      <c r="G261" s="14">
        <v>0.16319999999999998</v>
      </c>
      <c r="H261" s="14">
        <v>53.859200000000001</v>
      </c>
      <c r="I261" s="14">
        <v>26.466200000000001</v>
      </c>
      <c r="J261" s="14">
        <v>1.6572</v>
      </c>
      <c r="K261" s="14">
        <v>15.872199999999999</v>
      </c>
      <c r="L261" s="14">
        <v>8.2486999999999995</v>
      </c>
      <c r="M261" s="14">
        <v>7.6234000000000002</v>
      </c>
      <c r="N261" s="14">
        <v>1.1980999999999999</v>
      </c>
      <c r="O261" s="14">
        <v>7.7986000000000004</v>
      </c>
      <c r="P261" s="14">
        <v>0.45219999999999994</v>
      </c>
      <c r="Q261" s="14">
        <v>-0.45669999999999999</v>
      </c>
      <c r="R261" s="14">
        <v>-0.45669999999999999</v>
      </c>
      <c r="S261" s="14">
        <v>19.578000000000003</v>
      </c>
      <c r="T261" s="14">
        <v>53.586999999999996</v>
      </c>
      <c r="U261" s="14">
        <v>6.3677000000000001</v>
      </c>
      <c r="V261" s="14">
        <v>8.8501999999999992</v>
      </c>
      <c r="W261" s="14">
        <v>133.12</v>
      </c>
      <c r="X261" s="14">
        <v>52.992300000000007</v>
      </c>
      <c r="Y261" s="14">
        <v>26.526199999999999</v>
      </c>
      <c r="Z261" s="14">
        <v>64.913899999999998</v>
      </c>
      <c r="BE261" s="13"/>
    </row>
    <row r="262" spans="1:57" x14ac:dyDescent="0.35">
      <c r="A262" s="13">
        <f t="shared" si="7"/>
        <v>2017</v>
      </c>
      <c r="B262" s="13" t="s">
        <v>59</v>
      </c>
      <c r="C262" s="14">
        <v>145.26480000000001</v>
      </c>
      <c r="D262" s="14">
        <v>8.0381</v>
      </c>
      <c r="E262" s="14">
        <v>137.22659999999999</v>
      </c>
      <c r="F262" s="14">
        <v>11.333199999999998</v>
      </c>
      <c r="G262" s="14">
        <v>0.18739999999999998</v>
      </c>
      <c r="H262" s="14">
        <v>62.393500000000003</v>
      </c>
      <c r="I262" s="14">
        <v>32.223500000000001</v>
      </c>
      <c r="J262" s="14">
        <v>1.8408</v>
      </c>
      <c r="K262" s="14">
        <v>18.8658</v>
      </c>
      <c r="L262" s="14">
        <v>9.732899999999999</v>
      </c>
      <c r="M262" s="14">
        <v>9.1328999999999994</v>
      </c>
      <c r="N262" s="14">
        <v>1.5985</v>
      </c>
      <c r="O262" s="14">
        <v>8.769400000000001</v>
      </c>
      <c r="P262" s="14">
        <v>0.54809999999999992</v>
      </c>
      <c r="Q262" s="14">
        <v>-0.53380000000000005</v>
      </c>
      <c r="R262" s="14">
        <v>-0.53380000000000005</v>
      </c>
      <c r="S262" s="14">
        <v>21.163600000000002</v>
      </c>
      <c r="T262" s="14">
        <v>62.068199999999997</v>
      </c>
      <c r="U262" s="14">
        <v>7.8567999999999998</v>
      </c>
      <c r="V262" s="14">
        <v>10.715599999999998</v>
      </c>
      <c r="W262" s="14">
        <v>155.79910000000001</v>
      </c>
      <c r="X262" s="14">
        <v>63.298000000000009</v>
      </c>
      <c r="Y262" s="14">
        <v>31.0746</v>
      </c>
      <c r="Z262" s="14">
        <v>73.914000000000001</v>
      </c>
      <c r="BE262" s="13"/>
    </row>
    <row r="263" spans="1:57" x14ac:dyDescent="0.35">
      <c r="A263" s="13">
        <f t="shared" si="7"/>
        <v>2017</v>
      </c>
      <c r="B263" s="13" t="s">
        <v>52</v>
      </c>
      <c r="C263" s="14">
        <v>165.80940000000001</v>
      </c>
      <c r="D263" s="14">
        <v>9.2698</v>
      </c>
      <c r="E263" s="14">
        <v>156.53949999999998</v>
      </c>
      <c r="F263" s="14">
        <v>11.758699999999997</v>
      </c>
      <c r="G263" s="14">
        <v>0.20679999999999998</v>
      </c>
      <c r="H263" s="14">
        <v>71.488799999999998</v>
      </c>
      <c r="I263" s="14">
        <v>37.563500000000005</v>
      </c>
      <c r="J263" s="14">
        <v>2.0360999999999998</v>
      </c>
      <c r="K263" s="14">
        <v>21.2501</v>
      </c>
      <c r="L263" s="14">
        <v>10.9331</v>
      </c>
      <c r="M263" s="14">
        <v>10.317</v>
      </c>
      <c r="N263" s="14">
        <v>1.9993000000000001</v>
      </c>
      <c r="O263" s="14">
        <v>10.207000000000001</v>
      </c>
      <c r="P263" s="14">
        <v>0.6490999999999999</v>
      </c>
      <c r="Q263" s="14">
        <v>-0.6201000000000001</v>
      </c>
      <c r="R263" s="14">
        <v>-0.6201000000000001</v>
      </c>
      <c r="S263" s="14">
        <v>23.204700000000003</v>
      </c>
      <c r="T263" s="14">
        <v>71.105899999999991</v>
      </c>
      <c r="U263" s="14">
        <v>9.7624999999999993</v>
      </c>
      <c r="V263" s="14">
        <v>12.547399999999998</v>
      </c>
      <c r="W263" s="14">
        <v>178.84950000000001</v>
      </c>
      <c r="X263" s="14">
        <v>73.056000000000012</v>
      </c>
      <c r="Y263" s="14">
        <v>35.492600000000003</v>
      </c>
      <c r="Z263" s="14">
        <v>83.4542</v>
      </c>
      <c r="BE263" s="13"/>
    </row>
    <row r="264" spans="1:57" x14ac:dyDescent="0.35">
      <c r="A264" s="13">
        <f t="shared" si="7"/>
        <v>2017</v>
      </c>
      <c r="B264" s="13" t="s">
        <v>53</v>
      </c>
      <c r="C264" s="14">
        <v>186.29850000000002</v>
      </c>
      <c r="D264" s="14">
        <v>10.451499999999999</v>
      </c>
      <c r="E264" s="14">
        <v>175.84689999999998</v>
      </c>
      <c r="F264" s="14">
        <v>12.249999999999998</v>
      </c>
      <c r="G264" s="14">
        <v>0.22549999999999998</v>
      </c>
      <c r="H264" s="14">
        <v>79.9559</v>
      </c>
      <c r="I264" s="14">
        <v>43.296200000000006</v>
      </c>
      <c r="J264" s="14">
        <v>2.3453999999999997</v>
      </c>
      <c r="K264" s="14">
        <v>23.680700000000002</v>
      </c>
      <c r="L264" s="14">
        <v>12.164899999999999</v>
      </c>
      <c r="M264" s="14">
        <v>11.5158</v>
      </c>
      <c r="N264" s="14">
        <v>2.3625000000000003</v>
      </c>
      <c r="O264" s="14">
        <v>11.658900000000001</v>
      </c>
      <c r="P264" s="14">
        <v>0.75229999999999986</v>
      </c>
      <c r="Q264" s="14">
        <v>-0.68070000000000008</v>
      </c>
      <c r="R264" s="14">
        <v>-0.68070000000000008</v>
      </c>
      <c r="S264" s="14">
        <v>25.324500000000004</v>
      </c>
      <c r="T264" s="14">
        <v>79.518299999999996</v>
      </c>
      <c r="U264" s="14">
        <v>11.6534</v>
      </c>
      <c r="V264" s="14">
        <v>14.378699999999998</v>
      </c>
      <c r="W264" s="14">
        <v>201.87909999999999</v>
      </c>
      <c r="X264" s="14">
        <v>83.343700000000013</v>
      </c>
      <c r="Y264" s="14">
        <v>40.047600000000003</v>
      </c>
      <c r="Z264" s="14">
        <v>92.431299999999993</v>
      </c>
      <c r="BE264" s="13"/>
    </row>
    <row r="265" spans="1:57" x14ac:dyDescent="0.35">
      <c r="A265" s="13">
        <f t="shared" si="7"/>
        <v>2017</v>
      </c>
      <c r="B265" s="13" t="s">
        <v>60</v>
      </c>
      <c r="C265" s="14">
        <v>207.75840000000002</v>
      </c>
      <c r="D265" s="14">
        <v>11.595199999999998</v>
      </c>
      <c r="E265" s="14">
        <v>196.16299999999998</v>
      </c>
      <c r="F265" s="14">
        <v>13.371299999999998</v>
      </c>
      <c r="G265" s="14">
        <v>0.24589999999999998</v>
      </c>
      <c r="H265" s="14">
        <v>89.089799999999997</v>
      </c>
      <c r="I265" s="14">
        <v>48.729200000000006</v>
      </c>
      <c r="J265" s="14">
        <v>2.7007999999999996</v>
      </c>
      <c r="K265" s="14">
        <v>26.7347</v>
      </c>
      <c r="L265" s="14">
        <v>13.652999999999999</v>
      </c>
      <c r="M265" s="14">
        <v>13.081800000000001</v>
      </c>
      <c r="N265" s="14">
        <v>2.6284000000000001</v>
      </c>
      <c r="O265" s="14">
        <v>12.552600000000002</v>
      </c>
      <c r="P265" s="14">
        <v>0.85589999999999988</v>
      </c>
      <c r="Q265" s="14">
        <v>-0.74580000000000013</v>
      </c>
      <c r="R265" s="14">
        <v>-0.74580000000000013</v>
      </c>
      <c r="S265" s="14">
        <v>27.528200000000005</v>
      </c>
      <c r="T265" s="14">
        <v>88.587499999999991</v>
      </c>
      <c r="U265" s="14">
        <v>13.157999999999999</v>
      </c>
      <c r="V265" s="14">
        <v>16.305599999999998</v>
      </c>
      <c r="W265" s="14">
        <v>225.6268</v>
      </c>
      <c r="X265" s="14">
        <v>93.345700000000008</v>
      </c>
      <c r="Y265" s="14">
        <v>44.616600000000005</v>
      </c>
      <c r="Z265" s="14">
        <v>102.70689999999999</v>
      </c>
      <c r="BE265" s="13"/>
    </row>
    <row r="266" spans="1:57" x14ac:dyDescent="0.35">
      <c r="A266" s="13">
        <f t="shared" si="7"/>
        <v>2017</v>
      </c>
      <c r="B266" s="13" t="s">
        <v>55</v>
      </c>
      <c r="C266" s="14">
        <v>231.97230000000002</v>
      </c>
      <c r="D266" s="14">
        <v>12.820099999999998</v>
      </c>
      <c r="E266" s="14">
        <v>219.15189999999998</v>
      </c>
      <c r="F266" s="14">
        <v>14.314399999999997</v>
      </c>
      <c r="G266" s="14">
        <v>0.26829999999999998</v>
      </c>
      <c r="H266" s="14">
        <v>99.318399999999997</v>
      </c>
      <c r="I266" s="14">
        <v>54.171900000000008</v>
      </c>
      <c r="J266" s="14">
        <v>3.1951999999999998</v>
      </c>
      <c r="K266" s="14">
        <v>31.578900000000001</v>
      </c>
      <c r="L266" s="14">
        <v>15.942899999999998</v>
      </c>
      <c r="M266" s="14">
        <v>15.636100000000001</v>
      </c>
      <c r="N266" s="14">
        <v>2.8010999999999999</v>
      </c>
      <c r="O266" s="14">
        <v>13.372800000000002</v>
      </c>
      <c r="P266" s="14">
        <v>0.95939999999999992</v>
      </c>
      <c r="Q266" s="14">
        <v>-0.82850000000000013</v>
      </c>
      <c r="R266" s="14">
        <v>-0.82850000000000013</v>
      </c>
      <c r="S266" s="14">
        <v>29.478400000000004</v>
      </c>
      <c r="T266" s="14">
        <v>98.754999999999995</v>
      </c>
      <c r="U266" s="14">
        <v>13.910399999999999</v>
      </c>
      <c r="V266" s="14">
        <v>17.863899999999997</v>
      </c>
      <c r="W266" s="14">
        <v>250.9264</v>
      </c>
      <c r="X266" s="14">
        <v>105.11980000000001</v>
      </c>
      <c r="Y266" s="14">
        <v>50.948000000000008</v>
      </c>
      <c r="Z266" s="14">
        <v>113.90089999999999</v>
      </c>
      <c r="BE266" s="13"/>
    </row>
    <row r="267" spans="1:57" x14ac:dyDescent="0.35">
      <c r="A267" s="13">
        <f t="shared" si="7"/>
        <v>2017</v>
      </c>
      <c r="B267" s="13" t="s">
        <v>56</v>
      </c>
      <c r="C267" s="14">
        <v>259.4896</v>
      </c>
      <c r="D267" s="14">
        <v>14.176799999999998</v>
      </c>
      <c r="E267" s="14">
        <v>245.31249999999997</v>
      </c>
      <c r="F267" s="14">
        <v>17.498199999999997</v>
      </c>
      <c r="G267" s="14">
        <v>0.30359999999999998</v>
      </c>
      <c r="H267" s="14">
        <v>111.0746</v>
      </c>
      <c r="I267" s="14">
        <v>59.025100000000009</v>
      </c>
      <c r="J267" s="14">
        <v>3.6696999999999997</v>
      </c>
      <c r="K267" s="14">
        <v>36.047600000000003</v>
      </c>
      <c r="L267" s="14">
        <v>17.945499999999999</v>
      </c>
      <c r="M267" s="14">
        <v>18.1022</v>
      </c>
      <c r="N267" s="14">
        <v>2.9102000000000001</v>
      </c>
      <c r="O267" s="14">
        <v>14.652400000000002</v>
      </c>
      <c r="P267" s="14">
        <v>1.0445</v>
      </c>
      <c r="Q267" s="14">
        <v>-0.91370000000000018</v>
      </c>
      <c r="R267" s="14">
        <v>-0.91370000000000018</v>
      </c>
      <c r="S267" s="14">
        <v>34.128200000000007</v>
      </c>
      <c r="T267" s="14">
        <v>110.4453</v>
      </c>
      <c r="U267" s="14">
        <v>13.8758</v>
      </c>
      <c r="V267" s="14">
        <v>19.637199999999996</v>
      </c>
      <c r="W267" s="14">
        <v>278.82569999999998</v>
      </c>
      <c r="X267" s="14">
        <v>116.30510000000001</v>
      </c>
      <c r="Y267" s="14">
        <v>57.280100000000004</v>
      </c>
      <c r="Z267" s="14">
        <v>128.87629999999999</v>
      </c>
      <c r="BE267" s="13"/>
    </row>
    <row r="268" spans="1:57" x14ac:dyDescent="0.35">
      <c r="A268" s="43">
        <f t="shared" si="7"/>
        <v>2017</v>
      </c>
      <c r="B268" s="43" t="s">
        <v>61</v>
      </c>
      <c r="C268" s="45">
        <v>287.74439999999998</v>
      </c>
      <c r="D268" s="45">
        <v>15.571199999999997</v>
      </c>
      <c r="E268" s="45">
        <v>272.17289999999997</v>
      </c>
      <c r="F268" s="45">
        <v>21.327499999999997</v>
      </c>
      <c r="G268" s="45">
        <v>0.34189999999999998</v>
      </c>
      <c r="H268" s="45">
        <v>122.38800000000001</v>
      </c>
      <c r="I268" s="45">
        <v>63.886800000000008</v>
      </c>
      <c r="J268" s="45">
        <v>4.1638999999999999</v>
      </c>
      <c r="K268" s="45">
        <v>40.9544</v>
      </c>
      <c r="L268" s="45">
        <v>20.079999999999998</v>
      </c>
      <c r="M268" s="45">
        <v>20.874600000000001</v>
      </c>
      <c r="N268" s="45">
        <v>2.9778000000000002</v>
      </c>
      <c r="O268" s="45">
        <v>15.981700000000002</v>
      </c>
      <c r="P268" s="45">
        <v>1.1477999999999999</v>
      </c>
      <c r="Q268" s="45">
        <v>-0.99730000000000019</v>
      </c>
      <c r="R268" s="45">
        <v>-0.99730000000000019</v>
      </c>
      <c r="S268" s="45">
        <v>39.505100000000006</v>
      </c>
      <c r="T268" s="45">
        <v>121.682</v>
      </c>
      <c r="U268" s="45">
        <v>14.7598</v>
      </c>
      <c r="V268" s="45">
        <v>21.457899999999995</v>
      </c>
      <c r="W268" s="45">
        <v>308.39080000000001</v>
      </c>
      <c r="X268" s="45">
        <v>127.96470000000001</v>
      </c>
      <c r="Y268" s="45">
        <v>64.078000000000003</v>
      </c>
      <c r="Z268" s="45">
        <v>144.0573</v>
      </c>
      <c r="BE268" s="13"/>
    </row>
    <row r="269" spans="1:57" x14ac:dyDescent="0.35">
      <c r="A269" s="13">
        <v>2018</v>
      </c>
      <c r="B269" s="13" t="s">
        <v>46</v>
      </c>
      <c r="C269" s="14">
        <v>27.362500000000001</v>
      </c>
      <c r="D269" s="14">
        <v>1.2753000000000001</v>
      </c>
      <c r="E269" s="14">
        <v>26.087199999999999</v>
      </c>
      <c r="F269" s="14">
        <v>1.5401</v>
      </c>
      <c r="G269" s="14">
        <v>6.7000000000000004E-2</v>
      </c>
      <c r="H269" s="14">
        <v>12.1898</v>
      </c>
      <c r="I269" s="14">
        <v>5.0376000000000003</v>
      </c>
      <c r="J269" s="14">
        <v>0.42959999999999998</v>
      </c>
      <c r="K269" s="14">
        <v>5.6748000000000003</v>
      </c>
      <c r="L269" s="14">
        <v>2.5844</v>
      </c>
      <c r="M269" s="14">
        <v>3.0905</v>
      </c>
      <c r="N269" s="14">
        <v>8.3599999999999994E-2</v>
      </c>
      <c r="O269" s="14">
        <v>1.0442</v>
      </c>
      <c r="P269" s="14">
        <v>0.1066</v>
      </c>
      <c r="Q269" s="14">
        <v>-8.6199999999999999E-2</v>
      </c>
      <c r="R269" s="14">
        <v>-8.6199999999999999E-2</v>
      </c>
      <c r="S269" s="14">
        <v>2.8155000000000001</v>
      </c>
      <c r="T269" s="14">
        <v>12.132199999999999</v>
      </c>
      <c r="U269" s="14">
        <v>2.1488</v>
      </c>
      <c r="V269" s="14">
        <v>1.9551000000000001</v>
      </c>
      <c r="W269" s="14">
        <v>30.191099999999999</v>
      </c>
      <c r="X269" s="14">
        <v>12.27</v>
      </c>
      <c r="Y269" s="14">
        <v>7.2323000000000004</v>
      </c>
      <c r="Z269" s="14">
        <v>13.796900000000001</v>
      </c>
      <c r="BE269" s="13"/>
    </row>
    <row r="270" spans="1:57" x14ac:dyDescent="0.35">
      <c r="A270" s="13">
        <f>A269</f>
        <v>2018</v>
      </c>
      <c r="B270" s="13" t="s">
        <v>47</v>
      </c>
      <c r="C270" s="14">
        <v>52.977199999999996</v>
      </c>
      <c r="D270" s="14">
        <v>2.5639000000000003</v>
      </c>
      <c r="E270" s="14">
        <v>50.4133</v>
      </c>
      <c r="F270" s="14">
        <v>4.3295000000000003</v>
      </c>
      <c r="G270" s="14">
        <v>0.13419999999999999</v>
      </c>
      <c r="H270" s="14">
        <v>22.715699999999998</v>
      </c>
      <c r="I270" s="14">
        <v>9.9464000000000006</v>
      </c>
      <c r="J270" s="14">
        <v>0.80990000000000006</v>
      </c>
      <c r="K270" s="14">
        <v>10.0555</v>
      </c>
      <c r="L270" s="14">
        <v>4.5224000000000002</v>
      </c>
      <c r="M270" s="14">
        <v>5.5333000000000006</v>
      </c>
      <c r="N270" s="14">
        <v>0.27529999999999999</v>
      </c>
      <c r="O270" s="14">
        <v>2.1189999999999998</v>
      </c>
      <c r="P270" s="14">
        <v>0.2001</v>
      </c>
      <c r="Q270" s="14">
        <v>-0.17230000000000001</v>
      </c>
      <c r="R270" s="14">
        <v>-0.17230000000000001</v>
      </c>
      <c r="S270" s="14">
        <v>6.8996000000000004</v>
      </c>
      <c r="T270" s="14">
        <v>22.598799999999997</v>
      </c>
      <c r="U270" s="14">
        <v>3.8028</v>
      </c>
      <c r="V270" s="14">
        <v>3.7782</v>
      </c>
      <c r="W270" s="14">
        <v>57.994299999999996</v>
      </c>
      <c r="X270" s="14">
        <v>23.206299999999999</v>
      </c>
      <c r="Y270" s="14">
        <v>13.2598</v>
      </c>
      <c r="Z270" s="14">
        <v>27.179300000000001</v>
      </c>
      <c r="BE270" s="13"/>
    </row>
    <row r="271" spans="1:57" x14ac:dyDescent="0.35">
      <c r="A271" s="13">
        <f t="shared" ref="A271:A280" si="8">A270</f>
        <v>2018</v>
      </c>
      <c r="B271" s="13" t="s">
        <v>58</v>
      </c>
      <c r="C271" s="14">
        <v>80.504999999999995</v>
      </c>
      <c r="D271" s="14">
        <v>4.0248000000000008</v>
      </c>
      <c r="E271" s="14">
        <v>76.4803</v>
      </c>
      <c r="F271" s="14">
        <v>8.2507000000000001</v>
      </c>
      <c r="G271" s="14">
        <v>0.21389999999999998</v>
      </c>
      <c r="H271" s="14">
        <v>33.140999999999998</v>
      </c>
      <c r="I271" s="14">
        <v>15.118100000000002</v>
      </c>
      <c r="J271" s="14">
        <v>1.0707</v>
      </c>
      <c r="K271" s="14">
        <v>14.64</v>
      </c>
      <c r="L271" s="14">
        <v>6.718</v>
      </c>
      <c r="M271" s="14">
        <v>7.9222000000000001</v>
      </c>
      <c r="N271" s="14">
        <v>0.50139999999999996</v>
      </c>
      <c r="O271" s="14">
        <v>3.5187999999999997</v>
      </c>
      <c r="P271" s="14">
        <v>0.2944</v>
      </c>
      <c r="Q271" s="14">
        <v>-0.26860000000000001</v>
      </c>
      <c r="R271" s="14">
        <v>-0.26860000000000001</v>
      </c>
      <c r="S271" s="14">
        <v>12.450600000000001</v>
      </c>
      <c r="T271" s="14">
        <v>32.9681</v>
      </c>
      <c r="U271" s="14">
        <v>5.3759999999999994</v>
      </c>
      <c r="V271" s="14">
        <v>5.7317999999999998</v>
      </c>
      <c r="W271" s="14">
        <v>87.588099999999997</v>
      </c>
      <c r="X271" s="14">
        <v>34.849199999999996</v>
      </c>
      <c r="Y271" s="14">
        <v>19.731000000000002</v>
      </c>
      <c r="Z271" s="14">
        <v>41.605400000000003</v>
      </c>
      <c r="BE271" s="13"/>
    </row>
    <row r="272" spans="1:57" x14ac:dyDescent="0.35">
      <c r="A272" s="13">
        <f t="shared" si="8"/>
        <v>2018</v>
      </c>
      <c r="B272" s="13" t="s">
        <v>49</v>
      </c>
      <c r="C272" s="14">
        <v>103.27279999999999</v>
      </c>
      <c r="D272" s="14">
        <v>5.2307000000000006</v>
      </c>
      <c r="E272" s="14">
        <v>98.042200000000008</v>
      </c>
      <c r="F272" s="14">
        <v>8.8519000000000005</v>
      </c>
      <c r="G272" s="14">
        <v>0.25419999999999998</v>
      </c>
      <c r="H272" s="14">
        <v>43.239599999999996</v>
      </c>
      <c r="I272" s="14">
        <v>20.097200000000001</v>
      </c>
      <c r="J272" s="14">
        <v>1.363</v>
      </c>
      <c r="K272" s="14">
        <v>18.440100000000001</v>
      </c>
      <c r="L272" s="14">
        <v>8.4536999999999995</v>
      </c>
      <c r="M272" s="14">
        <v>9.9864999999999995</v>
      </c>
      <c r="N272" s="14">
        <v>0.82169999999999987</v>
      </c>
      <c r="O272" s="14">
        <v>4.9581</v>
      </c>
      <c r="P272" s="14">
        <v>0.37269999999999998</v>
      </c>
      <c r="Q272" s="14">
        <v>-0.35609999999999997</v>
      </c>
      <c r="R272" s="14">
        <v>-0.35609999999999997</v>
      </c>
      <c r="S272" s="14">
        <v>14.681800000000001</v>
      </c>
      <c r="T272" s="14">
        <v>42.994500000000002</v>
      </c>
      <c r="U272" s="14">
        <v>7.0666999999999991</v>
      </c>
      <c r="V272" s="14">
        <v>7.8476999999999997</v>
      </c>
      <c r="W272" s="14">
        <v>112.95659999999999</v>
      </c>
      <c r="X272" s="14">
        <v>45.680399999999999</v>
      </c>
      <c r="Y272" s="14">
        <v>25.583100000000002</v>
      </c>
      <c r="Z272" s="14">
        <v>52.345400000000005</v>
      </c>
      <c r="BE272" s="13"/>
    </row>
    <row r="273" spans="1:57" x14ac:dyDescent="0.35">
      <c r="A273" s="13">
        <f t="shared" si="8"/>
        <v>2018</v>
      </c>
      <c r="B273" s="13" t="s">
        <v>50</v>
      </c>
      <c r="C273" s="14">
        <v>124.14219999999999</v>
      </c>
      <c r="D273" s="14">
        <v>6.3915000000000006</v>
      </c>
      <c r="E273" s="14">
        <v>117.75080000000001</v>
      </c>
      <c r="F273" s="14">
        <v>9.1323000000000008</v>
      </c>
      <c r="G273" s="14">
        <v>0.28669999999999995</v>
      </c>
      <c r="H273" s="14">
        <v>52.496299999999998</v>
      </c>
      <c r="I273" s="14">
        <v>25.061399999999999</v>
      </c>
      <c r="J273" s="14">
        <v>1.5907</v>
      </c>
      <c r="K273" s="14">
        <v>21.160800000000002</v>
      </c>
      <c r="L273" s="14">
        <v>9.7307999999999986</v>
      </c>
      <c r="M273" s="14">
        <v>11.430099999999999</v>
      </c>
      <c r="N273" s="14">
        <v>1.3496999999999999</v>
      </c>
      <c r="O273" s="14">
        <v>6.6307</v>
      </c>
      <c r="P273" s="14">
        <v>0.47469999999999996</v>
      </c>
      <c r="Q273" s="14">
        <v>-0.43219999999999997</v>
      </c>
      <c r="R273" s="14">
        <v>-0.43219999999999997</v>
      </c>
      <c r="S273" s="14">
        <v>16.8231</v>
      </c>
      <c r="T273" s="14">
        <v>52.197500000000005</v>
      </c>
      <c r="U273" s="14">
        <v>8.8521000000000001</v>
      </c>
      <c r="V273" s="14">
        <v>9.781699999999999</v>
      </c>
      <c r="W273" s="14">
        <v>136.38470000000001</v>
      </c>
      <c r="X273" s="14">
        <v>55.793499999999995</v>
      </c>
      <c r="Y273" s="14">
        <v>30.732000000000003</v>
      </c>
      <c r="Z273" s="14">
        <v>61.915000000000006</v>
      </c>
      <c r="BE273" s="13"/>
    </row>
    <row r="274" spans="1:57" x14ac:dyDescent="0.35">
      <c r="A274" s="13">
        <f t="shared" si="8"/>
        <v>2018</v>
      </c>
      <c r="B274" s="13" t="s">
        <v>59</v>
      </c>
      <c r="C274" s="14">
        <v>143.92679999999999</v>
      </c>
      <c r="D274" s="14">
        <v>7.5475000000000003</v>
      </c>
      <c r="E274" s="14">
        <v>136.37950000000001</v>
      </c>
      <c r="F274" s="14">
        <v>9.3850000000000016</v>
      </c>
      <c r="G274" s="14">
        <v>0.31499999999999995</v>
      </c>
      <c r="H274" s="14">
        <v>61.646000000000001</v>
      </c>
      <c r="I274" s="14">
        <v>30.2227</v>
      </c>
      <c r="J274" s="14">
        <v>1.7062999999999999</v>
      </c>
      <c r="K274" s="14">
        <v>23.208200000000001</v>
      </c>
      <c r="L274" s="14">
        <v>10.562699999999998</v>
      </c>
      <c r="M274" s="14">
        <v>12.6456</v>
      </c>
      <c r="N274" s="14">
        <v>1.8778999999999999</v>
      </c>
      <c r="O274" s="14">
        <v>7.9663000000000004</v>
      </c>
      <c r="P274" s="14">
        <v>0.56229999999999991</v>
      </c>
      <c r="Q274" s="14">
        <v>-0.51</v>
      </c>
      <c r="R274" s="14">
        <v>-0.51</v>
      </c>
      <c r="S274" s="14">
        <v>18.5792</v>
      </c>
      <c r="T274" s="14">
        <v>61.295400000000001</v>
      </c>
      <c r="U274" s="14">
        <v>10.526899999999999</v>
      </c>
      <c r="V274" s="14">
        <v>11.609699999999998</v>
      </c>
      <c r="W274" s="14">
        <v>158.5162</v>
      </c>
      <c r="X274" s="14">
        <v>64.981699999999989</v>
      </c>
      <c r="Y274" s="14">
        <v>34.758900000000004</v>
      </c>
      <c r="Z274" s="14">
        <v>71.345700000000008</v>
      </c>
      <c r="BE274" s="13"/>
    </row>
    <row r="275" spans="1:57" x14ac:dyDescent="0.35">
      <c r="A275" s="13">
        <f t="shared" si="8"/>
        <v>2018</v>
      </c>
      <c r="B275" s="13" t="s">
        <v>52</v>
      </c>
      <c r="C275" s="14">
        <v>164.51679999999999</v>
      </c>
      <c r="D275" s="14">
        <v>8.6830999999999996</v>
      </c>
      <c r="E275" s="14">
        <v>155.8339</v>
      </c>
      <c r="F275" s="14">
        <v>9.5617000000000019</v>
      </c>
      <c r="G275" s="14">
        <v>0.34199999999999997</v>
      </c>
      <c r="H275" s="14">
        <v>72.006500000000003</v>
      </c>
      <c r="I275" s="14">
        <v>35.3919</v>
      </c>
      <c r="J275" s="14">
        <v>1.7976999999999999</v>
      </c>
      <c r="K275" s="14">
        <v>24.9285</v>
      </c>
      <c r="L275" s="14">
        <v>11.282999999999998</v>
      </c>
      <c r="M275" s="14">
        <v>13.6456</v>
      </c>
      <c r="N275" s="14">
        <v>2.3959999999999999</v>
      </c>
      <c r="O275" s="14">
        <v>9.355500000000001</v>
      </c>
      <c r="P275" s="14">
        <v>0.63619999999999988</v>
      </c>
      <c r="Q275" s="14">
        <v>-0.58179999999999998</v>
      </c>
      <c r="R275" s="14">
        <v>-0.58179999999999998</v>
      </c>
      <c r="S275" s="14">
        <v>20.301000000000002</v>
      </c>
      <c r="T275" s="14">
        <v>71.600899999999996</v>
      </c>
      <c r="U275" s="14">
        <v>12.506699999999999</v>
      </c>
      <c r="V275" s="14">
        <v>13.451699999999999</v>
      </c>
      <c r="W275" s="14">
        <v>181.79239999999999</v>
      </c>
      <c r="X275" s="14">
        <v>73.869899999999987</v>
      </c>
      <c r="Y275" s="14">
        <v>38.477900000000005</v>
      </c>
      <c r="Z275" s="14">
        <v>81.909900000000007</v>
      </c>
      <c r="BE275" s="13"/>
    </row>
    <row r="276" spans="1:57" x14ac:dyDescent="0.35">
      <c r="A276" s="13">
        <f t="shared" si="8"/>
        <v>2018</v>
      </c>
      <c r="B276" s="13" t="s">
        <v>53</v>
      </c>
      <c r="C276" s="14">
        <v>185.17319999999998</v>
      </c>
      <c r="D276" s="14">
        <v>9.8454999999999995</v>
      </c>
      <c r="E276" s="14">
        <v>175.3279</v>
      </c>
      <c r="F276" s="14">
        <v>9.8407000000000018</v>
      </c>
      <c r="G276" s="14">
        <v>0.372</v>
      </c>
      <c r="H276" s="14">
        <v>80.670900000000003</v>
      </c>
      <c r="I276" s="14">
        <v>40.823599999999999</v>
      </c>
      <c r="J276" s="14">
        <v>1.9717999999999998</v>
      </c>
      <c r="K276" s="14">
        <v>27.799299999999999</v>
      </c>
      <c r="L276" s="14">
        <v>12.527899999999997</v>
      </c>
      <c r="M276" s="14">
        <v>15.2715</v>
      </c>
      <c r="N276" s="14">
        <v>2.7847999999999997</v>
      </c>
      <c r="O276" s="14">
        <v>10.9823</v>
      </c>
      <c r="P276" s="14">
        <v>0.73439999999999983</v>
      </c>
      <c r="Q276" s="14">
        <v>-0.65159999999999996</v>
      </c>
      <c r="R276" s="14">
        <v>-0.65159999999999996</v>
      </c>
      <c r="S276" s="14">
        <v>22.3947</v>
      </c>
      <c r="T276" s="14">
        <v>80.20559999999999</v>
      </c>
      <c r="U276" s="14">
        <v>14.195099999999998</v>
      </c>
      <c r="V276" s="14">
        <v>15.2974</v>
      </c>
      <c r="W276" s="14">
        <v>204.82049999999998</v>
      </c>
      <c r="X276" s="14">
        <v>84.362099999999984</v>
      </c>
      <c r="Y276" s="14">
        <v>43.538400000000003</v>
      </c>
      <c r="Z276" s="14">
        <v>90.883300000000006</v>
      </c>
      <c r="BE276" s="13"/>
    </row>
    <row r="277" spans="1:57" x14ac:dyDescent="0.35">
      <c r="A277" s="13">
        <f t="shared" si="8"/>
        <v>2018</v>
      </c>
      <c r="B277" s="13" t="s">
        <v>60</v>
      </c>
      <c r="C277" s="14">
        <v>206.10409999999999</v>
      </c>
      <c r="D277" s="14">
        <v>10.963099999999999</v>
      </c>
      <c r="E277" s="14">
        <v>195.1412</v>
      </c>
      <c r="F277" s="14">
        <v>11.131100000000002</v>
      </c>
      <c r="G277" s="14">
        <v>0.41010000000000002</v>
      </c>
      <c r="H277" s="14">
        <v>87.4876</v>
      </c>
      <c r="I277" s="14">
        <v>45.8887</v>
      </c>
      <c r="J277" s="14">
        <v>2.3038999999999996</v>
      </c>
      <c r="K277" s="14">
        <v>32.095199999999998</v>
      </c>
      <c r="L277" s="14">
        <v>14.434899999999997</v>
      </c>
      <c r="M277" s="14">
        <v>17.660399999999999</v>
      </c>
      <c r="N277" s="14">
        <v>3.1193999999999997</v>
      </c>
      <c r="O277" s="14">
        <v>12.5998</v>
      </c>
      <c r="P277" s="14">
        <v>0.81419999999999981</v>
      </c>
      <c r="Q277" s="14">
        <v>-0.70839999999999992</v>
      </c>
      <c r="R277" s="14">
        <v>-0.70839999999999992</v>
      </c>
      <c r="S277" s="14">
        <v>25.482900000000001</v>
      </c>
      <c r="T277" s="14">
        <v>86.959799999999987</v>
      </c>
      <c r="U277" s="14">
        <v>15.455299999999998</v>
      </c>
      <c r="V277" s="14">
        <v>17.173300000000001</v>
      </c>
      <c r="W277" s="14">
        <v>227.76989999999998</v>
      </c>
      <c r="X277" s="14">
        <v>96.007299999999987</v>
      </c>
      <c r="Y277" s="14">
        <v>50.118500000000004</v>
      </c>
      <c r="Z277" s="14">
        <v>99.028400000000005</v>
      </c>
      <c r="BE277" s="13"/>
    </row>
    <row r="278" spans="1:57" x14ac:dyDescent="0.35">
      <c r="A278" s="13">
        <f t="shared" si="8"/>
        <v>2018</v>
      </c>
      <c r="B278" s="13" t="s">
        <v>55</v>
      </c>
      <c r="C278" s="14">
        <v>229.79079999999999</v>
      </c>
      <c r="D278" s="14">
        <v>12.076999999999998</v>
      </c>
      <c r="E278" s="14">
        <v>217.714</v>
      </c>
      <c r="F278" s="14">
        <v>12.140700000000002</v>
      </c>
      <c r="G278" s="14">
        <v>0.45280000000000004</v>
      </c>
      <c r="H278" s="14">
        <v>97.348299999999995</v>
      </c>
      <c r="I278" s="14">
        <v>50.0505</v>
      </c>
      <c r="J278" s="14">
        <v>2.8120999999999996</v>
      </c>
      <c r="K278" s="14">
        <v>36.976399999999998</v>
      </c>
      <c r="L278" s="14">
        <v>16.629099999999998</v>
      </c>
      <c r="M278" s="14">
        <v>20.3475</v>
      </c>
      <c r="N278" s="14">
        <v>3.3615999999999997</v>
      </c>
      <c r="O278" s="14">
        <v>14.4474</v>
      </c>
      <c r="P278" s="14">
        <v>0.88919999999999977</v>
      </c>
      <c r="Q278" s="14">
        <v>-0.76469999999999994</v>
      </c>
      <c r="R278" s="14">
        <v>-0.76469999999999994</v>
      </c>
      <c r="S278" s="14">
        <v>28.516100000000002</v>
      </c>
      <c r="T278" s="14">
        <v>96.762299999999982</v>
      </c>
      <c r="U278" s="14">
        <v>16.333099999999998</v>
      </c>
      <c r="V278" s="14">
        <v>18.8703</v>
      </c>
      <c r="W278" s="14">
        <v>252.91749999999999</v>
      </c>
      <c r="X278" s="14">
        <v>107.64839999999998</v>
      </c>
      <c r="Y278" s="14">
        <v>57.597800000000007</v>
      </c>
      <c r="Z278" s="14">
        <v>109.9414</v>
      </c>
      <c r="BE278" s="13"/>
    </row>
    <row r="279" spans="1:57" x14ac:dyDescent="0.35">
      <c r="A279" s="13">
        <f t="shared" si="8"/>
        <v>2018</v>
      </c>
      <c r="B279" s="13" t="s">
        <v>56</v>
      </c>
      <c r="C279" s="14">
        <v>255.2259</v>
      </c>
      <c r="D279" s="14">
        <v>13.261899999999999</v>
      </c>
      <c r="E279" s="14">
        <v>241.96430000000001</v>
      </c>
      <c r="F279" s="14">
        <v>14.456200000000003</v>
      </c>
      <c r="G279" s="14">
        <v>0.50609999999999999</v>
      </c>
      <c r="H279" s="14">
        <v>106.95269999999999</v>
      </c>
      <c r="I279" s="14">
        <v>54.334800000000001</v>
      </c>
      <c r="J279" s="14">
        <v>3.2589999999999995</v>
      </c>
      <c r="K279" s="14">
        <v>42.691400000000002</v>
      </c>
      <c r="L279" s="14">
        <v>19.151199999999996</v>
      </c>
      <c r="M279" s="14">
        <v>23.540399999999998</v>
      </c>
      <c r="N279" s="14">
        <v>3.4712999999999998</v>
      </c>
      <c r="O279" s="14">
        <v>16.174900000000001</v>
      </c>
      <c r="P279" s="14">
        <v>0.94979999999999976</v>
      </c>
      <c r="Q279" s="14">
        <v>-0.83159999999999989</v>
      </c>
      <c r="R279" s="14">
        <v>-0.83159999999999989</v>
      </c>
      <c r="S279" s="14">
        <v>32.734700000000004</v>
      </c>
      <c r="T279" s="14">
        <v>106.30509999999998</v>
      </c>
      <c r="U279" s="14">
        <v>17.480199999999996</v>
      </c>
      <c r="V279" s="14">
        <v>20.6934</v>
      </c>
      <c r="W279" s="14">
        <v>280.13799999999998</v>
      </c>
      <c r="X279" s="14">
        <v>119.93169999999998</v>
      </c>
      <c r="Y279" s="14">
        <v>65.596900000000005</v>
      </c>
      <c r="Z279" s="14">
        <v>121.9147</v>
      </c>
      <c r="BE279" s="13"/>
    </row>
    <row r="280" spans="1:57" x14ac:dyDescent="0.35">
      <c r="A280" s="43">
        <f t="shared" si="8"/>
        <v>2018</v>
      </c>
      <c r="B280" s="43" t="s">
        <v>61</v>
      </c>
      <c r="C280" s="45">
        <v>280.94939999999997</v>
      </c>
      <c r="D280" s="45">
        <v>14.481199999999999</v>
      </c>
      <c r="E280" s="45">
        <v>266.46840000000003</v>
      </c>
      <c r="F280" s="45">
        <v>15.915300000000002</v>
      </c>
      <c r="G280" s="45">
        <v>0.54800000000000004</v>
      </c>
      <c r="H280" s="45">
        <v>117.58999999999999</v>
      </c>
      <c r="I280" s="45">
        <v>59.0976</v>
      </c>
      <c r="J280" s="45">
        <v>3.7869999999999995</v>
      </c>
      <c r="K280" s="45">
        <v>47.9238</v>
      </c>
      <c r="L280" s="45">
        <v>21.415699999999994</v>
      </c>
      <c r="M280" s="45">
        <v>26.508299999999998</v>
      </c>
      <c r="N280" s="45">
        <v>3.53</v>
      </c>
      <c r="O280" s="45">
        <v>17.9605</v>
      </c>
      <c r="P280" s="45">
        <v>1.0173999999999999</v>
      </c>
      <c r="Q280" s="45">
        <v>-0.90089999999999992</v>
      </c>
      <c r="R280" s="45">
        <v>-0.90089999999999992</v>
      </c>
      <c r="S280" s="45">
        <v>36.151600000000002</v>
      </c>
      <c r="T280" s="45">
        <v>116.87969999999999</v>
      </c>
      <c r="U280" s="45">
        <v>19.107499999999995</v>
      </c>
      <c r="V280" s="45">
        <v>22.535600000000002</v>
      </c>
      <c r="W280" s="45">
        <v>308.11169999999998</v>
      </c>
      <c r="X280" s="45">
        <v>132.29919999999998</v>
      </c>
      <c r="Y280" s="45">
        <v>73.20150000000001</v>
      </c>
      <c r="Z280" s="45">
        <v>134.053</v>
      </c>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c r="BC280" s="43"/>
      <c r="BD280" s="43"/>
      <c r="BE280" s="43"/>
    </row>
    <row r="281" spans="1:57" x14ac:dyDescent="0.35">
      <c r="A281" s="13">
        <v>2019</v>
      </c>
      <c r="B281" s="13" t="s">
        <v>46</v>
      </c>
      <c r="C281" s="14">
        <v>27.988199999999999</v>
      </c>
      <c r="D281" s="14">
        <v>1.2557</v>
      </c>
      <c r="E281" s="14">
        <v>26.732500000000002</v>
      </c>
      <c r="F281" s="14">
        <v>1.8203</v>
      </c>
      <c r="G281" s="14">
        <v>9.5100000000000004E-2</v>
      </c>
      <c r="H281" s="14">
        <v>13.5154</v>
      </c>
      <c r="I281" s="14">
        <v>4.4217000000000004</v>
      </c>
      <c r="J281" s="14">
        <v>0.40160000000000001</v>
      </c>
      <c r="K281" s="14">
        <v>4.8219000000000003</v>
      </c>
      <c r="L281" s="14">
        <v>2.0577999999999999</v>
      </c>
      <c r="M281" s="14">
        <v>2.7641</v>
      </c>
      <c r="N281" s="14">
        <v>9.7900000000000001E-2</v>
      </c>
      <c r="O281" s="14">
        <v>1.5562</v>
      </c>
      <c r="P281" s="14">
        <v>7.3200000000000001E-2</v>
      </c>
      <c r="Q281" s="14">
        <v>-7.0699999999999999E-2</v>
      </c>
      <c r="R281" s="14">
        <v>-7.0699999999999999E-2</v>
      </c>
      <c r="S281" s="14">
        <v>3.5649999999999999</v>
      </c>
      <c r="T281" s="14">
        <v>13.4597</v>
      </c>
      <c r="U281" s="14">
        <v>1.325</v>
      </c>
      <c r="V281" s="14">
        <v>2.1793</v>
      </c>
      <c r="W281" s="14">
        <v>30.236799999999999</v>
      </c>
      <c r="X281" s="14">
        <v>11.299300000000001</v>
      </c>
      <c r="Y281" s="14">
        <v>6.8776000000000002</v>
      </c>
      <c r="Z281" s="14">
        <v>15.4308</v>
      </c>
      <c r="BE281" s="13"/>
    </row>
    <row r="282" spans="1:57" x14ac:dyDescent="0.35">
      <c r="A282" s="13">
        <f>A281</f>
        <v>2019</v>
      </c>
      <c r="B282" s="13" t="s">
        <v>47</v>
      </c>
      <c r="C282" s="14">
        <v>50.570599999999999</v>
      </c>
      <c r="D282" s="14">
        <v>2.2711000000000001</v>
      </c>
      <c r="E282" s="14">
        <v>48.299500000000002</v>
      </c>
      <c r="F282" s="14">
        <v>2.4431000000000003</v>
      </c>
      <c r="G282" s="14">
        <v>0.1467</v>
      </c>
      <c r="H282" s="14">
        <v>23.3612</v>
      </c>
      <c r="I282" s="14">
        <v>8.5601000000000003</v>
      </c>
      <c r="J282" s="14">
        <v>0.78350000000000009</v>
      </c>
      <c r="K282" s="14">
        <v>9.8160000000000007</v>
      </c>
      <c r="L282" s="14">
        <v>4.4724000000000004</v>
      </c>
      <c r="M282" s="14">
        <v>5.3436000000000003</v>
      </c>
      <c r="N282" s="14">
        <v>0.32129999999999997</v>
      </c>
      <c r="O282" s="14">
        <v>2.8578000000000001</v>
      </c>
      <c r="P282" s="14">
        <v>0.13880000000000001</v>
      </c>
      <c r="Q282" s="14">
        <v>-0.1288</v>
      </c>
      <c r="R282" s="14">
        <v>-0.1288</v>
      </c>
      <c r="S282" s="14">
        <v>5.6311999999999998</v>
      </c>
      <c r="T282" s="14">
        <v>23.263500000000001</v>
      </c>
      <c r="U282" s="14">
        <v>3.4809000000000001</v>
      </c>
      <c r="V282" s="14">
        <v>3.9375</v>
      </c>
      <c r="W282" s="14">
        <v>55.7179</v>
      </c>
      <c r="X282" s="14">
        <v>22.338700000000003</v>
      </c>
      <c r="Y282" s="14">
        <v>13.778600000000001</v>
      </c>
      <c r="Z282" s="14">
        <v>25.951000000000001</v>
      </c>
      <c r="BE282" s="13"/>
    </row>
    <row r="283" spans="1:57" x14ac:dyDescent="0.35">
      <c r="A283" s="13">
        <f t="shared" ref="A283:A292" si="9">A282</f>
        <v>2019</v>
      </c>
      <c r="B283" s="13" t="s">
        <v>58</v>
      </c>
      <c r="C283" s="14">
        <v>73.914000000000001</v>
      </c>
      <c r="D283" s="14">
        <v>3.2934999999999999</v>
      </c>
      <c r="E283" s="14">
        <v>70.620599999999996</v>
      </c>
      <c r="F283" s="14">
        <v>2.8957000000000002</v>
      </c>
      <c r="G283" s="14">
        <v>0.17480000000000001</v>
      </c>
      <c r="H283" s="14">
        <v>32.802300000000002</v>
      </c>
      <c r="I283" s="14">
        <v>12.630800000000001</v>
      </c>
      <c r="J283" s="14">
        <v>1.3153000000000001</v>
      </c>
      <c r="K283" s="14">
        <v>15.7567</v>
      </c>
      <c r="L283" s="14">
        <v>7.1676000000000002</v>
      </c>
      <c r="M283" s="14">
        <v>8.5891999999999999</v>
      </c>
      <c r="N283" s="14">
        <v>0.64799999999999991</v>
      </c>
      <c r="O283" s="14">
        <v>4.3651</v>
      </c>
      <c r="P283" s="14">
        <v>0.21810000000000002</v>
      </c>
      <c r="Q283" s="14">
        <v>-0.18609999999999999</v>
      </c>
      <c r="R283" s="14">
        <v>-0.18609999999999999</v>
      </c>
      <c r="S283" s="14">
        <v>7.7407000000000004</v>
      </c>
      <c r="T283" s="14">
        <v>32.6462</v>
      </c>
      <c r="U283" s="14">
        <v>6.0496999999999996</v>
      </c>
      <c r="V283" s="14">
        <v>5.7572000000000001</v>
      </c>
      <c r="W283" s="14">
        <v>82.427400000000006</v>
      </c>
      <c r="X283" s="14">
        <v>34.716000000000001</v>
      </c>
      <c r="Y283" s="14">
        <v>22.0852</v>
      </c>
      <c r="Z283" s="14">
        <v>35.872799999999998</v>
      </c>
      <c r="BE283" s="13"/>
    </row>
    <row r="284" spans="1:57" x14ac:dyDescent="0.35">
      <c r="A284" s="13">
        <f t="shared" si="9"/>
        <v>2019</v>
      </c>
      <c r="B284" s="13" t="s">
        <v>49</v>
      </c>
      <c r="C284" s="14">
        <v>95.552899999999994</v>
      </c>
      <c r="D284" s="14">
        <v>4.2543999999999995</v>
      </c>
      <c r="E284" s="14">
        <v>91.298599999999993</v>
      </c>
      <c r="F284" s="14">
        <v>3.1955</v>
      </c>
      <c r="G284" s="14">
        <v>0.20340000000000003</v>
      </c>
      <c r="H284" s="14">
        <v>42.657499999999999</v>
      </c>
      <c r="I284" s="14">
        <v>17.054100000000002</v>
      </c>
      <c r="J284" s="14">
        <v>1.5288000000000002</v>
      </c>
      <c r="K284" s="14">
        <v>19.815799999999999</v>
      </c>
      <c r="L284" s="14">
        <v>8.950800000000001</v>
      </c>
      <c r="M284" s="14">
        <v>10.8651</v>
      </c>
      <c r="N284" s="14">
        <v>1.1059999999999999</v>
      </c>
      <c r="O284" s="14">
        <v>5.6861999999999995</v>
      </c>
      <c r="P284" s="14">
        <v>0.28360000000000002</v>
      </c>
      <c r="Q284" s="14">
        <v>-0.23229999999999998</v>
      </c>
      <c r="R284" s="14">
        <v>-0.23229999999999998</v>
      </c>
      <c r="S284" s="14">
        <v>9.4893999999999998</v>
      </c>
      <c r="T284" s="14">
        <v>42.445599999999999</v>
      </c>
      <c r="U284" s="14">
        <v>7.6528999999999998</v>
      </c>
      <c r="V284" s="14">
        <v>7.7881999999999998</v>
      </c>
      <c r="W284" s="14">
        <v>106.73960000000001</v>
      </c>
      <c r="X284" s="14">
        <v>45.191000000000003</v>
      </c>
      <c r="Y284" s="14">
        <v>28.136900000000001</v>
      </c>
      <c r="Z284" s="14">
        <v>46.056399999999996</v>
      </c>
      <c r="BE284" s="13"/>
    </row>
    <row r="285" spans="1:57" x14ac:dyDescent="0.35">
      <c r="A285" s="13">
        <f t="shared" si="9"/>
        <v>2019</v>
      </c>
      <c r="B285" s="13" t="s">
        <v>50</v>
      </c>
      <c r="C285" s="14">
        <v>115.9314</v>
      </c>
      <c r="D285" s="14">
        <v>5.2061999999999991</v>
      </c>
      <c r="E285" s="14">
        <v>110.72529999999999</v>
      </c>
      <c r="F285" s="14">
        <v>3.2370000000000001</v>
      </c>
      <c r="G285" s="14">
        <v>0.24060000000000004</v>
      </c>
      <c r="H285" s="14">
        <v>52.543300000000002</v>
      </c>
      <c r="I285" s="14">
        <v>21.450500000000002</v>
      </c>
      <c r="J285" s="14">
        <v>1.6597000000000002</v>
      </c>
      <c r="K285" s="14">
        <v>22.526899999999998</v>
      </c>
      <c r="L285" s="14">
        <v>10.104800000000001</v>
      </c>
      <c r="M285" s="14">
        <v>12.4221</v>
      </c>
      <c r="N285" s="14">
        <v>1.6387999999999998</v>
      </c>
      <c r="O285" s="14">
        <v>7.3383999999999991</v>
      </c>
      <c r="P285" s="14">
        <v>0.36299999999999999</v>
      </c>
      <c r="Q285" s="14">
        <v>-0.27289999999999998</v>
      </c>
      <c r="R285" s="14">
        <v>-0.27289999999999998</v>
      </c>
      <c r="S285" s="14">
        <v>11.332599999999999</v>
      </c>
      <c r="T285" s="14">
        <v>52.277900000000002</v>
      </c>
      <c r="U285" s="14">
        <v>9.8536000000000001</v>
      </c>
      <c r="V285" s="14">
        <v>9.696299999999999</v>
      </c>
      <c r="W285" s="14">
        <v>130.27500000000001</v>
      </c>
      <c r="X285" s="14">
        <v>54.6143</v>
      </c>
      <c r="Y285" s="14">
        <v>33.163800000000002</v>
      </c>
      <c r="Z285" s="14">
        <v>56.020899999999997</v>
      </c>
      <c r="BE285" s="13"/>
    </row>
    <row r="286" spans="1:57" x14ac:dyDescent="0.35">
      <c r="A286" s="13">
        <f t="shared" si="9"/>
        <v>2019</v>
      </c>
      <c r="B286" s="13" t="s">
        <v>59</v>
      </c>
      <c r="C286" s="14">
        <v>135.12139999999999</v>
      </c>
      <c r="D286" s="14">
        <v>6.0530999999999988</v>
      </c>
      <c r="E286" s="14">
        <v>129.0684</v>
      </c>
      <c r="F286" s="14">
        <v>3.3320000000000003</v>
      </c>
      <c r="G286" s="14">
        <v>0.27720000000000006</v>
      </c>
      <c r="H286" s="14">
        <v>61.859700000000004</v>
      </c>
      <c r="I286" s="14">
        <v>24.499400000000001</v>
      </c>
      <c r="J286" s="14">
        <v>1.8876000000000002</v>
      </c>
      <c r="K286" s="14">
        <v>26.104399999999998</v>
      </c>
      <c r="L286" s="14">
        <v>11.5868</v>
      </c>
      <c r="M286" s="14">
        <v>14.5176</v>
      </c>
      <c r="N286" s="14">
        <v>2.1044999999999998</v>
      </c>
      <c r="O286" s="14">
        <v>8.8795999999999999</v>
      </c>
      <c r="P286" s="14">
        <v>0.45689999999999997</v>
      </c>
      <c r="Q286" s="14">
        <v>-0.33279999999999998</v>
      </c>
      <c r="R286" s="14">
        <v>-0.33279999999999998</v>
      </c>
      <c r="S286" s="14">
        <v>13.116299999999999</v>
      </c>
      <c r="T286" s="14">
        <v>61.555500000000002</v>
      </c>
      <c r="U286" s="14">
        <v>11.673300000000001</v>
      </c>
      <c r="V286" s="14">
        <v>11.497999999999999</v>
      </c>
      <c r="W286" s="14">
        <v>152.23950000000002</v>
      </c>
      <c r="X286" s="14">
        <v>63.475499999999997</v>
      </c>
      <c r="Y286" s="14">
        <v>38.976100000000002</v>
      </c>
      <c r="Z286" s="14">
        <v>65.468899999999991</v>
      </c>
      <c r="BE286" s="13"/>
    </row>
    <row r="287" spans="1:57" x14ac:dyDescent="0.35">
      <c r="A287" s="13">
        <f t="shared" si="9"/>
        <v>2019</v>
      </c>
      <c r="B287" s="13" t="s">
        <v>52</v>
      </c>
      <c r="C287" s="14">
        <v>155.20139999999998</v>
      </c>
      <c r="D287" s="14">
        <v>6.9354999999999984</v>
      </c>
      <c r="E287" s="14">
        <v>148.26609999999999</v>
      </c>
      <c r="F287" s="14">
        <v>3.4616000000000002</v>
      </c>
      <c r="G287" s="14">
        <v>0.32490000000000008</v>
      </c>
      <c r="H287" s="14">
        <v>71.8703</v>
      </c>
      <c r="I287" s="14">
        <v>28.207500000000003</v>
      </c>
      <c r="J287" s="14">
        <v>2.1233</v>
      </c>
      <c r="K287" s="14">
        <v>29.106299999999997</v>
      </c>
      <c r="L287" s="14">
        <v>12.891300000000001</v>
      </c>
      <c r="M287" s="14">
        <v>16.215</v>
      </c>
      <c r="N287" s="14">
        <v>2.6231</v>
      </c>
      <c r="O287" s="14">
        <v>10.3636</v>
      </c>
      <c r="P287" s="14">
        <v>0.55109999999999992</v>
      </c>
      <c r="Q287" s="14">
        <v>-0.36559999999999998</v>
      </c>
      <c r="R287" s="14">
        <v>-0.36559999999999998</v>
      </c>
      <c r="S287" s="14">
        <v>14.859399999999999</v>
      </c>
      <c r="T287" s="14">
        <v>71.551600000000008</v>
      </c>
      <c r="U287" s="14">
        <v>13.293500000000002</v>
      </c>
      <c r="V287" s="14">
        <v>13.525499999999999</v>
      </c>
      <c r="W287" s="14">
        <v>175.08490000000003</v>
      </c>
      <c r="X287" s="14">
        <v>72.423900000000003</v>
      </c>
      <c r="Y287" s="14">
        <v>44.216300000000004</v>
      </c>
      <c r="Z287" s="14">
        <v>75.65679999999999</v>
      </c>
      <c r="BE287" s="13"/>
    </row>
    <row r="288" spans="1:57" x14ac:dyDescent="0.35">
      <c r="A288" s="13">
        <f t="shared" si="9"/>
        <v>2019</v>
      </c>
      <c r="B288" s="13" t="s">
        <v>53</v>
      </c>
      <c r="C288" s="14">
        <v>174.87129999999996</v>
      </c>
      <c r="D288" s="14">
        <v>7.8595999999999986</v>
      </c>
      <c r="E288" s="14">
        <v>167.0119</v>
      </c>
      <c r="F288" s="14">
        <v>3.7963000000000005</v>
      </c>
      <c r="G288" s="14">
        <v>0.35970000000000008</v>
      </c>
      <c r="H288" s="14">
        <v>79.2239</v>
      </c>
      <c r="I288" s="14">
        <v>32.347300000000004</v>
      </c>
      <c r="J288" s="14">
        <v>2.4714</v>
      </c>
      <c r="K288" s="14">
        <v>33.602999999999994</v>
      </c>
      <c r="L288" s="14">
        <v>14.750100000000002</v>
      </c>
      <c r="M288" s="14">
        <v>18.852899999999998</v>
      </c>
      <c r="N288" s="14">
        <v>3.097</v>
      </c>
      <c r="O288" s="14">
        <v>11.866899999999999</v>
      </c>
      <c r="P288" s="14">
        <v>0.65279999999999994</v>
      </c>
      <c r="Q288" s="14">
        <v>-0.40639999999999998</v>
      </c>
      <c r="R288" s="14">
        <v>-0.40639999999999998</v>
      </c>
      <c r="S288" s="14">
        <v>16.855999999999998</v>
      </c>
      <c r="T288" s="14">
        <v>78.871300000000005</v>
      </c>
      <c r="U288" s="14">
        <v>14.825100000000003</v>
      </c>
      <c r="V288" s="14">
        <v>15.755299999999998</v>
      </c>
      <c r="W288" s="14">
        <v>197.59210000000004</v>
      </c>
      <c r="X288" s="14">
        <v>83.3857</v>
      </c>
      <c r="Y288" s="14">
        <v>51.038300000000007</v>
      </c>
      <c r="Z288" s="14">
        <v>83.379899999999992</v>
      </c>
      <c r="BE288" s="13"/>
    </row>
    <row r="289" spans="1:57" x14ac:dyDescent="0.35">
      <c r="A289" s="13">
        <f t="shared" si="9"/>
        <v>2019</v>
      </c>
      <c r="B289" s="13" t="s">
        <v>60</v>
      </c>
      <c r="C289" s="14">
        <v>195.11279999999996</v>
      </c>
      <c r="D289" s="14">
        <v>8.7984999999999989</v>
      </c>
      <c r="E289" s="14">
        <v>186.31450000000001</v>
      </c>
      <c r="F289" s="14">
        <v>4.0251000000000001</v>
      </c>
      <c r="G289" s="14">
        <v>0.40800000000000008</v>
      </c>
      <c r="H289" s="14">
        <v>86.869399999999999</v>
      </c>
      <c r="I289" s="14">
        <v>36.845700000000008</v>
      </c>
      <c r="J289" s="14">
        <v>2.8967999999999998</v>
      </c>
      <c r="K289" s="14">
        <v>38.257499999999993</v>
      </c>
      <c r="L289" s="14">
        <v>16.559900000000003</v>
      </c>
      <c r="M289" s="14">
        <v>21.697499999999998</v>
      </c>
      <c r="N289" s="14">
        <v>3.4685000000000001</v>
      </c>
      <c r="O289" s="14">
        <v>13.254799999999999</v>
      </c>
      <c r="P289" s="14">
        <v>0.73569999999999991</v>
      </c>
      <c r="Q289" s="14">
        <v>-0.44699999999999995</v>
      </c>
      <c r="R289" s="14">
        <v>-0.44699999999999995</v>
      </c>
      <c r="S289" s="14">
        <v>18.617299999999997</v>
      </c>
      <c r="T289" s="14">
        <v>86.49130000000001</v>
      </c>
      <c r="U289" s="14">
        <v>16.123000000000001</v>
      </c>
      <c r="V289" s="14">
        <v>17.793899999999997</v>
      </c>
      <c r="W289" s="14">
        <v>220.23130000000003</v>
      </c>
      <c r="X289" s="14">
        <v>94.723299999999995</v>
      </c>
      <c r="Y289" s="14">
        <v>57.877500000000005</v>
      </c>
      <c r="Z289" s="14">
        <v>91.302499999999995</v>
      </c>
      <c r="BE289" s="13"/>
    </row>
    <row r="290" spans="1:57" x14ac:dyDescent="0.35">
      <c r="A290" s="13">
        <f t="shared" si="9"/>
        <v>2019</v>
      </c>
      <c r="B290" s="13" t="s">
        <v>55</v>
      </c>
      <c r="C290" s="14">
        <v>218.89899999999997</v>
      </c>
      <c r="D290" s="14">
        <v>9.872799999999998</v>
      </c>
      <c r="E290" s="14">
        <v>209.02640000000002</v>
      </c>
      <c r="F290" s="14">
        <v>4.4142000000000001</v>
      </c>
      <c r="G290" s="14">
        <v>0.44890000000000008</v>
      </c>
      <c r="H290" s="14">
        <v>96.813599999999994</v>
      </c>
      <c r="I290" s="14">
        <v>41.649900000000009</v>
      </c>
      <c r="J290" s="14">
        <v>3.3689999999999998</v>
      </c>
      <c r="K290" s="14">
        <v>43.742299999999993</v>
      </c>
      <c r="L290" s="14">
        <v>18.697400000000002</v>
      </c>
      <c r="M290" s="14">
        <v>25.044799999999999</v>
      </c>
      <c r="N290" s="14">
        <v>3.6760000000000002</v>
      </c>
      <c r="O290" s="14">
        <v>14.5909</v>
      </c>
      <c r="P290" s="14">
        <v>0.82769999999999988</v>
      </c>
      <c r="Q290" s="14">
        <v>-0.50609999999999999</v>
      </c>
      <c r="R290" s="14">
        <v>-0.50609999999999999</v>
      </c>
      <c r="S290" s="14">
        <v>20.497699999999998</v>
      </c>
      <c r="T290" s="14">
        <v>96.382000000000005</v>
      </c>
      <c r="U290" s="14">
        <v>17.352700000000002</v>
      </c>
      <c r="V290" s="14">
        <v>19.938799999999997</v>
      </c>
      <c r="W290" s="14">
        <v>246.31780000000003</v>
      </c>
      <c r="X290" s="14">
        <v>107.02809999999999</v>
      </c>
      <c r="Y290" s="14">
        <v>65.378100000000003</v>
      </c>
      <c r="Z290" s="14">
        <v>101.6768</v>
      </c>
      <c r="BE290" s="13"/>
    </row>
    <row r="291" spans="1:57" x14ac:dyDescent="0.35">
      <c r="A291" s="13">
        <f t="shared" si="9"/>
        <v>2019</v>
      </c>
      <c r="B291" s="13" t="s">
        <v>56</v>
      </c>
      <c r="C291" s="14">
        <v>243.86379999999997</v>
      </c>
      <c r="D291" s="14">
        <v>11.029799999999998</v>
      </c>
      <c r="E291" s="14">
        <v>232.83420000000001</v>
      </c>
      <c r="F291" s="14">
        <v>5.5014000000000003</v>
      </c>
      <c r="G291" s="14">
        <v>0.5051000000000001</v>
      </c>
      <c r="H291" s="14">
        <v>107.7324</v>
      </c>
      <c r="I291" s="14">
        <v>46.308000000000007</v>
      </c>
      <c r="J291" s="14">
        <v>3.6461999999999999</v>
      </c>
      <c r="K291" s="14">
        <v>48.42499999999999</v>
      </c>
      <c r="L291" s="14">
        <v>20.466000000000001</v>
      </c>
      <c r="M291" s="14">
        <v>27.9589</v>
      </c>
      <c r="N291" s="14">
        <v>3.7790000000000004</v>
      </c>
      <c r="O291" s="14">
        <v>16.5762</v>
      </c>
      <c r="P291" s="14">
        <v>0.92069999999999985</v>
      </c>
      <c r="Q291" s="14">
        <v>-0.55959999999999999</v>
      </c>
      <c r="R291" s="14">
        <v>-0.55959999999999999</v>
      </c>
      <c r="S291" s="14">
        <v>23.744999999999997</v>
      </c>
      <c r="T291" s="14">
        <v>107.2542</v>
      </c>
      <c r="U291" s="14">
        <v>19.293400000000002</v>
      </c>
      <c r="V291" s="14">
        <v>22.187199999999997</v>
      </c>
      <c r="W291" s="14">
        <v>274.31480000000005</v>
      </c>
      <c r="X291" s="14">
        <v>118.73429999999999</v>
      </c>
      <c r="Y291" s="14">
        <v>72.426200000000009</v>
      </c>
      <c r="Z291" s="14">
        <v>113.7389</v>
      </c>
      <c r="BE291" s="13"/>
    </row>
    <row r="292" spans="1:57" x14ac:dyDescent="0.35">
      <c r="A292" s="43">
        <f t="shared" si="9"/>
        <v>2019</v>
      </c>
      <c r="B292" s="43" t="s">
        <v>61</v>
      </c>
      <c r="C292" s="45">
        <v>269.20739999999995</v>
      </c>
      <c r="D292" s="45">
        <v>12.205699999999998</v>
      </c>
      <c r="E292" s="45">
        <v>257.00190000000003</v>
      </c>
      <c r="F292" s="45">
        <v>6.5490000000000004</v>
      </c>
      <c r="G292" s="45">
        <v>0.56510000000000016</v>
      </c>
      <c r="H292" s="45">
        <v>116.56699999999999</v>
      </c>
      <c r="I292" s="45">
        <v>51.032100000000007</v>
      </c>
      <c r="J292" s="45">
        <v>4.1753999999999998</v>
      </c>
      <c r="K292" s="45">
        <v>55.073799999999991</v>
      </c>
      <c r="L292" s="45">
        <v>23.245900000000002</v>
      </c>
      <c r="M292" s="45">
        <v>31.8278</v>
      </c>
      <c r="N292" s="45">
        <v>3.8603000000000005</v>
      </c>
      <c r="O292" s="45">
        <v>18.745100000000001</v>
      </c>
      <c r="P292" s="45">
        <v>1.0445999999999998</v>
      </c>
      <c r="Q292" s="45">
        <v>-0.61029999999999995</v>
      </c>
      <c r="R292" s="45">
        <v>-0.61029999999999995</v>
      </c>
      <c r="S292" s="45">
        <v>27.172599999999996</v>
      </c>
      <c r="T292" s="45">
        <v>116.0354</v>
      </c>
      <c r="U292" s="45">
        <v>21.170500000000001</v>
      </c>
      <c r="V292" s="45">
        <v>24.469599999999996</v>
      </c>
      <c r="W292" s="45">
        <v>302.64210000000003</v>
      </c>
      <c r="X292" s="45">
        <v>132.88659999999999</v>
      </c>
      <c r="Y292" s="45">
        <v>81.854400000000012</v>
      </c>
      <c r="Z292" s="45">
        <v>123.6811</v>
      </c>
      <c r="BE292" s="13"/>
    </row>
    <row r="293" spans="1:57" x14ac:dyDescent="0.35">
      <c r="A293" s="13">
        <v>2020</v>
      </c>
      <c r="B293" s="112" t="s">
        <v>595</v>
      </c>
      <c r="C293" s="14">
        <f>Month!B284</f>
        <v>26.260400000000001</v>
      </c>
      <c r="D293" s="14">
        <f>Month!C284</f>
        <v>1.0452999999999999</v>
      </c>
      <c r="E293" s="14">
        <f>Month!D284</f>
        <v>25.2151</v>
      </c>
      <c r="F293" s="14">
        <f>Month!E284</f>
        <v>1.5455000000000001</v>
      </c>
      <c r="G293" s="14">
        <f>Month!F284</f>
        <v>5.3600000000000002E-2</v>
      </c>
      <c r="H293" s="14">
        <f>Month!G284</f>
        <v>8.3750999999999998</v>
      </c>
      <c r="I293" s="14">
        <f>Month!H284</f>
        <v>4.8601000000000001</v>
      </c>
      <c r="J293" s="14">
        <f>Month!I284</f>
        <v>0.59770000000000001</v>
      </c>
      <c r="K293" s="14">
        <f>Month!J284</f>
        <v>7.6657999999999999</v>
      </c>
      <c r="L293" s="14">
        <f>Month!K284</f>
        <v>3.3172000000000001</v>
      </c>
      <c r="M293" s="14">
        <f>Month!L284</f>
        <v>4.3486000000000002</v>
      </c>
      <c r="N293" s="14">
        <f>Month!M284</f>
        <v>9.8100000000000007E-2</v>
      </c>
      <c r="O293" s="14">
        <f>Month!N284</f>
        <v>1.9417</v>
      </c>
      <c r="P293" s="14">
        <f>Month!O284</f>
        <v>0.1236</v>
      </c>
      <c r="Q293" s="14">
        <f>Month!P284</f>
        <v>-4.2900000000000001E-2</v>
      </c>
      <c r="R293" s="14">
        <f>Month!Q284</f>
        <v>-3.2000000000000002E-3</v>
      </c>
      <c r="S293" s="14">
        <f>Month!R284</f>
        <v>3.7195999999999998</v>
      </c>
      <c r="T293" s="14">
        <f>Month!S284</f>
        <v>8.32</v>
      </c>
      <c r="U293" s="14">
        <f>Month!T284</f>
        <v>1.3897999999999999</v>
      </c>
      <c r="V293" s="14">
        <f>Month!U284</f>
        <v>2.3731</v>
      </c>
      <c r="W293" s="14">
        <f>Month!V284</f>
        <v>28.978000000000002</v>
      </c>
      <c r="X293" s="14">
        <f>Month!W284</f>
        <v>15.1633</v>
      </c>
      <c r="Y293" s="14">
        <f>Month!X284</f>
        <v>10.3032</v>
      </c>
      <c r="Z293" s="14">
        <f>Month!Y284</f>
        <v>9.9742999999999995</v>
      </c>
      <c r="BE293" s="13"/>
    </row>
    <row r="294" spans="1:57" x14ac:dyDescent="0.35">
      <c r="A294" s="13">
        <f>A293</f>
        <v>2020</v>
      </c>
      <c r="B294" s="112" t="s">
        <v>596</v>
      </c>
      <c r="C294" s="14">
        <f>Month!B285+C293</f>
        <v>49.798400000000001</v>
      </c>
      <c r="D294" s="14">
        <f>Month!C285+D293</f>
        <v>1.9501999999999999</v>
      </c>
      <c r="E294" s="14">
        <f>Month!D285+E293</f>
        <v>47.848199999999999</v>
      </c>
      <c r="F294" s="14">
        <f>Month!E285+F293</f>
        <v>2.5894000000000004</v>
      </c>
      <c r="G294" s="14">
        <f>Month!F285+G293</f>
        <v>0.1024</v>
      </c>
      <c r="H294" s="14">
        <f>Month!G285+H293</f>
        <v>15.0989</v>
      </c>
      <c r="I294" s="14">
        <f>Month!H285+I293</f>
        <v>8.7066999999999997</v>
      </c>
      <c r="J294" s="14">
        <f>Month!I285+J293</f>
        <v>1.2168999999999999</v>
      </c>
      <c r="K294" s="14">
        <f>Month!J285+K293</f>
        <v>16.151900000000001</v>
      </c>
      <c r="L294" s="14">
        <f>Month!K285+L293</f>
        <v>6.7972000000000001</v>
      </c>
      <c r="M294" s="14">
        <f>Month!L285+M293</f>
        <v>9.3546000000000014</v>
      </c>
      <c r="N294" s="14">
        <f>Month!M285+N293</f>
        <v>0.28039999999999998</v>
      </c>
      <c r="O294" s="14">
        <f>Month!N285+O293</f>
        <v>3.5529999999999999</v>
      </c>
      <c r="P294" s="14">
        <f>Month!O285+P293</f>
        <v>0.2427</v>
      </c>
      <c r="Q294" s="14">
        <f>Month!P285+Q293</f>
        <v>-8.77E-2</v>
      </c>
      <c r="R294" s="14">
        <f>Month!Q285+R293</f>
        <v>-6.2000000000000006E-3</v>
      </c>
      <c r="S294" s="14">
        <f>Month!R285+S293</f>
        <v>6.5918999999999999</v>
      </c>
      <c r="T294" s="14">
        <f>Month!S285+T293</f>
        <v>14.9945</v>
      </c>
      <c r="U294" s="14">
        <f>Month!T285+U293</f>
        <v>3.4768999999999997</v>
      </c>
      <c r="V294" s="14">
        <f>Month!U285+V293</f>
        <v>4.5049000000000001</v>
      </c>
      <c r="W294" s="14">
        <f>Month!V285+W293</f>
        <v>55.830100000000002</v>
      </c>
      <c r="X294" s="14">
        <f>Month!W285+X293</f>
        <v>29.908799999999999</v>
      </c>
      <c r="Y294" s="14">
        <f>Month!X285+Y293</f>
        <v>21.202100000000002</v>
      </c>
      <c r="Z294" s="14">
        <f>Month!Y285+Z293</f>
        <v>17.790700000000001</v>
      </c>
      <c r="BE294" s="13"/>
    </row>
    <row r="295" spans="1:57" x14ac:dyDescent="0.35">
      <c r="A295" s="13">
        <f t="shared" ref="A295:A304" si="10">A294</f>
        <v>2020</v>
      </c>
      <c r="B295" s="112" t="s">
        <v>597</v>
      </c>
      <c r="C295" s="14">
        <f>Month!B286+C294</f>
        <v>72.7363</v>
      </c>
      <c r="D295" s="14">
        <f>Month!C286+D294</f>
        <v>2.8214999999999999</v>
      </c>
      <c r="E295" s="14">
        <f>Month!D286+E294</f>
        <v>69.914699999999996</v>
      </c>
      <c r="F295" s="14">
        <f>Month!E286+F294</f>
        <v>3.1223000000000005</v>
      </c>
      <c r="G295" s="14">
        <f>Month!F286+G294</f>
        <v>0.14860000000000001</v>
      </c>
      <c r="H295" s="14">
        <f>Month!G286+H294</f>
        <v>23.735700000000001</v>
      </c>
      <c r="I295" s="14">
        <f>Month!H286+I294</f>
        <v>12.019600000000001</v>
      </c>
      <c r="J295" s="14">
        <f>Month!I286+J294</f>
        <v>1.7976999999999999</v>
      </c>
      <c r="K295" s="14">
        <f>Month!J286+K294</f>
        <v>22.846400000000003</v>
      </c>
      <c r="L295" s="14">
        <f>Month!K286+L294</f>
        <v>9.4923999999999999</v>
      </c>
      <c r="M295" s="14">
        <f>Month!L286+M294</f>
        <v>13.353800000000001</v>
      </c>
      <c r="N295" s="14">
        <f>Month!M286+N294</f>
        <v>0.6875</v>
      </c>
      <c r="O295" s="14">
        <f>Month!N286+O294</f>
        <v>5.3314000000000004</v>
      </c>
      <c r="P295" s="14">
        <f>Month!O286+P294</f>
        <v>0.37009999999999998</v>
      </c>
      <c r="Q295" s="14">
        <f>Month!P286+Q294</f>
        <v>-0.13489999999999999</v>
      </c>
      <c r="R295" s="14">
        <f>Month!Q286+R294</f>
        <v>-9.4000000000000004E-3</v>
      </c>
      <c r="S295" s="14">
        <f>Month!R286+S294</f>
        <v>9.1228999999999996</v>
      </c>
      <c r="T295" s="14">
        <f>Month!S286+T294</f>
        <v>23.585100000000001</v>
      </c>
      <c r="U295" s="14">
        <f>Month!T286+U294</f>
        <v>5.8015999999999996</v>
      </c>
      <c r="V295" s="14">
        <f>Month!U286+V294</f>
        <v>6.5839999999999996</v>
      </c>
      <c r="W295" s="14">
        <f>Month!V286+W294</f>
        <v>82.3005</v>
      </c>
      <c r="X295" s="14">
        <f>Month!W286+X294</f>
        <v>42.682499999999997</v>
      </c>
      <c r="Y295" s="14">
        <f>Month!X286+Y294</f>
        <v>30.6629</v>
      </c>
      <c r="Z295" s="14">
        <f>Month!Y286+Z294</f>
        <v>27.006500000000003</v>
      </c>
      <c r="BE295" s="13"/>
    </row>
    <row r="296" spans="1:57" x14ac:dyDescent="0.35">
      <c r="A296" s="13">
        <f t="shared" si="10"/>
        <v>2020</v>
      </c>
      <c r="B296" s="112" t="s">
        <v>598</v>
      </c>
      <c r="C296" s="14">
        <f>Month!B287+C295</f>
        <v>90.170999999999992</v>
      </c>
      <c r="D296" s="14">
        <f>Month!C287+D295</f>
        <v>3.609</v>
      </c>
      <c r="E296" s="14">
        <f>Month!D287+E295</f>
        <v>86.561899999999994</v>
      </c>
      <c r="F296" s="14">
        <f>Month!E287+F295</f>
        <v>3.2730000000000006</v>
      </c>
      <c r="G296" s="14">
        <f>Month!F287+G295</f>
        <v>0.17660000000000001</v>
      </c>
      <c r="H296" s="14">
        <f>Month!G287+H295</f>
        <v>29.978700000000003</v>
      </c>
      <c r="I296" s="14">
        <f>Month!H287+I295</f>
        <v>15.699400000000001</v>
      </c>
      <c r="J296" s="14">
        <f>Month!I287+J295</f>
        <v>2.0954999999999999</v>
      </c>
      <c r="K296" s="14">
        <f>Month!J287+K295</f>
        <v>26.865400000000001</v>
      </c>
      <c r="L296" s="14">
        <f>Month!K287+L295</f>
        <v>11.0876</v>
      </c>
      <c r="M296" s="14">
        <f>Month!L287+M295</f>
        <v>15.777600000000001</v>
      </c>
      <c r="N296" s="14">
        <f>Month!M287+N295</f>
        <v>1.2671999999999999</v>
      </c>
      <c r="O296" s="14">
        <f>Month!N287+O295</f>
        <v>6.9235000000000007</v>
      </c>
      <c r="P296" s="14">
        <f>Month!O287+P295</f>
        <v>0.4738</v>
      </c>
      <c r="Q296" s="14">
        <f>Month!P287+Q295</f>
        <v>-0.17799999999999999</v>
      </c>
      <c r="R296" s="14">
        <f>Month!Q287+R295</f>
        <v>-1.29E-2</v>
      </c>
      <c r="S296" s="14">
        <f>Month!R287+S295</f>
        <v>11.0375</v>
      </c>
      <c r="T296" s="14">
        <f>Month!S287+T295</f>
        <v>29.788</v>
      </c>
      <c r="U296" s="14">
        <f>Month!T287+U295</f>
        <v>7.5611999999999995</v>
      </c>
      <c r="V296" s="14">
        <f>Month!U287+V295</f>
        <v>8.8672000000000004</v>
      </c>
      <c r="W296" s="14">
        <f>Month!V287+W295</f>
        <v>102.9905</v>
      </c>
      <c r="X296" s="14">
        <f>Month!W287+X295</f>
        <v>52.850999999999999</v>
      </c>
      <c r="Y296" s="14">
        <f>Month!X287+Y295</f>
        <v>37.151600000000002</v>
      </c>
      <c r="Z296" s="14">
        <f>Month!Y287+Z295</f>
        <v>33.428100000000001</v>
      </c>
      <c r="BE296" s="13"/>
    </row>
    <row r="297" spans="1:57" x14ac:dyDescent="0.35">
      <c r="A297" s="13">
        <f t="shared" si="10"/>
        <v>2020</v>
      </c>
      <c r="B297" s="112" t="s">
        <v>599</v>
      </c>
      <c r="C297" s="14">
        <f>Month!B288+C296</f>
        <v>107.45819999999999</v>
      </c>
      <c r="D297" s="14">
        <f>Month!C288+D296</f>
        <v>4.4158999999999997</v>
      </c>
      <c r="E297" s="14">
        <f>Month!D288+E296</f>
        <v>103.0423</v>
      </c>
      <c r="F297" s="14">
        <f>Month!E288+F296</f>
        <v>3.3374000000000006</v>
      </c>
      <c r="G297" s="14">
        <f>Month!F288+G296</f>
        <v>0.19900000000000001</v>
      </c>
      <c r="H297" s="14">
        <f>Month!G288+H296</f>
        <v>35.857700000000001</v>
      </c>
      <c r="I297" s="14">
        <f>Month!H288+I296</f>
        <v>19.702500000000001</v>
      </c>
      <c r="J297" s="14">
        <f>Month!I288+J296</f>
        <v>2.3289999999999997</v>
      </c>
      <c r="K297" s="14">
        <f>Month!J288+K296</f>
        <v>30.610500000000002</v>
      </c>
      <c r="L297" s="14">
        <f>Month!K288+L296</f>
        <v>12.5594</v>
      </c>
      <c r="M297" s="14">
        <f>Month!L288+M296</f>
        <v>18.050900000000002</v>
      </c>
      <c r="N297" s="14">
        <f>Month!M288+N296</f>
        <v>1.9714</v>
      </c>
      <c r="O297" s="14">
        <f>Month!N288+O296</f>
        <v>8.672600000000001</v>
      </c>
      <c r="P297" s="14">
        <f>Month!O288+P296</f>
        <v>0.59570000000000001</v>
      </c>
      <c r="Q297" s="14">
        <f>Month!P288+Q296</f>
        <v>-0.21679999999999999</v>
      </c>
      <c r="R297" s="14">
        <f>Month!Q288+R296</f>
        <v>-1.6500000000000001E-2</v>
      </c>
      <c r="S297" s="14">
        <f>Month!R288+S296</f>
        <v>13.0472</v>
      </c>
      <c r="T297" s="14">
        <f>Month!S288+T296</f>
        <v>35.615099999999998</v>
      </c>
      <c r="U297" s="14">
        <f>Month!T288+U296</f>
        <v>9.3370999999999995</v>
      </c>
      <c r="V297" s="14">
        <f>Month!U288+V296</f>
        <v>11.126799999999999</v>
      </c>
      <c r="W297" s="14">
        <f>Month!V288+W296</f>
        <v>123.5064</v>
      </c>
      <c r="X297" s="14">
        <f>Month!W288+X296</f>
        <v>63.286099999999998</v>
      </c>
      <c r="Y297" s="14">
        <f>Month!X288+Y296</f>
        <v>43.583600000000004</v>
      </c>
      <c r="Z297" s="14">
        <f>Month!Y288+Z296</f>
        <v>39.393900000000002</v>
      </c>
      <c r="BE297" s="13"/>
    </row>
    <row r="298" spans="1:57" x14ac:dyDescent="0.35">
      <c r="A298" s="13">
        <f t="shared" si="10"/>
        <v>2020</v>
      </c>
      <c r="B298" s="112" t="s">
        <v>600</v>
      </c>
      <c r="C298" s="14">
        <f>Month!B289+C297</f>
        <v>125.4712</v>
      </c>
      <c r="D298" s="14">
        <f>Month!C289+D297</f>
        <v>5.2202000000000002</v>
      </c>
      <c r="E298" s="14">
        <f>Month!D289+E297</f>
        <v>120.2509</v>
      </c>
      <c r="F298" s="14">
        <f>Month!E289+F297</f>
        <v>3.4643000000000006</v>
      </c>
      <c r="G298" s="14">
        <f>Month!F289+G297</f>
        <v>0.21810000000000002</v>
      </c>
      <c r="H298" s="14">
        <f>Month!G289+H297</f>
        <v>43.2104</v>
      </c>
      <c r="I298" s="14">
        <f>Month!H289+I297</f>
        <v>22.895400000000002</v>
      </c>
      <c r="J298" s="14">
        <f>Month!I289+J297</f>
        <v>2.5516999999999999</v>
      </c>
      <c r="K298" s="14">
        <f>Month!J289+K297</f>
        <v>34.600100000000005</v>
      </c>
      <c r="L298" s="14">
        <f>Month!K289+L297</f>
        <v>13.9604</v>
      </c>
      <c r="M298" s="14">
        <f>Month!L289+M297</f>
        <v>20.639500000000002</v>
      </c>
      <c r="N298" s="14">
        <f>Month!M289+N297</f>
        <v>2.5030999999999999</v>
      </c>
      <c r="O298" s="14">
        <f>Month!N289+O297</f>
        <v>10.3695</v>
      </c>
      <c r="P298" s="14">
        <f>Month!O289+P297</f>
        <v>0.71020000000000005</v>
      </c>
      <c r="Q298" s="14">
        <f>Month!P289+Q297</f>
        <v>-0.25159999999999999</v>
      </c>
      <c r="R298" s="14">
        <f>Month!Q289+R297</f>
        <v>-0.02</v>
      </c>
      <c r="S298" s="14">
        <f>Month!R289+S297</f>
        <v>15.060500000000001</v>
      </c>
      <c r="T298" s="14">
        <f>Month!S289+T297</f>
        <v>42.911899999999996</v>
      </c>
      <c r="U298" s="14">
        <f>Month!T289+U297</f>
        <v>10.262699999999999</v>
      </c>
      <c r="V298" s="14">
        <f>Month!U289+V297</f>
        <v>13.4863</v>
      </c>
      <c r="W298" s="14">
        <f>Month!V289+W297</f>
        <v>144.00020000000001</v>
      </c>
      <c r="X298" s="14">
        <f>Month!W289+X297</f>
        <v>72.919899999999998</v>
      </c>
      <c r="Y298" s="14">
        <f>Month!X289+Y297</f>
        <v>50.024500000000003</v>
      </c>
      <c r="Z298" s="14">
        <f>Month!Y289+Z297</f>
        <v>46.892700000000005</v>
      </c>
      <c r="BE298" s="13"/>
    </row>
    <row r="299" spans="1:57" x14ac:dyDescent="0.35">
      <c r="A299" s="13">
        <f t="shared" si="10"/>
        <v>2020</v>
      </c>
      <c r="B299" s="112" t="s">
        <v>601</v>
      </c>
      <c r="C299" s="14">
        <f>Month!B290+C298</f>
        <v>145.37039999999999</v>
      </c>
      <c r="D299" s="14">
        <f>Month!C290+D298</f>
        <v>6.0399000000000003</v>
      </c>
      <c r="E299" s="14">
        <f>Month!D290+E298</f>
        <v>139.3304</v>
      </c>
      <c r="F299" s="14">
        <f>Month!E290+F298</f>
        <v>3.5612000000000008</v>
      </c>
      <c r="G299" s="14">
        <f>Month!F290+G298</f>
        <v>0.24840000000000001</v>
      </c>
      <c r="H299" s="14">
        <f>Month!G290+H298</f>
        <v>51.637100000000004</v>
      </c>
      <c r="I299" s="14">
        <f>Month!H290+I298</f>
        <v>26.650200000000002</v>
      </c>
      <c r="J299" s="14">
        <f>Month!I290+J298</f>
        <v>2.9002999999999997</v>
      </c>
      <c r="K299" s="14">
        <f>Month!J290+K298</f>
        <v>38.592100000000002</v>
      </c>
      <c r="L299" s="14">
        <f>Month!K290+L298</f>
        <v>15.5219</v>
      </c>
      <c r="M299" s="14">
        <f>Month!L290+M298</f>
        <v>23.07</v>
      </c>
      <c r="N299" s="14">
        <f>Month!M290+N298</f>
        <v>3.0261</v>
      </c>
      <c r="O299" s="14">
        <f>Month!N290+O298</f>
        <v>12.1975</v>
      </c>
      <c r="P299" s="14">
        <f>Month!O290+P298</f>
        <v>0.8247000000000001</v>
      </c>
      <c r="Q299" s="14">
        <f>Month!P290+Q298</f>
        <v>-0.28339999999999999</v>
      </c>
      <c r="R299" s="14">
        <f>Month!Q290+R298</f>
        <v>-2.35E-2</v>
      </c>
      <c r="S299" s="14">
        <f>Month!R290+S298</f>
        <v>17.145600000000002</v>
      </c>
      <c r="T299" s="14">
        <f>Month!S290+T298</f>
        <v>51.323099999999997</v>
      </c>
      <c r="U299" s="14">
        <f>Month!T290+U298</f>
        <v>10.451599999999999</v>
      </c>
      <c r="V299" s="14">
        <f>Month!U290+V298</f>
        <v>15.597</v>
      </c>
      <c r="W299" s="14">
        <f>Month!V290+W298</f>
        <v>165.3793</v>
      </c>
      <c r="X299" s="14">
        <f>Month!W290+X298</f>
        <v>83.366399999999999</v>
      </c>
      <c r="Y299" s="14">
        <f>Month!X290+Y298</f>
        <v>56.716200000000001</v>
      </c>
      <c r="Z299" s="14">
        <f>Month!Y290+Z298</f>
        <v>55.446500000000007</v>
      </c>
      <c r="BE299" s="13"/>
    </row>
    <row r="300" spans="1:57" x14ac:dyDescent="0.35">
      <c r="A300" s="13">
        <f t="shared" si="10"/>
        <v>2020</v>
      </c>
      <c r="B300" s="112" t="s">
        <v>602</v>
      </c>
      <c r="C300" s="14">
        <f>Month!B291+C299</f>
        <v>164.65170000000001</v>
      </c>
      <c r="D300" s="14">
        <f>Month!C291+D299</f>
        <v>6.8549000000000007</v>
      </c>
      <c r="E300" s="14">
        <f>Month!D291+E299</f>
        <v>157.79669999999999</v>
      </c>
      <c r="F300" s="14">
        <f>Month!E291+F299</f>
        <v>3.7007000000000008</v>
      </c>
      <c r="G300" s="14">
        <f>Month!F291+G299</f>
        <v>0.2838</v>
      </c>
      <c r="H300" s="14">
        <f>Month!G291+H299</f>
        <v>60.793900000000008</v>
      </c>
      <c r="I300" s="14">
        <f>Month!H291+I299</f>
        <v>29.676600000000001</v>
      </c>
      <c r="J300" s="14">
        <f>Month!I291+J299</f>
        <v>3.1172999999999997</v>
      </c>
      <c r="K300" s="14">
        <f>Month!J291+K299</f>
        <v>42.628100000000003</v>
      </c>
      <c r="L300" s="14">
        <f>Month!K291+L299</f>
        <v>16.935200000000002</v>
      </c>
      <c r="M300" s="14">
        <f>Month!L291+M299</f>
        <v>25.692700000000002</v>
      </c>
      <c r="N300" s="14">
        <f>Month!M291+N299</f>
        <v>3.4742999999999999</v>
      </c>
      <c r="O300" s="14">
        <f>Month!N291+O299</f>
        <v>13.55</v>
      </c>
      <c r="P300" s="14">
        <f>Month!O291+P299</f>
        <v>0.92560000000000009</v>
      </c>
      <c r="Q300" s="14">
        <f>Month!P291+Q299</f>
        <v>-0.32619999999999999</v>
      </c>
      <c r="R300" s="14">
        <f>Month!Q291+R299</f>
        <v>-2.7E-2</v>
      </c>
      <c r="S300" s="14">
        <f>Month!R291+S299</f>
        <v>18.821100000000001</v>
      </c>
      <c r="T300" s="14">
        <f>Month!S291+T299</f>
        <v>60.432599999999994</v>
      </c>
      <c r="U300" s="14">
        <f>Month!T291+U299</f>
        <v>11.825299999999999</v>
      </c>
      <c r="V300" s="14">
        <f>Month!U291+V299</f>
        <v>17.644600000000001</v>
      </c>
      <c r="W300" s="14">
        <f>Month!V291+W299</f>
        <v>187.26689999999999</v>
      </c>
      <c r="X300" s="14">
        <f>Month!W291+X299</f>
        <v>92.4465</v>
      </c>
      <c r="Y300" s="14">
        <f>Month!X291+Y299</f>
        <v>62.7699</v>
      </c>
      <c r="Z300" s="14">
        <f>Month!Y291+Z299</f>
        <v>64.778200000000012</v>
      </c>
      <c r="BE300" s="13"/>
    </row>
    <row r="301" spans="1:57" x14ac:dyDescent="0.35">
      <c r="A301" s="13">
        <f t="shared" si="10"/>
        <v>2020</v>
      </c>
      <c r="B301" s="112" t="s">
        <v>594</v>
      </c>
      <c r="C301" s="14">
        <f>Month!B292+C300</f>
        <v>184.86680000000001</v>
      </c>
      <c r="D301" s="14">
        <f>Month!C292+D300</f>
        <v>7.7216000000000005</v>
      </c>
      <c r="E301" s="14">
        <f>Month!D292+E300</f>
        <v>177.14499999999998</v>
      </c>
      <c r="F301" s="14">
        <f>Month!E292+F300</f>
        <v>3.9562000000000008</v>
      </c>
      <c r="G301" s="14">
        <f>Month!F292+G300</f>
        <v>0.30969999999999998</v>
      </c>
      <c r="H301" s="14">
        <f>Month!G292+H300</f>
        <v>69.796000000000006</v>
      </c>
      <c r="I301" s="14">
        <f>Month!H292+I300</f>
        <v>32.944299999999998</v>
      </c>
      <c r="J301" s="14">
        <f>Month!I292+J300</f>
        <v>3.3980999999999999</v>
      </c>
      <c r="K301" s="14">
        <f>Month!J292+K300</f>
        <v>47.543500000000002</v>
      </c>
      <c r="L301" s="14">
        <f>Month!K292+L300</f>
        <v>18.896600000000003</v>
      </c>
      <c r="M301" s="14">
        <f>Month!L292+M300</f>
        <v>28.646700000000003</v>
      </c>
      <c r="N301" s="14">
        <f>Month!M292+N300</f>
        <v>3.8847999999999998</v>
      </c>
      <c r="O301" s="14">
        <f>Month!N292+O300</f>
        <v>14.697900000000001</v>
      </c>
      <c r="P301" s="14">
        <f>Month!O292+P300</f>
        <v>1.0176000000000001</v>
      </c>
      <c r="Q301" s="14">
        <f>Month!P292+Q300</f>
        <v>-0.372</v>
      </c>
      <c r="R301" s="14">
        <f>Month!Q292+R300</f>
        <v>-3.0699999999999998E-2</v>
      </c>
      <c r="S301" s="14">
        <f>Month!R292+S300</f>
        <v>20.381700000000002</v>
      </c>
      <c r="T301" s="14">
        <f>Month!S292+T300</f>
        <v>69.395399999999995</v>
      </c>
      <c r="U301" s="14">
        <f>Month!T292+U300</f>
        <v>12.602299999999998</v>
      </c>
      <c r="V301" s="14">
        <f>Month!U292+V300</f>
        <v>19.790199999999999</v>
      </c>
      <c r="W301" s="14">
        <f>Month!V292+W300</f>
        <v>209.5378</v>
      </c>
      <c r="X301" s="14">
        <f>Month!W292+X300</f>
        <v>102.4688</v>
      </c>
      <c r="Y301" s="14">
        <f>Month!X292+Y300</f>
        <v>69.524599999999992</v>
      </c>
      <c r="Z301" s="14">
        <f>Month!Y292+Z300</f>
        <v>74.061700000000016</v>
      </c>
      <c r="BE301" s="13"/>
    </row>
    <row r="302" spans="1:57" x14ac:dyDescent="0.35">
      <c r="A302" s="13">
        <f t="shared" si="10"/>
        <v>2020</v>
      </c>
      <c r="B302" s="112" t="s">
        <v>603</v>
      </c>
      <c r="C302" s="14">
        <f>Month!B293+C301</f>
        <v>207.35160000000002</v>
      </c>
      <c r="D302" s="14">
        <f>Month!C293+D301</f>
        <v>8.6390000000000011</v>
      </c>
      <c r="E302" s="14">
        <f>Month!D293+E301</f>
        <v>198.71249999999998</v>
      </c>
      <c r="F302" s="14">
        <f>Month!E293+F301</f>
        <v>4.1363000000000012</v>
      </c>
      <c r="G302" s="14">
        <f>Month!F293+G301</f>
        <v>0.34989999999999999</v>
      </c>
      <c r="H302" s="14">
        <f>Month!G293+H301</f>
        <v>78.339400000000012</v>
      </c>
      <c r="I302" s="14">
        <f>Month!H293+I301</f>
        <v>37.384499999999996</v>
      </c>
      <c r="J302" s="14">
        <f>Month!I293+J301</f>
        <v>3.8609</v>
      </c>
      <c r="K302" s="14">
        <f>Month!J293+K301</f>
        <v>53.776700000000005</v>
      </c>
      <c r="L302" s="14">
        <f>Month!K293+L301</f>
        <v>20.894800000000004</v>
      </c>
      <c r="M302" s="14">
        <f>Month!L293+M301</f>
        <v>32.881700000000002</v>
      </c>
      <c r="N302" s="14">
        <f>Month!M293+N301</f>
        <v>4.0897999999999994</v>
      </c>
      <c r="O302" s="14">
        <f>Month!N293+O301</f>
        <v>16.114100000000001</v>
      </c>
      <c r="P302" s="14">
        <f>Month!O293+P301</f>
        <v>1.1018000000000001</v>
      </c>
      <c r="Q302" s="14">
        <f>Month!P293+Q301</f>
        <v>-0.40679999999999999</v>
      </c>
      <c r="R302" s="14">
        <f>Month!Q293+R301</f>
        <v>-3.3700000000000001E-2</v>
      </c>
      <c r="S302" s="14">
        <f>Month!R293+S301</f>
        <v>22.141100000000002</v>
      </c>
      <c r="T302" s="14">
        <f>Month!S293+T301</f>
        <v>77.900099999999995</v>
      </c>
      <c r="U302" s="14">
        <f>Month!T293+U301</f>
        <v>14.454599999999997</v>
      </c>
      <c r="V302" s="14">
        <f>Month!U293+V301</f>
        <v>21.6691</v>
      </c>
      <c r="W302" s="14">
        <f>Month!V293+W301</f>
        <v>234.8365</v>
      </c>
      <c r="X302" s="14">
        <f>Month!W293+X301</f>
        <v>115.22620000000001</v>
      </c>
      <c r="Y302" s="14">
        <f>Month!X293+Y301</f>
        <v>77.841699999999989</v>
      </c>
      <c r="Z302" s="14">
        <f>Month!Y293+Z301</f>
        <v>82.825400000000016</v>
      </c>
      <c r="BE302" s="13"/>
    </row>
    <row r="303" spans="1:57" x14ac:dyDescent="0.35">
      <c r="A303" s="13">
        <f t="shared" si="10"/>
        <v>2020</v>
      </c>
      <c r="B303" s="112" t="s">
        <v>604</v>
      </c>
      <c r="C303" s="14">
        <f>Month!B294+C302</f>
        <v>230.07280000000003</v>
      </c>
      <c r="D303" s="14">
        <f>Month!C294+D302</f>
        <v>9.5946000000000016</v>
      </c>
      <c r="E303" s="14">
        <f>Month!D294+E302</f>
        <v>220.47809999999998</v>
      </c>
      <c r="F303" s="14">
        <f>Month!E294+F302</f>
        <v>4.5277000000000012</v>
      </c>
      <c r="G303" s="14">
        <f>Month!F294+G302</f>
        <v>0.4093</v>
      </c>
      <c r="H303" s="14">
        <f>Month!G294+H302</f>
        <v>87.178100000000015</v>
      </c>
      <c r="I303" s="14">
        <f>Month!H294+I302</f>
        <v>41.530799999999999</v>
      </c>
      <c r="J303" s="14">
        <f>Month!I294+J302</f>
        <v>4.4465000000000003</v>
      </c>
      <c r="K303" s="14">
        <f>Month!J294+K302</f>
        <v>59.703800000000008</v>
      </c>
      <c r="L303" s="14">
        <f>Month!K294+L302</f>
        <v>23.031100000000002</v>
      </c>
      <c r="M303" s="14">
        <f>Month!L294+M302</f>
        <v>36.672499999999999</v>
      </c>
      <c r="N303" s="14">
        <f>Month!M294+N302</f>
        <v>4.2178999999999993</v>
      </c>
      <c r="O303" s="14">
        <f>Month!N294+O302</f>
        <v>17.764900000000001</v>
      </c>
      <c r="P303" s="14">
        <f>Month!O294+P302</f>
        <v>1.1909000000000001</v>
      </c>
      <c r="Q303" s="14">
        <f>Month!P294+Q302</f>
        <v>-0.45489999999999997</v>
      </c>
      <c r="R303" s="14">
        <f>Month!Q294+R302</f>
        <v>-3.6499999999999998E-2</v>
      </c>
      <c r="S303" s="14">
        <f>Month!R294+S302</f>
        <v>24.392100000000003</v>
      </c>
      <c r="T303" s="14">
        <f>Month!S294+T302</f>
        <v>86.6785</v>
      </c>
      <c r="U303" s="14">
        <f>Month!T294+U302</f>
        <v>16.354199999999999</v>
      </c>
      <c r="V303" s="14">
        <f>Month!U294+V302</f>
        <v>23.567599999999999</v>
      </c>
      <c r="W303" s="14">
        <f>Month!V294+W302</f>
        <v>260.40019999999998</v>
      </c>
      <c r="X303" s="14">
        <f>Month!W294+X302</f>
        <v>127.6641</v>
      </c>
      <c r="Y303" s="14">
        <f>Month!X294+Y302</f>
        <v>86.133299999999991</v>
      </c>
      <c r="Z303" s="14">
        <f>Month!Y294+Z302</f>
        <v>92.115000000000009</v>
      </c>
      <c r="BE303" s="13"/>
    </row>
    <row r="304" spans="1:57" x14ac:dyDescent="0.35">
      <c r="A304" s="43">
        <f t="shared" si="10"/>
        <v>2020</v>
      </c>
      <c r="B304" s="113" t="s">
        <v>605</v>
      </c>
      <c r="C304" s="45">
        <f>Month!B295+C303</f>
        <v>255.44230000000002</v>
      </c>
      <c r="D304" s="45">
        <f>Month!C295+D303</f>
        <v>10.670000000000002</v>
      </c>
      <c r="E304" s="45">
        <f>Month!D295+E303</f>
        <v>244.77229999999997</v>
      </c>
      <c r="F304" s="45">
        <f>Month!E295+F303</f>
        <v>5.1739000000000015</v>
      </c>
      <c r="G304" s="45">
        <f>Month!F295+G303</f>
        <v>0.48039999999999999</v>
      </c>
      <c r="H304" s="45">
        <f>Month!G295+H303</f>
        <v>97.273200000000017</v>
      </c>
      <c r="I304" s="45">
        <f>Month!H295+I303</f>
        <v>46.0764</v>
      </c>
      <c r="J304" s="45">
        <f>Month!I295+J303</f>
        <v>4.9802</v>
      </c>
      <c r="K304" s="45">
        <f>Month!J295+K303</f>
        <v>66.05210000000001</v>
      </c>
      <c r="L304" s="45">
        <f>Month!K295+L303</f>
        <v>25.394900000000003</v>
      </c>
      <c r="M304" s="45">
        <f>Month!L295+M303</f>
        <v>40.6571</v>
      </c>
      <c r="N304" s="45">
        <f>Month!M295+N303</f>
        <v>4.2964999999999991</v>
      </c>
      <c r="O304" s="45">
        <f>Month!N295+O303</f>
        <v>19.6922</v>
      </c>
      <c r="P304" s="45">
        <f>Month!O295+P303</f>
        <v>1.2908000000000002</v>
      </c>
      <c r="Q304" s="45">
        <f>Month!P295+Q303</f>
        <v>-0.50359999999999994</v>
      </c>
      <c r="R304" s="45">
        <f>Month!Q295+R303</f>
        <v>-3.9399999999999998E-2</v>
      </c>
      <c r="S304" s="45">
        <f>Month!R295+S303</f>
        <v>27.206600000000002</v>
      </c>
      <c r="T304" s="45">
        <f>Month!S295+T303</f>
        <v>96.703599999999994</v>
      </c>
      <c r="U304" s="45">
        <f>Month!T295+U303</f>
        <v>17.909799999999997</v>
      </c>
      <c r="V304" s="45">
        <f>Month!U295+V303</f>
        <v>25.6861</v>
      </c>
      <c r="W304" s="45">
        <f>Month!V295+W303</f>
        <v>288.36849999999998</v>
      </c>
      <c r="X304" s="45">
        <f>Month!W295+X303</f>
        <v>141.0976</v>
      </c>
      <c r="Y304" s="45">
        <f>Month!X295+Y303</f>
        <v>95.021199999999993</v>
      </c>
      <c r="Z304" s="45">
        <f>Month!Y295+Z303</f>
        <v>102.92740000000001</v>
      </c>
      <c r="BE304" s="13"/>
    </row>
    <row r="305" spans="1:57" x14ac:dyDescent="0.35">
      <c r="A305" s="13">
        <v>2021</v>
      </c>
      <c r="B305" s="112" t="s">
        <v>595</v>
      </c>
      <c r="C305" s="14">
        <f>Month!B296</f>
        <v>26.041599999999999</v>
      </c>
      <c r="D305" s="14">
        <f>Month!C296</f>
        <v>1.1446000000000001</v>
      </c>
      <c r="E305" s="14">
        <f>Month!D296</f>
        <v>24.896999999999998</v>
      </c>
      <c r="F305" s="14">
        <f>Month!E296</f>
        <v>1.2446999999999999</v>
      </c>
      <c r="G305" s="14">
        <f>Month!F296</f>
        <v>7.6100000000000001E-2</v>
      </c>
      <c r="H305" s="14">
        <f>Month!G296</f>
        <v>11.1995</v>
      </c>
      <c r="I305" s="14">
        <f>Month!H296</f>
        <v>4.1773999999999996</v>
      </c>
      <c r="J305" s="14">
        <f>Month!I296</f>
        <v>0.42749999999999999</v>
      </c>
      <c r="K305" s="14">
        <f>Month!J296</f>
        <v>5.7986000000000004</v>
      </c>
      <c r="L305" s="14">
        <f>Month!K296</f>
        <v>2.0484</v>
      </c>
      <c r="M305" s="14">
        <f>Month!L296</f>
        <v>3.7502</v>
      </c>
      <c r="N305" s="14">
        <f>Month!M296</f>
        <v>9.4899999999999998E-2</v>
      </c>
      <c r="O305" s="14">
        <f>Month!N296</f>
        <v>1.8111999999999999</v>
      </c>
      <c r="P305" s="14">
        <f>Month!O296</f>
        <v>0.13289999999999999</v>
      </c>
      <c r="Q305" s="14">
        <f>Month!P296</f>
        <v>-6.3200000000000006E-2</v>
      </c>
      <c r="R305" s="14">
        <f>Month!Q296</f>
        <v>-2.5999999999999999E-3</v>
      </c>
      <c r="S305" s="14">
        <f>Month!R296</f>
        <v>3.3448000000000002</v>
      </c>
      <c r="T305" s="14">
        <f>Month!S296</f>
        <v>11.1195</v>
      </c>
      <c r="U305" s="14">
        <f>Month!T296</f>
        <v>1.9655</v>
      </c>
      <c r="V305" s="14">
        <f>Month!U296</f>
        <v>1.9953000000000001</v>
      </c>
      <c r="W305" s="14">
        <f>Month!V296</f>
        <v>28.857800000000001</v>
      </c>
      <c r="X305" s="14">
        <f>Month!W296</f>
        <v>12.3096</v>
      </c>
      <c r="Y305" s="14">
        <f>Month!X296</f>
        <v>8.1321999999999992</v>
      </c>
      <c r="Z305" s="14">
        <f>Month!Y296</f>
        <v>12.520300000000001</v>
      </c>
      <c r="BE305" s="13"/>
    </row>
    <row r="306" spans="1:57" x14ac:dyDescent="0.35">
      <c r="A306" s="13">
        <f>A305</f>
        <v>2021</v>
      </c>
      <c r="B306" s="112" t="s">
        <v>626</v>
      </c>
      <c r="C306" s="14">
        <f>Month!B297+C305</f>
        <v>48.115299999999998</v>
      </c>
      <c r="D306" s="14">
        <f>Month!C297+D305</f>
        <v>1.9946999999999999</v>
      </c>
      <c r="E306" s="14">
        <f>Month!D297+E305</f>
        <v>46.120599999999996</v>
      </c>
      <c r="F306" s="14">
        <f>Month!E297+F305</f>
        <v>1.8632</v>
      </c>
      <c r="G306" s="14">
        <f>Month!F297+G305</f>
        <v>0.1232</v>
      </c>
      <c r="H306" s="14">
        <f>Month!G297+H305</f>
        <v>19.242800000000003</v>
      </c>
      <c r="I306" s="14">
        <f>Month!H297+I305</f>
        <v>7.3736999999999995</v>
      </c>
      <c r="J306" s="14">
        <f>Month!I297+J305</f>
        <v>0.77059999999999995</v>
      </c>
      <c r="K306" s="14">
        <f>Month!J297+K305</f>
        <v>12.821000000000002</v>
      </c>
      <c r="L306" s="14">
        <f>Month!K297+L305</f>
        <v>5.0007000000000001</v>
      </c>
      <c r="M306" s="14">
        <f>Month!L297+M305</f>
        <v>7.8202999999999996</v>
      </c>
      <c r="N306" s="14">
        <f>Month!M297+N305</f>
        <v>0.28770000000000001</v>
      </c>
      <c r="O306" s="14">
        <f>Month!N297+O305</f>
        <v>3.4899</v>
      </c>
      <c r="P306" s="14">
        <f>Month!O297+P305</f>
        <v>0.25139999999999996</v>
      </c>
      <c r="Q306" s="14">
        <f>Month!P297+Q305</f>
        <v>-9.7500000000000003E-2</v>
      </c>
      <c r="R306" s="14">
        <f>Month!Q297+R305</f>
        <v>-5.3E-3</v>
      </c>
      <c r="S306" s="14">
        <f>Month!R297+S305</f>
        <v>5.8613</v>
      </c>
      <c r="T306" s="14">
        <f>Month!S297+T305</f>
        <v>19.109000000000002</v>
      </c>
      <c r="U306" s="14">
        <f>Month!T297+U305</f>
        <v>4.1966999999999999</v>
      </c>
      <c r="V306" s="14">
        <f>Month!U297+V305</f>
        <v>3.6936</v>
      </c>
      <c r="W306" s="14">
        <f>Month!V297+W305</f>
        <v>54.010899999999999</v>
      </c>
      <c r="X306" s="14">
        <f>Month!W297+X305</f>
        <v>24.742799999999999</v>
      </c>
      <c r="Y306" s="14">
        <f>Month!X297+Y305</f>
        <v>17.369199999999999</v>
      </c>
      <c r="Z306" s="14">
        <f>Month!Y297+Z305</f>
        <v>21.229199999999999</v>
      </c>
      <c r="BE306" s="13"/>
    </row>
    <row r="307" spans="1:57" x14ac:dyDescent="0.35">
      <c r="A307" s="13">
        <f t="shared" ref="A307:A316" si="11">A306</f>
        <v>2021</v>
      </c>
      <c r="B307" s="112" t="s">
        <v>627</v>
      </c>
      <c r="C307" s="14">
        <f>Month!B298+C306</f>
        <v>70.98429999999999</v>
      </c>
      <c r="D307" s="14">
        <f>Month!C298+D306</f>
        <v>2.9287999999999998</v>
      </c>
      <c r="E307" s="14">
        <f>Month!D298+E306</f>
        <v>68.055499999999995</v>
      </c>
      <c r="F307" s="14">
        <f>Month!E298+F306</f>
        <v>2.1945999999999999</v>
      </c>
      <c r="G307" s="14">
        <f>Month!F298+G306</f>
        <v>0.16830000000000001</v>
      </c>
      <c r="H307" s="14">
        <f>Month!G298+H306</f>
        <v>28.752300000000002</v>
      </c>
      <c r="I307" s="14">
        <f>Month!H298+I306</f>
        <v>10.583299999999999</v>
      </c>
      <c r="J307" s="14">
        <f>Month!I298+J306</f>
        <v>1.2</v>
      </c>
      <c r="K307" s="14">
        <f>Month!J298+K306</f>
        <v>18.6539</v>
      </c>
      <c r="L307" s="14">
        <f>Month!K298+L306</f>
        <v>7.4606000000000003</v>
      </c>
      <c r="M307" s="14">
        <f>Month!L298+M306</f>
        <v>11.193300000000001</v>
      </c>
      <c r="N307" s="14">
        <f>Month!M298+N306</f>
        <v>0.63619999999999999</v>
      </c>
      <c r="O307" s="14">
        <f>Month!N298+O306</f>
        <v>5.6429</v>
      </c>
      <c r="P307" s="14">
        <f>Month!O298+P306</f>
        <v>0.37249999999999994</v>
      </c>
      <c r="Q307" s="14">
        <f>Month!P298+Q306</f>
        <v>-0.14019999999999999</v>
      </c>
      <c r="R307" s="14">
        <f>Month!Q298+R306</f>
        <v>-8.3000000000000001E-3</v>
      </c>
      <c r="S307" s="14">
        <f>Month!R298+S306</f>
        <v>8.5556000000000001</v>
      </c>
      <c r="T307" s="14">
        <f>Month!S298+T306</f>
        <v>28.5749</v>
      </c>
      <c r="U307" s="14">
        <f>Month!T298+U306</f>
        <v>6.3112999999999992</v>
      </c>
      <c r="V307" s="14">
        <f>Month!U298+V306</f>
        <v>5.4493</v>
      </c>
      <c r="W307" s="14">
        <f>Month!V298+W306</f>
        <v>79.816100000000006</v>
      </c>
      <c r="X307" s="14">
        <f>Month!W298+X306</f>
        <v>36.716299999999997</v>
      </c>
      <c r="Y307" s="14">
        <f>Month!X298+Y306</f>
        <v>26.132999999999999</v>
      </c>
      <c r="Z307" s="14">
        <f>Month!Y298+Z306</f>
        <v>31.115199999999998</v>
      </c>
      <c r="BE307" s="13"/>
    </row>
    <row r="308" spans="1:57" x14ac:dyDescent="0.35">
      <c r="A308" s="13">
        <f t="shared" si="11"/>
        <v>2021</v>
      </c>
      <c r="B308" s="112" t="s">
        <v>628</v>
      </c>
      <c r="C308" s="14">
        <f>Month!B299+C307</f>
        <v>92.064599999999984</v>
      </c>
      <c r="D308" s="14">
        <f>Month!C299+D307</f>
        <v>3.8826000000000001</v>
      </c>
      <c r="E308" s="14">
        <f>Month!D299+E307</f>
        <v>88.181999999999988</v>
      </c>
      <c r="F308" s="14">
        <f>Month!E299+F307</f>
        <v>2.4438</v>
      </c>
      <c r="G308" s="14">
        <f>Month!F299+G307</f>
        <v>0.22</v>
      </c>
      <c r="H308" s="14">
        <f>Month!G299+H307</f>
        <v>39.252300000000005</v>
      </c>
      <c r="I308" s="14">
        <f>Month!H299+I307</f>
        <v>14.0274</v>
      </c>
      <c r="J308" s="14">
        <f>Month!I299+J307</f>
        <v>1.5328999999999999</v>
      </c>
      <c r="K308" s="14">
        <f>Month!J299+K307</f>
        <v>21.995899999999999</v>
      </c>
      <c r="L308" s="14">
        <f>Month!K299+L307</f>
        <v>8.7298000000000009</v>
      </c>
      <c r="M308" s="14">
        <f>Month!L299+M307</f>
        <v>13.266100000000002</v>
      </c>
      <c r="N308" s="14">
        <f>Month!M299+N307</f>
        <v>1.2396</v>
      </c>
      <c r="O308" s="14">
        <f>Month!N299+O307</f>
        <v>7.1757</v>
      </c>
      <c r="P308" s="14">
        <f>Month!O299+P307</f>
        <v>0.49819999999999998</v>
      </c>
      <c r="Q308" s="14">
        <f>Month!P299+Q307</f>
        <v>-0.19269999999999998</v>
      </c>
      <c r="R308" s="14">
        <f>Month!Q299+R307</f>
        <v>-1.0999999999999999E-2</v>
      </c>
      <c r="S308" s="14">
        <f>Month!R299+S307</f>
        <v>10.562100000000001</v>
      </c>
      <c r="T308" s="14">
        <f>Month!S299+T307</f>
        <v>39.027799999999999</v>
      </c>
      <c r="U308" s="14">
        <f>Month!T299+U307</f>
        <v>7.8509999999999991</v>
      </c>
      <c r="V308" s="14">
        <f>Month!U299+V307</f>
        <v>7.5717999999999996</v>
      </c>
      <c r="W308" s="14">
        <f>Month!V299+W307</f>
        <v>103.6049</v>
      </c>
      <c r="X308" s="14">
        <f>Month!W299+X307</f>
        <v>45.971399999999996</v>
      </c>
      <c r="Y308" s="14">
        <f>Month!X299+Y307</f>
        <v>31.944099999999999</v>
      </c>
      <c r="Z308" s="14">
        <f>Month!Y299+Z307</f>
        <v>41.9161</v>
      </c>
      <c r="BE308" s="13"/>
    </row>
    <row r="309" spans="1:57" x14ac:dyDescent="0.35">
      <c r="A309" s="13">
        <f t="shared" si="11"/>
        <v>2021</v>
      </c>
      <c r="B309" s="112" t="s">
        <v>629</v>
      </c>
      <c r="C309" s="14">
        <f>Month!B300+C308</f>
        <v>112.31929999999998</v>
      </c>
      <c r="D309" s="14">
        <f>Month!C300+D308</f>
        <v>4.7649999999999997</v>
      </c>
      <c r="E309" s="14">
        <f>Month!D300+E308</f>
        <v>107.55429999999998</v>
      </c>
      <c r="F309" s="14">
        <f>Month!E300+F308</f>
        <v>2.68</v>
      </c>
      <c r="G309" s="14">
        <f>Month!F300+G308</f>
        <v>0.27660000000000001</v>
      </c>
      <c r="H309" s="14">
        <f>Month!G300+H308</f>
        <v>48.531000000000006</v>
      </c>
      <c r="I309" s="14">
        <f>Month!H300+I308</f>
        <v>17.304600000000001</v>
      </c>
      <c r="J309" s="14">
        <f>Month!I300+J308</f>
        <v>1.7745</v>
      </c>
      <c r="K309" s="14">
        <f>Month!J300+K308</f>
        <v>25.883599999999998</v>
      </c>
      <c r="L309" s="14">
        <f>Month!K300+L308</f>
        <v>10.194700000000001</v>
      </c>
      <c r="M309" s="14">
        <f>Month!L300+M308</f>
        <v>15.688900000000002</v>
      </c>
      <c r="N309" s="14">
        <f>Month!M300+N308</f>
        <v>1.7856000000000001</v>
      </c>
      <c r="O309" s="14">
        <f>Month!N300+O308</f>
        <v>8.9595000000000002</v>
      </c>
      <c r="P309" s="14">
        <f>Month!O300+P308</f>
        <v>0.6129</v>
      </c>
      <c r="Q309" s="14">
        <f>Month!P300+Q308</f>
        <v>-0.23989999999999997</v>
      </c>
      <c r="R309" s="14">
        <f>Month!Q300+R308</f>
        <v>-1.3899999999999999E-2</v>
      </c>
      <c r="S309" s="14">
        <f>Month!R300+S308</f>
        <v>12.774800000000001</v>
      </c>
      <c r="T309" s="14">
        <f>Month!S300+T308</f>
        <v>48.284999999999997</v>
      </c>
      <c r="U309" s="14">
        <f>Month!T300+U308</f>
        <v>9.9087999999999994</v>
      </c>
      <c r="V309" s="14">
        <f>Month!U300+V308</f>
        <v>9.6105999999999998</v>
      </c>
      <c r="W309" s="14">
        <f>Month!V300+W308</f>
        <v>127.07380000000001</v>
      </c>
      <c r="X309" s="14">
        <f>Month!W300+X308</f>
        <v>55.707699999999996</v>
      </c>
      <c r="Y309" s="14">
        <f>Month!X300+Y308</f>
        <v>38.403199999999998</v>
      </c>
      <c r="Z309" s="14">
        <f>Month!Y300+Z308</f>
        <v>51.4876</v>
      </c>
      <c r="BE309" s="13"/>
    </row>
    <row r="310" spans="1:57" x14ac:dyDescent="0.35">
      <c r="A310" s="13">
        <f t="shared" si="11"/>
        <v>2021</v>
      </c>
      <c r="B310" s="112" t="s">
        <v>630</v>
      </c>
      <c r="C310" s="14">
        <f>Month!B301+C309</f>
        <v>130.34829999999999</v>
      </c>
      <c r="D310" s="14">
        <f>Month!C301+D309</f>
        <v>5.6532999999999998</v>
      </c>
      <c r="E310" s="14">
        <f>Month!D301+E309</f>
        <v>124.69499999999998</v>
      </c>
      <c r="F310" s="14">
        <f>Month!E301+F309</f>
        <v>2.8932000000000002</v>
      </c>
      <c r="G310" s="14">
        <f>Month!F301+G309</f>
        <v>0.32369999999999999</v>
      </c>
      <c r="H310" s="14">
        <f>Month!G301+H309</f>
        <v>56.302700000000009</v>
      </c>
      <c r="I310" s="14">
        <f>Month!H301+I309</f>
        <v>21.007000000000001</v>
      </c>
      <c r="J310" s="14">
        <f>Month!I301+J309</f>
        <v>1.9009</v>
      </c>
      <c r="K310" s="14">
        <f>Month!J301+K309</f>
        <v>28.822099999999999</v>
      </c>
      <c r="L310" s="14">
        <f>Month!K301+L309</f>
        <v>11.449000000000002</v>
      </c>
      <c r="M310" s="14">
        <f>Month!L301+M309</f>
        <v>17.373100000000001</v>
      </c>
      <c r="N310" s="14">
        <f>Month!M301+N309</f>
        <v>2.3599000000000001</v>
      </c>
      <c r="O310" s="14">
        <f>Month!N301+O309</f>
        <v>10.676300000000001</v>
      </c>
      <c r="P310" s="14">
        <f>Month!O301+P309</f>
        <v>0.71960000000000002</v>
      </c>
      <c r="Q310" s="14">
        <f>Month!P301+Q309</f>
        <v>-0.29330000000000001</v>
      </c>
      <c r="R310" s="14">
        <f>Month!Q301+R309</f>
        <v>-1.6799999999999999E-2</v>
      </c>
      <c r="S310" s="14">
        <f>Month!R301+S309</f>
        <v>14.871600000000001</v>
      </c>
      <c r="T310" s="14">
        <f>Month!S301+T309</f>
        <v>56.043599999999998</v>
      </c>
      <c r="U310" s="14">
        <f>Month!T301+U309</f>
        <v>12.398099999999999</v>
      </c>
      <c r="V310" s="14">
        <f>Month!U301+V309</f>
        <v>11.4176</v>
      </c>
      <c r="W310" s="14">
        <f>Month!V301+W309</f>
        <v>148.51080000000002</v>
      </c>
      <c r="X310" s="14">
        <f>Month!W301+X309</f>
        <v>64.766099999999994</v>
      </c>
      <c r="Y310" s="14">
        <f>Month!X301+Y309</f>
        <v>43.7592</v>
      </c>
      <c r="Z310" s="14">
        <f>Month!Y301+Z309</f>
        <v>59.519500000000001</v>
      </c>
      <c r="BE310" s="13"/>
    </row>
    <row r="311" spans="1:57" x14ac:dyDescent="0.35">
      <c r="A311" s="13">
        <f t="shared" si="11"/>
        <v>2021</v>
      </c>
      <c r="B311" s="112" t="s">
        <v>631</v>
      </c>
      <c r="C311" s="14">
        <f>Month!B302+C310</f>
        <v>148.76679999999999</v>
      </c>
      <c r="D311" s="14">
        <f>Month!C302+D310</f>
        <v>6.6013000000000002</v>
      </c>
      <c r="E311" s="14">
        <f>Month!D302+E310</f>
        <v>142.16549999999998</v>
      </c>
      <c r="F311" s="14">
        <f>Month!E302+F310</f>
        <v>3.4216000000000002</v>
      </c>
      <c r="G311" s="14">
        <f>Month!F302+G310</f>
        <v>0.37629999999999997</v>
      </c>
      <c r="H311" s="14">
        <f>Month!G302+H310</f>
        <v>65.347000000000008</v>
      </c>
      <c r="I311" s="14">
        <f>Month!H302+I310</f>
        <v>24.1904</v>
      </c>
      <c r="J311" s="14">
        <f>Month!I302+J310</f>
        <v>1.9984999999999999</v>
      </c>
      <c r="K311" s="14">
        <f>Month!J302+K310</f>
        <v>31.005599999999998</v>
      </c>
      <c r="L311" s="14">
        <f>Month!K302+L310</f>
        <v>12.028500000000001</v>
      </c>
      <c r="M311" s="14">
        <f>Month!L302+M310</f>
        <v>18.9771</v>
      </c>
      <c r="N311" s="14">
        <f>Month!M302+N310</f>
        <v>2.9510000000000001</v>
      </c>
      <c r="O311" s="14">
        <f>Month!N302+O310</f>
        <v>12.418000000000001</v>
      </c>
      <c r="P311" s="14">
        <f>Month!O302+P310</f>
        <v>0.83620000000000005</v>
      </c>
      <c r="Q311" s="14">
        <f>Month!P302+Q310</f>
        <v>-0.35860000000000003</v>
      </c>
      <c r="R311" s="14">
        <f>Month!Q302+R310</f>
        <v>-2.0199999999999999E-2</v>
      </c>
      <c r="S311" s="14">
        <f>Month!R302+S310</f>
        <v>17.309699999999999</v>
      </c>
      <c r="T311" s="14">
        <f>Month!S302+T310</f>
        <v>65.089100000000002</v>
      </c>
      <c r="U311" s="14">
        <f>Month!T302+U310</f>
        <v>15.1616</v>
      </c>
      <c r="V311" s="14">
        <f>Month!U302+V310</f>
        <v>13.3719</v>
      </c>
      <c r="W311" s="14">
        <f>Month!V302+W310</f>
        <v>170.69900000000001</v>
      </c>
      <c r="X311" s="14">
        <f>Month!W302+X310</f>
        <v>72.563299999999998</v>
      </c>
      <c r="Y311" s="14">
        <f>Month!X302+Y310</f>
        <v>48.373100000000001</v>
      </c>
      <c r="Z311" s="14">
        <f>Month!Y302+Z310</f>
        <v>69.144800000000004</v>
      </c>
      <c r="BE311" s="13"/>
    </row>
    <row r="312" spans="1:57" x14ac:dyDescent="0.35">
      <c r="A312" s="13">
        <f t="shared" si="11"/>
        <v>2021</v>
      </c>
      <c r="B312" s="112" t="s">
        <v>632</v>
      </c>
      <c r="C312" s="14">
        <f>Month!B303+C311</f>
        <v>166.72319999999999</v>
      </c>
      <c r="D312" s="14">
        <f>Month!C303+D311</f>
        <v>7.4527999999999999</v>
      </c>
      <c r="E312" s="14">
        <f>Month!D303+E311</f>
        <v>159.2704</v>
      </c>
      <c r="F312" s="14">
        <f>Month!E303+F311</f>
        <v>3.7910000000000004</v>
      </c>
      <c r="G312" s="14">
        <f>Month!F303+G311</f>
        <v>0.43219999999999997</v>
      </c>
      <c r="H312" s="14">
        <f>Month!G303+H311</f>
        <v>73.202800000000011</v>
      </c>
      <c r="I312" s="14">
        <f>Month!H303+I311</f>
        <v>27.3507</v>
      </c>
      <c r="J312" s="14">
        <f>Month!I303+J311</f>
        <v>2.1366000000000001</v>
      </c>
      <c r="K312" s="14">
        <f>Month!J303+K311</f>
        <v>34.542699999999996</v>
      </c>
      <c r="L312" s="14">
        <f>Month!K303+L311</f>
        <v>13.128100000000002</v>
      </c>
      <c r="M312" s="14">
        <f>Month!L303+M311</f>
        <v>21.4146</v>
      </c>
      <c r="N312" s="14">
        <f>Month!M303+N311</f>
        <v>3.4054000000000002</v>
      </c>
      <c r="O312" s="14">
        <f>Month!N303+O311</f>
        <v>13.865500000000001</v>
      </c>
      <c r="P312" s="14">
        <f>Month!O303+P311</f>
        <v>0.95900000000000007</v>
      </c>
      <c r="Q312" s="14">
        <f>Month!P303+Q311</f>
        <v>-0.39200000000000002</v>
      </c>
      <c r="R312" s="14">
        <f>Month!Q303+R311</f>
        <v>-2.3299999999999998E-2</v>
      </c>
      <c r="S312" s="14">
        <f>Month!R303+S311</f>
        <v>19.304299999999998</v>
      </c>
      <c r="T312" s="14">
        <f>Month!S303+T311</f>
        <v>72.945800000000006</v>
      </c>
      <c r="U312" s="14">
        <f>Month!T303+U311</f>
        <v>18.080500000000001</v>
      </c>
      <c r="V312" s="14">
        <f>Month!U303+V311</f>
        <v>15.2805</v>
      </c>
      <c r="W312" s="14">
        <f>Month!V303+W311</f>
        <v>192.63140000000001</v>
      </c>
      <c r="X312" s="14">
        <f>Month!W303+X311</f>
        <v>81.300799999999995</v>
      </c>
      <c r="Y312" s="14">
        <f>Month!X303+Y311</f>
        <v>53.950299999999999</v>
      </c>
      <c r="Z312" s="14">
        <f>Month!Y303+Z311</f>
        <v>77.425899999999999</v>
      </c>
      <c r="BE312" s="13"/>
    </row>
    <row r="313" spans="1:57" x14ac:dyDescent="0.35">
      <c r="A313" s="13">
        <f t="shared" si="11"/>
        <v>2021</v>
      </c>
      <c r="B313" s="112" t="s">
        <v>633</v>
      </c>
      <c r="C313" s="14">
        <f>Month!B304+C312</f>
        <v>185.7304</v>
      </c>
      <c r="D313" s="14">
        <f>Month!C304+D312</f>
        <v>8.4247999999999994</v>
      </c>
      <c r="E313" s="14">
        <f>Month!D304+E312</f>
        <v>177.3056</v>
      </c>
      <c r="F313" s="14">
        <f>Month!E304+F312</f>
        <v>4.2750000000000004</v>
      </c>
      <c r="G313" s="14">
        <f>Month!F304+G312</f>
        <v>0.48229999999999995</v>
      </c>
      <c r="H313" s="14">
        <f>Month!G304+H312</f>
        <v>82.127300000000005</v>
      </c>
      <c r="I313" s="14">
        <f>Month!H304+I312</f>
        <v>30.7118</v>
      </c>
      <c r="J313" s="14">
        <f>Month!I304+J312</f>
        <v>2.2624</v>
      </c>
      <c r="K313" s="14">
        <f>Month!J304+K312</f>
        <v>37.919499999999999</v>
      </c>
      <c r="L313" s="14">
        <f>Month!K304+L312</f>
        <v>14.432300000000001</v>
      </c>
      <c r="M313" s="14">
        <f>Month!L304+M312</f>
        <v>23.487200000000001</v>
      </c>
      <c r="N313" s="14">
        <f>Month!M304+N312</f>
        <v>3.7936000000000001</v>
      </c>
      <c r="O313" s="14">
        <f>Month!N304+O312</f>
        <v>15.1454</v>
      </c>
      <c r="P313" s="14">
        <f>Month!O304+P312</f>
        <v>1.0758000000000001</v>
      </c>
      <c r="Q313" s="14">
        <f>Month!P304+Q312</f>
        <v>-0.46040000000000003</v>
      </c>
      <c r="R313" s="14">
        <f>Month!Q304+R312</f>
        <v>-2.6799999999999997E-2</v>
      </c>
      <c r="S313" s="14">
        <f>Month!R304+S312</f>
        <v>21.302899999999998</v>
      </c>
      <c r="T313" s="14">
        <f>Month!S304+T312</f>
        <v>81.802500000000009</v>
      </c>
      <c r="U313" s="14">
        <f>Month!T304+U312</f>
        <v>20.097899999999999</v>
      </c>
      <c r="V313" s="14">
        <f>Month!U304+V312</f>
        <v>17.3004</v>
      </c>
      <c r="W313" s="14">
        <f>Month!V304+W312</f>
        <v>214.7039</v>
      </c>
      <c r="X313" s="14">
        <f>Month!W304+X312</f>
        <v>89.832499999999996</v>
      </c>
      <c r="Y313" s="14">
        <f>Month!X304+Y312</f>
        <v>59.120899999999999</v>
      </c>
      <c r="Z313" s="14">
        <f>Month!Y304+Z312</f>
        <v>86.884500000000003</v>
      </c>
      <c r="BE313" s="13"/>
    </row>
    <row r="314" spans="1:57" x14ac:dyDescent="0.35">
      <c r="A314" s="13">
        <f t="shared" si="11"/>
        <v>2021</v>
      </c>
      <c r="B314" s="112" t="s">
        <v>634</v>
      </c>
      <c r="C314" s="14">
        <f>Month!B305+C313</f>
        <v>206.9522</v>
      </c>
      <c r="D314" s="14">
        <f>Month!C305+D313</f>
        <v>9.3304999999999989</v>
      </c>
      <c r="E314" s="14">
        <f>Month!D305+E313</f>
        <v>197.6216</v>
      </c>
      <c r="F314" s="14">
        <f>Month!E305+F313</f>
        <v>4.5594999999999999</v>
      </c>
      <c r="G314" s="14">
        <f>Month!F305+G313</f>
        <v>0.53389999999999993</v>
      </c>
      <c r="H314" s="14">
        <f>Month!G305+H313</f>
        <v>89.499500000000012</v>
      </c>
      <c r="I314" s="14">
        <f>Month!H305+I313</f>
        <v>33.939300000000003</v>
      </c>
      <c r="J314" s="14">
        <f>Month!I305+J313</f>
        <v>2.7174</v>
      </c>
      <c r="K314" s="14">
        <f>Month!J305+K313</f>
        <v>44.737699999999997</v>
      </c>
      <c r="L314" s="14">
        <f>Month!K305+L313</f>
        <v>17.029800000000002</v>
      </c>
      <c r="M314" s="14">
        <f>Month!L305+M313</f>
        <v>27.707900000000002</v>
      </c>
      <c r="N314" s="14">
        <f>Month!M305+N313</f>
        <v>4.0483000000000002</v>
      </c>
      <c r="O314" s="14">
        <f>Month!N305+O313</f>
        <v>16.926300000000001</v>
      </c>
      <c r="P314" s="14">
        <f>Month!O305+P313</f>
        <v>1.2050000000000001</v>
      </c>
      <c r="Q314" s="14">
        <f>Month!P305+Q313</f>
        <v>-0.51360000000000006</v>
      </c>
      <c r="R314" s="14">
        <f>Month!Q305+R313</f>
        <v>-3.1399999999999997E-2</v>
      </c>
      <c r="S314" s="14">
        <f>Month!R305+S313</f>
        <v>23.550199999999997</v>
      </c>
      <c r="T314" s="14">
        <f>Month!S305+T313</f>
        <v>89.173600000000008</v>
      </c>
      <c r="U314" s="14">
        <f>Month!T305+U313</f>
        <v>21.997499999999999</v>
      </c>
      <c r="V314" s="14">
        <f>Month!U305+V313</f>
        <v>19.2911</v>
      </c>
      <c r="W314" s="14">
        <f>Month!V305+W313</f>
        <v>238.9102</v>
      </c>
      <c r="X314" s="14">
        <f>Month!W305+X313</f>
        <v>102.36879999999999</v>
      </c>
      <c r="Y314" s="14">
        <f>Month!X305+Y313</f>
        <v>68.429699999999997</v>
      </c>
      <c r="Z314" s="14">
        <f>Month!Y305+Z313</f>
        <v>94.592799999999997</v>
      </c>
      <c r="BE314" s="13"/>
    </row>
    <row r="315" spans="1:57" x14ac:dyDescent="0.35">
      <c r="A315" s="13">
        <f t="shared" si="11"/>
        <v>2021</v>
      </c>
      <c r="B315" s="112" t="s">
        <v>635</v>
      </c>
      <c r="C315" s="14">
        <f>Month!B306+C314</f>
        <v>230.90640000000002</v>
      </c>
      <c r="D315" s="14">
        <f>Month!C306+D314</f>
        <v>10.378899999999998</v>
      </c>
      <c r="E315" s="14">
        <f>Month!D306+E314</f>
        <v>220.5274</v>
      </c>
      <c r="F315" s="14">
        <f>Month!E306+F314</f>
        <v>5.2425999999999995</v>
      </c>
      <c r="G315" s="14">
        <f>Month!F306+G314</f>
        <v>0.59289999999999998</v>
      </c>
      <c r="H315" s="14">
        <f>Month!G306+H314</f>
        <v>98.87360000000001</v>
      </c>
      <c r="I315" s="14">
        <f>Month!H306+I314</f>
        <v>37.869700000000002</v>
      </c>
      <c r="J315" s="14">
        <f>Month!I306+J314</f>
        <v>3.2442000000000002</v>
      </c>
      <c r="K315" s="14">
        <f>Month!J306+K314</f>
        <v>50.969499999999996</v>
      </c>
      <c r="L315" s="14">
        <f>Month!K306+L314</f>
        <v>19.4572</v>
      </c>
      <c r="M315" s="14">
        <f>Month!L306+M314</f>
        <v>31.512400000000003</v>
      </c>
      <c r="N315" s="14">
        <f>Month!M306+N314</f>
        <v>4.1938000000000004</v>
      </c>
      <c r="O315" s="14">
        <f>Month!N306+O314</f>
        <v>18.812000000000001</v>
      </c>
      <c r="P315" s="14">
        <f>Month!O306+P314</f>
        <v>1.3323</v>
      </c>
      <c r="Q315" s="14">
        <f>Month!P306+Q314</f>
        <v>-0.56640000000000001</v>
      </c>
      <c r="R315" s="14">
        <f>Month!Q306+R314</f>
        <v>-3.6499999999999998E-2</v>
      </c>
      <c r="S315" s="14">
        <f>Month!R306+S314</f>
        <v>26.340999999999998</v>
      </c>
      <c r="T315" s="14">
        <f>Month!S306+T314</f>
        <v>98.512</v>
      </c>
      <c r="U315" s="14">
        <f>Month!T306+U314</f>
        <v>23.139099999999999</v>
      </c>
      <c r="V315" s="14">
        <f>Month!U306+V314</f>
        <v>21.534700000000001</v>
      </c>
      <c r="W315" s="14">
        <f>Month!V306+W314</f>
        <v>265.20120000000003</v>
      </c>
      <c r="X315" s="14">
        <f>Month!W306+X314</f>
        <v>115.089</v>
      </c>
      <c r="Y315" s="14">
        <f>Month!X306+Y314</f>
        <v>77.219499999999996</v>
      </c>
      <c r="Z315" s="14">
        <f>Month!Y306+Z314</f>
        <v>104.709</v>
      </c>
      <c r="BE315" s="13"/>
    </row>
    <row r="316" spans="1:57" x14ac:dyDescent="0.35">
      <c r="A316" s="43">
        <f t="shared" si="11"/>
        <v>2021</v>
      </c>
      <c r="B316" s="113" t="s">
        <v>636</v>
      </c>
      <c r="C316" s="45">
        <f>Month!B307+C315</f>
        <v>255.93500000000003</v>
      </c>
      <c r="D316" s="45">
        <f>Month!C307+D315</f>
        <v>11.497699999999998</v>
      </c>
      <c r="E316" s="45">
        <f>Month!D307+E315</f>
        <v>244.43719999999999</v>
      </c>
      <c r="F316" s="45">
        <f>Month!E307+F315</f>
        <v>5.9768999999999997</v>
      </c>
      <c r="G316" s="45">
        <f>Month!F307+G315</f>
        <v>0.67369999999999997</v>
      </c>
      <c r="H316" s="45">
        <f>Month!G307+H315</f>
        <v>108.91670000000001</v>
      </c>
      <c r="I316" s="45">
        <f>Month!H307+I315</f>
        <v>41.990200000000002</v>
      </c>
      <c r="J316" s="45">
        <f>Month!I307+J315</f>
        <v>3.7132000000000001</v>
      </c>
      <c r="K316" s="45">
        <f>Month!J307+K315</f>
        <v>57.218199999999996</v>
      </c>
      <c r="L316" s="45">
        <f>Month!K307+L315</f>
        <v>21.7788</v>
      </c>
      <c r="M316" s="45">
        <f>Month!L307+M315</f>
        <v>35.439500000000002</v>
      </c>
      <c r="N316" s="45">
        <f>Month!M307+N315</f>
        <v>4.2581000000000007</v>
      </c>
      <c r="O316" s="45">
        <f>Month!N307+O315</f>
        <v>20.8978</v>
      </c>
      <c r="P316" s="45">
        <f>Month!O307+P315</f>
        <v>1.4568000000000001</v>
      </c>
      <c r="Q316" s="45">
        <f>Month!P307+Q315</f>
        <v>-0.62150000000000005</v>
      </c>
      <c r="R316" s="45">
        <f>Month!Q307+R315</f>
        <v>-4.2599999999999999E-2</v>
      </c>
      <c r="S316" s="45">
        <f>Month!R307+S315</f>
        <v>29.397899999999996</v>
      </c>
      <c r="T316" s="45">
        <f>Month!S307+T315</f>
        <v>108.5236</v>
      </c>
      <c r="U316" s="45">
        <f>Month!T307+U315</f>
        <v>24.624499999999998</v>
      </c>
      <c r="V316" s="45">
        <f>Month!U307+V315</f>
        <v>23.8779</v>
      </c>
      <c r="W316" s="45">
        <f>Month!V307+W315</f>
        <v>292.93960000000004</v>
      </c>
      <c r="X316" s="45">
        <f>Month!W307+X315</f>
        <v>128.07730000000001</v>
      </c>
      <c r="Y316" s="45">
        <f>Month!X307+Y315</f>
        <v>86.087299999999999</v>
      </c>
      <c r="Z316" s="45">
        <f>Month!Y307+Z315</f>
        <v>115.5672</v>
      </c>
      <c r="BE316" s="13"/>
    </row>
    <row r="317" spans="1:57" x14ac:dyDescent="0.35">
      <c r="A317" s="13">
        <v>2022</v>
      </c>
      <c r="B317" s="121" t="s">
        <v>617</v>
      </c>
      <c r="C317" s="14">
        <f>Month!B308</f>
        <v>25.949100000000001</v>
      </c>
      <c r="D317" s="14">
        <f>Month!C308</f>
        <v>1.1677999999999999</v>
      </c>
      <c r="E317" s="14">
        <f>Month!D308</f>
        <v>24.781300000000002</v>
      </c>
      <c r="F317" s="14">
        <f>Month!E308</f>
        <v>0.67600000000000005</v>
      </c>
      <c r="G317" s="14">
        <f>Month!F308</f>
        <v>8.0199999999999994E-2</v>
      </c>
      <c r="H317" s="14">
        <f>Month!G308</f>
        <v>10.4564</v>
      </c>
      <c r="I317" s="14">
        <f>Month!H308</f>
        <v>3.9693999999999998</v>
      </c>
      <c r="J317" s="14">
        <f>Month!I308</f>
        <v>0.42909999999999998</v>
      </c>
      <c r="K317" s="14">
        <f>Month!J308</f>
        <v>7.0727000000000002</v>
      </c>
      <c r="L317" s="14">
        <f>Month!K308</f>
        <v>3.0078999999999998</v>
      </c>
      <c r="M317" s="14">
        <f>Month!L308</f>
        <v>4.0648</v>
      </c>
      <c r="N317" s="14">
        <f>Month!M308</f>
        <v>0.1293</v>
      </c>
      <c r="O317" s="14">
        <f>Month!N308</f>
        <v>1.9105000000000001</v>
      </c>
      <c r="P317" s="14">
        <f>Month!O308</f>
        <v>0.1366</v>
      </c>
      <c r="Q317" s="14">
        <f>Month!P308</f>
        <v>-7.2900000000000006E-2</v>
      </c>
      <c r="R317" s="14">
        <f>Month!Q308</f>
        <v>-6.0000000000000001E-3</v>
      </c>
      <c r="S317" s="14">
        <f>Month!R308</f>
        <v>2.8346</v>
      </c>
      <c r="T317" s="14">
        <f>Month!S308</f>
        <v>10.4251</v>
      </c>
      <c r="U317" s="14">
        <f>Month!T308</f>
        <v>1.4188000000000001</v>
      </c>
      <c r="V317" s="14">
        <f>Month!U308</f>
        <v>2.3433999999999999</v>
      </c>
      <c r="W317" s="14">
        <f>Month!V308</f>
        <v>28.543500000000002</v>
      </c>
      <c r="X317" s="14">
        <f>Month!W308</f>
        <v>13.510999999999999</v>
      </c>
      <c r="Y317" s="14">
        <f>Month!X308</f>
        <v>9.5416000000000007</v>
      </c>
      <c r="Z317" s="14">
        <f>Month!Y308</f>
        <v>11.2127</v>
      </c>
      <c r="BE317" s="13"/>
    </row>
    <row r="318" spans="1:57" x14ac:dyDescent="0.35">
      <c r="A318" s="13">
        <f>A317</f>
        <v>2022</v>
      </c>
      <c r="B318" s="122" t="s">
        <v>644</v>
      </c>
      <c r="C318" s="14">
        <f>Month!B309+C317</f>
        <v>47.594200000000001</v>
      </c>
      <c r="D318" s="14">
        <f>Month!C309+D317</f>
        <v>2.1196999999999999</v>
      </c>
      <c r="E318" s="14">
        <f>Month!D309+E317</f>
        <v>45.474600000000002</v>
      </c>
      <c r="F318" s="14">
        <f>Month!E309+F317</f>
        <v>1.4489000000000001</v>
      </c>
      <c r="G318" s="14">
        <f>Month!F309+G317</f>
        <v>0.14879999999999999</v>
      </c>
      <c r="H318" s="14">
        <f>Month!G309+H317</f>
        <v>15.522500000000001</v>
      </c>
      <c r="I318" s="14">
        <f>Month!H309+I317</f>
        <v>7.2974999999999994</v>
      </c>
      <c r="J318" s="14">
        <f>Month!I309+J317</f>
        <v>0.96530000000000005</v>
      </c>
      <c r="K318" s="14">
        <f>Month!J309+K317</f>
        <v>16.162199999999999</v>
      </c>
      <c r="L318" s="14">
        <f>Month!K309+L317</f>
        <v>6.7987000000000002</v>
      </c>
      <c r="M318" s="14">
        <f>Month!L309+M317</f>
        <v>9.3635000000000002</v>
      </c>
      <c r="N318" s="14">
        <f>Month!M309+N317</f>
        <v>0.33789999999999998</v>
      </c>
      <c r="O318" s="14">
        <f>Month!N309+O317</f>
        <v>3.4851000000000001</v>
      </c>
      <c r="P318" s="14">
        <f>Month!O309+P317</f>
        <v>0.2394</v>
      </c>
      <c r="Q318" s="14">
        <f>Month!P309+Q317</f>
        <v>-0.12160000000000001</v>
      </c>
      <c r="R318" s="14">
        <f>Month!Q309+R317</f>
        <v>-1.14E-2</v>
      </c>
      <c r="S318" s="14">
        <f>Month!R309+S317</f>
        <v>5.3400999999999996</v>
      </c>
      <c r="T318" s="14">
        <f>Month!S309+T317</f>
        <v>15.5047</v>
      </c>
      <c r="U318" s="14">
        <f>Month!T309+U317</f>
        <v>3.2827000000000002</v>
      </c>
      <c r="V318" s="14">
        <f>Month!U309+V317</f>
        <v>4.2976999999999999</v>
      </c>
      <c r="W318" s="14">
        <f>Month!V309+W317</f>
        <v>53.055000000000007</v>
      </c>
      <c r="X318" s="14">
        <f>Month!W309+X317</f>
        <v>28.247999999999998</v>
      </c>
      <c r="Y318" s="14">
        <f>Month!X309+Y317</f>
        <v>20.950499999999998</v>
      </c>
      <c r="Z318" s="14">
        <f>Month!Y309+Z317</f>
        <v>17.1203</v>
      </c>
      <c r="BE318" s="13"/>
    </row>
    <row r="319" spans="1:57" x14ac:dyDescent="0.35">
      <c r="A319" s="13">
        <f t="shared" ref="A319:A328" si="12">A318</f>
        <v>2022</v>
      </c>
      <c r="B319" s="122" t="s">
        <v>645</v>
      </c>
      <c r="C319" s="14">
        <f>Month!B310+C318</f>
        <v>70.305099999999996</v>
      </c>
      <c r="D319" s="14">
        <f>Month!C310+D318</f>
        <v>3.0983000000000001</v>
      </c>
      <c r="E319" s="14">
        <f>Month!D310+E318</f>
        <v>67.206900000000005</v>
      </c>
      <c r="F319" s="14">
        <f>Month!E310+F318</f>
        <v>2.2343999999999999</v>
      </c>
      <c r="G319" s="14">
        <f>Month!F310+G318</f>
        <v>0.24329999999999999</v>
      </c>
      <c r="H319" s="14">
        <f>Month!G310+H318</f>
        <v>24.4221</v>
      </c>
      <c r="I319" s="14">
        <f>Month!H310+I318</f>
        <v>11.3963</v>
      </c>
      <c r="J319" s="14">
        <f>Month!I310+J318</f>
        <v>1.3552</v>
      </c>
      <c r="K319" s="14">
        <f>Month!J310+K318</f>
        <v>21.502899999999997</v>
      </c>
      <c r="L319" s="14">
        <f>Month!K310+L318</f>
        <v>8.9160000000000004</v>
      </c>
      <c r="M319" s="14">
        <f>Month!L310+M318</f>
        <v>12.5869</v>
      </c>
      <c r="N319" s="14">
        <f>Month!M310+N318</f>
        <v>0.77439999999999998</v>
      </c>
      <c r="O319" s="14">
        <f>Month!N310+O318</f>
        <v>5.0956000000000001</v>
      </c>
      <c r="P319" s="14">
        <f>Month!O310+P318</f>
        <v>0.36649999999999999</v>
      </c>
      <c r="Q319" s="14">
        <f>Month!P310+Q318</f>
        <v>-0.1668</v>
      </c>
      <c r="R319" s="14">
        <f>Month!Q310+R318</f>
        <v>-1.7100000000000001E-2</v>
      </c>
      <c r="S319" s="14">
        <f>Month!R310+S318</f>
        <v>7.9207000000000001</v>
      </c>
      <c r="T319" s="14">
        <f>Month!S310+T318</f>
        <v>24.441400000000002</v>
      </c>
      <c r="U319" s="14">
        <f>Month!T310+U318</f>
        <v>4.9729999999999999</v>
      </c>
      <c r="V319" s="14">
        <f>Month!U310+V318</f>
        <v>6.3468999999999998</v>
      </c>
      <c r="W319" s="14">
        <f>Month!V310+W318</f>
        <v>78.526800000000009</v>
      </c>
      <c r="X319" s="14">
        <f>Month!W310+X318</f>
        <v>40.124399999999994</v>
      </c>
      <c r="Y319" s="14">
        <f>Month!X310+Y318</f>
        <v>28.728099999999998</v>
      </c>
      <c r="Z319" s="14">
        <f>Month!Y310+Z318</f>
        <v>26.899900000000002</v>
      </c>
      <c r="BE319" s="13"/>
    </row>
    <row r="320" spans="1:57" x14ac:dyDescent="0.35">
      <c r="A320" s="13">
        <f t="shared" si="12"/>
        <v>2022</v>
      </c>
      <c r="B320" s="122" t="s">
        <v>646</v>
      </c>
      <c r="C320" s="14">
        <f>Month!B311+C319</f>
        <v>91.831099999999992</v>
      </c>
      <c r="D320" s="14">
        <f>Month!C311+D319</f>
        <v>3.9971000000000001</v>
      </c>
      <c r="E320" s="14">
        <f>Month!D311+E319</f>
        <v>87.834100000000007</v>
      </c>
      <c r="F320" s="14">
        <f>Month!E311+F319</f>
        <v>2.5070000000000001</v>
      </c>
      <c r="G320" s="14">
        <f>Month!F311+G319</f>
        <v>0.30349999999999999</v>
      </c>
      <c r="H320" s="14">
        <f>Month!G311+H319</f>
        <v>33.770299999999999</v>
      </c>
      <c r="I320" s="14">
        <f>Month!H311+I319</f>
        <v>15.2216</v>
      </c>
      <c r="J320" s="14">
        <f>Month!I311+J319</f>
        <v>1.5761000000000001</v>
      </c>
      <c r="K320" s="14">
        <f>Month!J311+K319</f>
        <v>26.481999999999996</v>
      </c>
      <c r="L320" s="14">
        <f>Month!K311+L319</f>
        <v>10.66</v>
      </c>
      <c r="M320" s="14">
        <f>Month!L311+M319</f>
        <v>15.822099999999999</v>
      </c>
      <c r="N320" s="14">
        <f>Month!M311+N319</f>
        <v>1.3218999999999999</v>
      </c>
      <c r="O320" s="14">
        <f>Month!N311+O319</f>
        <v>6.4213000000000005</v>
      </c>
      <c r="P320" s="14">
        <f>Month!O311+P319</f>
        <v>0.47499999999999998</v>
      </c>
      <c r="Q320" s="14">
        <f>Month!P311+Q319</f>
        <v>-0.222</v>
      </c>
      <c r="R320" s="14">
        <f>Month!Q311+R319</f>
        <v>-2.2800000000000001E-2</v>
      </c>
      <c r="S320" s="14">
        <f>Month!R311+S319</f>
        <v>9.6968999999999994</v>
      </c>
      <c r="T320" s="14">
        <f>Month!S311+T319</f>
        <v>33.7804</v>
      </c>
      <c r="U320" s="14">
        <f>Month!T311+U319</f>
        <v>4.8536999999999999</v>
      </c>
      <c r="V320" s="14">
        <f>Month!U311+V319</f>
        <v>8.5594000000000001</v>
      </c>
      <c r="W320" s="14">
        <f>Month!V311+W319</f>
        <v>101.24710000000002</v>
      </c>
      <c r="X320" s="14">
        <f>Month!W311+X319</f>
        <v>51.022999999999996</v>
      </c>
      <c r="Y320" s="14">
        <f>Month!X311+Y319</f>
        <v>35.801400000000001</v>
      </c>
      <c r="Z320" s="14">
        <f>Month!Y311+Z319</f>
        <v>36.5809</v>
      </c>
      <c r="BE320" s="13"/>
    </row>
    <row r="321" spans="1:57" x14ac:dyDescent="0.35">
      <c r="A321" s="13">
        <f t="shared" si="12"/>
        <v>2022</v>
      </c>
      <c r="B321" s="122" t="s">
        <v>647</v>
      </c>
      <c r="C321" s="14">
        <f>Month!B312+C320</f>
        <v>114.02349999999998</v>
      </c>
      <c r="D321" s="14">
        <f>Month!C312+D320</f>
        <v>4.9076000000000004</v>
      </c>
      <c r="E321" s="14">
        <f>Month!D312+E320</f>
        <v>109.11600000000001</v>
      </c>
      <c r="F321" s="14">
        <f>Month!E312+F320</f>
        <v>2.5365000000000002</v>
      </c>
      <c r="G321" s="14">
        <f>Month!F312+G320</f>
        <v>0.33429999999999999</v>
      </c>
      <c r="H321" s="14">
        <f>Month!G312+H320</f>
        <v>43.977699999999999</v>
      </c>
      <c r="I321" s="14">
        <f>Month!H312+I320</f>
        <v>19.187200000000001</v>
      </c>
      <c r="J321" s="14">
        <f>Month!I312+J320</f>
        <v>1.8280000000000001</v>
      </c>
      <c r="K321" s="14">
        <f>Month!J312+K320</f>
        <v>31.675899999999995</v>
      </c>
      <c r="L321" s="14">
        <f>Month!K312+L320</f>
        <v>12.8284</v>
      </c>
      <c r="M321" s="14">
        <f>Month!L312+M320</f>
        <v>18.8476</v>
      </c>
      <c r="N321" s="14">
        <f>Month!M312+N320</f>
        <v>1.9072</v>
      </c>
      <c r="O321" s="14">
        <f>Month!N312+O320</f>
        <v>7.3951000000000002</v>
      </c>
      <c r="P321" s="14">
        <f>Month!O312+P320</f>
        <v>0.58139999999999992</v>
      </c>
      <c r="Q321" s="14">
        <f>Month!P312+Q320</f>
        <v>-0.27889999999999998</v>
      </c>
      <c r="R321" s="14">
        <f>Month!Q312+R320</f>
        <v>-2.87E-2</v>
      </c>
      <c r="S321" s="14">
        <f>Month!R312+S320</f>
        <v>10.865599999999999</v>
      </c>
      <c r="T321" s="14">
        <f>Month!S312+T320</f>
        <v>43.959600000000002</v>
      </c>
      <c r="U321" s="14">
        <f>Month!T312+U320</f>
        <v>2.8980999999999999</v>
      </c>
      <c r="V321" s="14">
        <f>Month!U312+V320</f>
        <v>10.845000000000001</v>
      </c>
      <c r="W321" s="14">
        <f>Month!V312+W320</f>
        <v>122.85900000000001</v>
      </c>
      <c r="X321" s="14">
        <f>Month!W312+X320</f>
        <v>61.993499999999997</v>
      </c>
      <c r="Y321" s="14">
        <f>Month!X312+Y320</f>
        <v>42.8063</v>
      </c>
      <c r="Z321" s="14">
        <f>Month!Y312+Z320</f>
        <v>46.848700000000001</v>
      </c>
      <c r="BE321" s="13"/>
    </row>
    <row r="322" spans="1:57" x14ac:dyDescent="0.35">
      <c r="A322" s="13">
        <f t="shared" si="12"/>
        <v>2022</v>
      </c>
      <c r="B322" s="122" t="s">
        <v>648</v>
      </c>
      <c r="C322" s="14">
        <f>Month!B313+C321</f>
        <v>134.70519999999999</v>
      </c>
      <c r="D322" s="14">
        <f>Month!C313+D321</f>
        <v>5.7684000000000006</v>
      </c>
      <c r="E322" s="14">
        <f>Month!D313+E321</f>
        <v>128.93690000000001</v>
      </c>
      <c r="F322" s="14">
        <f>Month!E313+F321</f>
        <v>2.6712000000000002</v>
      </c>
      <c r="G322" s="14">
        <f>Month!F313+G321</f>
        <v>0.3528</v>
      </c>
      <c r="H322" s="14">
        <f>Month!G313+H321</f>
        <v>53.204799999999999</v>
      </c>
      <c r="I322" s="14">
        <f>Month!H313+I321</f>
        <v>23.232100000000003</v>
      </c>
      <c r="J322" s="14">
        <f>Month!I313+J321</f>
        <v>2.0319000000000003</v>
      </c>
      <c r="K322" s="14">
        <f>Month!J313+K321</f>
        <v>35.951199999999993</v>
      </c>
      <c r="L322" s="14">
        <f>Month!K313+L321</f>
        <v>14.520099999999999</v>
      </c>
      <c r="M322" s="14">
        <f>Month!L313+M321</f>
        <v>21.4313</v>
      </c>
      <c r="N322" s="14">
        <f>Month!M313+N321</f>
        <v>2.5371999999999999</v>
      </c>
      <c r="O322" s="14">
        <f>Month!N313+O321</f>
        <v>8.6037999999999997</v>
      </c>
      <c r="P322" s="14">
        <f>Month!O313+P321</f>
        <v>0.70219999999999994</v>
      </c>
      <c r="Q322" s="14">
        <f>Month!P313+Q321</f>
        <v>-0.31569999999999998</v>
      </c>
      <c r="R322" s="14">
        <f>Month!Q313+R321</f>
        <v>-3.49E-2</v>
      </c>
      <c r="S322" s="14">
        <f>Month!R313+S321</f>
        <v>12.391299999999999</v>
      </c>
      <c r="T322" s="14">
        <f>Month!S313+T321</f>
        <v>53.143700000000003</v>
      </c>
      <c r="U322" s="14">
        <f>Month!T313+U321</f>
        <v>1.0137999999999998</v>
      </c>
      <c r="V322" s="14">
        <f>Month!U313+V321</f>
        <v>12.969100000000001</v>
      </c>
      <c r="W322" s="14">
        <f>Month!V313+W321</f>
        <v>142.91970000000001</v>
      </c>
      <c r="X322" s="14">
        <f>Month!W313+X321</f>
        <v>72.356300000000005</v>
      </c>
      <c r="Y322" s="14">
        <f>Month!X313+Y321</f>
        <v>49.124200000000002</v>
      </c>
      <c r="Z322" s="14">
        <f>Month!Y313+Z321</f>
        <v>56.228999999999999</v>
      </c>
      <c r="BE322" s="13"/>
    </row>
    <row r="323" spans="1:57" x14ac:dyDescent="0.35">
      <c r="A323" s="13">
        <f t="shared" si="12"/>
        <v>2022</v>
      </c>
      <c r="B323" s="122" t="s">
        <v>649</v>
      </c>
      <c r="C323" s="14">
        <f>Month!B314+C322</f>
        <v>156.09039999999999</v>
      </c>
      <c r="D323" s="14">
        <f>Month!C314+D322</f>
        <v>6.7063000000000006</v>
      </c>
      <c r="E323" s="14">
        <f>Month!D314+E322</f>
        <v>149.38420000000002</v>
      </c>
      <c r="F323" s="14">
        <f>Month!E314+F322</f>
        <v>3.0976000000000004</v>
      </c>
      <c r="G323" s="14">
        <f>Month!F314+G322</f>
        <v>0.41149999999999998</v>
      </c>
      <c r="H323" s="14">
        <f>Month!G314+H322</f>
        <v>63.423999999999999</v>
      </c>
      <c r="I323" s="14">
        <f>Month!H314+I322</f>
        <v>26.680300000000003</v>
      </c>
      <c r="J323" s="14">
        <f>Month!I314+J322</f>
        <v>2.2330000000000001</v>
      </c>
      <c r="K323" s="14">
        <f>Month!J314+K322</f>
        <v>39.87339999999999</v>
      </c>
      <c r="L323" s="14">
        <f>Month!K314+L322</f>
        <v>15.9794</v>
      </c>
      <c r="M323" s="14">
        <f>Month!L314+M322</f>
        <v>23.894100000000002</v>
      </c>
      <c r="N323" s="14">
        <f>Month!M314+N322</f>
        <v>3.1617999999999999</v>
      </c>
      <c r="O323" s="14">
        <f>Month!N314+O322</f>
        <v>10.097099999999999</v>
      </c>
      <c r="P323" s="14">
        <f>Month!O314+P322</f>
        <v>0.82199999999999995</v>
      </c>
      <c r="Q323" s="14">
        <f>Month!P314+Q322</f>
        <v>-0.37539999999999996</v>
      </c>
      <c r="R323" s="14">
        <f>Month!Q314+R322</f>
        <v>-4.1399999999999999E-2</v>
      </c>
      <c r="S323" s="14">
        <f>Month!R314+S322</f>
        <v>14.550699999999999</v>
      </c>
      <c r="T323" s="14">
        <f>Month!S314+T322</f>
        <v>63.301700000000004</v>
      </c>
      <c r="U323" s="14">
        <f>Month!T314+U322</f>
        <v>-0.55950000000000011</v>
      </c>
      <c r="V323" s="14">
        <f>Month!U314+V322</f>
        <v>15.085500000000001</v>
      </c>
      <c r="W323" s="14">
        <f>Month!V314+W322</f>
        <v>163.9101</v>
      </c>
      <c r="X323" s="14">
        <f>Month!W314+X322</f>
        <v>82.045700000000011</v>
      </c>
      <c r="Y323" s="14">
        <f>Month!X314+Y322</f>
        <v>55.365400000000001</v>
      </c>
      <c r="Z323" s="14">
        <f>Month!Y314+Z322</f>
        <v>66.933300000000003</v>
      </c>
      <c r="BE323" s="13"/>
    </row>
    <row r="324" spans="1:57" x14ac:dyDescent="0.35">
      <c r="A324" s="13">
        <f t="shared" si="12"/>
        <v>2022</v>
      </c>
      <c r="B324" s="122" t="s">
        <v>650</v>
      </c>
      <c r="C324" s="14">
        <f>Month!B315+C323</f>
        <v>176.95059999999998</v>
      </c>
      <c r="D324" s="14">
        <f>Month!C315+D323</f>
        <v>7.589900000000001</v>
      </c>
      <c r="E324" s="14">
        <f>Month!D315+E323</f>
        <v>169.36080000000001</v>
      </c>
      <c r="F324" s="14">
        <f>Month!E315+F323</f>
        <v>3.3709000000000002</v>
      </c>
      <c r="G324" s="14">
        <f>Month!F315+G323</f>
        <v>0.49079999999999996</v>
      </c>
      <c r="H324" s="14">
        <f>Month!G315+H323</f>
        <v>74.299300000000002</v>
      </c>
      <c r="I324" s="14">
        <f>Month!H315+I323</f>
        <v>29.946600000000004</v>
      </c>
      <c r="J324" s="14">
        <f>Month!I315+J323</f>
        <v>2.3874</v>
      </c>
      <c r="K324" s="14">
        <f>Month!J315+K323</f>
        <v>43.020099999999992</v>
      </c>
      <c r="L324" s="14">
        <f>Month!K315+L323</f>
        <v>17.195499999999999</v>
      </c>
      <c r="M324" s="14">
        <f>Month!L315+M323</f>
        <v>25.8246</v>
      </c>
      <c r="N324" s="14">
        <f>Month!M315+N323</f>
        <v>3.7629999999999999</v>
      </c>
      <c r="O324" s="14">
        <f>Month!N315+O323</f>
        <v>11.634799999999998</v>
      </c>
      <c r="P324" s="14">
        <f>Month!O315+P323</f>
        <v>0.92789999999999995</v>
      </c>
      <c r="Q324" s="14">
        <f>Month!P315+Q323</f>
        <v>-0.43289999999999995</v>
      </c>
      <c r="R324" s="14">
        <f>Month!Q315+R323</f>
        <v>-4.7399999999999998E-2</v>
      </c>
      <c r="S324" s="14">
        <f>Month!R315+S323</f>
        <v>16.561199999999999</v>
      </c>
      <c r="T324" s="14">
        <f>Month!S315+T323</f>
        <v>74.162700000000001</v>
      </c>
      <c r="U324" s="14">
        <f>Month!T315+U323</f>
        <v>-1.6040000000000001</v>
      </c>
      <c r="V324" s="14">
        <f>Month!U315+V323</f>
        <v>17.153000000000002</v>
      </c>
      <c r="W324" s="14">
        <f>Month!V315+W323</f>
        <v>184.90969999999999</v>
      </c>
      <c r="X324" s="14">
        <f>Month!W315+X323</f>
        <v>90.75200000000001</v>
      </c>
      <c r="Y324" s="14">
        <f>Month!X315+Y323</f>
        <v>60.805300000000003</v>
      </c>
      <c r="Z324" s="14">
        <f>Month!Y315+Z323</f>
        <v>78.161299999999997</v>
      </c>
      <c r="BE324" s="13"/>
    </row>
    <row r="325" spans="1:57" x14ac:dyDescent="0.35">
      <c r="A325" s="13">
        <f t="shared" si="12"/>
        <v>2022</v>
      </c>
      <c r="B325" s="122" t="s">
        <v>651</v>
      </c>
      <c r="C325" s="14">
        <f>Month!B316+C324</f>
        <v>199.00619999999998</v>
      </c>
      <c r="D325" s="14">
        <f>Month!C316+D324</f>
        <v>8.4961000000000002</v>
      </c>
      <c r="E325" s="14">
        <f>Month!D316+E324</f>
        <v>190.51010000000002</v>
      </c>
      <c r="F325" s="14">
        <f>Month!E316+F324</f>
        <v>3.9804000000000004</v>
      </c>
      <c r="G325" s="14">
        <f>Month!F316+G324</f>
        <v>0.54149999999999998</v>
      </c>
      <c r="H325" s="14">
        <f>Month!G316+H324</f>
        <v>84.418900000000008</v>
      </c>
      <c r="I325" s="14">
        <f>Month!H316+I324</f>
        <v>33.155700000000003</v>
      </c>
      <c r="J325" s="14">
        <f>Month!I316+J324</f>
        <v>2.5263</v>
      </c>
      <c r="K325" s="14">
        <f>Month!J316+K324</f>
        <v>47.975399999999993</v>
      </c>
      <c r="L325" s="14">
        <f>Month!K316+L324</f>
        <v>18.839199999999998</v>
      </c>
      <c r="M325" s="14">
        <f>Month!L316+M324</f>
        <v>29.136199999999999</v>
      </c>
      <c r="N325" s="14">
        <f>Month!M316+N324</f>
        <v>4.1532999999999998</v>
      </c>
      <c r="O325" s="14">
        <f>Month!N316+O324</f>
        <v>13.245099999999999</v>
      </c>
      <c r="P325" s="14">
        <f>Month!O316+P324</f>
        <v>1.0427</v>
      </c>
      <c r="Q325" s="14">
        <f>Month!P316+Q324</f>
        <v>-0.47579999999999995</v>
      </c>
      <c r="R325" s="14">
        <f>Month!Q316+R324</f>
        <v>-5.3499999999999999E-2</v>
      </c>
      <c r="S325" s="14">
        <f>Month!R316+S324</f>
        <v>18.9664</v>
      </c>
      <c r="T325" s="14">
        <f>Month!S316+T324</f>
        <v>84.2624</v>
      </c>
      <c r="U325" s="14">
        <f>Month!T316+U324</f>
        <v>-3.8393000000000002</v>
      </c>
      <c r="V325" s="14">
        <f>Month!U316+V324</f>
        <v>19.339600000000001</v>
      </c>
      <c r="W325" s="14">
        <f>Month!V316+W324</f>
        <v>206.01039999999998</v>
      </c>
      <c r="X325" s="14">
        <f>Month!W316+X324</f>
        <v>101.0558</v>
      </c>
      <c r="Y325" s="14">
        <f>Month!X316+Y324</f>
        <v>67.900000000000006</v>
      </c>
      <c r="Z325" s="14">
        <f>Month!Y316+Z324</f>
        <v>88.941000000000003</v>
      </c>
      <c r="BE325" s="13"/>
    </row>
    <row r="326" spans="1:57" x14ac:dyDescent="0.35">
      <c r="A326" s="13">
        <f t="shared" si="12"/>
        <v>2022</v>
      </c>
      <c r="B326" s="122" t="s">
        <v>652</v>
      </c>
      <c r="C326" s="14">
        <f>Month!B317+C325</f>
        <v>221.80119999999999</v>
      </c>
      <c r="D326" s="14">
        <f>Month!C317+D325</f>
        <v>9.3327000000000009</v>
      </c>
      <c r="E326" s="14">
        <f>Month!D317+E325</f>
        <v>212.46840000000003</v>
      </c>
      <c r="F326" s="14">
        <f>Month!E317+F325</f>
        <v>4.1261000000000001</v>
      </c>
      <c r="G326" s="14">
        <f>Month!F317+G325</f>
        <v>0.60629999999999995</v>
      </c>
      <c r="H326" s="14">
        <f>Month!G317+H325</f>
        <v>93.043000000000006</v>
      </c>
      <c r="I326" s="14">
        <f>Month!H317+I325</f>
        <v>36.414300000000004</v>
      </c>
      <c r="J326" s="14">
        <f>Month!I317+J325</f>
        <v>2.976</v>
      </c>
      <c r="K326" s="14">
        <f>Month!J317+K325</f>
        <v>56.050799999999995</v>
      </c>
      <c r="L326" s="14">
        <f>Month!K317+L325</f>
        <v>21.618799999999997</v>
      </c>
      <c r="M326" s="14">
        <f>Month!L317+M325</f>
        <v>34.432000000000002</v>
      </c>
      <c r="N326" s="14">
        <f>Month!M317+N325</f>
        <v>4.4706000000000001</v>
      </c>
      <c r="O326" s="14">
        <f>Month!N317+O325</f>
        <v>14.171299999999999</v>
      </c>
      <c r="P326" s="14">
        <f>Month!O317+P325</f>
        <v>1.1671</v>
      </c>
      <c r="Q326" s="14">
        <f>Month!P317+Q325</f>
        <v>-0.49599999999999994</v>
      </c>
      <c r="R326" s="14">
        <f>Month!Q317+R325</f>
        <v>-6.1100000000000002E-2</v>
      </c>
      <c r="S326" s="14">
        <f>Month!R317+S325</f>
        <v>20.216899999999999</v>
      </c>
      <c r="T326" s="14">
        <f>Month!S317+T325</f>
        <v>92.897099999999995</v>
      </c>
      <c r="U326" s="14">
        <f>Month!T317+U325</f>
        <v>-5.4409999999999998</v>
      </c>
      <c r="V326" s="14">
        <f>Month!U317+V325</f>
        <v>21.2499</v>
      </c>
      <c r="W326" s="14">
        <f>Month!V317+W325</f>
        <v>228.27739999999997</v>
      </c>
      <c r="X326" s="14">
        <f>Month!W317+X325</f>
        <v>114.08290000000001</v>
      </c>
      <c r="Y326" s="14">
        <f>Month!X317+Y325</f>
        <v>77.668500000000009</v>
      </c>
      <c r="Z326" s="14">
        <f>Month!Y317+Z325</f>
        <v>97.775599999999997</v>
      </c>
      <c r="BE326" s="13"/>
    </row>
    <row r="327" spans="1:57" x14ac:dyDescent="0.35">
      <c r="A327" s="13">
        <f t="shared" si="12"/>
        <v>2022</v>
      </c>
      <c r="B327" s="122" t="s">
        <v>653</v>
      </c>
      <c r="C327" s="14">
        <f>Month!B318+C326</f>
        <v>245.54390000000001</v>
      </c>
      <c r="D327" s="14">
        <f>Month!C318+D326</f>
        <v>10.193000000000001</v>
      </c>
      <c r="E327" s="14">
        <f>Month!D318+E326</f>
        <v>235.35080000000002</v>
      </c>
      <c r="F327" s="14">
        <f>Month!E318+F326</f>
        <v>4.3501000000000003</v>
      </c>
      <c r="G327" s="14">
        <f>Month!F318+G326</f>
        <v>0.68229999999999991</v>
      </c>
      <c r="H327" s="14">
        <f>Month!G318+H326</f>
        <v>102.4294</v>
      </c>
      <c r="I327" s="14">
        <f>Month!H318+I326</f>
        <v>39.556600000000003</v>
      </c>
      <c r="J327" s="14">
        <f>Month!I318+J326</f>
        <v>3.5333999999999999</v>
      </c>
      <c r="K327" s="14">
        <f>Month!J318+K326</f>
        <v>63.988999999999997</v>
      </c>
      <c r="L327" s="14">
        <f>Month!K318+L326</f>
        <v>24.213999999999999</v>
      </c>
      <c r="M327" s="14">
        <f>Month!L318+M326</f>
        <v>39.775000000000006</v>
      </c>
      <c r="N327" s="14">
        <f>Month!M318+N326</f>
        <v>4.5997000000000003</v>
      </c>
      <c r="O327" s="14">
        <f>Month!N318+O326</f>
        <v>15.5307</v>
      </c>
      <c r="P327" s="14">
        <f>Month!O318+P326</f>
        <v>1.2898000000000001</v>
      </c>
      <c r="Q327" s="14">
        <f>Month!P318+Q326</f>
        <v>-0.54079999999999995</v>
      </c>
      <c r="R327" s="14">
        <f>Month!Q318+R326</f>
        <v>-6.9599999999999995E-2</v>
      </c>
      <c r="S327" s="14">
        <f>Month!R318+S326</f>
        <v>21.991999999999997</v>
      </c>
      <c r="T327" s="14">
        <f>Month!S318+T326</f>
        <v>102.29069999999999</v>
      </c>
      <c r="U327" s="14">
        <f>Month!T318+U326</f>
        <v>-6.5174000000000003</v>
      </c>
      <c r="V327" s="14">
        <f>Month!U318+V326</f>
        <v>23.240600000000001</v>
      </c>
      <c r="W327" s="14">
        <f>Month!V318+W326</f>
        <v>252.07409999999999</v>
      </c>
      <c r="X327" s="14">
        <f>Month!W318+X326</f>
        <v>127.20940000000002</v>
      </c>
      <c r="Y327" s="14">
        <f>Month!X318+Y326</f>
        <v>87.652800000000013</v>
      </c>
      <c r="Z327" s="14">
        <f>Month!Y318+Z326</f>
        <v>107.46209999999999</v>
      </c>
      <c r="BE327" s="13"/>
    </row>
    <row r="328" spans="1:57" x14ac:dyDescent="0.35">
      <c r="A328" s="43">
        <f t="shared" si="12"/>
        <v>2022</v>
      </c>
      <c r="B328" s="123" t="s">
        <v>654</v>
      </c>
      <c r="C328" s="45">
        <f>Month!B319+C327</f>
        <v>270.267</v>
      </c>
      <c r="D328" s="45">
        <f>Month!C319+D327</f>
        <v>11.300800000000001</v>
      </c>
      <c r="E328" s="45">
        <f>Month!D319+E327</f>
        <v>258.96620000000001</v>
      </c>
      <c r="F328" s="45">
        <f>Month!E319+F327</f>
        <v>5.1047000000000002</v>
      </c>
      <c r="G328" s="45">
        <f>Month!F319+G327</f>
        <v>0.76349999999999985</v>
      </c>
      <c r="H328" s="45">
        <f>Month!G319+H327</f>
        <v>111.8908</v>
      </c>
      <c r="I328" s="45">
        <f>Month!H319+I327</f>
        <v>43.586600000000004</v>
      </c>
      <c r="J328" s="45">
        <f>Month!I319+J327</f>
        <v>3.8908999999999998</v>
      </c>
      <c r="K328" s="45">
        <f>Month!J319+K327</f>
        <v>71.339799999999997</v>
      </c>
      <c r="L328" s="45">
        <f>Month!K319+L327</f>
        <v>26.465999999999998</v>
      </c>
      <c r="M328" s="45">
        <f>Month!L319+M327</f>
        <v>44.873800000000003</v>
      </c>
      <c r="N328" s="45">
        <f>Month!M319+N327</f>
        <v>4.6852</v>
      </c>
      <c r="O328" s="45">
        <f>Month!N319+O327</f>
        <v>16.981400000000001</v>
      </c>
      <c r="P328" s="45">
        <f>Month!O319+P327</f>
        <v>1.4169</v>
      </c>
      <c r="Q328" s="45">
        <f>Month!P319+Q327</f>
        <v>-0.61189999999999989</v>
      </c>
      <c r="R328" s="45">
        <f>Month!Q319+R327</f>
        <v>-8.1900000000000001E-2</v>
      </c>
      <c r="S328" s="45">
        <f>Month!R319+S327</f>
        <v>24.408999999999999</v>
      </c>
      <c r="T328" s="45">
        <f>Month!S319+T327</f>
        <v>111.74849999999999</v>
      </c>
      <c r="U328" s="45">
        <f>Month!T319+U327</f>
        <v>-5.3096000000000005</v>
      </c>
      <c r="V328" s="45">
        <f>Month!U319+V327</f>
        <v>25.300899999999999</v>
      </c>
      <c r="W328" s="45">
        <f>Month!V319+W327</f>
        <v>278.95760000000001</v>
      </c>
      <c r="X328" s="45">
        <f>Month!W319+X327</f>
        <v>140.48390000000001</v>
      </c>
      <c r="Y328" s="45">
        <f>Month!X319+Y327</f>
        <v>96.897300000000016</v>
      </c>
      <c r="Z328" s="45">
        <f>Month!Y319+Z327</f>
        <v>117.75919999999999</v>
      </c>
      <c r="BE328" s="13"/>
    </row>
    <row r="329" spans="1:57" x14ac:dyDescent="0.35">
      <c r="A329" s="13">
        <v>2023</v>
      </c>
      <c r="B329" s="132" t="s">
        <v>656</v>
      </c>
      <c r="C329" s="14">
        <f>Month!B320</f>
        <v>24.0364</v>
      </c>
      <c r="D329" s="14">
        <f>Month!C320</f>
        <v>1.0959000000000001</v>
      </c>
      <c r="E329" s="14">
        <f>Month!D320</f>
        <v>22.9405</v>
      </c>
      <c r="F329" s="14">
        <f>Month!E320</f>
        <v>0.52749999999999997</v>
      </c>
      <c r="G329" s="14">
        <f>Month!F320</f>
        <v>6.59E-2</v>
      </c>
      <c r="H329" s="14">
        <f>Month!G320</f>
        <v>7.3769999999999998</v>
      </c>
      <c r="I329" s="14">
        <f>Month!H320</f>
        <v>3.6720999999999999</v>
      </c>
      <c r="J329" s="14">
        <f>Month!I320</f>
        <v>0.55710000000000004</v>
      </c>
      <c r="K329" s="14">
        <f>Month!J320</f>
        <v>9.1936999999999998</v>
      </c>
      <c r="L329" s="14">
        <f>Month!K320</f>
        <v>3.2259000000000002</v>
      </c>
      <c r="M329" s="14">
        <f>Month!L320</f>
        <v>5.9678000000000004</v>
      </c>
      <c r="N329" s="14">
        <f>Month!M320</f>
        <v>0.13250000000000001</v>
      </c>
      <c r="O329" s="14">
        <f>Month!N320</f>
        <v>1.3709</v>
      </c>
      <c r="P329" s="14">
        <f>Month!O320</f>
        <v>0.13189999999999999</v>
      </c>
      <c r="Q329" s="14">
        <f>Month!P320</f>
        <v>-7.7899999999999997E-2</v>
      </c>
      <c r="R329" s="14">
        <f>Month!Q320</f>
        <v>-1.04E-2</v>
      </c>
      <c r="S329" s="14">
        <f>Month!R320</f>
        <v>2.1059999999999999</v>
      </c>
      <c r="T329" s="14">
        <f>Month!S320</f>
        <v>7.3672000000000004</v>
      </c>
      <c r="U329" s="14">
        <f>Month!T320</f>
        <v>1.9522999999999999</v>
      </c>
      <c r="V329" s="14">
        <f>Month!U320</f>
        <v>2.7839999999999998</v>
      </c>
      <c r="W329" s="14">
        <f>Month!V320</f>
        <v>27.6768</v>
      </c>
      <c r="X329" s="14">
        <f>Month!W320</f>
        <v>14.926299999999999</v>
      </c>
      <c r="Y329" s="14">
        <f>Month!X320</f>
        <v>11.254200000000001</v>
      </c>
      <c r="Z329" s="14">
        <f>Month!Y320</f>
        <v>7.9705000000000004</v>
      </c>
      <c r="BE329" s="13"/>
    </row>
    <row r="330" spans="1:57" x14ac:dyDescent="0.35">
      <c r="A330" s="13">
        <f>A329</f>
        <v>2023</v>
      </c>
      <c r="B330" s="112" t="s">
        <v>675</v>
      </c>
      <c r="C330" s="14">
        <f>Month!B321+C329</f>
        <v>44.012599999999999</v>
      </c>
      <c r="D330" s="14">
        <f>Month!C321+D329</f>
        <v>1.9417</v>
      </c>
      <c r="E330" s="14">
        <f>Month!D321+E329</f>
        <v>42.070900000000002</v>
      </c>
      <c r="F330" s="14">
        <f>Month!E321+F329</f>
        <v>0.88429999999999997</v>
      </c>
      <c r="G330" s="14">
        <f>Month!F321+G329</f>
        <v>0.123</v>
      </c>
      <c r="H330" s="14">
        <f>Month!G321+H329</f>
        <v>15.049900000000001</v>
      </c>
      <c r="I330" s="14">
        <f>Month!H321+I329</f>
        <v>5.9862000000000002</v>
      </c>
      <c r="J330" s="14">
        <f>Month!I321+J329</f>
        <v>0.97150000000000003</v>
      </c>
      <c r="K330" s="14">
        <f>Month!J321+K329</f>
        <v>15.8339</v>
      </c>
      <c r="L330" s="14">
        <f>Month!K321+L329</f>
        <v>5.7458</v>
      </c>
      <c r="M330" s="14">
        <f>Month!L321+M329</f>
        <v>10.088000000000001</v>
      </c>
      <c r="N330" s="14">
        <f>Month!M321+N329</f>
        <v>0.35240000000000005</v>
      </c>
      <c r="O330" s="14">
        <f>Month!N321+O329</f>
        <v>2.7730999999999999</v>
      </c>
      <c r="P330" s="14">
        <f>Month!O321+P329</f>
        <v>0.24079999999999999</v>
      </c>
      <c r="Q330" s="14">
        <f>Month!P321+Q329</f>
        <v>-0.12429999999999999</v>
      </c>
      <c r="R330" s="14">
        <f>Month!Q321+R329</f>
        <v>-2.01E-2</v>
      </c>
      <c r="S330" s="14">
        <f>Month!R321+S329</f>
        <v>4.0133000000000001</v>
      </c>
      <c r="T330" s="14">
        <f>Month!S321+T329</f>
        <v>15.0578</v>
      </c>
      <c r="U330" s="14">
        <f>Month!T321+U329</f>
        <v>4.3220000000000001</v>
      </c>
      <c r="V330" s="14">
        <f>Month!U321+V329</f>
        <v>5.0975000000000001</v>
      </c>
      <c r="W330" s="14">
        <f>Month!V321+W329</f>
        <v>51.490400000000001</v>
      </c>
      <c r="X330" s="14">
        <f>Month!W321+X329</f>
        <v>25.917099999999998</v>
      </c>
      <c r="Y330" s="14">
        <f>Month!X321+Y329</f>
        <v>19.930900000000001</v>
      </c>
      <c r="Z330" s="14">
        <f>Month!Y321+Z329</f>
        <v>16.057300000000001</v>
      </c>
      <c r="BE330" s="13"/>
    </row>
    <row r="331" spans="1:57" x14ac:dyDescent="0.35">
      <c r="A331" s="13">
        <f t="shared" ref="A331:A340" si="13">A330</f>
        <v>2023</v>
      </c>
      <c r="B331" s="112" t="s">
        <v>676</v>
      </c>
      <c r="C331" s="14">
        <f>Month!B322+C330</f>
        <v>65.1828</v>
      </c>
      <c r="D331" s="14">
        <f>Month!C322+D330</f>
        <v>2.8894000000000002</v>
      </c>
      <c r="E331" s="14">
        <f>Month!D322+E330</f>
        <v>62.293300000000002</v>
      </c>
      <c r="F331" s="14">
        <f>Month!E322+F330</f>
        <v>1.0276000000000001</v>
      </c>
      <c r="G331" s="14">
        <f>Month!F322+G330</f>
        <v>0.1719</v>
      </c>
      <c r="H331" s="14">
        <f>Month!G322+H330</f>
        <v>23.232399999999998</v>
      </c>
      <c r="I331" s="14">
        <f>Month!H322+I330</f>
        <v>8.9654000000000007</v>
      </c>
      <c r="J331" s="14">
        <f>Month!I322+J330</f>
        <v>1.2582</v>
      </c>
      <c r="K331" s="14">
        <f>Month!J322+K330</f>
        <v>22.7193</v>
      </c>
      <c r="L331" s="14">
        <f>Month!K322+L330</f>
        <v>7.7469000000000001</v>
      </c>
      <c r="M331" s="14">
        <f>Month!L322+M330</f>
        <v>14.972300000000001</v>
      </c>
      <c r="N331" s="14">
        <f>Month!M322+N330</f>
        <v>0.65200000000000002</v>
      </c>
      <c r="O331" s="14">
        <f>Month!N322+O330</f>
        <v>4.1328999999999994</v>
      </c>
      <c r="P331" s="14">
        <f>Month!O322+P330</f>
        <v>0.35719999999999996</v>
      </c>
      <c r="Q331" s="14">
        <f>Month!P322+Q330</f>
        <v>-0.19219999999999998</v>
      </c>
      <c r="R331" s="14">
        <f>Month!Q322+R330</f>
        <v>-3.1699999999999999E-2</v>
      </c>
      <c r="S331" s="14">
        <f>Month!R322+S330</f>
        <v>5.6772999999999998</v>
      </c>
      <c r="T331" s="14">
        <f>Month!S322+T330</f>
        <v>23.244700000000002</v>
      </c>
      <c r="U331" s="14">
        <f>Month!T322+U330</f>
        <v>7.2233000000000001</v>
      </c>
      <c r="V331" s="14">
        <f>Month!U322+V330</f>
        <v>7.5481999999999996</v>
      </c>
      <c r="W331" s="14">
        <f>Month!V322+W330</f>
        <v>77.064800000000005</v>
      </c>
      <c r="X331" s="14">
        <f>Month!W322+X330</f>
        <v>37.727800000000002</v>
      </c>
      <c r="Y331" s="14">
        <f>Month!X322+Y330</f>
        <v>28.7624</v>
      </c>
      <c r="Z331" s="14">
        <f>Month!Y322+Z330</f>
        <v>24.432100000000002</v>
      </c>
      <c r="BE331" s="13"/>
    </row>
    <row r="332" spans="1:57" x14ac:dyDescent="0.35">
      <c r="A332" s="13">
        <f t="shared" si="13"/>
        <v>2023</v>
      </c>
      <c r="B332" s="112" t="s">
        <v>677</v>
      </c>
      <c r="C332" s="14">
        <f>Month!B323+C331</f>
        <v>83.924300000000002</v>
      </c>
      <c r="D332" s="14">
        <f>Month!C323+D331</f>
        <v>3.7227000000000001</v>
      </c>
      <c r="E332" s="14">
        <f>Month!D323+E331</f>
        <v>80.201599999999999</v>
      </c>
      <c r="F332" s="14">
        <f>Month!E323+F331</f>
        <v>1.0848</v>
      </c>
      <c r="G332" s="14">
        <f>Month!F323+G331</f>
        <v>0.2109</v>
      </c>
      <c r="H332" s="14">
        <f>Month!G323+H331</f>
        <v>30.980499999999999</v>
      </c>
      <c r="I332" s="14">
        <f>Month!H323+I331</f>
        <v>11.933300000000001</v>
      </c>
      <c r="J332" s="14">
        <f>Month!I323+J331</f>
        <v>1.4990999999999999</v>
      </c>
      <c r="K332" s="14">
        <f>Month!J323+K331</f>
        <v>27.6858</v>
      </c>
      <c r="L332" s="14">
        <f>Month!K323+L331</f>
        <v>9.2935999999999996</v>
      </c>
      <c r="M332" s="14">
        <f>Month!L323+M331</f>
        <v>18.391999999999999</v>
      </c>
      <c r="N332" s="14">
        <f>Month!M323+N331</f>
        <v>1.1539999999999999</v>
      </c>
      <c r="O332" s="14">
        <f>Month!N323+O331</f>
        <v>5.4749999999999996</v>
      </c>
      <c r="P332" s="14">
        <f>Month!O323+P331</f>
        <v>0.46209999999999996</v>
      </c>
      <c r="Q332" s="14">
        <f>Month!P323+Q331</f>
        <v>-0.24179999999999999</v>
      </c>
      <c r="R332" s="14">
        <f>Month!Q323+R331</f>
        <v>-4.24E-2</v>
      </c>
      <c r="S332" s="14">
        <f>Month!R323+S331</f>
        <v>7.2306999999999997</v>
      </c>
      <c r="T332" s="14">
        <f>Month!S323+T331</f>
        <v>30.982500000000002</v>
      </c>
      <c r="U332" s="14">
        <f>Month!T323+U331</f>
        <v>9.4871999999999996</v>
      </c>
      <c r="V332" s="14">
        <f>Month!U323+V331</f>
        <v>10.077299999999999</v>
      </c>
      <c r="W332" s="14">
        <f>Month!V323+W331</f>
        <v>99.766000000000005</v>
      </c>
      <c r="X332" s="14">
        <f>Month!W323+X331</f>
        <v>47.747199999999999</v>
      </c>
      <c r="Y332" s="14">
        <f>Month!X323+Y331</f>
        <v>35.813899999999997</v>
      </c>
      <c r="Z332" s="14">
        <f>Month!Y323+Z331</f>
        <v>32.276299999999999</v>
      </c>
      <c r="BE332" s="13"/>
    </row>
    <row r="333" spans="1:57" x14ac:dyDescent="0.35">
      <c r="A333" s="13">
        <f t="shared" si="13"/>
        <v>2023</v>
      </c>
      <c r="B333" s="112" t="s">
        <v>678</v>
      </c>
      <c r="C333" s="14">
        <f>Month!B324+C332</f>
        <v>100.49209999999999</v>
      </c>
      <c r="D333" s="14">
        <f>Month!C324+D332</f>
        <v>4.5057999999999998</v>
      </c>
      <c r="E333" s="14">
        <f>Month!D324+E332</f>
        <v>95.986400000000003</v>
      </c>
      <c r="F333" s="14">
        <f>Month!E324+F332</f>
        <v>1.1435999999999999</v>
      </c>
      <c r="G333" s="14">
        <f>Month!F324+G332</f>
        <v>0.24360000000000001</v>
      </c>
      <c r="H333" s="14">
        <f>Month!G324+H332</f>
        <v>38.307899999999997</v>
      </c>
      <c r="I333" s="14">
        <f>Month!H324+I332</f>
        <v>14.9816</v>
      </c>
      <c r="J333" s="14">
        <f>Month!I324+J332</f>
        <v>1.6059999999999999</v>
      </c>
      <c r="K333" s="14">
        <f>Month!J324+K332</f>
        <v>31.414300000000001</v>
      </c>
      <c r="L333" s="14">
        <f>Month!K324+L332</f>
        <v>10.4254</v>
      </c>
      <c r="M333" s="14">
        <f>Month!L324+M332</f>
        <v>20.988699999999998</v>
      </c>
      <c r="N333" s="14">
        <f>Month!M324+N332</f>
        <v>1.8215999999999999</v>
      </c>
      <c r="O333" s="14">
        <f>Month!N324+O332</f>
        <v>6.2456999999999994</v>
      </c>
      <c r="P333" s="14">
        <f>Month!O324+P332</f>
        <v>0.56159999999999999</v>
      </c>
      <c r="Q333" s="14">
        <f>Month!P324+Q332</f>
        <v>-0.28520000000000001</v>
      </c>
      <c r="R333" s="14">
        <f>Month!Q324+R332</f>
        <v>-5.45E-2</v>
      </c>
      <c r="S333" s="14">
        <f>Month!R324+S332</f>
        <v>8.2010000000000005</v>
      </c>
      <c r="T333" s="14">
        <f>Month!S324+T332</f>
        <v>38.301200000000001</v>
      </c>
      <c r="U333" s="14">
        <f>Month!T324+U332</f>
        <v>12.7897</v>
      </c>
      <c r="V333" s="14">
        <f>Month!U324+V332</f>
        <v>12.3034</v>
      </c>
      <c r="W333" s="14">
        <f>Month!V324+W332</f>
        <v>121.07940000000001</v>
      </c>
      <c r="X333" s="14">
        <f>Month!W324+X332</f>
        <v>56.069199999999995</v>
      </c>
      <c r="Y333" s="14">
        <f>Month!X324+Y332</f>
        <v>41.087599999999995</v>
      </c>
      <c r="Z333" s="14">
        <f>Month!Y324+Z332</f>
        <v>39.695099999999996</v>
      </c>
      <c r="BE333" s="13"/>
    </row>
    <row r="334" spans="1:57" x14ac:dyDescent="0.35">
      <c r="A334" s="13">
        <f t="shared" si="13"/>
        <v>2023</v>
      </c>
      <c r="B334" s="112" t="s">
        <v>679</v>
      </c>
      <c r="C334" s="14">
        <f>Month!B325+C333</f>
        <v>117.32289999999999</v>
      </c>
      <c r="D334" s="14">
        <f>Month!C325+D333</f>
        <v>5.2031999999999998</v>
      </c>
      <c r="E334" s="14">
        <f>Month!D325+E333</f>
        <v>112.1199</v>
      </c>
      <c r="F334" s="14">
        <f>Month!E325+F333</f>
        <v>1.2650999999999999</v>
      </c>
      <c r="G334" s="14">
        <f>Month!F325+G333</f>
        <v>0.28570000000000001</v>
      </c>
      <c r="H334" s="14">
        <f>Month!G325+H333</f>
        <v>45.801599999999993</v>
      </c>
      <c r="I334" s="14">
        <f>Month!H325+I333</f>
        <v>18.258800000000001</v>
      </c>
      <c r="J334" s="14">
        <f>Month!I325+J333</f>
        <v>1.6824999999999999</v>
      </c>
      <c r="K334" s="14">
        <f>Month!J325+K333</f>
        <v>35.0244</v>
      </c>
      <c r="L334" s="14">
        <f>Month!K325+L333</f>
        <v>11.524100000000001</v>
      </c>
      <c r="M334" s="14">
        <f>Month!L325+M333</f>
        <v>23.500099999999996</v>
      </c>
      <c r="N334" s="14">
        <f>Month!M325+N333</f>
        <v>2.5191999999999997</v>
      </c>
      <c r="O334" s="14">
        <f>Month!N325+O333</f>
        <v>6.9695999999999998</v>
      </c>
      <c r="P334" s="14">
        <f>Month!O325+P333</f>
        <v>0.68669999999999998</v>
      </c>
      <c r="Q334" s="14">
        <f>Month!P325+Q333</f>
        <v>-0.30659999999999998</v>
      </c>
      <c r="R334" s="14">
        <f>Month!Q325+R333</f>
        <v>-6.7299999999999999E-2</v>
      </c>
      <c r="S334" s="14">
        <f>Month!R325+S333</f>
        <v>9.2184000000000008</v>
      </c>
      <c r="T334" s="14">
        <f>Month!S325+T333</f>
        <v>45.790100000000002</v>
      </c>
      <c r="U334" s="14">
        <f>Month!T325+U333</f>
        <v>14.814299999999999</v>
      </c>
      <c r="V334" s="14">
        <f>Month!U325+V333</f>
        <v>14.569700000000001</v>
      </c>
      <c r="W334" s="14">
        <f>Month!V325+W333</f>
        <v>141.50370000000001</v>
      </c>
      <c r="X334" s="14">
        <f>Month!W325+X333</f>
        <v>64.454499999999996</v>
      </c>
      <c r="Y334" s="14">
        <f>Month!X325+Y333</f>
        <v>46.195699999999995</v>
      </c>
      <c r="Z334" s="14">
        <f>Month!Y325+Z333</f>
        <v>47.352399999999996</v>
      </c>
      <c r="BE334" s="13"/>
    </row>
    <row r="335" spans="1:57" x14ac:dyDescent="0.35">
      <c r="A335" s="13">
        <f t="shared" si="13"/>
        <v>2023</v>
      </c>
      <c r="B335" s="112" t="s">
        <v>680</v>
      </c>
      <c r="C335" s="14">
        <f>Month!B326+C334</f>
        <v>135.1497</v>
      </c>
      <c r="D335" s="14">
        <f>Month!C326+D334</f>
        <v>5.9589999999999996</v>
      </c>
      <c r="E335" s="14">
        <f>Month!D326+E334</f>
        <v>129.1909</v>
      </c>
      <c r="F335" s="14">
        <f>Month!E326+F334</f>
        <v>1.4074</v>
      </c>
      <c r="G335" s="14">
        <f>Month!F326+G334</f>
        <v>0.33929999999999999</v>
      </c>
      <c r="H335" s="14">
        <f>Month!G326+H334</f>
        <v>52.066399999999994</v>
      </c>
      <c r="I335" s="14">
        <f>Month!H326+I334</f>
        <v>21.296199999999999</v>
      </c>
      <c r="J335" s="14">
        <f>Month!I326+J334</f>
        <v>1.8696999999999999</v>
      </c>
      <c r="K335" s="14">
        <f>Month!J326+K334</f>
        <v>40.570700000000002</v>
      </c>
      <c r="L335" s="14">
        <f>Month!K326+L334</f>
        <v>13.304300000000001</v>
      </c>
      <c r="M335" s="14">
        <f>Month!L326+M334</f>
        <v>27.266199999999998</v>
      </c>
      <c r="N335" s="14">
        <f>Month!M326+N334</f>
        <v>3.0634999999999994</v>
      </c>
      <c r="O335" s="14">
        <f>Month!N326+O334</f>
        <v>8.1814999999999998</v>
      </c>
      <c r="P335" s="14">
        <f>Month!O326+P334</f>
        <v>0.81850000000000001</v>
      </c>
      <c r="Q335" s="14">
        <f>Month!P326+Q334</f>
        <v>-0.34060000000000001</v>
      </c>
      <c r="R335" s="14">
        <f>Month!Q326+R334</f>
        <v>-8.2000000000000003E-2</v>
      </c>
      <c r="S335" s="14">
        <f>Month!R326+S334</f>
        <v>10.7559</v>
      </c>
      <c r="T335" s="14">
        <f>Month!S326+T334</f>
        <v>52.057000000000002</v>
      </c>
      <c r="U335" s="14">
        <f>Month!T326+U334</f>
        <v>16.1035</v>
      </c>
      <c r="V335" s="14">
        <f>Month!U326+V334</f>
        <v>17.1189</v>
      </c>
      <c r="W335" s="14">
        <f>Month!V326+W334</f>
        <v>162.41300000000001</v>
      </c>
      <c r="X335" s="14">
        <f>Month!W326+X334</f>
        <v>74.9816</v>
      </c>
      <c r="Y335" s="14">
        <f>Month!X326+Y334</f>
        <v>53.685399999999994</v>
      </c>
      <c r="Z335" s="14">
        <f>Month!Y326+Z334</f>
        <v>53.813099999999999</v>
      </c>
      <c r="BE335" s="13"/>
    </row>
    <row r="336" spans="1:57" x14ac:dyDescent="0.35">
      <c r="A336" s="13">
        <f t="shared" si="13"/>
        <v>2023</v>
      </c>
      <c r="B336" s="112" t="s">
        <v>681</v>
      </c>
      <c r="C336" s="14">
        <f>Month!B327+C335</f>
        <v>152.78229999999999</v>
      </c>
      <c r="D336" s="14">
        <f>Month!C327+D335</f>
        <v>6.7261999999999995</v>
      </c>
      <c r="E336" s="14">
        <f>Month!D327+E335</f>
        <v>146.05629999999999</v>
      </c>
      <c r="F336" s="14">
        <f>Month!E327+F335</f>
        <v>1.5857999999999999</v>
      </c>
      <c r="G336" s="14">
        <f>Month!F327+G335</f>
        <v>0.37369999999999998</v>
      </c>
      <c r="H336" s="14">
        <f>Month!G327+H335</f>
        <v>59.388299999999994</v>
      </c>
      <c r="I336" s="14">
        <f>Month!H327+I335</f>
        <v>24.262899999999998</v>
      </c>
      <c r="J336" s="14">
        <f>Month!I327+J335</f>
        <v>2.1133999999999999</v>
      </c>
      <c r="K336" s="14">
        <f>Month!J327+K335</f>
        <v>45.065000000000005</v>
      </c>
      <c r="L336" s="14">
        <f>Month!K327+L335</f>
        <v>14.797800000000002</v>
      </c>
      <c r="M336" s="14">
        <f>Month!L327+M335</f>
        <v>30.267099999999999</v>
      </c>
      <c r="N336" s="14">
        <f>Month!M327+N335</f>
        <v>3.5799999999999992</v>
      </c>
      <c r="O336" s="14">
        <f>Month!N327+O335</f>
        <v>9.2025000000000006</v>
      </c>
      <c r="P336" s="14">
        <f>Month!O327+P335</f>
        <v>0.94199999999999995</v>
      </c>
      <c r="Q336" s="14">
        <f>Month!P327+Q335</f>
        <v>-0.36030000000000001</v>
      </c>
      <c r="R336" s="14">
        <f>Month!Q327+R335</f>
        <v>-9.74E-2</v>
      </c>
      <c r="S336" s="14">
        <f>Month!R327+S335</f>
        <v>12.1312</v>
      </c>
      <c r="T336" s="14">
        <f>Month!S327+T335</f>
        <v>59.360900000000001</v>
      </c>
      <c r="U336" s="14">
        <f>Month!T327+U335</f>
        <v>17.5716</v>
      </c>
      <c r="V336" s="14">
        <f>Month!U327+V335</f>
        <v>19.633400000000002</v>
      </c>
      <c r="W336" s="14">
        <f>Month!V327+W335</f>
        <v>183.26090000000002</v>
      </c>
      <c r="X336" s="14">
        <f>Month!W327+X335</f>
        <v>84.223799999999997</v>
      </c>
      <c r="Y336" s="14">
        <f>Month!X327+Y335</f>
        <v>59.960899999999995</v>
      </c>
      <c r="Z336" s="14">
        <f>Month!Y327+Z335</f>
        <v>61.347799999999999</v>
      </c>
      <c r="BE336" s="13"/>
    </row>
    <row r="337" spans="1:57" x14ac:dyDescent="0.35">
      <c r="A337" s="13">
        <f t="shared" si="13"/>
        <v>2023</v>
      </c>
      <c r="B337" s="112" t="s">
        <v>682</v>
      </c>
      <c r="C337" s="14">
        <f>Month!B328+C336</f>
        <v>171.32569999999998</v>
      </c>
      <c r="D337" s="14">
        <f>Month!C328+D336</f>
        <v>7.5664999999999996</v>
      </c>
      <c r="E337" s="14">
        <f>Month!D328+E336</f>
        <v>163.7594</v>
      </c>
      <c r="F337" s="14">
        <f>Month!E328+F336</f>
        <v>1.887</v>
      </c>
      <c r="G337" s="14">
        <f>Month!F328+G336</f>
        <v>0.41049999999999998</v>
      </c>
      <c r="H337" s="14">
        <f>Month!G328+H336</f>
        <v>66.580299999999994</v>
      </c>
      <c r="I337" s="14">
        <f>Month!H328+I336</f>
        <v>27.898799999999998</v>
      </c>
      <c r="J337" s="14">
        <f>Month!I328+J336</f>
        <v>2.4003000000000001</v>
      </c>
      <c r="K337" s="14">
        <f>Month!J328+K336</f>
        <v>49.786300000000004</v>
      </c>
      <c r="L337" s="14">
        <f>Month!K328+L336</f>
        <v>16.55</v>
      </c>
      <c r="M337" s="14">
        <f>Month!L328+M336</f>
        <v>33.236199999999997</v>
      </c>
      <c r="N337" s="14">
        <f>Month!M328+N336</f>
        <v>4.008799999999999</v>
      </c>
      <c r="O337" s="14">
        <f>Month!N328+O336</f>
        <v>10.245100000000001</v>
      </c>
      <c r="P337" s="14">
        <f>Month!O328+P336</f>
        <v>1.0366</v>
      </c>
      <c r="Q337" s="14">
        <f>Month!P328+Q336</f>
        <v>-0.379</v>
      </c>
      <c r="R337" s="14">
        <f>Month!Q328+R336</f>
        <v>-0.1157</v>
      </c>
      <c r="S337" s="14">
        <f>Month!R328+S336</f>
        <v>13.622399999999999</v>
      </c>
      <c r="T337" s="14">
        <f>Month!S328+T336</f>
        <v>66.537000000000006</v>
      </c>
      <c r="U337" s="14">
        <f>Month!T328+U336</f>
        <v>18.684899999999999</v>
      </c>
      <c r="V337" s="14">
        <f>Month!U328+V336</f>
        <v>22.276500000000002</v>
      </c>
      <c r="W337" s="14">
        <f>Month!V328+W336</f>
        <v>204.72040000000001</v>
      </c>
      <c r="X337" s="14">
        <f>Month!W328+X336</f>
        <v>94.339299999999994</v>
      </c>
      <c r="Y337" s="14">
        <f>Month!X328+Y336</f>
        <v>66.4405</v>
      </c>
      <c r="Z337" s="14">
        <f>Month!Y328+Z336</f>
        <v>68.877799999999993</v>
      </c>
      <c r="BE337" s="13"/>
    </row>
    <row r="338" spans="1:57" x14ac:dyDescent="0.35">
      <c r="A338" s="13">
        <f t="shared" si="13"/>
        <v>2023</v>
      </c>
      <c r="B338" s="112" t="s">
        <v>683</v>
      </c>
      <c r="C338" s="14">
        <f>Month!B329+C337</f>
        <v>191.48499999999999</v>
      </c>
      <c r="D338" s="14">
        <f>Month!C329+D337</f>
        <v>8.5347999999999988</v>
      </c>
      <c r="E338" s="14">
        <f>Month!D329+E337</f>
        <v>182.9504</v>
      </c>
      <c r="F338" s="14">
        <f>Month!E329+F337</f>
        <v>2.2450999999999999</v>
      </c>
      <c r="G338" s="14">
        <f>Month!F329+G337</f>
        <v>0.45029999999999998</v>
      </c>
      <c r="H338" s="14">
        <f>Month!G329+H337</f>
        <v>72.858399999999989</v>
      </c>
      <c r="I338" s="14">
        <f>Month!H329+I337</f>
        <v>31.017599999999998</v>
      </c>
      <c r="J338" s="14">
        <f>Month!I329+J337</f>
        <v>2.9092000000000002</v>
      </c>
      <c r="K338" s="14">
        <f>Month!J329+K337</f>
        <v>56.831500000000005</v>
      </c>
      <c r="L338" s="14">
        <f>Month!K329+L337</f>
        <v>19.014900000000001</v>
      </c>
      <c r="M338" s="14">
        <f>Month!L329+M337</f>
        <v>37.816499999999998</v>
      </c>
      <c r="N338" s="14">
        <f>Month!M329+N337</f>
        <v>4.2975999999999992</v>
      </c>
      <c r="O338" s="14">
        <f>Month!N329+O337</f>
        <v>11.751800000000001</v>
      </c>
      <c r="P338" s="14">
        <f>Month!O329+P337</f>
        <v>1.1453</v>
      </c>
      <c r="Q338" s="14">
        <f>Month!P329+Q337</f>
        <v>-0.42080000000000001</v>
      </c>
      <c r="R338" s="14">
        <f>Month!Q329+R337</f>
        <v>-0.13619999999999999</v>
      </c>
      <c r="S338" s="14">
        <f>Month!R329+S337</f>
        <v>15.655899999999999</v>
      </c>
      <c r="T338" s="14">
        <f>Month!S329+T337</f>
        <v>72.794900000000013</v>
      </c>
      <c r="U338" s="14">
        <f>Month!T329+U337</f>
        <v>20.2194</v>
      </c>
      <c r="V338" s="14">
        <f>Month!U329+V337</f>
        <v>24.199300000000001</v>
      </c>
      <c r="W338" s="14">
        <f>Month!V329+W337</f>
        <v>227.36860000000001</v>
      </c>
      <c r="X338" s="14">
        <f>Month!W329+X337</f>
        <v>106.8078</v>
      </c>
      <c r="Y338" s="14">
        <f>Month!X329+Y337</f>
        <v>75.790199999999999</v>
      </c>
      <c r="Z338" s="14">
        <f>Month!Y329+Z337</f>
        <v>75.553799999999995</v>
      </c>
      <c r="BE338" s="13"/>
    </row>
    <row r="339" spans="1:57" x14ac:dyDescent="0.35">
      <c r="A339" s="13">
        <f t="shared" si="13"/>
        <v>2023</v>
      </c>
      <c r="B339" s="112" t="s">
        <v>684</v>
      </c>
      <c r="C339" s="14">
        <f>Month!B330+C338</f>
        <v>213.22269999999997</v>
      </c>
      <c r="D339" s="14">
        <f>Month!C330+D338</f>
        <v>9.5609999999999982</v>
      </c>
      <c r="E339" s="14">
        <f>Month!D330+E338</f>
        <v>203.6619</v>
      </c>
      <c r="F339" s="14">
        <f>Month!E330+F338</f>
        <v>2.8209</v>
      </c>
      <c r="G339" s="14">
        <f>Month!F330+G338</f>
        <v>0.49509999999999998</v>
      </c>
      <c r="H339" s="14">
        <f>Month!G330+H338</f>
        <v>80.676099999999991</v>
      </c>
      <c r="I339" s="14">
        <f>Month!H330+I338</f>
        <v>33.768999999999998</v>
      </c>
      <c r="J339" s="14">
        <f>Month!I330+J338</f>
        <v>3.3192000000000004</v>
      </c>
      <c r="K339" s="14">
        <f>Month!J330+K338</f>
        <v>63.891100000000009</v>
      </c>
      <c r="L339" s="14">
        <f>Month!K330+L338</f>
        <v>20.986000000000001</v>
      </c>
      <c r="M339" s="14">
        <f>Month!L330+M338</f>
        <v>42.905000000000001</v>
      </c>
      <c r="N339" s="14">
        <f>Month!M330+N338</f>
        <v>4.4637999999999991</v>
      </c>
      <c r="O339" s="14">
        <f>Month!N330+O338</f>
        <v>13.599300000000001</v>
      </c>
      <c r="P339" s="14">
        <f>Month!O330+P338</f>
        <v>1.2652000000000001</v>
      </c>
      <c r="Q339" s="14">
        <f>Month!P330+Q338</f>
        <v>-0.48230000000000001</v>
      </c>
      <c r="R339" s="14">
        <f>Month!Q330+R338</f>
        <v>-0.156</v>
      </c>
      <c r="S339" s="14">
        <f>Month!R330+S338</f>
        <v>18.264399999999998</v>
      </c>
      <c r="T339" s="14">
        <f>Month!S330+T338</f>
        <v>80.592100000000016</v>
      </c>
      <c r="U339" s="14">
        <f>Month!T330+U338</f>
        <v>22.647600000000001</v>
      </c>
      <c r="V339" s="14">
        <f>Month!U330+V338</f>
        <v>26.274799999999999</v>
      </c>
      <c r="W339" s="14">
        <f>Month!V330+W338</f>
        <v>252.58380000000002</v>
      </c>
      <c r="X339" s="14">
        <f>Month!W330+X338</f>
        <v>119.0425</v>
      </c>
      <c r="Y339" s="14">
        <f>Month!X330+Y338</f>
        <v>85.273499999999999</v>
      </c>
      <c r="Z339" s="14">
        <f>Month!Y330+Z338</f>
        <v>83.992099999999994</v>
      </c>
      <c r="BE339" s="13"/>
    </row>
    <row r="340" spans="1:57" x14ac:dyDescent="0.35">
      <c r="A340" s="43">
        <f t="shared" si="13"/>
        <v>2023</v>
      </c>
      <c r="B340" s="113" t="s">
        <v>685</v>
      </c>
      <c r="C340" s="45">
        <f>Month!B331+C339</f>
        <v>237.09809999999999</v>
      </c>
      <c r="D340" s="45">
        <f>Month!C331+D339</f>
        <v>10.707699999999999</v>
      </c>
      <c r="E340" s="45">
        <f>Month!D331+E339</f>
        <v>226.39060000000001</v>
      </c>
      <c r="F340" s="45">
        <f>Month!E331+F339</f>
        <v>3.1211000000000002</v>
      </c>
      <c r="G340" s="45">
        <f>Month!F331+G339</f>
        <v>0.5373</v>
      </c>
      <c r="H340" s="45">
        <f>Month!G331+H339</f>
        <v>87.640499999999989</v>
      </c>
      <c r="I340" s="45">
        <f>Month!H331+I339</f>
        <v>37.296700000000001</v>
      </c>
      <c r="J340" s="45">
        <f>Month!I331+J339</f>
        <v>3.7917000000000005</v>
      </c>
      <c r="K340" s="45">
        <f>Month!J331+K339</f>
        <v>73.536600000000007</v>
      </c>
      <c r="L340" s="45">
        <f>Month!K331+L339</f>
        <v>24.366900000000001</v>
      </c>
      <c r="M340" s="45">
        <f>Month!L331+M339</f>
        <v>49.169600000000003</v>
      </c>
      <c r="N340" s="45">
        <f>Month!M331+N339</f>
        <v>4.5378999999999987</v>
      </c>
      <c r="O340" s="45">
        <f>Month!N331+O339</f>
        <v>15.262900000000002</v>
      </c>
      <c r="P340" s="45">
        <f>Month!O331+P339</f>
        <v>1.3887</v>
      </c>
      <c r="Q340" s="45">
        <f>Month!P331+Q339</f>
        <v>-0.54459999999999997</v>
      </c>
      <c r="R340" s="45">
        <f>Month!Q331+R339</f>
        <v>-0.17880000000000001</v>
      </c>
      <c r="S340" s="45">
        <f>Month!R331+S339</f>
        <v>20.3996</v>
      </c>
      <c r="T340" s="45">
        <f>Month!S331+T339</f>
        <v>87.550900000000013</v>
      </c>
      <c r="U340" s="45">
        <f>Month!T331+U339</f>
        <v>23.8337</v>
      </c>
      <c r="V340" s="45">
        <f>Month!U331+V339</f>
        <v>28.557199999999998</v>
      </c>
      <c r="W340" s="45">
        <f>Month!V331+W339</f>
        <v>278.78110000000004</v>
      </c>
      <c r="X340" s="45">
        <f>Month!W331+X339</f>
        <v>134.42600000000002</v>
      </c>
      <c r="Y340" s="45">
        <f>Month!X331+Y339</f>
        <v>97.129400000000004</v>
      </c>
      <c r="Z340" s="45">
        <f>Month!Y331+Z339</f>
        <v>91.298899999999989</v>
      </c>
      <c r="BE340" s="13"/>
    </row>
    <row r="341" spans="1:57" x14ac:dyDescent="0.35">
      <c r="A341" s="13">
        <v>2024</v>
      </c>
      <c r="B341" s="132" t="s">
        <v>686</v>
      </c>
      <c r="C341" s="14">
        <f>Month!B332</f>
        <v>24.787500000000001</v>
      </c>
      <c r="D341" s="14">
        <f>Month!C332</f>
        <v>1.1685000000000001</v>
      </c>
      <c r="E341" s="14">
        <f>Month!D332</f>
        <v>23.619</v>
      </c>
      <c r="F341" s="14">
        <f>Month!E332</f>
        <v>0.46949999999999997</v>
      </c>
      <c r="G341" s="14">
        <f>Month!F332</f>
        <v>4.48E-2</v>
      </c>
      <c r="H341" s="14">
        <f>Month!G332</f>
        <v>9.8155000000000001</v>
      </c>
      <c r="I341" s="14">
        <f>Month!H332</f>
        <v>2.3572000000000002</v>
      </c>
      <c r="J341" s="14">
        <f>Month!I332</f>
        <v>0.48970000000000002</v>
      </c>
      <c r="K341" s="14">
        <f>Month!J332</f>
        <v>8.5078999999999994</v>
      </c>
      <c r="L341" s="14">
        <f>Month!K332</f>
        <v>2.8544</v>
      </c>
      <c r="M341" s="14">
        <f>Month!L332</f>
        <v>5.6534000000000004</v>
      </c>
      <c r="N341" s="14">
        <f>Month!M332</f>
        <v>0.13109999999999999</v>
      </c>
      <c r="O341" s="14">
        <f>Month!N332</f>
        <v>1.7669999999999999</v>
      </c>
      <c r="P341" s="14">
        <f>Month!O332</f>
        <v>0.1246</v>
      </c>
      <c r="Q341" s="14">
        <f>Month!P332</f>
        <v>-6.6400000000000001E-2</v>
      </c>
      <c r="R341" s="14">
        <f>Month!Q332</f>
        <v>-2.1899999999999999E-2</v>
      </c>
      <c r="S341" s="14">
        <f>Month!R332</f>
        <v>2.4184999999999999</v>
      </c>
      <c r="T341" s="14">
        <f>Month!S332</f>
        <v>9.8028999999999993</v>
      </c>
      <c r="U341" s="14">
        <f>Month!T332</f>
        <v>1.93</v>
      </c>
      <c r="V341" s="14">
        <f>Month!U332</f>
        <v>2.4491999999999998</v>
      </c>
      <c r="W341" s="14">
        <f>Month!V332</f>
        <v>27.998100000000001</v>
      </c>
      <c r="X341" s="14">
        <f>Month!W332</f>
        <v>13.2529</v>
      </c>
      <c r="Y341" s="14">
        <f>Month!X332</f>
        <v>10.8956</v>
      </c>
      <c r="Z341" s="14">
        <f>Month!Y332</f>
        <v>10.329800000000001</v>
      </c>
      <c r="BE341" s="13"/>
    </row>
    <row r="342" spans="1:57" x14ac:dyDescent="0.35">
      <c r="A342" s="13">
        <f>A341</f>
        <v>2024</v>
      </c>
      <c r="B342" s="112" t="s">
        <v>713</v>
      </c>
      <c r="C342" s="14">
        <f>Month!B333+C341</f>
        <v>45.042200000000001</v>
      </c>
      <c r="D342" s="14">
        <f>Month!C333+D341</f>
        <v>2.1314000000000002</v>
      </c>
      <c r="E342" s="14">
        <f>Month!D333+E341</f>
        <v>42.910799999999995</v>
      </c>
      <c r="F342" s="14">
        <f>Month!E333+F341</f>
        <v>0.68879999999999997</v>
      </c>
      <c r="G342" s="14">
        <f>Month!F333+G341</f>
        <v>8.0600000000000005E-2</v>
      </c>
      <c r="H342" s="14">
        <f>Month!G333+H341</f>
        <v>16.1402</v>
      </c>
      <c r="I342" s="14">
        <f>Month!H333+I341</f>
        <v>4.8967000000000001</v>
      </c>
      <c r="J342" s="14">
        <f>Month!I333+J341</f>
        <v>1.0438000000000001</v>
      </c>
      <c r="K342" s="14">
        <f>Month!J333+K341</f>
        <v>16.265999999999998</v>
      </c>
      <c r="L342" s="14">
        <f>Month!K333+L341</f>
        <v>5.7934999999999999</v>
      </c>
      <c r="M342" s="14">
        <f>Month!L333+M341</f>
        <v>10.4724</v>
      </c>
      <c r="N342" s="14">
        <f>Month!M333+N341</f>
        <v>0.30909999999999999</v>
      </c>
      <c r="O342" s="14">
        <f>Month!N333+O341</f>
        <v>3.4115000000000002</v>
      </c>
      <c r="P342" s="14">
        <f>Month!O333+P341</f>
        <v>0.2399</v>
      </c>
      <c r="Q342" s="14">
        <f>Month!P333+Q341</f>
        <v>-0.12379999999999999</v>
      </c>
      <c r="R342" s="14">
        <f>Month!Q333+R341</f>
        <v>-4.1999999999999996E-2</v>
      </c>
      <c r="S342" s="14">
        <f>Month!R333+S341</f>
        <v>4.4302999999999999</v>
      </c>
      <c r="T342" s="14">
        <f>Month!S333+T341</f>
        <v>16.130600000000001</v>
      </c>
      <c r="U342" s="14">
        <f>Month!T333+U341</f>
        <v>5.0222999999999995</v>
      </c>
      <c r="V342" s="14">
        <f>Month!U333+V341</f>
        <v>4.4514999999999993</v>
      </c>
      <c r="W342" s="14">
        <f>Month!V333+W341</f>
        <v>52.384500000000003</v>
      </c>
      <c r="X342" s="14">
        <f>Month!W333+X341</f>
        <v>25.927100000000003</v>
      </c>
      <c r="Y342" s="14">
        <f>Month!X333+Y341</f>
        <v>21.0303</v>
      </c>
      <c r="Z342" s="14">
        <f>Month!Y333+Z341</f>
        <v>16.909600000000001</v>
      </c>
      <c r="BE342" s="13"/>
    </row>
    <row r="343" spans="1:57" x14ac:dyDescent="0.35">
      <c r="A343" s="13">
        <f t="shared" ref="A343:A352" si="14">A342</f>
        <v>2024</v>
      </c>
      <c r="B343" s="112" t="s">
        <v>714</v>
      </c>
      <c r="C343" s="14">
        <f>Month!B334+C342</f>
        <v>64.722800000000007</v>
      </c>
      <c r="D343" s="14">
        <f>Month!C334+D342</f>
        <v>3.1961000000000004</v>
      </c>
      <c r="E343" s="14">
        <f>Month!D334+E342</f>
        <v>61.526699999999991</v>
      </c>
      <c r="F343" s="14">
        <f>Month!E334+F342</f>
        <v>1.0204</v>
      </c>
      <c r="G343" s="14">
        <f>Month!F334+G342</f>
        <v>0.1145</v>
      </c>
      <c r="H343" s="14">
        <f>Month!G334+H342</f>
        <v>22.076599999999999</v>
      </c>
      <c r="I343" s="14">
        <f>Month!H334+I342</f>
        <v>7.5967000000000002</v>
      </c>
      <c r="J343" s="14">
        <f>Month!I334+J342</f>
        <v>1.4636</v>
      </c>
      <c r="K343" s="14">
        <f>Month!J334+K342</f>
        <v>23.6036</v>
      </c>
      <c r="L343" s="14">
        <f>Month!K334+L342</f>
        <v>8.5396999999999998</v>
      </c>
      <c r="M343" s="14">
        <f>Month!L334+M342</f>
        <v>15.0639</v>
      </c>
      <c r="N343" s="14">
        <f>Month!M334+N342</f>
        <v>0.65229999999999999</v>
      </c>
      <c r="O343" s="14">
        <f>Month!N334+O342</f>
        <v>4.8872</v>
      </c>
      <c r="P343" s="14">
        <f>Month!O334+P342</f>
        <v>0.36099999999999999</v>
      </c>
      <c r="Q343" s="14">
        <f>Month!P334+Q342</f>
        <v>-0.184</v>
      </c>
      <c r="R343" s="14">
        <f>Month!Q334+R342</f>
        <v>-6.5299999999999997E-2</v>
      </c>
      <c r="S343" s="14">
        <f>Month!R334+S342</f>
        <v>6.4018999999999995</v>
      </c>
      <c r="T343" s="14">
        <f>Month!S334+T342</f>
        <v>22.0578</v>
      </c>
      <c r="U343" s="14">
        <f>Month!T334+U342</f>
        <v>9.0265999999999984</v>
      </c>
      <c r="V343" s="14">
        <f>Month!U334+V342</f>
        <v>6.3846999999999996</v>
      </c>
      <c r="W343" s="14">
        <f>Month!V334+W342</f>
        <v>76.937899999999999</v>
      </c>
      <c r="X343" s="14">
        <f>Month!W334+X342</f>
        <v>38.203500000000005</v>
      </c>
      <c r="Y343" s="14">
        <f>Month!X334+Y342</f>
        <v>30.6066</v>
      </c>
      <c r="Z343" s="14">
        <f>Month!Y334+Z342</f>
        <v>23.211500000000001</v>
      </c>
      <c r="BE343" s="13"/>
    </row>
    <row r="344" spans="1:57" x14ac:dyDescent="0.35">
      <c r="A344" s="13">
        <f t="shared" si="14"/>
        <v>2024</v>
      </c>
      <c r="B344" s="112" t="s">
        <v>715</v>
      </c>
      <c r="C344" s="14">
        <f>Month!B335+C343</f>
        <v>83.400400000000005</v>
      </c>
      <c r="D344" s="14">
        <f>Month!C335+D343</f>
        <v>4.1833</v>
      </c>
      <c r="E344" s="14">
        <f>Month!D335+E343</f>
        <v>79.217099999999988</v>
      </c>
      <c r="F344" s="14">
        <f>Month!E335+F343</f>
        <v>1.2192000000000001</v>
      </c>
      <c r="G344" s="14">
        <f>Month!F335+G343</f>
        <v>0.1484</v>
      </c>
      <c r="H344" s="14">
        <f>Month!G335+H343</f>
        <v>26.0566</v>
      </c>
      <c r="I344" s="14">
        <f>Month!H335+I343</f>
        <v>11.226800000000001</v>
      </c>
      <c r="J344" s="14">
        <f>Month!I335+J343</f>
        <v>1.8118000000000001</v>
      </c>
      <c r="K344" s="14">
        <f>Month!J335+K343</f>
        <v>30.988199999999999</v>
      </c>
      <c r="L344" s="14">
        <f>Month!K335+L343</f>
        <v>11.200099999999999</v>
      </c>
      <c r="M344" s="14">
        <f>Month!L335+M343</f>
        <v>19.788</v>
      </c>
      <c r="N344" s="14">
        <f>Month!M335+N343</f>
        <v>1.1314</v>
      </c>
      <c r="O344" s="14">
        <f>Month!N335+O343</f>
        <v>6.5023</v>
      </c>
      <c r="P344" s="14">
        <f>Month!O335+P343</f>
        <v>0.4587</v>
      </c>
      <c r="Q344" s="14">
        <f>Month!P335+Q343</f>
        <v>-0.2399</v>
      </c>
      <c r="R344" s="14">
        <f>Month!Q335+R343</f>
        <v>-8.6499999999999994E-2</v>
      </c>
      <c r="S344" s="14">
        <f>Month!R335+S343</f>
        <v>8.3598999999999997</v>
      </c>
      <c r="T344" s="14">
        <f>Month!S335+T343</f>
        <v>26.025400000000001</v>
      </c>
      <c r="U344" s="14">
        <f>Month!T335+U343</f>
        <v>11.455299999999998</v>
      </c>
      <c r="V344" s="14">
        <f>Month!U335+V343</f>
        <v>9.363999999999999</v>
      </c>
      <c r="W344" s="14">
        <f>Month!V335+W343</f>
        <v>100.0363</v>
      </c>
      <c r="X344" s="14">
        <f>Month!W335+X343</f>
        <v>51.660500000000006</v>
      </c>
      <c r="Y344" s="14">
        <f>Month!X335+Y343</f>
        <v>40.433500000000002</v>
      </c>
      <c r="Z344" s="14">
        <f>Month!Y335+Z343</f>
        <v>27.424300000000002</v>
      </c>
      <c r="BE344" s="13"/>
    </row>
    <row r="345" spans="1:57" x14ac:dyDescent="0.35">
      <c r="A345" s="13">
        <f t="shared" si="14"/>
        <v>2024</v>
      </c>
      <c r="B345" s="112" t="s">
        <v>716</v>
      </c>
      <c r="C345" s="14">
        <f>Month!B336+C344</f>
        <v>99.605400000000003</v>
      </c>
      <c r="D345" s="14">
        <f>Month!C336+D344</f>
        <v>5.1045999999999996</v>
      </c>
      <c r="E345" s="14">
        <f>Month!D336+E344</f>
        <v>94.500799999999984</v>
      </c>
      <c r="F345" s="14">
        <f>Month!E336+F344</f>
        <v>1.3080000000000001</v>
      </c>
      <c r="G345" s="14">
        <f>Month!F336+G344</f>
        <v>0.20250000000000001</v>
      </c>
      <c r="H345" s="14">
        <f>Month!G336+H344</f>
        <v>31.499199999999998</v>
      </c>
      <c r="I345" s="14">
        <f>Month!H336+I344</f>
        <v>14.791</v>
      </c>
      <c r="J345" s="14">
        <f>Month!I336+J344</f>
        <v>2</v>
      </c>
      <c r="K345" s="14">
        <f>Month!J336+K344</f>
        <v>34.644799999999996</v>
      </c>
      <c r="L345" s="14">
        <f>Month!K336+L344</f>
        <v>12.360099999999999</v>
      </c>
      <c r="M345" s="14">
        <f>Month!L336+M344</f>
        <v>22.284600000000001</v>
      </c>
      <c r="N345" s="14">
        <f>Month!M336+N344</f>
        <v>1.7139</v>
      </c>
      <c r="O345" s="14">
        <f>Month!N336+O344</f>
        <v>8.1389999999999993</v>
      </c>
      <c r="P345" s="14">
        <f>Month!O336+P344</f>
        <v>0.58610000000000007</v>
      </c>
      <c r="Q345" s="14">
        <f>Month!P336+Q344</f>
        <v>-0.27490000000000003</v>
      </c>
      <c r="R345" s="14">
        <f>Month!Q336+R344</f>
        <v>-0.10879999999999999</v>
      </c>
      <c r="S345" s="14">
        <f>Month!R336+S344</f>
        <v>10.2613</v>
      </c>
      <c r="T345" s="14">
        <f>Month!S336+T344</f>
        <v>31.473500000000001</v>
      </c>
      <c r="U345" s="14">
        <f>Month!T336+U344</f>
        <v>15.006799999999998</v>
      </c>
      <c r="V345" s="14">
        <f>Month!U336+V344</f>
        <v>11.937399999999998</v>
      </c>
      <c r="W345" s="14">
        <f>Month!V336+W344</f>
        <v>121.44489999999999</v>
      </c>
      <c r="X345" s="14">
        <f>Month!W336+X344</f>
        <v>61.288700000000006</v>
      </c>
      <c r="Y345" s="14">
        <f>Month!X336+Y344</f>
        <v>46.497500000000002</v>
      </c>
      <c r="Z345" s="14">
        <f>Month!Y336+Z344</f>
        <v>33.009700000000002</v>
      </c>
      <c r="BE345" s="13"/>
    </row>
    <row r="346" spans="1:57" x14ac:dyDescent="0.35">
      <c r="A346" s="13">
        <f t="shared" si="14"/>
        <v>2024</v>
      </c>
      <c r="B346" s="112" t="s">
        <v>717</v>
      </c>
      <c r="C346" s="14">
        <f>Month!B337+C345</f>
        <v>114.92790000000001</v>
      </c>
      <c r="D346" s="14">
        <f>Month!C337+D345</f>
        <v>6.0151999999999992</v>
      </c>
      <c r="E346" s="14">
        <f>Month!D337+E345</f>
        <v>108.91269999999999</v>
      </c>
      <c r="F346" s="14">
        <f>Month!E337+F345</f>
        <v>1.3257000000000001</v>
      </c>
      <c r="G346" s="14">
        <f>Month!F337+G345</f>
        <v>0.23480000000000001</v>
      </c>
      <c r="H346" s="14">
        <f>Month!G337+H345</f>
        <v>35.681100000000001</v>
      </c>
      <c r="I346" s="14">
        <f>Month!H337+I345</f>
        <v>18.094000000000001</v>
      </c>
      <c r="J346" s="14">
        <f>Month!I337+J345</f>
        <v>2.1669</v>
      </c>
      <c r="K346" s="14">
        <f>Month!J337+K345</f>
        <v>39.2226</v>
      </c>
      <c r="L346" s="14">
        <f>Month!K337+L345</f>
        <v>14.2249</v>
      </c>
      <c r="M346" s="14">
        <f>Month!L337+M345</f>
        <v>24.997600000000002</v>
      </c>
      <c r="N346" s="14">
        <f>Month!M337+N345</f>
        <v>2.3765999999999998</v>
      </c>
      <c r="O346" s="14">
        <f>Month!N337+O345</f>
        <v>9.5645999999999987</v>
      </c>
      <c r="P346" s="14">
        <f>Month!O337+P345</f>
        <v>0.71470000000000011</v>
      </c>
      <c r="Q346" s="14">
        <f>Month!P337+Q345</f>
        <v>-0.33710000000000001</v>
      </c>
      <c r="R346" s="14">
        <f>Month!Q337+R345</f>
        <v>-0.13119999999999998</v>
      </c>
      <c r="S346" s="14">
        <f>Month!R337+S345</f>
        <v>11.876300000000001</v>
      </c>
      <c r="T346" s="14">
        <f>Month!S337+T345</f>
        <v>35.644600000000004</v>
      </c>
      <c r="U346" s="14">
        <f>Month!T337+U345</f>
        <v>18.244799999999998</v>
      </c>
      <c r="V346" s="14">
        <f>Month!U337+V345</f>
        <v>14.371999999999998</v>
      </c>
      <c r="W346" s="14">
        <f>Month!V337+W345</f>
        <v>141.52939999999998</v>
      </c>
      <c r="X346" s="14">
        <f>Month!W337+X345</f>
        <v>71.424700000000001</v>
      </c>
      <c r="Y346" s="14">
        <f>Month!X337+Y345</f>
        <v>53.330400000000004</v>
      </c>
      <c r="Z346" s="14">
        <f>Month!Y337+Z345</f>
        <v>37.241700000000002</v>
      </c>
    </row>
    <row r="347" spans="1:57" x14ac:dyDescent="0.35">
      <c r="A347" s="13">
        <f t="shared" si="14"/>
        <v>2024</v>
      </c>
      <c r="B347" s="112" t="s">
        <v>718</v>
      </c>
      <c r="C347" s="14">
        <f>Month!B338+C346</f>
        <v>130.78620000000001</v>
      </c>
      <c r="D347" s="14">
        <f>Month!C338+D346</f>
        <v>6.9530999999999992</v>
      </c>
      <c r="E347" s="14">
        <f>Month!D338+E346</f>
        <v>123.83309999999999</v>
      </c>
      <c r="F347" s="14">
        <f>Month!E338+F346</f>
        <v>1.4238000000000002</v>
      </c>
      <c r="G347" s="14">
        <f>Month!F338+G346</f>
        <v>0.26219999999999999</v>
      </c>
      <c r="H347" s="14">
        <f>Month!G338+H346</f>
        <v>40.7117</v>
      </c>
      <c r="I347" s="14">
        <f>Month!H338+I346</f>
        <v>21.417400000000001</v>
      </c>
      <c r="J347" s="14">
        <f>Month!I338+J346</f>
        <v>2.3574000000000002</v>
      </c>
      <c r="K347" s="14">
        <f>Month!J338+K346</f>
        <v>43.243200000000002</v>
      </c>
      <c r="L347" s="14">
        <f>Month!K338+L346</f>
        <v>15.5936</v>
      </c>
      <c r="M347" s="14">
        <f>Month!L338+M346</f>
        <v>27.649400000000004</v>
      </c>
      <c r="N347" s="14">
        <f>Month!M338+N346</f>
        <v>2.9863999999999997</v>
      </c>
      <c r="O347" s="14">
        <f>Month!N338+O346</f>
        <v>11.145199999999999</v>
      </c>
      <c r="P347" s="14">
        <f>Month!O338+P346</f>
        <v>0.84720000000000018</v>
      </c>
      <c r="Q347" s="14">
        <f>Month!P338+Q346</f>
        <v>-0.40670000000000001</v>
      </c>
      <c r="R347" s="14">
        <f>Month!Q338+R346</f>
        <v>-0.15459999999999999</v>
      </c>
      <c r="S347" s="14">
        <f>Month!R338+S346</f>
        <v>13.728400000000001</v>
      </c>
      <c r="T347" s="14">
        <f>Month!S338+T346</f>
        <v>40.661600000000007</v>
      </c>
      <c r="U347" s="14">
        <f>Month!T338+U346</f>
        <v>21.761699999999998</v>
      </c>
      <c r="V347" s="14">
        <f>Month!U338+V346</f>
        <v>16.911499999999997</v>
      </c>
      <c r="W347" s="14">
        <f>Month!V338+W346</f>
        <v>162.50619999999998</v>
      </c>
      <c r="X347" s="14">
        <f>Month!W338+X346</f>
        <v>81.149500000000003</v>
      </c>
      <c r="Y347" s="14">
        <f>Month!X338+Y346</f>
        <v>59.731800000000007</v>
      </c>
      <c r="Z347" s="14">
        <f>Month!Y338+Z346</f>
        <v>42.397800000000004</v>
      </c>
    </row>
    <row r="348" spans="1:57" x14ac:dyDescent="0.35">
      <c r="A348" s="13">
        <f t="shared" si="14"/>
        <v>2024</v>
      </c>
      <c r="B348" s="112" t="s">
        <v>719</v>
      </c>
      <c r="C348" s="14">
        <f>Month!B339+C347</f>
        <v>147.8194</v>
      </c>
      <c r="D348" s="14">
        <f>Month!C339+D347</f>
        <v>7.9416999999999991</v>
      </c>
      <c r="E348" s="14">
        <f>Month!D339+E347</f>
        <v>139.87769999999998</v>
      </c>
      <c r="F348" s="14">
        <f>Month!E339+F347</f>
        <v>1.4730000000000001</v>
      </c>
      <c r="G348" s="14">
        <f>Month!F339+G347</f>
        <v>0.29669999999999996</v>
      </c>
      <c r="H348" s="14">
        <f>Month!G339+H347</f>
        <v>44.274500000000003</v>
      </c>
      <c r="I348" s="14">
        <f>Month!H339+I347</f>
        <v>25.223700000000001</v>
      </c>
      <c r="J348" s="14">
        <f>Month!I339+J347</f>
        <v>2.6415000000000002</v>
      </c>
      <c r="K348" s="14">
        <f>Month!J339+K347</f>
        <v>49.343499999999999</v>
      </c>
      <c r="L348" s="14">
        <f>Month!K339+L347</f>
        <v>17.946899999999999</v>
      </c>
      <c r="M348" s="14">
        <f>Month!L339+M347</f>
        <v>31.396400000000003</v>
      </c>
      <c r="N348" s="14">
        <f>Month!M339+N347</f>
        <v>3.5679999999999996</v>
      </c>
      <c r="O348" s="14">
        <f>Month!N339+O347</f>
        <v>12.716199999999999</v>
      </c>
      <c r="P348" s="14">
        <f>Month!O339+P347</f>
        <v>0.97310000000000019</v>
      </c>
      <c r="Q348" s="14">
        <f>Month!P339+Q347</f>
        <v>-0.45379999999999998</v>
      </c>
      <c r="R348" s="14">
        <f>Month!Q339+R347</f>
        <v>-0.17859999999999998</v>
      </c>
      <c r="S348" s="14">
        <f>Month!R339+S347</f>
        <v>15.597000000000001</v>
      </c>
      <c r="T348" s="14">
        <f>Month!S339+T347</f>
        <v>44.136400000000009</v>
      </c>
      <c r="U348" s="14">
        <f>Month!T339+U347</f>
        <v>23.676699999999997</v>
      </c>
      <c r="V348" s="14">
        <f>Month!U339+V347</f>
        <v>19.644499999999997</v>
      </c>
      <c r="W348" s="14">
        <f>Month!V339+W347</f>
        <v>183.19879999999998</v>
      </c>
      <c r="X348" s="14">
        <f>Month!W339+X347</f>
        <v>93.492800000000003</v>
      </c>
      <c r="Y348" s="14">
        <f>Month!X339+Y347</f>
        <v>68.268800000000013</v>
      </c>
      <c r="Z348" s="14">
        <f>Month!Y339+Z347</f>
        <v>46.044400000000003</v>
      </c>
    </row>
    <row r="349" spans="1:57" x14ac:dyDescent="0.35">
      <c r="A349" s="13">
        <f t="shared" si="14"/>
        <v>2024</v>
      </c>
      <c r="B349" s="112" t="s">
        <v>720</v>
      </c>
      <c r="C349" s="14">
        <f>Month!B340+C348</f>
        <v>165.03829999999999</v>
      </c>
      <c r="D349" s="14">
        <f>Month!C340+D348</f>
        <v>8.8353999999999999</v>
      </c>
      <c r="E349" s="14">
        <f>Month!D340+E348</f>
        <v>156.20289999999997</v>
      </c>
      <c r="F349" s="14">
        <f>Month!E340+F348</f>
        <v>1.5430000000000001</v>
      </c>
      <c r="G349" s="14">
        <f>Month!F340+G348</f>
        <v>0.33419999999999994</v>
      </c>
      <c r="H349" s="14">
        <f>Month!G340+H348</f>
        <v>49.715100000000007</v>
      </c>
      <c r="I349" s="14">
        <f>Month!H340+I348</f>
        <v>28.537500000000001</v>
      </c>
      <c r="J349" s="14">
        <f>Month!I340+J348</f>
        <v>2.9274</v>
      </c>
      <c r="K349" s="14">
        <f>Month!J340+K348</f>
        <v>54.379399999999997</v>
      </c>
      <c r="L349" s="14">
        <f>Month!K340+L348</f>
        <v>19.607900000000001</v>
      </c>
      <c r="M349" s="14">
        <f>Month!L340+M348</f>
        <v>34.7714</v>
      </c>
      <c r="N349" s="14">
        <f>Month!M340+N348</f>
        <v>3.9571999999999994</v>
      </c>
      <c r="O349" s="14">
        <f>Month!N340+O348</f>
        <v>14.423299999999999</v>
      </c>
      <c r="P349" s="14">
        <f>Month!O340+P348</f>
        <v>1.0876000000000001</v>
      </c>
      <c r="Q349" s="14">
        <f>Month!P340+Q348</f>
        <v>-0.50039999999999996</v>
      </c>
      <c r="R349" s="14">
        <f>Month!Q340+R348</f>
        <v>-0.20119999999999999</v>
      </c>
      <c r="S349" s="14">
        <f>Month!R340+S348</f>
        <v>17.532500000000002</v>
      </c>
      <c r="T349" s="14">
        <f>Month!S340+T348</f>
        <v>49.57050000000001</v>
      </c>
      <c r="U349" s="14">
        <f>Month!T340+U348</f>
        <v>26.381699999999995</v>
      </c>
      <c r="V349" s="14">
        <f>Month!U340+V348</f>
        <v>22.415099999999995</v>
      </c>
      <c r="W349" s="14">
        <f>Month!V340+W348</f>
        <v>204.99959999999999</v>
      </c>
      <c r="X349" s="14">
        <f>Month!W340+X348</f>
        <v>104.2247</v>
      </c>
      <c r="Y349" s="14">
        <f>Month!X340+Y348</f>
        <v>75.686900000000009</v>
      </c>
      <c r="Z349" s="14">
        <f>Month!Y340+Z348</f>
        <v>51.592400000000005</v>
      </c>
    </row>
    <row r="350" spans="1:57" x14ac:dyDescent="0.35">
      <c r="A350" s="13">
        <f t="shared" si="14"/>
        <v>2024</v>
      </c>
      <c r="B350" s="112" t="s">
        <v>721</v>
      </c>
      <c r="C350" s="14">
        <f>Month!B341+C349</f>
        <v>184.85579999999999</v>
      </c>
      <c r="D350" s="14">
        <f>Month!C341+D349</f>
        <v>9.7985000000000007</v>
      </c>
      <c r="E350" s="14">
        <f>Month!D341+E349</f>
        <v>175.05729999999997</v>
      </c>
      <c r="F350" s="14">
        <f>Month!E341+F349</f>
        <v>1.5430000000000001</v>
      </c>
      <c r="G350" s="14">
        <f>Month!F341+G349</f>
        <v>0.36119999999999997</v>
      </c>
      <c r="H350" s="14">
        <f>Month!G341+H349</f>
        <v>56.606100000000005</v>
      </c>
      <c r="I350" s="14">
        <f>Month!H341+I349</f>
        <v>31.455500000000001</v>
      </c>
      <c r="J350" s="14">
        <f>Month!I341+J349</f>
        <v>3.1808999999999998</v>
      </c>
      <c r="K350" s="14">
        <f>Month!J341+K349</f>
        <v>60.898299999999999</v>
      </c>
      <c r="L350" s="14">
        <f>Month!K341+L349</f>
        <v>22.0242</v>
      </c>
      <c r="M350" s="14">
        <f>Month!L341+M349</f>
        <v>38.874099999999999</v>
      </c>
      <c r="N350" s="14">
        <f>Month!M341+N349</f>
        <v>4.2355999999999998</v>
      </c>
      <c r="O350" s="14">
        <f>Month!N341+O349</f>
        <v>16.3536</v>
      </c>
      <c r="P350" s="14">
        <f>Month!O341+P349</f>
        <v>1.1929000000000001</v>
      </c>
      <c r="Q350" s="14">
        <f>Month!P341+Q349</f>
        <v>-0.54559999999999997</v>
      </c>
      <c r="R350" s="14">
        <f>Month!Q341+R349</f>
        <v>-0.22399999999999998</v>
      </c>
      <c r="S350" s="14">
        <f>Month!R341+S349</f>
        <v>19.651300000000003</v>
      </c>
      <c r="T350" s="14">
        <f>Month!S341+T349</f>
        <v>56.405300000000011</v>
      </c>
      <c r="U350" s="14">
        <f>Month!T341+U349</f>
        <v>28.902199999999993</v>
      </c>
      <c r="V350" s="14">
        <f>Month!U341+V349</f>
        <v>24.366699999999994</v>
      </c>
      <c r="W350" s="14">
        <f>Month!V341+W349</f>
        <v>228.32599999999999</v>
      </c>
      <c r="X350" s="14">
        <f>Month!W341+X349</f>
        <v>116.1238</v>
      </c>
      <c r="Y350" s="14">
        <f>Month!X341+Y349</f>
        <v>84.668000000000006</v>
      </c>
      <c r="Z350" s="14">
        <f>Month!Y341+Z349</f>
        <v>58.510500000000008</v>
      </c>
    </row>
    <row r="351" spans="1:57" x14ac:dyDescent="0.35">
      <c r="A351" s="13">
        <f t="shared" si="14"/>
        <v>2024</v>
      </c>
      <c r="B351" s="112" t="s">
        <v>722</v>
      </c>
      <c r="C351" s="14">
        <f>Month!B342+C350</f>
        <v>206.60939999999999</v>
      </c>
      <c r="D351" s="14">
        <f>Month!C342+D350</f>
        <v>10.791300000000001</v>
      </c>
      <c r="E351" s="14">
        <f>Month!D342+E350</f>
        <v>195.81809999999996</v>
      </c>
      <c r="F351" s="14">
        <f>Month!E342+F350</f>
        <v>1.5430000000000001</v>
      </c>
      <c r="G351" s="14">
        <f>Month!F342+G350</f>
        <v>0.40039999999999998</v>
      </c>
      <c r="H351" s="14">
        <f>Month!G342+H350</f>
        <v>66.161500000000004</v>
      </c>
      <c r="I351" s="14">
        <f>Month!H342+I350</f>
        <v>34.392600000000002</v>
      </c>
      <c r="J351" s="14">
        <f>Month!I342+J350</f>
        <v>3.4238</v>
      </c>
      <c r="K351" s="14">
        <f>Month!J342+K350</f>
        <v>66.855800000000002</v>
      </c>
      <c r="L351" s="14">
        <f>Month!K342+L350</f>
        <v>23.990400000000001</v>
      </c>
      <c r="M351" s="14">
        <f>Month!L342+M350</f>
        <v>42.865400000000001</v>
      </c>
      <c r="N351" s="14">
        <f>Month!M342+N350</f>
        <v>4.3537999999999997</v>
      </c>
      <c r="O351" s="14">
        <f>Month!N342+O350</f>
        <v>18.2149</v>
      </c>
      <c r="P351" s="14">
        <f>Month!O342+P350</f>
        <v>1.3146</v>
      </c>
      <c r="Q351" s="14">
        <f>Month!P342+Q350</f>
        <v>-0.59329999999999994</v>
      </c>
      <c r="R351" s="14">
        <f>Month!Q342+R350</f>
        <v>-0.24869999999999998</v>
      </c>
      <c r="S351" s="14">
        <f>Month!R342+S350</f>
        <v>21.717500000000001</v>
      </c>
      <c r="T351" s="14">
        <f>Month!S342+T350</f>
        <v>65.916700000000006</v>
      </c>
      <c r="U351" s="14">
        <f>Month!T342+U350</f>
        <v>31.408799999999992</v>
      </c>
      <c r="V351" s="14">
        <f>Month!U342+V350</f>
        <v>26.514199999999995</v>
      </c>
      <c r="W351" s="14">
        <f>Month!V342+W350</f>
        <v>253.74099999999999</v>
      </c>
      <c r="X351" s="14">
        <f>Month!W342+X350</f>
        <v>127.24080000000001</v>
      </c>
      <c r="Y351" s="14">
        <f>Month!X342+Y350</f>
        <v>92.84790000000001</v>
      </c>
      <c r="Z351" s="14">
        <f>Month!Y342+Z350</f>
        <v>68.105100000000007</v>
      </c>
    </row>
    <row r="352" spans="1:57" x14ac:dyDescent="0.35">
      <c r="A352" s="43">
        <f t="shared" si="14"/>
        <v>2024</v>
      </c>
      <c r="B352" s="113" t="s">
        <v>723</v>
      </c>
      <c r="C352" s="45">
        <f>Month!B343+C351</f>
        <v>229.36679999999998</v>
      </c>
      <c r="D352" s="45">
        <f>Month!C343+D351</f>
        <v>11.840600000000002</v>
      </c>
      <c r="E352" s="45">
        <f>Month!D343+E351</f>
        <v>217.52619999999996</v>
      </c>
      <c r="F352" s="45">
        <f>Month!E343+F351</f>
        <v>1.5430000000000001</v>
      </c>
      <c r="G352" s="45">
        <f>Month!F343+G351</f>
        <v>0.4279</v>
      </c>
      <c r="H352" s="45">
        <f>Month!G343+H351</f>
        <v>73.746600000000001</v>
      </c>
      <c r="I352" s="45">
        <f>Month!H343+I351</f>
        <v>37.340299999999999</v>
      </c>
      <c r="J352" s="45">
        <f>Month!I343+J351</f>
        <v>4.01</v>
      </c>
      <c r="K352" s="45">
        <f>Month!J343+K351</f>
        <v>75.716099999999997</v>
      </c>
      <c r="L352" s="45">
        <f>Month!K343+L351</f>
        <v>27.175699999999999</v>
      </c>
      <c r="M352" s="45">
        <f>Month!L343+M351</f>
        <v>48.540300000000002</v>
      </c>
      <c r="N352" s="45">
        <f>Month!M343+N351</f>
        <v>4.4221999999999992</v>
      </c>
      <c r="O352" s="45">
        <f>Month!N343+O351</f>
        <v>19.802399999999999</v>
      </c>
      <c r="P352" s="45">
        <f>Month!O343+P351</f>
        <v>1.4473</v>
      </c>
      <c r="Q352" s="45">
        <f>Month!P343+Q351</f>
        <v>-0.65059999999999996</v>
      </c>
      <c r="R352" s="45">
        <f>Month!Q343+R351</f>
        <v>-0.27879999999999999</v>
      </c>
      <c r="S352" s="45">
        <f>Month!R343+S351</f>
        <v>23.6877</v>
      </c>
      <c r="T352" s="45">
        <f>Month!S343+T351</f>
        <v>73.27940000000001</v>
      </c>
      <c r="U352" s="45">
        <f>Month!T343+U351</f>
        <v>33.407799999999995</v>
      </c>
      <c r="V352" s="45">
        <f>Month!U343+V351</f>
        <v>28.765099999999997</v>
      </c>
      <c r="W352" s="45">
        <f>Month!V343+W351</f>
        <v>279.69889999999998</v>
      </c>
      <c r="X352" s="45">
        <f>Month!W343+X351</f>
        <v>141.29090000000002</v>
      </c>
      <c r="Y352" s="45">
        <f>Month!X343+Y351</f>
        <v>103.95030000000001</v>
      </c>
      <c r="Z352" s="45">
        <f>Month!Y343+Z351</f>
        <v>75.717700000000008</v>
      </c>
    </row>
    <row r="353" spans="1:26" x14ac:dyDescent="0.35">
      <c r="A353" s="13">
        <v>2025</v>
      </c>
      <c r="B353" s="132" t="s">
        <v>732</v>
      </c>
      <c r="C353" s="14">
        <f>Month!B344</f>
        <v>24.894300000000001</v>
      </c>
      <c r="D353" s="14">
        <f>Month!C344</f>
        <v>1.1527000000000001</v>
      </c>
      <c r="E353" s="14">
        <f>Month!D344</f>
        <v>23.741599999999998</v>
      </c>
      <c r="F353" s="14">
        <f>Month!E344</f>
        <v>0</v>
      </c>
      <c r="G353" s="14">
        <f>Month!F344</f>
        <v>3.4099999999999998E-2</v>
      </c>
      <c r="H353" s="14">
        <f>Month!G344</f>
        <v>11.161099999999999</v>
      </c>
      <c r="I353" s="14">
        <f>Month!H344</f>
        <v>3.1663000000000001</v>
      </c>
      <c r="J353" s="14">
        <f>Month!I344</f>
        <v>0.48430000000000001</v>
      </c>
      <c r="K353" s="14">
        <f>Month!J344</f>
        <v>6.8441000000000001</v>
      </c>
      <c r="L353" s="14">
        <f>Month!K344</f>
        <v>2.3062</v>
      </c>
      <c r="M353" s="14">
        <f>Month!L344</f>
        <v>4.5377999999999998</v>
      </c>
      <c r="N353" s="14">
        <f>Month!M344</f>
        <v>0.13170000000000001</v>
      </c>
      <c r="O353" s="14">
        <f>Month!N344</f>
        <v>1.879</v>
      </c>
      <c r="P353" s="14">
        <f>Month!O344</f>
        <v>0.13769999999999999</v>
      </c>
      <c r="Q353" s="14">
        <f>Month!P344</f>
        <v>-6.4199999999999993E-2</v>
      </c>
      <c r="R353" s="14">
        <f>Month!Q344</f>
        <v>-3.2500000000000001E-2</v>
      </c>
      <c r="S353" s="14">
        <f>Month!R344</f>
        <v>2.3593000000000002</v>
      </c>
      <c r="T353" s="14">
        <f>Month!S344</f>
        <v>10.8527</v>
      </c>
      <c r="U353" s="14">
        <f>Month!T344</f>
        <v>2.5579999999999998</v>
      </c>
      <c r="V353" s="14">
        <f>Month!U344</f>
        <v>2.4226000000000001</v>
      </c>
      <c r="W353" s="14">
        <f>Month!V344</f>
        <v>28.722300000000001</v>
      </c>
      <c r="X353" s="14">
        <f>Month!W344</f>
        <v>12.5054</v>
      </c>
      <c r="Y353" s="14">
        <f>Month!X344</f>
        <v>9.3391000000000002</v>
      </c>
      <c r="Z353" s="14">
        <f>Month!Y344</f>
        <v>11.1953</v>
      </c>
    </row>
    <row r="354" spans="1:26" x14ac:dyDescent="0.35">
      <c r="A354" s="13">
        <f>A353</f>
        <v>2025</v>
      </c>
      <c r="B354" s="112" t="s">
        <v>755</v>
      </c>
      <c r="C354" s="14">
        <f>Month!B345+C353</f>
        <v>47.114600000000003</v>
      </c>
      <c r="D354" s="14">
        <f>Month!C345+D353</f>
        <v>2.1562000000000001</v>
      </c>
      <c r="E354" s="14">
        <f>Month!D345+E353</f>
        <v>44.958399999999997</v>
      </c>
      <c r="F354" s="14">
        <f>Month!E345+F353</f>
        <v>0</v>
      </c>
      <c r="G354" s="14">
        <f>Month!F345+G353</f>
        <v>5.62E-2</v>
      </c>
      <c r="H354" s="14">
        <f>Month!G345+H353</f>
        <v>19.607900000000001</v>
      </c>
      <c r="I354" s="14">
        <f>Month!H345+I353</f>
        <v>6.0434000000000001</v>
      </c>
      <c r="J354" s="14">
        <f>Month!I345+J353</f>
        <v>0.84030000000000005</v>
      </c>
      <c r="K354" s="14">
        <f>Month!J345+K353</f>
        <v>14.261700000000001</v>
      </c>
      <c r="L354" s="14">
        <f>Month!K345+L353</f>
        <v>5.0137999999999998</v>
      </c>
      <c r="M354" s="14">
        <f>Month!L345+M353</f>
        <v>9.2478999999999996</v>
      </c>
      <c r="N354" s="14">
        <f>Month!M345+N353</f>
        <v>0.32879999999999998</v>
      </c>
      <c r="O354" s="14">
        <f>Month!N345+O353</f>
        <v>3.7332000000000001</v>
      </c>
      <c r="P354" s="14">
        <f>Month!O345+P353</f>
        <v>0.26139999999999997</v>
      </c>
      <c r="Q354" s="14">
        <f>Month!P345+Q353</f>
        <v>-0.11479999999999999</v>
      </c>
      <c r="R354" s="14">
        <f>Month!Q345+R353</f>
        <v>-5.9700000000000003E-2</v>
      </c>
      <c r="S354" s="14">
        <f>Month!R345+S353</f>
        <v>4.49</v>
      </c>
      <c r="T354" s="14">
        <f>Month!S345+T353</f>
        <v>19.168800000000001</v>
      </c>
      <c r="U354" s="14">
        <f>Month!T345+U353</f>
        <v>4.3933</v>
      </c>
      <c r="V354" s="14">
        <f>Month!U345+V353</f>
        <v>4.4856999999999996</v>
      </c>
      <c r="W354" s="14">
        <f>Month!V345+W353</f>
        <v>53.837500000000006</v>
      </c>
      <c r="X354" s="14">
        <f>Month!W345+X353</f>
        <v>25.2074</v>
      </c>
      <c r="Y354" s="14">
        <f>Month!X345+Y353</f>
        <v>19.164000000000001</v>
      </c>
      <c r="Z354" s="14">
        <f>Month!Y345+Z353</f>
        <v>19.664200000000001</v>
      </c>
    </row>
    <row r="355" spans="1:26" x14ac:dyDescent="0.35">
      <c r="A355" s="13">
        <f t="shared" ref="A355:A364" si="15">A354</f>
        <v>2025</v>
      </c>
      <c r="B355" s="112" t="s">
        <v>756</v>
      </c>
      <c r="C355" s="14">
        <f>Month!B346+C354</f>
        <v>67.076400000000007</v>
      </c>
      <c r="D355" s="14">
        <f>Month!C346+D354</f>
        <v>3.1463999999999999</v>
      </c>
      <c r="E355" s="14">
        <f>Month!D346+E354</f>
        <v>63.929999999999993</v>
      </c>
      <c r="F355" s="14">
        <f>Month!E346+F354</f>
        <v>0</v>
      </c>
      <c r="G355" s="14">
        <f>Month!F346+G354</f>
        <v>7.4499999999999997E-2</v>
      </c>
      <c r="H355" s="14">
        <f>Month!G346+H354</f>
        <v>27.557500000000001</v>
      </c>
      <c r="I355" s="14">
        <f>Month!H346+I354</f>
        <v>8.7503999999999991</v>
      </c>
      <c r="J355" s="14">
        <f>Month!I346+J354</f>
        <v>1.1396999999999999</v>
      </c>
      <c r="K355" s="14">
        <f>Month!J346+K354</f>
        <v>20.2668</v>
      </c>
      <c r="L355" s="14">
        <f>Month!K346+L354</f>
        <v>7.3639999999999999</v>
      </c>
      <c r="M355" s="14">
        <f>Month!L346+M354</f>
        <v>12.902799999999999</v>
      </c>
      <c r="N355" s="14">
        <f>Month!M346+N354</f>
        <v>0.87349999999999994</v>
      </c>
      <c r="O355" s="14">
        <f>Month!N346+O354</f>
        <v>5.1440000000000001</v>
      </c>
      <c r="P355" s="14">
        <f>Month!O346+P354</f>
        <v>0.37449999999999994</v>
      </c>
      <c r="Q355" s="14">
        <f>Month!P346+Q354</f>
        <v>-0.15939999999999999</v>
      </c>
      <c r="R355" s="14">
        <f>Month!Q346+R354</f>
        <v>-9.1499999999999998E-2</v>
      </c>
      <c r="S355" s="14">
        <f>Month!R346+S354</f>
        <v>6.0876999999999999</v>
      </c>
      <c r="T355" s="14">
        <f>Month!S346+T354</f>
        <v>27.063000000000002</v>
      </c>
      <c r="U355" s="14">
        <f>Month!T346+U354</f>
        <v>7.8325999999999993</v>
      </c>
      <c r="V355" s="14">
        <f>Month!U346+V354</f>
        <v>6.5210999999999997</v>
      </c>
      <c r="W355" s="14">
        <f>Month!V346+W354</f>
        <v>78.283800000000014</v>
      </c>
      <c r="X355" s="14">
        <f>Month!W346+X354</f>
        <v>36.174399999999999</v>
      </c>
      <c r="Y355" s="14">
        <f>Month!X346+Y354</f>
        <v>27.423999999999999</v>
      </c>
      <c r="Z355" s="14">
        <f>Month!Y346+Z354</f>
        <v>27.632200000000001</v>
      </c>
    </row>
    <row r="356" spans="1:26" x14ac:dyDescent="0.35">
      <c r="A356" s="13">
        <f t="shared" si="15"/>
        <v>2025</v>
      </c>
      <c r="B356" s="112" t="s">
        <v>757</v>
      </c>
      <c r="C356" s="14">
        <f>Month!B347+C355</f>
        <v>83.597800000000007</v>
      </c>
      <c r="D356" s="14">
        <f>Month!C347+D355</f>
        <v>3.9565999999999999</v>
      </c>
      <c r="E356" s="14">
        <f>Month!D347+E355</f>
        <v>79.641199999999998</v>
      </c>
      <c r="F356" s="14">
        <f>Month!E347+F355</f>
        <v>0</v>
      </c>
      <c r="G356" s="14">
        <f>Month!F347+G355</f>
        <v>0.1056</v>
      </c>
      <c r="H356" s="14">
        <f>Month!G347+H355</f>
        <v>33.5184</v>
      </c>
      <c r="I356" s="14">
        <f>Month!H347+I355</f>
        <v>11.529699999999998</v>
      </c>
      <c r="J356" s="14">
        <f>Month!I347+J355</f>
        <v>1.2579</v>
      </c>
      <c r="K356" s="14">
        <f>Month!J347+K355</f>
        <v>24.657699999999998</v>
      </c>
      <c r="L356" s="14">
        <f>Month!K347+L355</f>
        <v>8.9397000000000002</v>
      </c>
      <c r="M356" s="14">
        <f>Month!L347+M355</f>
        <v>15.718</v>
      </c>
      <c r="N356" s="14">
        <f>Month!M347+N355</f>
        <v>1.6118999999999999</v>
      </c>
      <c r="O356" s="14">
        <f>Month!N347+O355</f>
        <v>6.7548000000000004</v>
      </c>
      <c r="P356" s="14">
        <f>Month!O347+P355</f>
        <v>0.47859999999999991</v>
      </c>
      <c r="Q356" s="14">
        <f>Month!P347+Q355</f>
        <v>-0.15029999999999999</v>
      </c>
      <c r="R356" s="14">
        <f>Month!Q347+R355</f>
        <v>-0.1232</v>
      </c>
      <c r="S356" s="14">
        <f>Month!R347+S355</f>
        <v>7.8438999999999997</v>
      </c>
      <c r="T356" s="14">
        <f>Month!S347+T355</f>
        <v>33.013800000000003</v>
      </c>
      <c r="U356" s="14">
        <f>Month!T347+U355</f>
        <v>10.918199999999999</v>
      </c>
      <c r="V356" s="14">
        <f>Month!U347+V355</f>
        <v>9.6677999999999997</v>
      </c>
      <c r="W356" s="14">
        <f>Month!V347+W355</f>
        <v>100.22730000000001</v>
      </c>
      <c r="X356" s="14">
        <f>Month!W347+X355</f>
        <v>45.811999999999998</v>
      </c>
      <c r="Y356" s="14">
        <f>Month!X347+Y355</f>
        <v>34.282299999999999</v>
      </c>
      <c r="Z356" s="14">
        <f>Month!Y347+Z355</f>
        <v>33.624200000000002</v>
      </c>
    </row>
    <row r="357" spans="1:26" x14ac:dyDescent="0.35">
      <c r="A357" s="13">
        <f t="shared" si="15"/>
        <v>2025</v>
      </c>
      <c r="B357" s="112" t="s">
        <v>758</v>
      </c>
      <c r="C357" s="14">
        <f>Month!B348+C356</f>
        <v>100.12530000000001</v>
      </c>
      <c r="D357" s="14">
        <f>Month!C348+D356</f>
        <v>4.7969999999999997</v>
      </c>
      <c r="E357" s="14">
        <f>Month!D348+E356</f>
        <v>95.328299999999999</v>
      </c>
      <c r="F357" s="14">
        <f>Month!E348+F356</f>
        <v>0</v>
      </c>
      <c r="G357" s="14">
        <f>Month!F348+G356</f>
        <v>0.12709999999999999</v>
      </c>
      <c r="H357" s="14">
        <f>Month!G348+H356</f>
        <v>38.2316</v>
      </c>
      <c r="I357" s="14">
        <f>Month!H348+I356</f>
        <v>14.750199999999998</v>
      </c>
      <c r="J357" s="14">
        <f>Month!I348+J356</f>
        <v>1.3751</v>
      </c>
      <c r="K357" s="14">
        <f>Month!J348+K356</f>
        <v>29.847999999999999</v>
      </c>
      <c r="L357" s="14">
        <f>Month!K348+L356</f>
        <v>10.5328</v>
      </c>
      <c r="M357" s="14">
        <f>Month!L348+M356</f>
        <v>19.315200000000001</v>
      </c>
      <c r="N357" s="14">
        <f>Month!M348+N356</f>
        <v>2.4367999999999999</v>
      </c>
      <c r="O357" s="14">
        <f>Month!N348+O356</f>
        <v>8.2782</v>
      </c>
      <c r="P357" s="14">
        <f>Month!O348+P356</f>
        <v>0.60299999999999987</v>
      </c>
      <c r="Q357" s="14">
        <f>Month!P348+Q356</f>
        <v>-0.16519999999999999</v>
      </c>
      <c r="R357" s="14">
        <f>Month!Q348+R356</f>
        <v>-0.1565</v>
      </c>
      <c r="S357" s="14">
        <f>Month!R348+S356</f>
        <v>9.5427</v>
      </c>
      <c r="T357" s="14">
        <f>Month!S348+T356</f>
        <v>37.697400000000002</v>
      </c>
      <c r="U357" s="14">
        <f>Month!T348+U356</f>
        <v>13.338999999999999</v>
      </c>
      <c r="V357" s="14">
        <f>Month!U348+V356</f>
        <v>12.9107</v>
      </c>
      <c r="W357" s="14">
        <f>Month!V348+W356</f>
        <v>121.57810000000001</v>
      </c>
      <c r="X357" s="14">
        <f>Month!W348+X356</f>
        <v>56.688299999999998</v>
      </c>
      <c r="Y357" s="14">
        <f>Month!X348+Y356</f>
        <v>41.938099999999999</v>
      </c>
      <c r="Z357" s="14">
        <f>Month!Y348+Z356</f>
        <v>38.358900000000006</v>
      </c>
    </row>
    <row r="358" spans="1:26" x14ac:dyDescent="0.35">
      <c r="A358" s="13">
        <f t="shared" si="15"/>
        <v>2025</v>
      </c>
      <c r="B358" s="112" t="s">
        <v>759</v>
      </c>
      <c r="C358" s="14">
        <f>Month!B349+C357</f>
        <v>116.95880000000001</v>
      </c>
      <c r="D358" s="14">
        <f>Month!C349+D357</f>
        <v>5.6598999999999995</v>
      </c>
      <c r="E358" s="14">
        <f>Month!D349+E357</f>
        <v>111.2989</v>
      </c>
      <c r="F358" s="14">
        <f>Month!E349+F357</f>
        <v>0</v>
      </c>
      <c r="G358" s="14">
        <f>Month!F349+G357</f>
        <v>0.15899999999999997</v>
      </c>
      <c r="H358" s="14">
        <f>Month!G349+H357</f>
        <v>42.292500000000004</v>
      </c>
      <c r="I358" s="14">
        <f>Month!H349+I357</f>
        <v>17.829299999999996</v>
      </c>
      <c r="J358" s="14">
        <f>Month!I349+J357</f>
        <v>1.5397000000000001</v>
      </c>
      <c r="K358" s="14">
        <f>Month!J349+K357</f>
        <v>36.055300000000003</v>
      </c>
      <c r="L358" s="14">
        <f>Month!K349+L357</f>
        <v>12.729200000000001</v>
      </c>
      <c r="M358" s="14">
        <f>Month!L349+M357</f>
        <v>23.3261</v>
      </c>
      <c r="N358" s="14">
        <f>Month!M349+N357</f>
        <v>3.2436999999999996</v>
      </c>
      <c r="O358" s="14">
        <f>Month!N349+O357</f>
        <v>9.8331999999999997</v>
      </c>
      <c r="P358" s="14">
        <f>Month!O349+P357</f>
        <v>0.71679999999999988</v>
      </c>
      <c r="Q358" s="14">
        <f>Month!P349+Q357</f>
        <v>-0.17839999999999998</v>
      </c>
      <c r="R358" s="14">
        <f>Month!Q349+R357</f>
        <v>-0.19209999999999999</v>
      </c>
      <c r="S358" s="14">
        <f>Month!R349+S357</f>
        <v>11.2737</v>
      </c>
      <c r="T358" s="14">
        <f>Month!S349+T357</f>
        <v>41.727900000000005</v>
      </c>
      <c r="U358" s="14">
        <f>Month!T349+U357</f>
        <v>15.214599999999999</v>
      </c>
      <c r="V358" s="14">
        <f>Month!U349+V357</f>
        <v>16.0154</v>
      </c>
      <c r="W358" s="14">
        <f>Month!V349+W357</f>
        <v>142.529</v>
      </c>
      <c r="X358" s="14">
        <f>Month!W349+X357</f>
        <v>68.501199999999997</v>
      </c>
      <c r="Y358" s="14">
        <f>Month!X349+Y357</f>
        <v>50.671900000000001</v>
      </c>
      <c r="Z358" s="14">
        <f>Month!Y349+Z357</f>
        <v>42.451700000000002</v>
      </c>
    </row>
    <row r="359" spans="1:26" x14ac:dyDescent="0.35">
      <c r="A359" s="13">
        <f t="shared" si="15"/>
        <v>2025</v>
      </c>
      <c r="B359" s="112" t="s">
        <v>760</v>
      </c>
      <c r="C359" s="14">
        <f>Month!B350+C358</f>
        <v>133.29840000000002</v>
      </c>
      <c r="D359" s="14">
        <f>Month!C350+D358</f>
        <v>6.492799999999999</v>
      </c>
      <c r="E359" s="14">
        <f>Month!D350+E358</f>
        <v>126.8056</v>
      </c>
      <c r="F359" s="14">
        <f>Month!E350+F358</f>
        <v>0</v>
      </c>
      <c r="G359" s="14">
        <f>Month!F350+G358</f>
        <v>0.20269999999999999</v>
      </c>
      <c r="H359" s="14">
        <f>Month!G350+H358</f>
        <v>47.931500000000007</v>
      </c>
      <c r="I359" s="14">
        <f>Month!H350+I358</f>
        <v>20.967999999999996</v>
      </c>
      <c r="J359" s="14">
        <f>Month!I350+J358</f>
        <v>1.7451000000000001</v>
      </c>
      <c r="K359" s="14">
        <f>Month!J350+K358</f>
        <v>39.8919</v>
      </c>
      <c r="L359" s="14">
        <f>Month!K350+L358</f>
        <v>14.036100000000001</v>
      </c>
      <c r="M359" s="14">
        <f>Month!L350+M358</f>
        <v>25.855800000000002</v>
      </c>
      <c r="N359" s="14">
        <f>Month!M350+N358</f>
        <v>3.9741999999999997</v>
      </c>
      <c r="O359" s="14">
        <f>Month!N350+O358</f>
        <v>11.664199999999999</v>
      </c>
      <c r="P359" s="14">
        <f>Month!O350+P358</f>
        <v>0.83489999999999986</v>
      </c>
      <c r="Q359" s="14">
        <f>Month!P350+Q358</f>
        <v>-0.18359999999999999</v>
      </c>
      <c r="R359" s="14">
        <f>Month!Q350+R358</f>
        <v>-0.22319999999999998</v>
      </c>
      <c r="S359" s="14">
        <f>Month!R350+S358</f>
        <v>13.3642</v>
      </c>
      <c r="T359" s="14">
        <f>Month!S350+T358</f>
        <v>47.269200000000005</v>
      </c>
      <c r="U359" s="14">
        <f>Month!T350+U358</f>
        <v>18.360900000000001</v>
      </c>
      <c r="V359" s="14">
        <f>Month!U350+V358</f>
        <v>18.874500000000001</v>
      </c>
      <c r="W359" s="14">
        <f>Month!V350+W358</f>
        <v>164.0411</v>
      </c>
      <c r="X359" s="14">
        <f>Month!W350+X358</f>
        <v>78.243399999999994</v>
      </c>
      <c r="Y359" s="14">
        <f>Month!X350+Y358</f>
        <v>57.275400000000005</v>
      </c>
      <c r="Z359" s="14">
        <f>Month!Y350+Z358</f>
        <v>48.134399999999999</v>
      </c>
    </row>
    <row r="360" spans="1:26" x14ac:dyDescent="0.35">
      <c r="A360" s="13">
        <f t="shared" si="15"/>
        <v>2025</v>
      </c>
      <c r="B360" s="112" t="s">
        <v>761</v>
      </c>
      <c r="C360" s="14">
        <f>Month!B351+C359</f>
        <v>149.29250000000002</v>
      </c>
      <c r="D360" s="14">
        <f>Month!C351+D359</f>
        <v>7.2603999999999989</v>
      </c>
      <c r="E360" s="14">
        <f>Month!D351+E359</f>
        <v>142.03209999999999</v>
      </c>
      <c r="F360" s="14">
        <f>Month!E351+F359</f>
        <v>0</v>
      </c>
      <c r="G360" s="14">
        <f>Month!F351+G359</f>
        <v>0.22739999999999999</v>
      </c>
      <c r="H360" s="14">
        <f>Month!G351+H359</f>
        <v>53.100800000000007</v>
      </c>
      <c r="I360" s="14">
        <f>Month!H351+I359</f>
        <v>23.284699999999997</v>
      </c>
      <c r="J360" s="14">
        <f>Month!I351+J359</f>
        <v>1.9521000000000002</v>
      </c>
      <c r="K360" s="14">
        <f>Month!J351+K359</f>
        <v>44.994300000000003</v>
      </c>
      <c r="L360" s="14">
        <f>Month!K351+L359</f>
        <v>15.782400000000001</v>
      </c>
      <c r="M360" s="14">
        <f>Month!L351+M359</f>
        <v>29.211800000000004</v>
      </c>
      <c r="N360" s="14">
        <f>Month!M351+N359</f>
        <v>4.6418999999999997</v>
      </c>
      <c r="O360" s="14">
        <f>Month!N351+O359</f>
        <v>13.3307</v>
      </c>
      <c r="P360" s="14">
        <f>Month!O351+P359</f>
        <v>0.95069999999999988</v>
      </c>
      <c r="Q360" s="14">
        <f>Month!P351+Q359</f>
        <v>-0.19389999999999999</v>
      </c>
      <c r="R360" s="14">
        <f>Month!Q351+R359</f>
        <v>-0.25659999999999999</v>
      </c>
      <c r="S360" s="14">
        <f>Month!R351+S359</f>
        <v>15.287100000000001</v>
      </c>
      <c r="T360" s="14">
        <f>Month!S351+T359</f>
        <v>52.322700000000005</v>
      </c>
      <c r="U360" s="14">
        <f>Month!T351+U359</f>
        <v>21.211100000000002</v>
      </c>
      <c r="V360" s="14">
        <f>Month!U351+V359</f>
        <v>21.581700000000001</v>
      </c>
      <c r="W360" s="14">
        <f>Month!V351+W359</f>
        <v>184.82499999999999</v>
      </c>
      <c r="X360" s="14">
        <f>Month!W351+X359</f>
        <v>88.203800000000001</v>
      </c>
      <c r="Y360" s="14">
        <f>Month!X351+Y359</f>
        <v>64.919000000000011</v>
      </c>
      <c r="Z360" s="14">
        <f>Month!Y351+Z359</f>
        <v>53.328400000000002</v>
      </c>
    </row>
    <row r="361" spans="1:26" x14ac:dyDescent="0.35">
      <c r="A361" s="13">
        <f t="shared" si="15"/>
        <v>2025</v>
      </c>
      <c r="B361" s="112" t="s">
        <v>762</v>
      </c>
      <c r="C361" s="14">
        <f>Month!B352+C360</f>
        <v>166.76750000000001</v>
      </c>
      <c r="D361" s="14">
        <f>Month!C352+D360</f>
        <v>8.0837999999999983</v>
      </c>
      <c r="E361" s="14">
        <f>Month!D352+E360</f>
        <v>158.68369999999999</v>
      </c>
      <c r="F361" s="14">
        <f>Month!E352+F360</f>
        <v>0</v>
      </c>
      <c r="G361" s="14">
        <f>Month!F352+G360</f>
        <v>0.26639999999999997</v>
      </c>
      <c r="H361" s="14">
        <f>Month!G352+H360</f>
        <v>58.093100000000007</v>
      </c>
      <c r="I361" s="14">
        <f>Month!H352+I360</f>
        <v>25.337199999999996</v>
      </c>
      <c r="J361" s="14">
        <f>Month!I352+J360</f>
        <v>2.2233000000000001</v>
      </c>
      <c r="K361" s="14">
        <f>Month!J352+K360</f>
        <v>52.117200000000004</v>
      </c>
      <c r="L361" s="14">
        <f>Month!K352+L360</f>
        <v>18.0106</v>
      </c>
      <c r="M361" s="14">
        <f>Month!L352+M360</f>
        <v>34.106500000000004</v>
      </c>
      <c r="N361" s="14">
        <f>Month!M352+N360</f>
        <v>5.1505000000000001</v>
      </c>
      <c r="O361" s="14">
        <f>Month!N352+O360</f>
        <v>14.9345</v>
      </c>
      <c r="P361" s="14">
        <f>Month!O352+P360</f>
        <v>1.0753999999999999</v>
      </c>
      <c r="Q361" s="14">
        <f>Month!P352+Q360</f>
        <v>-0.22109999999999999</v>
      </c>
      <c r="R361" s="14">
        <f>Month!Q352+R360</f>
        <v>-0.29270000000000002</v>
      </c>
      <c r="S361" s="14">
        <f>Month!R352+S360</f>
        <v>17.1158</v>
      </c>
      <c r="T361" s="14">
        <f>Month!S352+T360</f>
        <v>57.253700000000002</v>
      </c>
      <c r="U361" s="14">
        <f>Month!T352+U360</f>
        <v>23.314</v>
      </c>
      <c r="V361" s="14">
        <f>Month!U352+V360</f>
        <v>24.762500000000003</v>
      </c>
      <c r="W361" s="14">
        <f>Month!V352+W360</f>
        <v>206.7603</v>
      </c>
      <c r="X361" s="14">
        <f>Month!W352+X360</f>
        <v>99.762799999999999</v>
      </c>
      <c r="Y361" s="14">
        <f>Month!X352+Y360</f>
        <v>74.42540000000001</v>
      </c>
      <c r="Z361" s="14">
        <f>Month!Y352+Z360</f>
        <v>58.359700000000004</v>
      </c>
    </row>
    <row r="362" spans="1:26" x14ac:dyDescent="0.35">
      <c r="A362" s="13">
        <f t="shared" si="15"/>
        <v>2025</v>
      </c>
      <c r="B362" s="112" t="s">
        <v>763</v>
      </c>
      <c r="C362" s="14">
        <f>Month!B353+C361</f>
        <v>187.22410000000002</v>
      </c>
      <c r="D362" s="14">
        <f>Month!C353+D361</f>
        <v>9.0589999999999975</v>
      </c>
      <c r="E362" s="14">
        <f>Month!D353+E361</f>
        <v>178.1651</v>
      </c>
      <c r="F362" s="14">
        <f>Month!E353+F361</f>
        <v>0</v>
      </c>
      <c r="G362" s="14">
        <f>Month!F353+G361</f>
        <v>0.30269999999999997</v>
      </c>
      <c r="H362" s="14">
        <f>Month!G353+H361</f>
        <v>65.226000000000013</v>
      </c>
      <c r="I362" s="14">
        <f>Month!H353+I361</f>
        <v>27.767199999999995</v>
      </c>
      <c r="J362" s="14">
        <f>Month!I353+J361</f>
        <v>2.5821000000000001</v>
      </c>
      <c r="K362" s="14">
        <f>Month!J353+K361</f>
        <v>59.737200000000001</v>
      </c>
      <c r="L362" s="14">
        <f>Month!K353+L361</f>
        <v>20.5975</v>
      </c>
      <c r="M362" s="14">
        <f>Month!L353+M361</f>
        <v>39.139600000000002</v>
      </c>
      <c r="N362" s="14">
        <f>Month!M353+N361</f>
        <v>5.4164000000000003</v>
      </c>
      <c r="O362" s="14">
        <f>Month!N353+O361</f>
        <v>16.5214</v>
      </c>
      <c r="P362" s="14">
        <f>Month!O353+P361</f>
        <v>1.1903999999999999</v>
      </c>
      <c r="Q362" s="14">
        <f>Month!P353+Q361</f>
        <v>-0.24769999999999998</v>
      </c>
      <c r="R362" s="14">
        <f>Month!Q353+R361</f>
        <v>-0.3306</v>
      </c>
      <c r="S362" s="14">
        <f>Month!R353+S361</f>
        <v>18.975300000000001</v>
      </c>
      <c r="T362" s="14">
        <f>Month!S353+T361</f>
        <v>64.265200000000007</v>
      </c>
      <c r="U362" s="14">
        <f>Month!T353+U361</f>
        <v>25.5092</v>
      </c>
      <c r="V362" s="14">
        <f>Month!U353+V361</f>
        <v>26.956200000000003</v>
      </c>
      <c r="W362" s="14">
        <f>Month!V353+W361</f>
        <v>230.63060000000002</v>
      </c>
      <c r="X362" s="14">
        <f>Month!W353+X361</f>
        <v>112.0245</v>
      </c>
      <c r="Y362" s="14">
        <f>Month!X353+Y361</f>
        <v>84.257000000000005</v>
      </c>
      <c r="Z362" s="14">
        <f>Month!Y353+Z361</f>
        <v>65.528900000000007</v>
      </c>
    </row>
    <row r="363" spans="1:26" x14ac:dyDescent="0.35">
      <c r="A363" s="13">
        <f t="shared" si="15"/>
        <v>2025</v>
      </c>
      <c r="B363" s="112" t="s">
        <v>764</v>
      </c>
      <c r="C363" s="14">
        <f>Month!B354+C362</f>
        <v>209.93030000000002</v>
      </c>
      <c r="D363" s="14">
        <f>Month!C354+D362</f>
        <v>10.089599999999997</v>
      </c>
      <c r="E363" s="14">
        <f>Month!D354+E362</f>
        <v>199.8408</v>
      </c>
      <c r="F363" s="14">
        <f>Month!E354+F362</f>
        <v>0</v>
      </c>
      <c r="G363" s="14">
        <f>Month!F354+G362</f>
        <v>0.34599999999999997</v>
      </c>
      <c r="H363" s="14">
        <f>Month!G354+H362</f>
        <v>72.510800000000017</v>
      </c>
      <c r="I363" s="14">
        <f>Month!H354+I362</f>
        <v>30.342999999999996</v>
      </c>
      <c r="J363" s="14">
        <f>Month!I354+J362</f>
        <v>3.077</v>
      </c>
      <c r="K363" s="14">
        <f>Month!J354+K362</f>
        <v>68.672600000000003</v>
      </c>
      <c r="L363" s="14">
        <f>Month!K354+L362</f>
        <v>23.339199999999998</v>
      </c>
      <c r="M363" s="14">
        <f>Month!L354+M362</f>
        <v>45.333300000000001</v>
      </c>
      <c r="N363" s="14">
        <f>Month!M354+N362</f>
        <v>5.5836000000000006</v>
      </c>
      <c r="O363" s="14">
        <f>Month!N354+O362</f>
        <v>18.660599999999999</v>
      </c>
      <c r="P363" s="14">
        <f>Month!O354+P362</f>
        <v>1.3181999999999998</v>
      </c>
      <c r="Q363" s="14">
        <f>Month!P354+Q362</f>
        <v>-0.29929999999999995</v>
      </c>
      <c r="R363" s="14">
        <f>Month!Q354+R362</f>
        <v>-0.37170000000000003</v>
      </c>
      <c r="S363" s="14">
        <f>Month!R354+S362</f>
        <v>21.390599999999999</v>
      </c>
      <c r="T363" s="14">
        <f>Month!S354+T362</f>
        <v>71.444900000000004</v>
      </c>
      <c r="U363" s="14">
        <f>Month!T354+U362</f>
        <v>27.021699999999999</v>
      </c>
      <c r="V363" s="14">
        <f>Month!U354+V362</f>
        <v>29.286300000000004</v>
      </c>
      <c r="W363" s="14">
        <f>Month!V354+W362</f>
        <v>256.14890000000003</v>
      </c>
      <c r="X363" s="14">
        <f>Month!W354+X362</f>
        <v>126.33710000000001</v>
      </c>
      <c r="Y363" s="14">
        <f>Month!X354+Y362</f>
        <v>95.993800000000007</v>
      </c>
      <c r="Z363" s="14">
        <f>Month!Y354+Z362</f>
        <v>72.857000000000014</v>
      </c>
    </row>
    <row r="364" spans="1:26" x14ac:dyDescent="0.35">
      <c r="A364" s="43">
        <f t="shared" si="15"/>
        <v>2025</v>
      </c>
      <c r="B364" s="113" t="s">
        <v>765</v>
      </c>
      <c r="C364" s="45">
        <f>Month!B355+C363</f>
        <v>232.846</v>
      </c>
      <c r="D364" s="45">
        <f>Month!C355+D363</f>
        <v>11.144999999999998</v>
      </c>
      <c r="E364" s="45">
        <f>Month!D355+E363</f>
        <v>221.7012</v>
      </c>
      <c r="F364" s="45">
        <f>Month!E355+F363</f>
        <v>0</v>
      </c>
      <c r="G364" s="45">
        <f>Month!F355+G363</f>
        <v>0.39439999999999997</v>
      </c>
      <c r="H364" s="45">
        <f>Month!G355+H363</f>
        <v>79.486000000000018</v>
      </c>
      <c r="I364" s="45">
        <f>Month!H355+I363</f>
        <v>33.002399999999994</v>
      </c>
      <c r="J364" s="45">
        <f>Month!I355+J363</f>
        <v>3.6433999999999997</v>
      </c>
      <c r="K364" s="45">
        <f>Month!J355+K363</f>
        <v>78.106899999999996</v>
      </c>
      <c r="L364" s="45">
        <f>Month!K355+L363</f>
        <v>26.305899999999998</v>
      </c>
      <c r="M364" s="45">
        <f>Month!L355+M363</f>
        <v>51.801000000000002</v>
      </c>
      <c r="N364" s="45">
        <f>Month!M355+N363</f>
        <v>5.6933000000000007</v>
      </c>
      <c r="O364" s="45">
        <f>Month!N355+O363</f>
        <v>20.6648</v>
      </c>
      <c r="P364" s="45">
        <f>Month!O355+P363</f>
        <v>1.4564999999999999</v>
      </c>
      <c r="Q364" s="45">
        <f>Month!P355+Q363</f>
        <v>-0.33199999999999996</v>
      </c>
      <c r="R364" s="45">
        <f>Month!Q355+R363</f>
        <v>-0.41440000000000005</v>
      </c>
      <c r="S364" s="45">
        <f>Month!R355+S363</f>
        <v>23.6404</v>
      </c>
      <c r="T364" s="45">
        <f>Month!S355+T363</f>
        <v>78.361199999999997</v>
      </c>
      <c r="U364" s="45">
        <f>Month!T355+U363</f>
        <v>29.729700000000001</v>
      </c>
      <c r="V364" s="45">
        <f>Month!U355+V363</f>
        <v>31.534900000000004</v>
      </c>
      <c r="W364" s="45">
        <f>Month!V355+W363</f>
        <v>282.96590000000003</v>
      </c>
      <c r="X364" s="45">
        <f>Month!W355+X363</f>
        <v>141.11100000000002</v>
      </c>
      <c r="Y364" s="45">
        <f>Month!X355+Y363</f>
        <v>108.1084</v>
      </c>
      <c r="Z364" s="45">
        <f>Month!Y355+Z363</f>
        <v>79.880500000000012</v>
      </c>
    </row>
    <row r="365" spans="1:26" x14ac:dyDescent="0.35">
      <c r="A365" s="13">
        <v>2026</v>
      </c>
      <c r="B365" s="132" t="s">
        <v>767</v>
      </c>
      <c r="C365" s="14">
        <f>Month!B356</f>
        <v>25.5426</v>
      </c>
      <c r="D365" s="14">
        <f>Month!C356</f>
        <v>1.1007</v>
      </c>
      <c r="E365" s="14">
        <f>Month!D356</f>
        <v>24.4419</v>
      </c>
      <c r="F365" s="14">
        <f>Month!E356</f>
        <v>0</v>
      </c>
      <c r="G365" s="14">
        <f>Month!F356</f>
        <v>0.05</v>
      </c>
      <c r="H365" s="14">
        <f>Month!G356</f>
        <v>9.3818000000000001</v>
      </c>
      <c r="I365" s="14">
        <f>Month!H356</f>
        <v>2.7646999999999999</v>
      </c>
      <c r="J365" s="14">
        <f>Month!I356</f>
        <v>0.39300000000000002</v>
      </c>
      <c r="K365" s="14">
        <f>Month!J356</f>
        <v>9.7378</v>
      </c>
      <c r="L365" s="14">
        <f>Month!K356</f>
        <v>3.3521999999999998</v>
      </c>
      <c r="M365" s="14">
        <f>Month!L356</f>
        <v>6.3856000000000002</v>
      </c>
      <c r="N365" s="14">
        <f>Month!M356</f>
        <v>0.128</v>
      </c>
      <c r="O365" s="14">
        <f>Month!N356</f>
        <v>1.9504999999999999</v>
      </c>
      <c r="P365" s="14">
        <f>Month!O356</f>
        <v>0.12939999999999999</v>
      </c>
      <c r="Q365" s="14">
        <f>Month!P356</f>
        <v>-4.6199999999999998E-2</v>
      </c>
      <c r="R365" s="14">
        <f>Month!Q356</f>
        <v>-4.7100000000000003E-2</v>
      </c>
      <c r="S365" s="14">
        <f>Month!R356</f>
        <v>2.1368999999999998</v>
      </c>
      <c r="T365" s="14">
        <f>Month!S356</f>
        <v>9.3748000000000005</v>
      </c>
      <c r="U365" s="14">
        <f>Month!T356</f>
        <v>1.8351999999999999</v>
      </c>
      <c r="V365" s="14">
        <f>Month!U356</f>
        <v>2.464</v>
      </c>
      <c r="W365" s="14">
        <f>Month!V356</f>
        <v>28.741199999999999</v>
      </c>
      <c r="X365" s="14">
        <f>Month!W356</f>
        <v>14.974</v>
      </c>
      <c r="Y365" s="14">
        <f>Month!X356</f>
        <v>12.209300000000001</v>
      </c>
      <c r="Z365" s="14">
        <f>Month!Y356</f>
        <v>9.4318000000000008</v>
      </c>
    </row>
    <row r="366" spans="1:26" x14ac:dyDescent="0.35">
      <c r="A366" s="13">
        <v>2026</v>
      </c>
      <c r="B366" s="112" t="s">
        <v>769</v>
      </c>
      <c r="C366" s="14">
        <f>Month!B357+C365</f>
        <v>47.850999999999999</v>
      </c>
      <c r="D366" s="14">
        <f>Month!C357+D365</f>
        <v>2.1078999999999999</v>
      </c>
      <c r="E366" s="14">
        <f>Month!D357+E365</f>
        <v>45.743099999999998</v>
      </c>
      <c r="F366" s="14">
        <f>Month!E357+F365</f>
        <v>0</v>
      </c>
      <c r="G366" s="14">
        <f>Month!F357+G365</f>
        <v>9.11E-2</v>
      </c>
      <c r="H366" s="14">
        <f>Month!G357+H365</f>
        <v>17.099600000000002</v>
      </c>
      <c r="I366" s="14">
        <f>Month!H357+I365</f>
        <v>5.3792</v>
      </c>
      <c r="J366" s="14">
        <f>Month!I357+J365</f>
        <v>0.67880000000000007</v>
      </c>
      <c r="K366" s="14">
        <f>Month!J357+K365</f>
        <v>18.372500000000002</v>
      </c>
      <c r="L366" s="14">
        <f>Month!K357+L365</f>
        <v>6.3993000000000002</v>
      </c>
      <c r="M366" s="14">
        <f>Month!L357+M365</f>
        <v>11.9732</v>
      </c>
      <c r="N366" s="14">
        <f>Month!M357+N365</f>
        <v>0.30459999999999998</v>
      </c>
      <c r="O366" s="14">
        <f>Month!N357+O365</f>
        <v>3.7240000000000002</v>
      </c>
      <c r="P366" s="14">
        <f>Month!O357+P365</f>
        <v>0.25169999999999998</v>
      </c>
      <c r="Q366" s="14">
        <f>Month!P357+Q365</f>
        <v>-6.7099999999999993E-2</v>
      </c>
      <c r="R366" s="14">
        <f>Month!Q357+R365</f>
        <v>-9.1400000000000009E-2</v>
      </c>
      <c r="S366" s="14">
        <f>Month!R357+S365</f>
        <v>4.0670999999999999</v>
      </c>
      <c r="T366" s="14">
        <f>Month!S357+T365</f>
        <v>17.099399999999999</v>
      </c>
      <c r="U366" s="14">
        <f>Month!T357+U365</f>
        <v>3.1981000000000002</v>
      </c>
      <c r="V366" s="14">
        <f>Month!U357+V365</f>
        <v>4.6853999999999996</v>
      </c>
      <c r="W366" s="14">
        <f>Month!V357+W365</f>
        <v>53.6267</v>
      </c>
      <c r="X366" s="14">
        <f>Month!W357+X365</f>
        <v>28.459099999999999</v>
      </c>
      <c r="Y366" s="14">
        <f>Month!X357+Y365</f>
        <v>23.08</v>
      </c>
      <c r="Z366" s="14">
        <f>Month!Y357+Z365</f>
        <v>17.190800000000003</v>
      </c>
    </row>
    <row r="367" spans="1:26" x14ac:dyDescent="0.35">
      <c r="A367" s="13">
        <v>2026</v>
      </c>
      <c r="B367" s="112" t="s">
        <v>773</v>
      </c>
      <c r="C367" s="14">
        <f>Month!B358+C366</f>
        <v>68.407600000000002</v>
      </c>
      <c r="D367" s="14">
        <f>Month!C358+D366</f>
        <v>3.2967</v>
      </c>
      <c r="E367" s="14">
        <f>Month!D358+E366</f>
        <v>65.110900000000001</v>
      </c>
      <c r="F367" s="14">
        <f>Month!E358+F366</f>
        <v>0</v>
      </c>
      <c r="G367" s="14">
        <f>Month!F358+G366</f>
        <v>0.12570000000000001</v>
      </c>
      <c r="H367" s="14">
        <f>Month!G358+H366</f>
        <v>23.077400000000004</v>
      </c>
      <c r="I367" s="14">
        <f>Month!H358+I366</f>
        <v>8.1045999999999996</v>
      </c>
      <c r="J367" s="14">
        <f>Month!I358+J366</f>
        <v>1.1045</v>
      </c>
      <c r="K367" s="14">
        <f>Month!J358+K366</f>
        <v>26.467200000000002</v>
      </c>
      <c r="L367" s="14">
        <f>Month!K358+L366</f>
        <v>9.6119000000000003</v>
      </c>
      <c r="M367" s="14">
        <f>Month!L358+M366</f>
        <v>16.8552</v>
      </c>
      <c r="N367" s="14">
        <f>Month!M358+N366</f>
        <v>0.78539999999999999</v>
      </c>
      <c r="O367" s="14">
        <f>Month!N358+O366</f>
        <v>5.3407</v>
      </c>
      <c r="P367" s="14">
        <f>Month!O358+P366</f>
        <v>0.37409999999999999</v>
      </c>
      <c r="Q367" s="14">
        <f>Month!P358+Q366</f>
        <v>-0.1229</v>
      </c>
      <c r="R367" s="14">
        <f>Month!Q358+R366</f>
        <v>-0.1459</v>
      </c>
      <c r="S367" s="14">
        <f>Month!R358+S366</f>
        <v>5.8517000000000001</v>
      </c>
      <c r="T367" s="14">
        <f>Month!S358+T366</f>
        <v>23.066199999999998</v>
      </c>
      <c r="U367" s="14">
        <f>Month!T358+U366</f>
        <v>6.1829999999999998</v>
      </c>
      <c r="V367" s="14">
        <f>Month!U358+V366</f>
        <v>7.1089000000000002</v>
      </c>
      <c r="W367" s="14">
        <f>Month!V358+W366</f>
        <v>78.402900000000002</v>
      </c>
      <c r="X367" s="14">
        <f>Month!W358+X366</f>
        <v>41.802399999999999</v>
      </c>
      <c r="Y367" s="14">
        <f>Month!X358+Y366</f>
        <v>33.697899999999997</v>
      </c>
      <c r="Z367" s="14">
        <f>Month!Y358+Z366</f>
        <v>23.203200000000002</v>
      </c>
    </row>
    <row r="368" spans="1:26" x14ac:dyDescent="0.35">
      <c r="A368" s="13">
        <v>2026</v>
      </c>
      <c r="B368" s="112" t="s">
        <v>779</v>
      </c>
      <c r="C368" s="14">
        <f>Month!B359+C367</f>
        <v>86.620699999999999</v>
      </c>
      <c r="D368" s="14">
        <f>Month!C359+D367</f>
        <v>4.4946000000000002</v>
      </c>
      <c r="E368" s="14">
        <f>Month!D359+E367</f>
        <v>82.126100000000008</v>
      </c>
      <c r="F368" s="14">
        <f>Month!E359+F367</f>
        <v>0</v>
      </c>
      <c r="G368" s="14">
        <f>Month!F359+G367</f>
        <v>0.1535</v>
      </c>
      <c r="H368" s="14">
        <f>Month!G359+H367</f>
        <v>27.000200000000003</v>
      </c>
      <c r="I368" s="14">
        <f>Month!H359+I367</f>
        <v>11.729299999999999</v>
      </c>
      <c r="J368" s="14">
        <f>Month!I359+J367</f>
        <v>1.5299</v>
      </c>
      <c r="K368" s="14">
        <f>Month!J359+K367</f>
        <v>33.151499999999999</v>
      </c>
      <c r="L368" s="14">
        <f>Month!K359+L367</f>
        <v>12.0403</v>
      </c>
      <c r="M368" s="14">
        <f>Month!L359+M367</f>
        <v>21.1111</v>
      </c>
      <c r="N368" s="14">
        <f>Month!M359+N367</f>
        <v>1.5103</v>
      </c>
      <c r="O368" s="14">
        <f>Month!N359+O367</f>
        <v>6.9405999999999999</v>
      </c>
      <c r="P368" s="14">
        <f>Month!O359+P367</f>
        <v>0.48170000000000002</v>
      </c>
      <c r="Q368" s="14">
        <f>Month!P359+Q367</f>
        <v>-0.1699</v>
      </c>
      <c r="R368" s="14">
        <f>Month!Q359+R367</f>
        <v>-0.20119999999999999</v>
      </c>
      <c r="S368" s="14">
        <f>Month!R359+S367</f>
        <v>7.6859000000000002</v>
      </c>
      <c r="T368" s="14">
        <f>Month!S359+T367</f>
        <v>26.8902</v>
      </c>
      <c r="U368" s="14">
        <f>Month!T359+U367</f>
        <v>8.2844999999999995</v>
      </c>
      <c r="V368" s="14">
        <f>Month!U359+V367</f>
        <v>11.061500000000001</v>
      </c>
      <c r="W368" s="14">
        <f>Month!V359+W367</f>
        <v>101.4722</v>
      </c>
      <c r="X368" s="14">
        <f>Month!W359+X367</f>
        <v>54.861599999999996</v>
      </c>
      <c r="Y368" s="14">
        <f>Month!X359+Y367</f>
        <v>43.132399999999997</v>
      </c>
      <c r="Z368" s="14">
        <f>Month!Y359+Z367</f>
        <v>27.153800000000004</v>
      </c>
    </row>
    <row r="369" spans="1:26" x14ac:dyDescent="0.35">
      <c r="A369" s="13">
        <v>2026</v>
      </c>
      <c r="B369" s="112" t="s">
        <v>784</v>
      </c>
      <c r="C369" s="14">
        <f>Month!B360+C368</f>
        <v>103.3601</v>
      </c>
      <c r="D369" s="14">
        <f>Month!C360+D368</f>
        <v>5.5091999999999999</v>
      </c>
      <c r="E369" s="14">
        <f>Month!D360+E368</f>
        <v>97.85090000000001</v>
      </c>
      <c r="F369" s="14">
        <f>Month!E360+F368</f>
        <v>0</v>
      </c>
      <c r="G369" s="14">
        <f>Month!F360+G368</f>
        <v>0.18779999999999999</v>
      </c>
      <c r="H369" s="14">
        <f>Month!G360+H368</f>
        <v>32.4983</v>
      </c>
      <c r="I369" s="14">
        <f>Month!H360+I368</f>
        <v>14.104799999999999</v>
      </c>
      <c r="J369" s="14">
        <f>Month!I360+J368</f>
        <v>1.7199</v>
      </c>
      <c r="K369" s="14">
        <f>Month!J360+K368</f>
        <v>38.210999999999999</v>
      </c>
      <c r="L369" s="14">
        <f>Month!K360+L368</f>
        <v>13.778700000000001</v>
      </c>
      <c r="M369" s="14">
        <f>Month!L360+M368</f>
        <v>24.432200000000002</v>
      </c>
      <c r="N369" s="14">
        <f>Month!M360+N368</f>
        <v>2.2949999999999999</v>
      </c>
      <c r="O369" s="14">
        <f>Month!N360+O368</f>
        <v>8.6976999999999993</v>
      </c>
      <c r="P369" s="14">
        <f>Month!O360+P368</f>
        <v>0.59620000000000006</v>
      </c>
      <c r="Q369" s="14">
        <f>Month!P360+Q368</f>
        <v>-0.20179999999999998</v>
      </c>
      <c r="R369" s="14">
        <f>Month!Q360+R368</f>
        <v>-0.25819999999999999</v>
      </c>
      <c r="S369" s="14">
        <f>Month!R360+S368</f>
        <v>9.6010000000000009</v>
      </c>
      <c r="T369" s="14">
        <f>Month!S360+T368</f>
        <v>32.378999999999998</v>
      </c>
      <c r="U369" s="14">
        <f>Month!T360+U368</f>
        <v>11.5214</v>
      </c>
      <c r="V369" s="14">
        <f>Month!U360+V368</f>
        <v>14.0098</v>
      </c>
      <c r="W369" s="14">
        <f>Month!V360+W368</f>
        <v>123.3822</v>
      </c>
      <c r="X369" s="14">
        <f>Month!W360+X368</f>
        <v>65.028399999999991</v>
      </c>
      <c r="Y369" s="14">
        <f>Month!X360+Y368</f>
        <v>50.923699999999997</v>
      </c>
      <c r="Z369" s="14">
        <f>Month!Y360+Z368</f>
        <v>32.686200000000007</v>
      </c>
    </row>
    <row r="370" spans="1:26" x14ac:dyDescent="0.35">
      <c r="A370" s="13">
        <v>2026</v>
      </c>
      <c r="B370" s="112" t="s">
        <v>783</v>
      </c>
      <c r="C370" s="14">
        <f>Month!B361+C369</f>
        <v>120.53530000000001</v>
      </c>
      <c r="D370" s="14">
        <f>Month!C361+D369</f>
        <v>6.5271999999999997</v>
      </c>
      <c r="E370" s="14">
        <f>Month!D361+E369</f>
        <v>114.00810000000001</v>
      </c>
      <c r="F370" s="14">
        <f>Month!E361+F369</f>
        <v>0</v>
      </c>
      <c r="G370" s="14">
        <f>Month!F361+G369</f>
        <v>0.22309999999999999</v>
      </c>
      <c r="H370" s="14">
        <f>Month!G361+H369</f>
        <v>38.800400000000003</v>
      </c>
      <c r="I370" s="14">
        <f>Month!H361+I369</f>
        <v>16.133199999999999</v>
      </c>
      <c r="J370" s="14">
        <f>Month!I361+J369</f>
        <v>1.9464999999999999</v>
      </c>
      <c r="K370" s="14">
        <f>Month!J361+K369</f>
        <v>43.721499999999999</v>
      </c>
      <c r="L370" s="14">
        <f>Month!K361+L369</f>
        <v>15.6989</v>
      </c>
      <c r="M370" s="14">
        <f>Month!L361+M369</f>
        <v>28.022500000000001</v>
      </c>
      <c r="N370" s="14">
        <f>Month!M361+N369</f>
        <v>3.0476000000000001</v>
      </c>
      <c r="O370" s="14">
        <f>Month!N361+O369</f>
        <v>9.9957999999999991</v>
      </c>
      <c r="P370" s="14">
        <f>Month!O361+P369</f>
        <v>0.70710000000000006</v>
      </c>
      <c r="Q370" s="14">
        <f>Month!P361+Q369</f>
        <v>-0.24669999999999997</v>
      </c>
      <c r="R370" s="14">
        <f>Month!Q361+R369</f>
        <v>-0.32069999999999999</v>
      </c>
      <c r="S370" s="14">
        <f>Month!R361+S369</f>
        <v>11.061200000000001</v>
      </c>
      <c r="T370" s="14">
        <f>Month!S361+T369</f>
        <v>38.665299999999995</v>
      </c>
      <c r="U370" s="14">
        <f>Month!T361+U369</f>
        <v>13.7979</v>
      </c>
      <c r="V370" s="14">
        <f>Month!U361+V369</f>
        <v>17.526</v>
      </c>
      <c r="W370" s="14">
        <f>Month!V361+W369</f>
        <v>145.3321</v>
      </c>
      <c r="X370" s="14">
        <f>Month!W361+X369</f>
        <v>74.844599999999986</v>
      </c>
      <c r="Y370" s="14">
        <f>Month!X361+Y369</f>
        <v>58.711499999999994</v>
      </c>
      <c r="Z370" s="14">
        <f>Month!Y361+Z369</f>
        <v>39.023600000000009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C835-A420-4566-AC75-A087E9052F10}">
  <dimension ref="A1:Y413"/>
  <sheetViews>
    <sheetView showGridLines="0" zoomScaleNormal="100" workbookViewId="0">
      <pane xSplit="1" ySplit="7" topLeftCell="B356" activePane="bottomRight" state="frozen"/>
      <selection pane="topRight" activeCell="B1" sqref="B1"/>
      <selection pane="bottomLeft" activeCell="A8" sqref="A8"/>
      <selection pane="bottomRight"/>
    </sheetView>
  </sheetViews>
  <sheetFormatPr defaultColWidth="8.7265625" defaultRowHeight="14.5" x14ac:dyDescent="0.35"/>
  <cols>
    <col min="1" max="1" width="30.54296875" customWidth="1"/>
    <col min="2" max="2" width="12.7265625" bestFit="1" customWidth="1"/>
    <col min="3" max="3" width="11" customWidth="1"/>
    <col min="4" max="4" width="10.26953125" bestFit="1" customWidth="1"/>
    <col min="5" max="5" width="10.7265625" customWidth="1"/>
    <col min="6" max="6" width="11.54296875" customWidth="1"/>
    <col min="7" max="7" width="11.7265625" customWidth="1"/>
    <col min="8" max="8" width="12.7265625" customWidth="1"/>
    <col min="9" max="9" width="12.453125" customWidth="1"/>
    <col min="10" max="10" width="11.453125" customWidth="1"/>
    <col min="11" max="11" width="11" customWidth="1"/>
    <col min="12" max="12" width="11.453125" customWidth="1"/>
    <col min="13" max="13" width="10.54296875" customWidth="1"/>
    <col min="14" max="14" width="12" customWidth="1"/>
    <col min="15" max="15" width="12.453125" customWidth="1"/>
    <col min="16" max="17" width="11.7265625" customWidth="1"/>
    <col min="18" max="18" width="14.26953125" customWidth="1"/>
    <col min="19" max="19" width="13.26953125" customWidth="1"/>
    <col min="20" max="20" width="14.26953125" customWidth="1"/>
    <col min="21" max="21" width="14.453125" bestFit="1" customWidth="1"/>
    <col min="22" max="22" width="14.54296875" customWidth="1"/>
    <col min="23" max="23" width="13.54296875" bestFit="1" customWidth="1"/>
    <col min="24" max="24" width="13.7265625" customWidth="1"/>
    <col min="25" max="25" width="12.453125" customWidth="1"/>
  </cols>
  <sheetData>
    <row r="1" spans="1:25" ht="45" customHeight="1" x14ac:dyDescent="0.35">
      <c r="A1" s="3" t="s">
        <v>591</v>
      </c>
      <c r="B1" s="4"/>
      <c r="C1" s="4"/>
      <c r="D1" s="4"/>
      <c r="E1" s="5"/>
      <c r="F1" s="4"/>
      <c r="G1" s="6"/>
      <c r="H1" s="5"/>
      <c r="I1" s="6"/>
      <c r="J1" s="60"/>
      <c r="K1" s="6"/>
      <c r="L1" s="62"/>
      <c r="M1" s="63"/>
      <c r="N1" s="4"/>
      <c r="O1" s="64"/>
      <c r="P1" s="64"/>
      <c r="Q1" s="64"/>
      <c r="R1" s="4"/>
      <c r="S1" s="4"/>
      <c r="T1" s="6"/>
      <c r="U1" s="4"/>
      <c r="V1" s="4"/>
      <c r="W1" s="4"/>
      <c r="X1" s="4"/>
      <c r="Y1" s="4"/>
    </row>
    <row r="2" spans="1:25" ht="20.25" customHeight="1" x14ac:dyDescent="0.35">
      <c r="A2" s="2" t="s">
        <v>11</v>
      </c>
      <c r="B2" s="2"/>
      <c r="C2" s="2"/>
      <c r="D2" s="2"/>
      <c r="E2" s="2"/>
      <c r="F2" s="2"/>
      <c r="G2" s="2"/>
      <c r="H2" s="2"/>
      <c r="I2" s="2"/>
      <c r="J2" s="2"/>
      <c r="K2" s="2"/>
      <c r="L2" s="2"/>
      <c r="M2" s="2"/>
      <c r="N2" s="2"/>
      <c r="O2" s="2"/>
      <c r="P2" s="2"/>
      <c r="Q2" s="2"/>
      <c r="R2" s="2"/>
      <c r="S2" s="2"/>
      <c r="T2" s="2"/>
      <c r="U2" s="2"/>
      <c r="V2" s="2"/>
      <c r="W2" s="2"/>
      <c r="X2" s="2"/>
      <c r="Y2" s="2"/>
    </row>
    <row r="3" spans="1:25" ht="20.25" customHeight="1" x14ac:dyDescent="0.35">
      <c r="A3" s="2" t="s">
        <v>186</v>
      </c>
      <c r="B3" s="2"/>
      <c r="C3" s="2"/>
      <c r="D3" s="2"/>
      <c r="E3" s="2"/>
      <c r="F3" s="2"/>
      <c r="G3" s="2"/>
      <c r="H3" s="2"/>
      <c r="I3" s="2"/>
      <c r="J3" s="2"/>
      <c r="K3" s="2"/>
      <c r="L3" s="2"/>
      <c r="M3" s="2"/>
      <c r="N3" s="2"/>
      <c r="O3" s="2"/>
      <c r="R3" s="2"/>
      <c r="S3" s="2"/>
      <c r="T3" s="2"/>
      <c r="U3" s="2"/>
      <c r="V3" s="2"/>
      <c r="W3" s="2"/>
      <c r="X3" s="2"/>
      <c r="Y3" s="2"/>
    </row>
    <row r="4" spans="1:25" ht="20.25" customHeight="1" x14ac:dyDescent="0.35">
      <c r="A4" s="2" t="s">
        <v>188</v>
      </c>
      <c r="B4" s="2"/>
      <c r="C4" s="2"/>
      <c r="D4" s="2"/>
      <c r="E4" s="2"/>
      <c r="F4" s="2"/>
      <c r="G4" s="2"/>
      <c r="H4" s="2"/>
      <c r="I4" s="2"/>
      <c r="J4" s="2"/>
      <c r="K4" s="2"/>
      <c r="L4" s="2"/>
      <c r="M4" s="2"/>
      <c r="N4" s="2"/>
      <c r="O4" s="2"/>
      <c r="P4" s="2"/>
      <c r="Q4" s="2"/>
      <c r="R4" s="2"/>
      <c r="S4" s="2"/>
      <c r="T4" s="2"/>
      <c r="U4" s="2"/>
      <c r="V4" s="2"/>
      <c r="W4" s="2"/>
      <c r="X4" s="2"/>
      <c r="Y4" s="2"/>
    </row>
    <row r="5" spans="1:25" ht="20.25" customHeight="1" x14ac:dyDescent="0.35">
      <c r="A5" s="2" t="s">
        <v>190</v>
      </c>
      <c r="B5" s="2"/>
      <c r="C5" s="2"/>
      <c r="D5" s="2"/>
      <c r="E5" s="2"/>
      <c r="F5" s="2"/>
      <c r="G5" s="2"/>
      <c r="H5" s="2"/>
      <c r="I5" s="2"/>
      <c r="J5" s="2"/>
      <c r="K5" s="2"/>
      <c r="L5" s="2"/>
      <c r="M5" s="2"/>
      <c r="N5" s="2"/>
      <c r="O5" s="2"/>
      <c r="P5" s="2"/>
      <c r="Q5" s="2"/>
      <c r="R5" s="2"/>
      <c r="S5" s="2"/>
      <c r="T5" s="2"/>
      <c r="U5" s="2"/>
      <c r="V5" s="2"/>
      <c r="W5" s="2"/>
      <c r="X5" s="2"/>
      <c r="Y5" s="2"/>
    </row>
    <row r="6" spans="1:25" ht="20.25" customHeight="1" x14ac:dyDescent="0.35">
      <c r="A6" s="72"/>
      <c r="B6" s="72"/>
      <c r="C6" s="72"/>
      <c r="D6" s="72"/>
      <c r="E6" s="99" t="s">
        <v>23</v>
      </c>
      <c r="F6" s="100"/>
      <c r="G6" s="100"/>
      <c r="H6" s="100"/>
      <c r="I6" s="100"/>
      <c r="J6" s="100"/>
      <c r="K6" s="100"/>
      <c r="L6" s="100"/>
      <c r="M6" s="100"/>
      <c r="N6" s="100"/>
      <c r="O6" s="100"/>
      <c r="P6" s="100"/>
      <c r="Q6" s="100"/>
      <c r="R6" s="100"/>
      <c r="S6" s="100"/>
      <c r="T6" s="100"/>
      <c r="U6" s="100"/>
      <c r="V6" s="101"/>
      <c r="W6" s="100" t="s">
        <v>24</v>
      </c>
      <c r="X6" s="100"/>
      <c r="Y6" s="101"/>
    </row>
    <row r="7" spans="1:25" ht="77.5" x14ac:dyDescent="0.35">
      <c r="A7" s="108" t="s">
        <v>45</v>
      </c>
      <c r="B7" s="102" t="s">
        <v>25</v>
      </c>
      <c r="C7" s="103" t="s">
        <v>26</v>
      </c>
      <c r="D7" s="104" t="s">
        <v>27</v>
      </c>
      <c r="E7" s="103" t="s">
        <v>156</v>
      </c>
      <c r="F7" s="103" t="s">
        <v>28</v>
      </c>
      <c r="G7" s="103" t="s">
        <v>29</v>
      </c>
      <c r="H7" s="103" t="s">
        <v>30</v>
      </c>
      <c r="I7" s="103" t="s">
        <v>31</v>
      </c>
      <c r="J7" s="103" t="s">
        <v>165</v>
      </c>
      <c r="K7" s="103" t="s">
        <v>162</v>
      </c>
      <c r="L7" s="103" t="s">
        <v>163</v>
      </c>
      <c r="M7" s="103" t="s">
        <v>32</v>
      </c>
      <c r="N7" s="103" t="s">
        <v>157</v>
      </c>
      <c r="O7" s="103" t="s">
        <v>158</v>
      </c>
      <c r="P7" s="103" t="s">
        <v>164</v>
      </c>
      <c r="Q7" s="103" t="s">
        <v>692</v>
      </c>
      <c r="R7" s="103" t="s">
        <v>693</v>
      </c>
      <c r="S7" s="103" t="s">
        <v>694</v>
      </c>
      <c r="T7" s="103" t="s">
        <v>33</v>
      </c>
      <c r="U7" s="103" t="s">
        <v>695</v>
      </c>
      <c r="V7" s="104" t="s">
        <v>168</v>
      </c>
      <c r="W7" s="103" t="s">
        <v>159</v>
      </c>
      <c r="X7" s="103" t="s">
        <v>160</v>
      </c>
      <c r="Y7" s="104" t="s">
        <v>161</v>
      </c>
    </row>
    <row r="8" spans="1:25" ht="20.25" customHeight="1" x14ac:dyDescent="0.35">
      <c r="A8" s="67" t="s">
        <v>289</v>
      </c>
      <c r="B8" s="81">
        <v>29.88</v>
      </c>
      <c r="C8" s="80">
        <v>1.64</v>
      </c>
      <c r="D8" s="107">
        <v>28.2407</v>
      </c>
      <c r="E8" s="80">
        <v>12.194000000000001</v>
      </c>
      <c r="F8" s="80">
        <v>1.0333000000000001</v>
      </c>
      <c r="G8" s="80">
        <v>7.3555000000000001</v>
      </c>
      <c r="H8" s="80">
        <v>7.4817</v>
      </c>
      <c r="I8" s="80">
        <v>0.12620000000000001</v>
      </c>
      <c r="J8" s="80" t="s">
        <v>183</v>
      </c>
      <c r="K8" s="80" t="s">
        <v>183</v>
      </c>
      <c r="L8" s="80" t="s">
        <v>183</v>
      </c>
      <c r="M8" s="80" t="s">
        <v>183</v>
      </c>
      <c r="N8" s="80">
        <v>0.05</v>
      </c>
      <c r="O8" s="80" t="s">
        <v>183</v>
      </c>
      <c r="P8" s="80" t="s">
        <v>183</v>
      </c>
      <c r="Q8" s="80" t="s">
        <v>183</v>
      </c>
      <c r="R8" s="80">
        <v>14.0365</v>
      </c>
      <c r="S8" s="80">
        <v>6.5316000000000001</v>
      </c>
      <c r="T8" s="80">
        <v>1.2907999999999999</v>
      </c>
      <c r="U8" s="80">
        <v>0.502</v>
      </c>
      <c r="V8" s="107">
        <v>30.0335</v>
      </c>
      <c r="W8" s="80" t="s">
        <v>183</v>
      </c>
      <c r="X8" s="80" t="s">
        <v>183</v>
      </c>
      <c r="Y8" s="80" t="s">
        <v>183</v>
      </c>
    </row>
    <row r="9" spans="1:25" ht="20.25" customHeight="1" x14ac:dyDescent="0.35">
      <c r="A9" s="67" t="s">
        <v>290</v>
      </c>
      <c r="B9" s="81">
        <v>28.47</v>
      </c>
      <c r="C9" s="80">
        <v>1.52</v>
      </c>
      <c r="D9" s="107">
        <v>26.949100000000001</v>
      </c>
      <c r="E9" s="80">
        <v>10.305999999999999</v>
      </c>
      <c r="F9" s="80">
        <v>0.66920000000000002</v>
      </c>
      <c r="G9" s="80">
        <v>7.9127000000000001</v>
      </c>
      <c r="H9" s="80">
        <v>7.7797999999999998</v>
      </c>
      <c r="I9" s="80">
        <v>0.2359</v>
      </c>
      <c r="J9" s="80" t="s">
        <v>183</v>
      </c>
      <c r="K9" s="80" t="s">
        <v>183</v>
      </c>
      <c r="L9" s="80" t="s">
        <v>183</v>
      </c>
      <c r="M9" s="80" t="s">
        <v>183</v>
      </c>
      <c r="N9" s="80">
        <v>4.5499999999999999E-2</v>
      </c>
      <c r="O9" s="80" t="s">
        <v>183</v>
      </c>
      <c r="P9" s="80" t="s">
        <v>183</v>
      </c>
      <c r="Q9" s="80" t="s">
        <v>183</v>
      </c>
      <c r="R9" s="80">
        <v>11.9354</v>
      </c>
      <c r="S9" s="80">
        <v>6.9634999999999998</v>
      </c>
      <c r="T9" s="80">
        <v>1.3278000000000001</v>
      </c>
      <c r="U9" s="80">
        <v>0.502</v>
      </c>
      <c r="V9" s="107">
        <v>28.7789</v>
      </c>
      <c r="W9" s="80" t="s">
        <v>183</v>
      </c>
      <c r="X9" s="80" t="s">
        <v>183</v>
      </c>
      <c r="Y9" s="80" t="s">
        <v>183</v>
      </c>
    </row>
    <row r="10" spans="1:25" ht="20.25" customHeight="1" x14ac:dyDescent="0.35">
      <c r="A10" s="67" t="s">
        <v>291</v>
      </c>
      <c r="B10" s="81">
        <v>32.657299999999999</v>
      </c>
      <c r="C10" s="80">
        <v>1.6788000000000001</v>
      </c>
      <c r="D10" s="107">
        <v>30.9785</v>
      </c>
      <c r="E10" s="80">
        <v>11.289</v>
      </c>
      <c r="F10" s="80">
        <v>0.47060000000000002</v>
      </c>
      <c r="G10" s="80">
        <v>9.8954000000000004</v>
      </c>
      <c r="H10" s="80">
        <v>8.6541999999999994</v>
      </c>
      <c r="I10" s="80">
        <v>0.62460000000000004</v>
      </c>
      <c r="J10" s="80" t="s">
        <v>183</v>
      </c>
      <c r="K10" s="80" t="s">
        <v>183</v>
      </c>
      <c r="L10" s="80" t="s">
        <v>183</v>
      </c>
      <c r="M10" s="80" t="s">
        <v>183</v>
      </c>
      <c r="N10" s="80">
        <v>4.48E-2</v>
      </c>
      <c r="O10" s="80" t="s">
        <v>183</v>
      </c>
      <c r="P10" s="80" t="s">
        <v>183</v>
      </c>
      <c r="Q10" s="80" t="s">
        <v>183</v>
      </c>
      <c r="R10" s="80">
        <v>12.9953</v>
      </c>
      <c r="S10" s="80">
        <v>8.7081</v>
      </c>
      <c r="T10" s="80">
        <v>1.6492</v>
      </c>
      <c r="U10" s="80">
        <v>0.628</v>
      </c>
      <c r="V10" s="107">
        <v>33.255699999999997</v>
      </c>
      <c r="W10" s="80" t="s">
        <v>183</v>
      </c>
      <c r="X10" s="80" t="s">
        <v>183</v>
      </c>
      <c r="Y10" s="80" t="s">
        <v>183</v>
      </c>
    </row>
    <row r="11" spans="1:25" ht="20.25" customHeight="1" x14ac:dyDescent="0.35">
      <c r="A11" s="67" t="s">
        <v>292</v>
      </c>
      <c r="B11" s="81">
        <v>23.788900000000002</v>
      </c>
      <c r="C11" s="80">
        <v>1.3203</v>
      </c>
      <c r="D11" s="107">
        <v>22.468599999999999</v>
      </c>
      <c r="E11" s="80">
        <v>7.2160000000000002</v>
      </c>
      <c r="F11" s="80">
        <v>0.21829999999999999</v>
      </c>
      <c r="G11" s="80">
        <v>7.6407999999999996</v>
      </c>
      <c r="H11" s="80">
        <v>7.1257999999999999</v>
      </c>
      <c r="I11" s="80">
        <v>0.22320000000000001</v>
      </c>
      <c r="J11" s="80" t="s">
        <v>183</v>
      </c>
      <c r="K11" s="80" t="s">
        <v>183</v>
      </c>
      <c r="L11" s="80" t="s">
        <v>183</v>
      </c>
      <c r="M11" s="80" t="s">
        <v>183</v>
      </c>
      <c r="N11" s="80">
        <v>4.4499999999999998E-2</v>
      </c>
      <c r="O11" s="80" t="s">
        <v>183</v>
      </c>
      <c r="P11" s="80" t="s">
        <v>183</v>
      </c>
      <c r="Q11" s="80" t="s">
        <v>183</v>
      </c>
      <c r="R11" s="80">
        <v>8.6655999999999995</v>
      </c>
      <c r="S11" s="80">
        <v>6.4230999999999998</v>
      </c>
      <c r="T11" s="80">
        <v>1.3162</v>
      </c>
      <c r="U11" s="80">
        <v>0.38200000000000001</v>
      </c>
      <c r="V11" s="107">
        <v>24.166799999999999</v>
      </c>
      <c r="W11" s="80" t="s">
        <v>183</v>
      </c>
      <c r="X11" s="80" t="s">
        <v>183</v>
      </c>
      <c r="Y11" s="80" t="s">
        <v>183</v>
      </c>
    </row>
    <row r="12" spans="1:25" ht="20.25" customHeight="1" x14ac:dyDescent="0.35">
      <c r="A12" s="67" t="s">
        <v>293</v>
      </c>
      <c r="B12" s="81">
        <v>22.969899999999999</v>
      </c>
      <c r="C12" s="80">
        <v>1.2256</v>
      </c>
      <c r="D12" s="107">
        <v>21.744299999999999</v>
      </c>
      <c r="E12" s="80">
        <v>6.2309999999999999</v>
      </c>
      <c r="F12" s="80">
        <v>0.26269999999999999</v>
      </c>
      <c r="G12" s="80">
        <v>7.5822000000000003</v>
      </c>
      <c r="H12" s="80">
        <v>7.4762000000000004</v>
      </c>
      <c r="I12" s="80">
        <v>0.14599999999999999</v>
      </c>
      <c r="J12" s="80" t="s">
        <v>183</v>
      </c>
      <c r="K12" s="80" t="s">
        <v>183</v>
      </c>
      <c r="L12" s="80" t="s">
        <v>183</v>
      </c>
      <c r="M12" s="80" t="s">
        <v>183</v>
      </c>
      <c r="N12" s="80">
        <v>4.6300000000000001E-2</v>
      </c>
      <c r="O12" s="80" t="s">
        <v>183</v>
      </c>
      <c r="P12" s="80" t="s">
        <v>183</v>
      </c>
      <c r="Q12" s="80" t="s">
        <v>183</v>
      </c>
      <c r="R12" s="80">
        <v>7.6376999999999997</v>
      </c>
      <c r="S12" s="80">
        <v>6.4570999999999996</v>
      </c>
      <c r="T12" s="80">
        <v>1.2824</v>
      </c>
      <c r="U12" s="80">
        <v>0.38200000000000001</v>
      </c>
      <c r="V12" s="107">
        <v>23.4087</v>
      </c>
      <c r="W12" s="80" t="s">
        <v>183</v>
      </c>
      <c r="X12" s="80" t="s">
        <v>183</v>
      </c>
      <c r="Y12" s="80" t="s">
        <v>183</v>
      </c>
    </row>
    <row r="13" spans="1:25" ht="20.25" customHeight="1" x14ac:dyDescent="0.35">
      <c r="A13" s="67" t="s">
        <v>294</v>
      </c>
      <c r="B13" s="81">
        <v>27.018999999999998</v>
      </c>
      <c r="C13" s="80">
        <v>1.4802</v>
      </c>
      <c r="D13" s="107">
        <v>25.538799999999998</v>
      </c>
      <c r="E13" s="80">
        <v>7.7210000000000001</v>
      </c>
      <c r="F13" s="80">
        <v>0.51019999999999999</v>
      </c>
      <c r="G13" s="80">
        <v>8.6798999999999999</v>
      </c>
      <c r="H13" s="80">
        <v>8.5149000000000008</v>
      </c>
      <c r="I13" s="80">
        <v>6.9800000000000001E-2</v>
      </c>
      <c r="J13" s="80" t="s">
        <v>183</v>
      </c>
      <c r="K13" s="80" t="s">
        <v>183</v>
      </c>
      <c r="L13" s="80" t="s">
        <v>183</v>
      </c>
      <c r="M13" s="80" t="s">
        <v>183</v>
      </c>
      <c r="N13" s="80">
        <v>4.3099999999999999E-2</v>
      </c>
      <c r="O13" s="80" t="s">
        <v>183</v>
      </c>
      <c r="P13" s="80" t="s">
        <v>183</v>
      </c>
      <c r="Q13" s="80" t="s">
        <v>183</v>
      </c>
      <c r="R13" s="80">
        <v>8.9133999999999993</v>
      </c>
      <c r="S13" s="80">
        <v>7.9352999999999998</v>
      </c>
      <c r="T13" s="80">
        <v>1.4583999999999999</v>
      </c>
      <c r="U13" s="80">
        <v>0.47699999999999998</v>
      </c>
      <c r="V13" s="107">
        <v>27.4742</v>
      </c>
      <c r="W13" s="80" t="s">
        <v>183</v>
      </c>
      <c r="X13" s="80" t="s">
        <v>183</v>
      </c>
      <c r="Y13" s="80" t="s">
        <v>183</v>
      </c>
    </row>
    <row r="14" spans="1:25" ht="20.25" customHeight="1" x14ac:dyDescent="0.35">
      <c r="A14" s="67" t="s">
        <v>295</v>
      </c>
      <c r="B14" s="81">
        <v>22.4101</v>
      </c>
      <c r="C14" s="80">
        <v>1.2885</v>
      </c>
      <c r="D14" s="107">
        <v>21.121500000000001</v>
      </c>
      <c r="E14" s="80">
        <v>6.516</v>
      </c>
      <c r="F14" s="80">
        <v>0.35439999999999999</v>
      </c>
      <c r="G14" s="80">
        <v>7.3742999999999999</v>
      </c>
      <c r="H14" s="80">
        <v>6.7918000000000003</v>
      </c>
      <c r="I14" s="80">
        <v>4.4699999999999997E-2</v>
      </c>
      <c r="J14" s="80" t="s">
        <v>183</v>
      </c>
      <c r="K14" s="80" t="s">
        <v>183</v>
      </c>
      <c r="L14" s="80" t="s">
        <v>183</v>
      </c>
      <c r="M14" s="80" t="s">
        <v>183</v>
      </c>
      <c r="N14" s="80">
        <v>4.0300000000000002E-2</v>
      </c>
      <c r="O14" s="80" t="s">
        <v>183</v>
      </c>
      <c r="P14" s="80" t="s">
        <v>183</v>
      </c>
      <c r="Q14" s="80" t="s">
        <v>183</v>
      </c>
      <c r="R14" s="80">
        <v>7.7790999999999997</v>
      </c>
      <c r="S14" s="80">
        <v>6.4642999999999997</v>
      </c>
      <c r="T14" s="80">
        <v>1.2543</v>
      </c>
      <c r="U14" s="80">
        <v>0.35799999999999998</v>
      </c>
      <c r="V14" s="107">
        <v>22.733799999999999</v>
      </c>
      <c r="W14" s="80" t="s">
        <v>183</v>
      </c>
      <c r="X14" s="80" t="s">
        <v>183</v>
      </c>
      <c r="Y14" s="80" t="s">
        <v>183</v>
      </c>
    </row>
    <row r="15" spans="1:25" ht="20.25" customHeight="1" x14ac:dyDescent="0.35">
      <c r="A15" s="67" t="s">
        <v>296</v>
      </c>
      <c r="B15" s="81">
        <v>21.617999999999999</v>
      </c>
      <c r="C15" s="80">
        <v>1.2245999999999999</v>
      </c>
      <c r="D15" s="107">
        <v>20.3934</v>
      </c>
      <c r="E15" s="80">
        <v>6.43</v>
      </c>
      <c r="F15" s="80">
        <v>0.27529999999999999</v>
      </c>
      <c r="G15" s="80">
        <v>7.1943999999999999</v>
      </c>
      <c r="H15" s="80">
        <v>6.4069000000000003</v>
      </c>
      <c r="I15" s="80">
        <v>4.6300000000000001E-2</v>
      </c>
      <c r="J15" s="80" t="s">
        <v>183</v>
      </c>
      <c r="K15" s="80" t="s">
        <v>183</v>
      </c>
      <c r="L15" s="80" t="s">
        <v>183</v>
      </c>
      <c r="M15" s="80" t="s">
        <v>183</v>
      </c>
      <c r="N15" s="80">
        <v>4.0500000000000001E-2</v>
      </c>
      <c r="O15" s="80" t="s">
        <v>183</v>
      </c>
      <c r="P15" s="80" t="s">
        <v>183</v>
      </c>
      <c r="Q15" s="80" t="s">
        <v>183</v>
      </c>
      <c r="R15" s="80">
        <v>7.7382999999999997</v>
      </c>
      <c r="S15" s="80">
        <v>6.1444999999999999</v>
      </c>
      <c r="T15" s="80">
        <v>1.2742</v>
      </c>
      <c r="U15" s="80">
        <v>0.35699999999999998</v>
      </c>
      <c r="V15" s="107">
        <v>22.0246</v>
      </c>
      <c r="W15" s="80" t="s">
        <v>183</v>
      </c>
      <c r="X15" s="80" t="s">
        <v>183</v>
      </c>
      <c r="Y15" s="80" t="s">
        <v>183</v>
      </c>
    </row>
    <row r="16" spans="1:25" ht="20.25" customHeight="1" x14ac:dyDescent="0.35">
      <c r="A16" s="67" t="s">
        <v>297</v>
      </c>
      <c r="B16" s="81">
        <v>28.2561</v>
      </c>
      <c r="C16" s="80">
        <v>1.5848</v>
      </c>
      <c r="D16" s="107">
        <v>26.671299999999999</v>
      </c>
      <c r="E16" s="80">
        <v>9.9730000000000008</v>
      </c>
      <c r="F16" s="80">
        <v>0.31130000000000002</v>
      </c>
      <c r="G16" s="80">
        <v>9.0023999999999997</v>
      </c>
      <c r="H16" s="80">
        <v>7.1612999999999998</v>
      </c>
      <c r="I16" s="80">
        <v>0.18260000000000001</v>
      </c>
      <c r="J16" s="80" t="s">
        <v>183</v>
      </c>
      <c r="K16" s="80" t="s">
        <v>183</v>
      </c>
      <c r="L16" s="80" t="s">
        <v>183</v>
      </c>
      <c r="M16" s="80" t="s">
        <v>183</v>
      </c>
      <c r="N16" s="80">
        <v>4.0800000000000003E-2</v>
      </c>
      <c r="O16" s="80" t="s">
        <v>183</v>
      </c>
      <c r="P16" s="80" t="s">
        <v>183</v>
      </c>
      <c r="Q16" s="80" t="s">
        <v>183</v>
      </c>
      <c r="R16" s="80">
        <v>11.9396</v>
      </c>
      <c r="S16" s="80">
        <v>7.4180000000000001</v>
      </c>
      <c r="T16" s="80">
        <v>1.4669000000000001</v>
      </c>
      <c r="U16" s="80">
        <v>0.44800000000000001</v>
      </c>
      <c r="V16" s="107">
        <v>28.586200000000002</v>
      </c>
      <c r="W16" s="80" t="s">
        <v>183</v>
      </c>
      <c r="X16" s="80" t="s">
        <v>183</v>
      </c>
      <c r="Y16" s="80" t="s">
        <v>183</v>
      </c>
    </row>
    <row r="17" spans="1:25" ht="20.25" customHeight="1" x14ac:dyDescent="0.35">
      <c r="A17" s="67" t="s">
        <v>298</v>
      </c>
      <c r="B17" s="81">
        <v>24.7028</v>
      </c>
      <c r="C17" s="80">
        <v>1.3560000000000001</v>
      </c>
      <c r="D17" s="107">
        <v>23.346800000000002</v>
      </c>
      <c r="E17" s="80">
        <v>9.0440000000000005</v>
      </c>
      <c r="F17" s="80">
        <v>0.21460000000000001</v>
      </c>
      <c r="G17" s="80">
        <v>7.9775</v>
      </c>
      <c r="H17" s="80">
        <v>5.9488000000000003</v>
      </c>
      <c r="I17" s="80">
        <v>0.11219999999999999</v>
      </c>
      <c r="J17" s="80" t="s">
        <v>183</v>
      </c>
      <c r="K17" s="80" t="s">
        <v>183</v>
      </c>
      <c r="L17" s="80" t="s">
        <v>183</v>
      </c>
      <c r="M17" s="80" t="s">
        <v>183</v>
      </c>
      <c r="N17" s="80">
        <v>4.9599999999999998E-2</v>
      </c>
      <c r="O17" s="80" t="s">
        <v>183</v>
      </c>
      <c r="P17" s="80" t="s">
        <v>183</v>
      </c>
      <c r="Q17" s="80" t="s">
        <v>183</v>
      </c>
      <c r="R17" s="80">
        <v>10.151400000000001</v>
      </c>
      <c r="S17" s="80">
        <v>7.1318000000000001</v>
      </c>
      <c r="T17" s="80">
        <v>1.3266</v>
      </c>
      <c r="U17" s="80">
        <v>0.45300000000000001</v>
      </c>
      <c r="V17" s="107">
        <v>25.1264</v>
      </c>
      <c r="W17" s="80" t="s">
        <v>183</v>
      </c>
      <c r="X17" s="80" t="s">
        <v>183</v>
      </c>
      <c r="Y17" s="80" t="s">
        <v>183</v>
      </c>
    </row>
    <row r="18" spans="1:25" ht="20.25" customHeight="1" x14ac:dyDescent="0.35">
      <c r="A18" s="67" t="s">
        <v>299</v>
      </c>
      <c r="B18" s="81">
        <v>27.3977</v>
      </c>
      <c r="C18" s="80">
        <v>1.5972999999999999</v>
      </c>
      <c r="D18" s="107">
        <v>25.8004</v>
      </c>
      <c r="E18" s="80">
        <v>9.8350000000000009</v>
      </c>
      <c r="F18" s="80">
        <v>0.23810000000000001</v>
      </c>
      <c r="G18" s="80">
        <v>8.4659999999999993</v>
      </c>
      <c r="H18" s="80">
        <v>7.1014999999999997</v>
      </c>
      <c r="I18" s="80">
        <v>0.1134</v>
      </c>
      <c r="J18" s="80" t="s">
        <v>183</v>
      </c>
      <c r="K18" s="80" t="s">
        <v>183</v>
      </c>
      <c r="L18" s="80" t="s">
        <v>183</v>
      </c>
      <c r="M18" s="80" t="s">
        <v>183</v>
      </c>
      <c r="N18" s="80">
        <v>4.6399999999999997E-2</v>
      </c>
      <c r="O18" s="80" t="s">
        <v>183</v>
      </c>
      <c r="P18" s="80" t="s">
        <v>183</v>
      </c>
      <c r="Q18" s="80" t="s">
        <v>183</v>
      </c>
      <c r="R18" s="80">
        <v>11.0585</v>
      </c>
      <c r="S18" s="80">
        <v>7.6017999999999999</v>
      </c>
      <c r="T18" s="80">
        <v>1.3149999999999999</v>
      </c>
      <c r="U18" s="80">
        <v>0.45300000000000001</v>
      </c>
      <c r="V18" s="107">
        <v>27.5685</v>
      </c>
      <c r="W18" s="80" t="s">
        <v>183</v>
      </c>
      <c r="X18" s="80" t="s">
        <v>183</v>
      </c>
      <c r="Y18" s="80" t="s">
        <v>183</v>
      </c>
    </row>
    <row r="19" spans="1:25" ht="20.25" customHeight="1" x14ac:dyDescent="0.35">
      <c r="A19" s="67" t="s">
        <v>300</v>
      </c>
      <c r="B19" s="81">
        <v>34.965200000000003</v>
      </c>
      <c r="C19" s="80">
        <v>1.9724999999999999</v>
      </c>
      <c r="D19" s="107">
        <v>32.992600000000003</v>
      </c>
      <c r="E19" s="80">
        <v>13.305999999999999</v>
      </c>
      <c r="F19" s="80">
        <v>0.33050000000000002</v>
      </c>
      <c r="G19" s="80">
        <v>10.071999999999999</v>
      </c>
      <c r="H19" s="80">
        <v>8.8977000000000004</v>
      </c>
      <c r="I19" s="80">
        <v>0.3362</v>
      </c>
      <c r="J19" s="80" t="s">
        <v>183</v>
      </c>
      <c r="K19" s="80" t="s">
        <v>183</v>
      </c>
      <c r="L19" s="80" t="s">
        <v>183</v>
      </c>
      <c r="M19" s="80" t="s">
        <v>183</v>
      </c>
      <c r="N19" s="80">
        <v>5.0299999999999997E-2</v>
      </c>
      <c r="O19" s="80" t="s">
        <v>183</v>
      </c>
      <c r="P19" s="80" t="s">
        <v>183</v>
      </c>
      <c r="Q19" s="80" t="s">
        <v>183</v>
      </c>
      <c r="R19" s="80">
        <v>15.110099999999999</v>
      </c>
      <c r="S19" s="80">
        <v>8.9025999999999996</v>
      </c>
      <c r="T19" s="80">
        <v>1.6128</v>
      </c>
      <c r="U19" s="80">
        <v>0.56399999999999995</v>
      </c>
      <c r="V19" s="107">
        <v>35.169499999999999</v>
      </c>
      <c r="W19" s="80" t="s">
        <v>183</v>
      </c>
      <c r="X19" s="80" t="s">
        <v>183</v>
      </c>
      <c r="Y19" s="80" t="s">
        <v>183</v>
      </c>
    </row>
    <row r="20" spans="1:25" ht="20.25" customHeight="1" x14ac:dyDescent="0.35">
      <c r="A20" s="67" t="s">
        <v>301</v>
      </c>
      <c r="B20" s="81">
        <v>27.899100000000001</v>
      </c>
      <c r="C20" s="80">
        <v>1.5931</v>
      </c>
      <c r="D20" s="107">
        <v>26.306100000000001</v>
      </c>
      <c r="E20" s="80">
        <v>9.7004000000000001</v>
      </c>
      <c r="F20" s="80">
        <v>0.247</v>
      </c>
      <c r="G20" s="80">
        <v>8.2062000000000008</v>
      </c>
      <c r="H20" s="80">
        <v>7.6764000000000001</v>
      </c>
      <c r="I20" s="80">
        <v>0.51570000000000005</v>
      </c>
      <c r="J20" s="80" t="s">
        <v>183</v>
      </c>
      <c r="K20" s="80" t="s">
        <v>183</v>
      </c>
      <c r="L20" s="80" t="s">
        <v>183</v>
      </c>
      <c r="M20" s="80" t="s">
        <v>183</v>
      </c>
      <c r="N20" s="80">
        <v>4.1500000000000002E-2</v>
      </c>
      <c r="O20" s="80" t="s">
        <v>183</v>
      </c>
      <c r="P20" s="80">
        <v>-8.1100000000000005E-2</v>
      </c>
      <c r="Q20" s="80" t="s">
        <v>183</v>
      </c>
      <c r="R20" s="80">
        <v>10.636900000000001</v>
      </c>
      <c r="S20" s="80">
        <v>7.5522999999999998</v>
      </c>
      <c r="T20" s="80">
        <v>1.2267999999999999</v>
      </c>
      <c r="U20" s="80">
        <v>0.55000000000000004</v>
      </c>
      <c r="V20" s="107">
        <v>28.082899999999999</v>
      </c>
      <c r="W20" s="80">
        <v>8.2335999999999991</v>
      </c>
      <c r="X20" s="80">
        <v>0.55720000000000003</v>
      </c>
      <c r="Y20" s="80">
        <v>18.153600000000001</v>
      </c>
    </row>
    <row r="21" spans="1:25" ht="20.25" customHeight="1" x14ac:dyDescent="0.35">
      <c r="A21" s="67" t="s">
        <v>302</v>
      </c>
      <c r="B21" s="81">
        <v>28.374600000000001</v>
      </c>
      <c r="C21" s="80">
        <v>1.5993999999999999</v>
      </c>
      <c r="D21" s="107">
        <v>26.775200000000002</v>
      </c>
      <c r="E21" s="80">
        <v>10.6219</v>
      </c>
      <c r="F21" s="80">
        <v>0.26800000000000002</v>
      </c>
      <c r="G21" s="80">
        <v>8.3350000000000009</v>
      </c>
      <c r="H21" s="80">
        <v>7.1509</v>
      </c>
      <c r="I21" s="80">
        <v>0.45100000000000001</v>
      </c>
      <c r="J21" s="80" t="s">
        <v>183</v>
      </c>
      <c r="K21" s="80" t="s">
        <v>183</v>
      </c>
      <c r="L21" s="80" t="s">
        <v>183</v>
      </c>
      <c r="M21" s="80" t="s">
        <v>183</v>
      </c>
      <c r="N21" s="80">
        <v>3.6200000000000003E-2</v>
      </c>
      <c r="O21" s="80" t="s">
        <v>183</v>
      </c>
      <c r="P21" s="80">
        <v>-8.7800000000000003E-2</v>
      </c>
      <c r="Q21" s="80" t="s">
        <v>183</v>
      </c>
      <c r="R21" s="80">
        <v>11.903499999999999</v>
      </c>
      <c r="S21" s="80">
        <v>7.3613</v>
      </c>
      <c r="T21" s="80">
        <v>1.3274999999999999</v>
      </c>
      <c r="U21" s="80">
        <v>0.53739999999999999</v>
      </c>
      <c r="V21" s="107">
        <v>28.6401</v>
      </c>
      <c r="W21" s="80">
        <v>7.6380999999999997</v>
      </c>
      <c r="X21" s="80">
        <v>0.48720000000000002</v>
      </c>
      <c r="Y21" s="80">
        <v>19.224900000000002</v>
      </c>
    </row>
    <row r="22" spans="1:25" ht="20.25" customHeight="1" x14ac:dyDescent="0.35">
      <c r="A22" s="67" t="s">
        <v>303</v>
      </c>
      <c r="B22" s="81">
        <v>34.4831</v>
      </c>
      <c r="C22" s="80">
        <v>1.8774</v>
      </c>
      <c r="D22" s="107">
        <v>32.605699999999999</v>
      </c>
      <c r="E22" s="80">
        <v>12.2294</v>
      </c>
      <c r="F22" s="80">
        <v>0.2898</v>
      </c>
      <c r="G22" s="80">
        <v>10.699299999999999</v>
      </c>
      <c r="H22" s="80">
        <v>8.8084000000000007</v>
      </c>
      <c r="I22" s="80">
        <v>0.6411</v>
      </c>
      <c r="J22" s="80" t="s">
        <v>183</v>
      </c>
      <c r="K22" s="80" t="s">
        <v>183</v>
      </c>
      <c r="L22" s="80" t="s">
        <v>183</v>
      </c>
      <c r="M22" s="80" t="s">
        <v>183</v>
      </c>
      <c r="N22" s="80">
        <v>3.09E-2</v>
      </c>
      <c r="O22" s="80" t="s">
        <v>183</v>
      </c>
      <c r="P22" s="80">
        <v>-9.3200000000000005E-2</v>
      </c>
      <c r="Q22" s="80" t="s">
        <v>183</v>
      </c>
      <c r="R22" s="80">
        <v>14.022500000000001</v>
      </c>
      <c r="S22" s="80">
        <v>9.24</v>
      </c>
      <c r="T22" s="80">
        <v>1.6597</v>
      </c>
      <c r="U22" s="80">
        <v>0.62339999999999995</v>
      </c>
      <c r="V22" s="107">
        <v>34.8889</v>
      </c>
      <c r="W22" s="80">
        <v>9.4803999999999995</v>
      </c>
      <c r="X22" s="80">
        <v>0.67200000000000004</v>
      </c>
      <c r="Y22" s="80">
        <v>23.218499999999999</v>
      </c>
    </row>
    <row r="23" spans="1:25" ht="20.25" customHeight="1" x14ac:dyDescent="0.35">
      <c r="A23" s="67" t="s">
        <v>304</v>
      </c>
      <c r="B23" s="81">
        <v>25.850899999999999</v>
      </c>
      <c r="C23" s="80">
        <v>1.4867999999999999</v>
      </c>
      <c r="D23" s="107">
        <v>24.364100000000001</v>
      </c>
      <c r="E23" s="80">
        <v>9.4701000000000004</v>
      </c>
      <c r="F23" s="80">
        <v>0.20430000000000001</v>
      </c>
      <c r="G23" s="80">
        <v>7.6252000000000004</v>
      </c>
      <c r="H23" s="80">
        <v>6.8009000000000004</v>
      </c>
      <c r="I23" s="80">
        <v>0.29759999999999998</v>
      </c>
      <c r="J23" s="80" t="s">
        <v>183</v>
      </c>
      <c r="K23" s="80" t="s">
        <v>183</v>
      </c>
      <c r="L23" s="80" t="s">
        <v>183</v>
      </c>
      <c r="M23" s="80" t="s">
        <v>183</v>
      </c>
      <c r="N23" s="80">
        <v>0.04</v>
      </c>
      <c r="O23" s="80" t="s">
        <v>183</v>
      </c>
      <c r="P23" s="80">
        <v>-7.3999999999999996E-2</v>
      </c>
      <c r="Q23" s="80" t="s">
        <v>183</v>
      </c>
      <c r="R23" s="80">
        <v>10.703099999999999</v>
      </c>
      <c r="S23" s="80">
        <v>6.6384999999999996</v>
      </c>
      <c r="T23" s="80">
        <v>1.2625</v>
      </c>
      <c r="U23" s="80">
        <v>0.3911</v>
      </c>
      <c r="V23" s="107">
        <v>26.017700000000001</v>
      </c>
      <c r="W23" s="80">
        <v>7.1384999999999996</v>
      </c>
      <c r="X23" s="80">
        <v>0.3377</v>
      </c>
      <c r="Y23" s="80">
        <v>17.299600000000002</v>
      </c>
    </row>
    <row r="24" spans="1:25" ht="20.25" customHeight="1" x14ac:dyDescent="0.35">
      <c r="A24" s="67" t="s">
        <v>305</v>
      </c>
      <c r="B24" s="81">
        <v>23.523</v>
      </c>
      <c r="C24" s="80">
        <v>1.399</v>
      </c>
      <c r="D24" s="107">
        <v>22.123999999999999</v>
      </c>
      <c r="E24" s="80">
        <v>8.1475000000000009</v>
      </c>
      <c r="F24" s="80">
        <v>0.27810000000000001</v>
      </c>
      <c r="G24" s="80">
        <v>6.9333</v>
      </c>
      <c r="H24" s="80">
        <v>6.6067999999999998</v>
      </c>
      <c r="I24" s="80">
        <v>0.19400000000000001</v>
      </c>
      <c r="J24" s="80" t="s">
        <v>183</v>
      </c>
      <c r="K24" s="80" t="s">
        <v>183</v>
      </c>
      <c r="L24" s="80" t="s">
        <v>183</v>
      </c>
      <c r="M24" s="80" t="s">
        <v>183</v>
      </c>
      <c r="N24" s="80">
        <v>3.56E-2</v>
      </c>
      <c r="O24" s="80" t="s">
        <v>183</v>
      </c>
      <c r="P24" s="80">
        <v>-7.1300000000000002E-2</v>
      </c>
      <c r="Q24" s="80" t="s">
        <v>183</v>
      </c>
      <c r="R24" s="80">
        <v>9.5245999999999995</v>
      </c>
      <c r="S24" s="80">
        <v>5.8677000000000001</v>
      </c>
      <c r="T24" s="80">
        <v>1.2956000000000001</v>
      </c>
      <c r="U24" s="80">
        <v>0.37230000000000002</v>
      </c>
      <c r="V24" s="107">
        <v>23.791799999999999</v>
      </c>
      <c r="W24" s="80">
        <v>6.8364000000000003</v>
      </c>
      <c r="X24" s="80">
        <v>0.2296</v>
      </c>
      <c r="Y24" s="80">
        <v>15.3589</v>
      </c>
    </row>
    <row r="25" spans="1:25" ht="20.25" customHeight="1" x14ac:dyDescent="0.35">
      <c r="A25" s="67" t="s">
        <v>306</v>
      </c>
      <c r="B25" s="81">
        <v>27.831900000000001</v>
      </c>
      <c r="C25" s="80">
        <v>1.5730999999999999</v>
      </c>
      <c r="D25" s="107">
        <v>26.258700000000001</v>
      </c>
      <c r="E25" s="80">
        <v>8.5597999999999992</v>
      </c>
      <c r="F25" s="80">
        <v>0.2984</v>
      </c>
      <c r="G25" s="80">
        <v>9.2215000000000007</v>
      </c>
      <c r="H25" s="80">
        <v>8.1094000000000008</v>
      </c>
      <c r="I25" s="80">
        <v>0.1241</v>
      </c>
      <c r="J25" s="80" t="s">
        <v>183</v>
      </c>
      <c r="K25" s="80" t="s">
        <v>183</v>
      </c>
      <c r="L25" s="80" t="s">
        <v>183</v>
      </c>
      <c r="M25" s="80" t="s">
        <v>183</v>
      </c>
      <c r="N25" s="80">
        <v>3.4500000000000003E-2</v>
      </c>
      <c r="O25" s="80" t="s">
        <v>183</v>
      </c>
      <c r="P25" s="80">
        <v>-8.8999999999999996E-2</v>
      </c>
      <c r="Q25" s="80" t="s">
        <v>183</v>
      </c>
      <c r="R25" s="80">
        <v>10.1694</v>
      </c>
      <c r="S25" s="80">
        <v>7.9424000000000001</v>
      </c>
      <c r="T25" s="80">
        <v>1.4204000000000001</v>
      </c>
      <c r="U25" s="80">
        <v>0.42930000000000001</v>
      </c>
      <c r="V25" s="107">
        <v>28.1084</v>
      </c>
      <c r="W25" s="80">
        <v>8.2680000000000007</v>
      </c>
      <c r="X25" s="80">
        <v>0.1585</v>
      </c>
      <c r="Y25" s="80">
        <v>18.079699999999999</v>
      </c>
    </row>
    <row r="26" spans="1:25" ht="20.25" customHeight="1" x14ac:dyDescent="0.35">
      <c r="A26" s="67" t="s">
        <v>307</v>
      </c>
      <c r="B26" s="81">
        <v>23.290099999999999</v>
      </c>
      <c r="C26" s="80">
        <v>1.2859</v>
      </c>
      <c r="D26" s="107">
        <v>22.004200000000001</v>
      </c>
      <c r="E26" s="80">
        <v>8.1372</v>
      </c>
      <c r="F26" s="80">
        <v>0.1714</v>
      </c>
      <c r="G26" s="80">
        <v>7.8288000000000002</v>
      </c>
      <c r="H26" s="80">
        <v>5.7920999999999996</v>
      </c>
      <c r="I26" s="80">
        <v>0.12039999999999999</v>
      </c>
      <c r="J26" s="80" t="s">
        <v>183</v>
      </c>
      <c r="K26" s="80" t="s">
        <v>183</v>
      </c>
      <c r="L26" s="80" t="s">
        <v>183</v>
      </c>
      <c r="M26" s="80" t="s">
        <v>183</v>
      </c>
      <c r="N26" s="80">
        <v>3.3099999999999997E-2</v>
      </c>
      <c r="O26" s="80" t="s">
        <v>183</v>
      </c>
      <c r="P26" s="80">
        <v>-7.8799999999999995E-2</v>
      </c>
      <c r="Q26" s="80" t="s">
        <v>183</v>
      </c>
      <c r="R26" s="80">
        <v>9.2706</v>
      </c>
      <c r="S26" s="80">
        <v>6.9016000000000002</v>
      </c>
      <c r="T26" s="80">
        <v>0.28549999999999998</v>
      </c>
      <c r="U26" s="80">
        <v>0.34289999999999998</v>
      </c>
      <c r="V26" s="107">
        <v>22.6326</v>
      </c>
      <c r="W26" s="80">
        <v>5.9457000000000004</v>
      </c>
      <c r="X26" s="80">
        <v>0.1535</v>
      </c>
      <c r="Y26" s="80">
        <v>16.1374</v>
      </c>
    </row>
    <row r="27" spans="1:25" ht="20.25" customHeight="1" x14ac:dyDescent="0.35">
      <c r="A27" s="67" t="s">
        <v>308</v>
      </c>
      <c r="B27" s="81">
        <v>23.022099999999998</v>
      </c>
      <c r="C27" s="80">
        <v>1.3227</v>
      </c>
      <c r="D27" s="107">
        <v>21.699400000000001</v>
      </c>
      <c r="E27" s="80">
        <v>7.0830000000000002</v>
      </c>
      <c r="F27" s="80">
        <v>0.1661</v>
      </c>
      <c r="G27" s="80">
        <v>7.7050000000000001</v>
      </c>
      <c r="H27" s="80">
        <v>6.5255999999999998</v>
      </c>
      <c r="I27" s="80">
        <v>0.25800000000000001</v>
      </c>
      <c r="J27" s="80" t="s">
        <v>183</v>
      </c>
      <c r="K27" s="80" t="s">
        <v>183</v>
      </c>
      <c r="L27" s="80" t="s">
        <v>183</v>
      </c>
      <c r="M27" s="80" t="s">
        <v>183</v>
      </c>
      <c r="N27" s="80">
        <v>3.8399999999999997E-2</v>
      </c>
      <c r="O27" s="80" t="s">
        <v>183</v>
      </c>
      <c r="P27" s="80">
        <v>-7.6600000000000001E-2</v>
      </c>
      <c r="Q27" s="80" t="s">
        <v>183</v>
      </c>
      <c r="R27" s="80">
        <v>8.2219999999999995</v>
      </c>
      <c r="S27" s="80">
        <v>6.7643000000000004</v>
      </c>
      <c r="T27" s="80">
        <v>-0.03</v>
      </c>
      <c r="U27" s="80">
        <v>0.33879999999999999</v>
      </c>
      <c r="V27" s="107">
        <v>22.008199999999999</v>
      </c>
      <c r="W27" s="80">
        <v>6.8220000000000001</v>
      </c>
      <c r="X27" s="80">
        <v>0.2964</v>
      </c>
      <c r="Y27" s="80">
        <v>14.9541</v>
      </c>
    </row>
    <row r="28" spans="1:25" ht="20.25" customHeight="1" x14ac:dyDescent="0.35">
      <c r="A28" s="67" t="s">
        <v>309</v>
      </c>
      <c r="B28" s="81">
        <v>29.701799999999999</v>
      </c>
      <c r="C28" s="80">
        <v>1.7149000000000001</v>
      </c>
      <c r="D28" s="107">
        <v>27.986799999999999</v>
      </c>
      <c r="E28" s="80">
        <v>9.9161000000000001</v>
      </c>
      <c r="F28" s="80">
        <v>0.32740000000000002</v>
      </c>
      <c r="G28" s="80">
        <v>8.9392999999999994</v>
      </c>
      <c r="H28" s="80">
        <v>8.5632000000000001</v>
      </c>
      <c r="I28" s="80">
        <v>0.30809999999999998</v>
      </c>
      <c r="J28" s="80" t="s">
        <v>183</v>
      </c>
      <c r="K28" s="80" t="s">
        <v>183</v>
      </c>
      <c r="L28" s="80" t="s">
        <v>183</v>
      </c>
      <c r="M28" s="80" t="s">
        <v>183</v>
      </c>
      <c r="N28" s="80">
        <v>3.6499999999999998E-2</v>
      </c>
      <c r="O28" s="80" t="s">
        <v>183</v>
      </c>
      <c r="P28" s="80">
        <v>-0.1037</v>
      </c>
      <c r="Q28" s="80" t="s">
        <v>183</v>
      </c>
      <c r="R28" s="80">
        <v>11.025</v>
      </c>
      <c r="S28" s="80">
        <v>8.1968999999999994</v>
      </c>
      <c r="T28" s="80">
        <v>0.59150000000000003</v>
      </c>
      <c r="U28" s="80">
        <v>0.41249999999999998</v>
      </c>
      <c r="V28" s="107">
        <v>28.9908</v>
      </c>
      <c r="W28" s="80">
        <v>8.9077999999999999</v>
      </c>
      <c r="X28" s="80">
        <v>0.34460000000000002</v>
      </c>
      <c r="Y28" s="80">
        <v>19.1828</v>
      </c>
    </row>
    <row r="29" spans="1:25" ht="20.25" customHeight="1" x14ac:dyDescent="0.35">
      <c r="A29" s="67" t="s">
        <v>310</v>
      </c>
      <c r="B29" s="81">
        <v>26.2134</v>
      </c>
      <c r="C29" s="80">
        <v>1.4714</v>
      </c>
      <c r="D29" s="107">
        <v>24.741900000000001</v>
      </c>
      <c r="E29" s="80">
        <v>9.2094000000000005</v>
      </c>
      <c r="F29" s="80">
        <v>0.38169999999999998</v>
      </c>
      <c r="G29" s="80">
        <v>7.96</v>
      </c>
      <c r="H29" s="80">
        <v>7.0391000000000004</v>
      </c>
      <c r="I29" s="80">
        <v>0.21299999999999999</v>
      </c>
      <c r="J29" s="80" t="s">
        <v>183</v>
      </c>
      <c r="K29" s="80" t="s">
        <v>183</v>
      </c>
      <c r="L29" s="80" t="s">
        <v>183</v>
      </c>
      <c r="M29" s="80" t="s">
        <v>183</v>
      </c>
      <c r="N29" s="80">
        <v>4.02E-2</v>
      </c>
      <c r="O29" s="80" t="s">
        <v>183</v>
      </c>
      <c r="P29" s="80">
        <v>-0.10150000000000001</v>
      </c>
      <c r="Q29" s="80" t="s">
        <v>183</v>
      </c>
      <c r="R29" s="80">
        <v>10.3141</v>
      </c>
      <c r="S29" s="80">
        <v>7.2781000000000002</v>
      </c>
      <c r="T29" s="80">
        <v>1.0759000000000001</v>
      </c>
      <c r="U29" s="80">
        <v>0.5111</v>
      </c>
      <c r="V29" s="107">
        <v>26.329000000000001</v>
      </c>
      <c r="W29" s="80">
        <v>7.2923</v>
      </c>
      <c r="X29" s="80">
        <v>0.25319999999999998</v>
      </c>
      <c r="Y29" s="80">
        <v>17.551100000000002</v>
      </c>
    </row>
    <row r="30" spans="1:25" ht="20.25" customHeight="1" x14ac:dyDescent="0.35">
      <c r="A30" s="67" t="s">
        <v>311</v>
      </c>
      <c r="B30" s="81">
        <v>28.493300000000001</v>
      </c>
      <c r="C30" s="80">
        <v>1.5729</v>
      </c>
      <c r="D30" s="107">
        <v>26.920400000000001</v>
      </c>
      <c r="E30" s="80">
        <v>9.0695999999999994</v>
      </c>
      <c r="F30" s="80">
        <v>0.2626</v>
      </c>
      <c r="G30" s="80">
        <v>9.1212999999999997</v>
      </c>
      <c r="H30" s="80">
        <v>8.01</v>
      </c>
      <c r="I30" s="80">
        <v>0.50370000000000004</v>
      </c>
      <c r="J30" s="80" t="s">
        <v>183</v>
      </c>
      <c r="K30" s="80" t="s">
        <v>183</v>
      </c>
      <c r="L30" s="80" t="s">
        <v>183</v>
      </c>
      <c r="M30" s="80" t="s">
        <v>183</v>
      </c>
      <c r="N30" s="80">
        <v>4.7800000000000002E-2</v>
      </c>
      <c r="O30" s="80" t="s">
        <v>183</v>
      </c>
      <c r="P30" s="80">
        <v>-9.4600000000000004E-2</v>
      </c>
      <c r="Q30" s="80" t="s">
        <v>183</v>
      </c>
      <c r="R30" s="80">
        <v>10.226900000000001</v>
      </c>
      <c r="S30" s="80">
        <v>8.2606999999999999</v>
      </c>
      <c r="T30" s="80">
        <v>1.1476999999999999</v>
      </c>
      <c r="U30" s="80">
        <v>0.54369999999999996</v>
      </c>
      <c r="V30" s="107">
        <v>28.611799999999999</v>
      </c>
      <c r="W30" s="80">
        <v>8.5615000000000006</v>
      </c>
      <c r="X30" s="80">
        <v>0.55149999999999999</v>
      </c>
      <c r="Y30" s="80">
        <v>18.453499999999998</v>
      </c>
    </row>
    <row r="31" spans="1:25" ht="20.25" customHeight="1" x14ac:dyDescent="0.35">
      <c r="A31" s="67" t="s">
        <v>312</v>
      </c>
      <c r="B31" s="81">
        <v>35.080399999999997</v>
      </c>
      <c r="C31" s="80">
        <v>1.8369</v>
      </c>
      <c r="D31" s="107">
        <v>33.243600000000001</v>
      </c>
      <c r="E31" s="80">
        <v>10.7494</v>
      </c>
      <c r="F31" s="80">
        <v>0.31590000000000001</v>
      </c>
      <c r="G31" s="80">
        <v>12.113300000000001</v>
      </c>
      <c r="H31" s="80">
        <v>9.5073000000000008</v>
      </c>
      <c r="I31" s="80">
        <v>0.59809999999999997</v>
      </c>
      <c r="J31" s="80" t="s">
        <v>183</v>
      </c>
      <c r="K31" s="80" t="s">
        <v>183</v>
      </c>
      <c r="L31" s="80" t="s">
        <v>183</v>
      </c>
      <c r="M31" s="80" t="s">
        <v>183</v>
      </c>
      <c r="N31" s="80">
        <v>3.2599999999999997E-2</v>
      </c>
      <c r="O31" s="80" t="s">
        <v>183</v>
      </c>
      <c r="P31" s="80">
        <v>-7.2999999999999995E-2</v>
      </c>
      <c r="Q31" s="80" t="s">
        <v>183</v>
      </c>
      <c r="R31" s="80">
        <v>12.2166</v>
      </c>
      <c r="S31" s="80">
        <v>11.0009</v>
      </c>
      <c r="T31" s="80">
        <v>1.4457</v>
      </c>
      <c r="U31" s="80">
        <v>0.65749999999999997</v>
      </c>
      <c r="V31" s="107">
        <v>35.346800000000002</v>
      </c>
      <c r="W31" s="80">
        <v>10.138</v>
      </c>
      <c r="X31" s="80">
        <v>0.63070000000000004</v>
      </c>
      <c r="Y31" s="80">
        <v>23.1785</v>
      </c>
    </row>
    <row r="32" spans="1:25" ht="20.25" customHeight="1" x14ac:dyDescent="0.35">
      <c r="A32" s="67" t="s">
        <v>313</v>
      </c>
      <c r="B32" s="81">
        <v>29.861599999999999</v>
      </c>
      <c r="C32" s="80">
        <v>1.7387999999999999</v>
      </c>
      <c r="D32" s="107">
        <v>28.122800000000002</v>
      </c>
      <c r="E32" s="80">
        <v>8.9658999999999995</v>
      </c>
      <c r="F32" s="80">
        <v>0.25650000000000001</v>
      </c>
      <c r="G32" s="80">
        <v>10.319000000000001</v>
      </c>
      <c r="H32" s="80">
        <v>8.0622000000000007</v>
      </c>
      <c r="I32" s="80">
        <v>0.55820000000000003</v>
      </c>
      <c r="J32" s="80" t="s">
        <v>183</v>
      </c>
      <c r="K32" s="80" t="s">
        <v>183</v>
      </c>
      <c r="L32" s="80" t="s">
        <v>183</v>
      </c>
      <c r="M32" s="80" t="s">
        <v>183</v>
      </c>
      <c r="N32" s="80">
        <v>5.1200000000000002E-2</v>
      </c>
      <c r="O32" s="80" t="s">
        <v>183</v>
      </c>
      <c r="P32" s="80">
        <v>-9.0200000000000002E-2</v>
      </c>
      <c r="Q32" s="80" t="s">
        <v>183</v>
      </c>
      <c r="R32" s="80">
        <v>10.2461</v>
      </c>
      <c r="S32" s="80">
        <v>9.3398000000000003</v>
      </c>
      <c r="T32" s="80">
        <v>0.90200000000000002</v>
      </c>
      <c r="U32" s="80">
        <v>0.62209999999999999</v>
      </c>
      <c r="V32" s="107">
        <v>29.646899999999999</v>
      </c>
      <c r="W32" s="80">
        <v>8.6716999999999995</v>
      </c>
      <c r="X32" s="80">
        <v>0.60940000000000005</v>
      </c>
      <c r="Y32" s="80">
        <v>19.541399999999999</v>
      </c>
    </row>
    <row r="33" spans="1:25" ht="20.25" customHeight="1" x14ac:dyDescent="0.35">
      <c r="A33" s="67" t="s">
        <v>314</v>
      </c>
      <c r="B33" s="81">
        <v>29.1511</v>
      </c>
      <c r="C33" s="80">
        <v>1.6716</v>
      </c>
      <c r="D33" s="107">
        <v>27.479500000000002</v>
      </c>
      <c r="E33" s="80">
        <v>8.7169000000000008</v>
      </c>
      <c r="F33" s="80">
        <v>0.26769999999999999</v>
      </c>
      <c r="G33" s="80">
        <v>10.5046</v>
      </c>
      <c r="H33" s="80">
        <v>7.5674000000000001</v>
      </c>
      <c r="I33" s="80">
        <v>0.47149999999999997</v>
      </c>
      <c r="J33" s="80" t="s">
        <v>183</v>
      </c>
      <c r="K33" s="80" t="s">
        <v>183</v>
      </c>
      <c r="L33" s="80" t="s">
        <v>183</v>
      </c>
      <c r="M33" s="80" t="s">
        <v>183</v>
      </c>
      <c r="N33" s="80">
        <v>3.78E-2</v>
      </c>
      <c r="O33" s="80" t="s">
        <v>183</v>
      </c>
      <c r="P33" s="80">
        <v>-8.6499999999999994E-2</v>
      </c>
      <c r="Q33" s="80" t="s">
        <v>183</v>
      </c>
      <c r="R33" s="80">
        <v>10.1191</v>
      </c>
      <c r="S33" s="80">
        <v>9.4194999999999993</v>
      </c>
      <c r="T33" s="80">
        <v>1.1712</v>
      </c>
      <c r="U33" s="80">
        <v>0.60780000000000001</v>
      </c>
      <c r="V33" s="107">
        <v>29.258600000000001</v>
      </c>
      <c r="W33" s="80">
        <v>8.0768000000000004</v>
      </c>
      <c r="X33" s="80">
        <v>0.50939999999999996</v>
      </c>
      <c r="Y33" s="80">
        <v>19.4892</v>
      </c>
    </row>
    <row r="34" spans="1:25" ht="20.25" customHeight="1" x14ac:dyDescent="0.35">
      <c r="A34" s="67" t="s">
        <v>315</v>
      </c>
      <c r="B34" s="81">
        <v>33.802500000000002</v>
      </c>
      <c r="C34" s="80">
        <v>1.9242999999999999</v>
      </c>
      <c r="D34" s="107">
        <v>31.878499999999999</v>
      </c>
      <c r="E34" s="80">
        <v>10.3743</v>
      </c>
      <c r="F34" s="80">
        <v>0.28260000000000002</v>
      </c>
      <c r="G34" s="80">
        <v>12.160399999999999</v>
      </c>
      <c r="H34" s="80">
        <v>8.5527999999999995</v>
      </c>
      <c r="I34" s="80">
        <v>0.57110000000000005</v>
      </c>
      <c r="J34" s="80" t="s">
        <v>183</v>
      </c>
      <c r="K34" s="80" t="s">
        <v>183</v>
      </c>
      <c r="L34" s="80" t="s">
        <v>183</v>
      </c>
      <c r="M34" s="80" t="s">
        <v>183</v>
      </c>
      <c r="N34" s="80">
        <v>3.7400000000000003E-2</v>
      </c>
      <c r="O34" s="80" t="s">
        <v>183</v>
      </c>
      <c r="P34" s="80">
        <v>-0.10009999999999999</v>
      </c>
      <c r="Q34" s="80" t="s">
        <v>183</v>
      </c>
      <c r="R34" s="80">
        <v>11.9572</v>
      </c>
      <c r="S34" s="80">
        <v>10.9213</v>
      </c>
      <c r="T34" s="80">
        <v>1.5483</v>
      </c>
      <c r="U34" s="80">
        <v>0.70509999999999995</v>
      </c>
      <c r="V34" s="107">
        <v>34.131999999999998</v>
      </c>
      <c r="W34" s="80">
        <v>9.1613000000000007</v>
      </c>
      <c r="X34" s="80">
        <v>0.60850000000000004</v>
      </c>
      <c r="Y34" s="80">
        <v>22.817299999999999</v>
      </c>
    </row>
    <row r="35" spans="1:25" ht="20.25" customHeight="1" x14ac:dyDescent="0.35">
      <c r="A35" s="67" t="s">
        <v>316</v>
      </c>
      <c r="B35" s="81">
        <v>25.5291</v>
      </c>
      <c r="C35" s="80">
        <v>1.4321999999999999</v>
      </c>
      <c r="D35" s="107">
        <v>24.097000000000001</v>
      </c>
      <c r="E35" s="80">
        <v>7.5435999999999996</v>
      </c>
      <c r="F35" s="80">
        <v>0.1646</v>
      </c>
      <c r="G35" s="80">
        <v>9.1862999999999992</v>
      </c>
      <c r="H35" s="80">
        <v>6.7830000000000004</v>
      </c>
      <c r="I35" s="80">
        <v>0.43340000000000001</v>
      </c>
      <c r="J35" s="80" t="s">
        <v>183</v>
      </c>
      <c r="K35" s="80" t="s">
        <v>183</v>
      </c>
      <c r="L35" s="80" t="s">
        <v>183</v>
      </c>
      <c r="M35" s="80" t="s">
        <v>183</v>
      </c>
      <c r="N35" s="80">
        <v>5.8700000000000002E-2</v>
      </c>
      <c r="O35" s="80" t="s">
        <v>183</v>
      </c>
      <c r="P35" s="80">
        <v>-7.2499999999999995E-2</v>
      </c>
      <c r="Q35" s="80" t="s">
        <v>183</v>
      </c>
      <c r="R35" s="80">
        <v>8.7118000000000002</v>
      </c>
      <c r="S35" s="80">
        <v>8.2262000000000004</v>
      </c>
      <c r="T35" s="80">
        <v>1.1991000000000001</v>
      </c>
      <c r="U35" s="80">
        <v>0.44729999999999998</v>
      </c>
      <c r="V35" s="107">
        <v>25.743400000000001</v>
      </c>
      <c r="W35" s="80">
        <v>7.2750000000000004</v>
      </c>
      <c r="X35" s="80">
        <v>0.49209999999999998</v>
      </c>
      <c r="Y35" s="80">
        <v>16.894500000000001</v>
      </c>
    </row>
    <row r="36" spans="1:25" ht="20.25" customHeight="1" x14ac:dyDescent="0.35">
      <c r="A36" s="67" t="s">
        <v>317</v>
      </c>
      <c r="B36" s="81">
        <v>24.344200000000001</v>
      </c>
      <c r="C36" s="80">
        <v>1.4071</v>
      </c>
      <c r="D36" s="107">
        <v>22.937100000000001</v>
      </c>
      <c r="E36" s="80">
        <v>6.4318</v>
      </c>
      <c r="F36" s="80">
        <v>0.1782</v>
      </c>
      <c r="G36" s="80">
        <v>8.9795999999999996</v>
      </c>
      <c r="H36" s="80">
        <v>7.1632999999999996</v>
      </c>
      <c r="I36" s="80">
        <v>0.20569999999999999</v>
      </c>
      <c r="J36" s="80" t="s">
        <v>183</v>
      </c>
      <c r="K36" s="80" t="s">
        <v>183</v>
      </c>
      <c r="L36" s="80" t="s">
        <v>183</v>
      </c>
      <c r="M36" s="80" t="s">
        <v>183</v>
      </c>
      <c r="N36" s="80">
        <v>4.24E-2</v>
      </c>
      <c r="O36" s="80" t="s">
        <v>183</v>
      </c>
      <c r="P36" s="80">
        <v>-6.3899999999999998E-2</v>
      </c>
      <c r="Q36" s="80" t="s">
        <v>183</v>
      </c>
      <c r="R36" s="80">
        <v>7.7380000000000004</v>
      </c>
      <c r="S36" s="80">
        <v>7.8917000000000002</v>
      </c>
      <c r="T36" s="80">
        <v>1.2302</v>
      </c>
      <c r="U36" s="80">
        <v>0.42570000000000002</v>
      </c>
      <c r="V36" s="107">
        <v>24.5931</v>
      </c>
      <c r="W36" s="80">
        <v>7.4114000000000004</v>
      </c>
      <c r="X36" s="80">
        <v>0.24809999999999999</v>
      </c>
      <c r="Y36" s="80">
        <v>15.589600000000001</v>
      </c>
    </row>
    <row r="37" spans="1:25" ht="20.25" customHeight="1" x14ac:dyDescent="0.35">
      <c r="A37" s="67" t="s">
        <v>318</v>
      </c>
      <c r="B37" s="81">
        <v>28.152799999999999</v>
      </c>
      <c r="C37" s="80">
        <v>1.702</v>
      </c>
      <c r="D37" s="107">
        <v>26.4511</v>
      </c>
      <c r="E37" s="80">
        <v>6.6113999999999997</v>
      </c>
      <c r="F37" s="80">
        <v>0.21079999999999999</v>
      </c>
      <c r="G37" s="80">
        <v>10.6858</v>
      </c>
      <c r="H37" s="80">
        <v>8.7707999999999995</v>
      </c>
      <c r="I37" s="80">
        <v>0.21829999999999999</v>
      </c>
      <c r="J37" s="80" t="s">
        <v>183</v>
      </c>
      <c r="K37" s="80" t="s">
        <v>183</v>
      </c>
      <c r="L37" s="80" t="s">
        <v>183</v>
      </c>
      <c r="M37" s="80" t="s">
        <v>183</v>
      </c>
      <c r="N37" s="80">
        <v>4.7500000000000001E-2</v>
      </c>
      <c r="O37" s="80" t="s">
        <v>183</v>
      </c>
      <c r="P37" s="80">
        <v>-9.35E-2</v>
      </c>
      <c r="Q37" s="80" t="s">
        <v>183</v>
      </c>
      <c r="R37" s="80">
        <v>8.0966000000000005</v>
      </c>
      <c r="S37" s="80">
        <v>9.4512999999999998</v>
      </c>
      <c r="T37" s="80">
        <v>1.2790999999999999</v>
      </c>
      <c r="U37" s="80">
        <v>0.49099999999999999</v>
      </c>
      <c r="V37" s="107">
        <v>28.2212</v>
      </c>
      <c r="W37" s="80">
        <v>9.0366</v>
      </c>
      <c r="X37" s="80">
        <v>0.26590000000000003</v>
      </c>
      <c r="Y37" s="80">
        <v>17.507999999999999</v>
      </c>
    </row>
    <row r="38" spans="1:25" ht="20.25" customHeight="1" x14ac:dyDescent="0.35">
      <c r="A38" s="67" t="s">
        <v>319</v>
      </c>
      <c r="B38" s="81">
        <v>23.6248</v>
      </c>
      <c r="C38" s="80">
        <v>1.4056</v>
      </c>
      <c r="D38" s="107">
        <v>22.219200000000001</v>
      </c>
      <c r="E38" s="80">
        <v>6.2462</v>
      </c>
      <c r="F38" s="80">
        <v>0.1855</v>
      </c>
      <c r="G38" s="80">
        <v>9.3629999999999995</v>
      </c>
      <c r="H38" s="80">
        <v>6.2416</v>
      </c>
      <c r="I38" s="80">
        <v>0.21199999999999999</v>
      </c>
      <c r="J38" s="80" t="s">
        <v>183</v>
      </c>
      <c r="K38" s="80" t="s">
        <v>183</v>
      </c>
      <c r="L38" s="80" t="s">
        <v>183</v>
      </c>
      <c r="M38" s="80" t="s">
        <v>183</v>
      </c>
      <c r="N38" s="80">
        <v>5.5E-2</v>
      </c>
      <c r="O38" s="80" t="s">
        <v>183</v>
      </c>
      <c r="P38" s="80">
        <v>-8.4099999999999994E-2</v>
      </c>
      <c r="Q38" s="80" t="s">
        <v>183</v>
      </c>
      <c r="R38" s="80">
        <v>7.2584999999999997</v>
      </c>
      <c r="S38" s="80">
        <v>8.5687999999999995</v>
      </c>
      <c r="T38" s="80">
        <v>1.0172000000000001</v>
      </c>
      <c r="U38" s="80">
        <v>0.3952</v>
      </c>
      <c r="V38" s="107">
        <v>23.631499999999999</v>
      </c>
      <c r="W38" s="80">
        <v>6.5086000000000004</v>
      </c>
      <c r="X38" s="80">
        <v>0.26690000000000003</v>
      </c>
      <c r="Y38" s="80">
        <v>15.794700000000001</v>
      </c>
    </row>
    <row r="39" spans="1:25" ht="20.25" customHeight="1" x14ac:dyDescent="0.35">
      <c r="A39" s="67" t="s">
        <v>320</v>
      </c>
      <c r="B39" s="81">
        <v>23.398599999999998</v>
      </c>
      <c r="C39" s="80">
        <v>1.4459</v>
      </c>
      <c r="D39" s="107">
        <v>21.9526</v>
      </c>
      <c r="E39" s="80">
        <v>6.1032999999999999</v>
      </c>
      <c r="F39" s="80">
        <v>0.14760000000000001</v>
      </c>
      <c r="G39" s="80">
        <v>9.0167999999999999</v>
      </c>
      <c r="H39" s="80">
        <v>6.6062000000000003</v>
      </c>
      <c r="I39" s="80">
        <v>0.1178</v>
      </c>
      <c r="J39" s="80" t="s">
        <v>183</v>
      </c>
      <c r="K39" s="80" t="s">
        <v>183</v>
      </c>
      <c r="L39" s="80" t="s">
        <v>183</v>
      </c>
      <c r="M39" s="80" t="s">
        <v>183</v>
      </c>
      <c r="N39" s="80">
        <v>5.2900000000000003E-2</v>
      </c>
      <c r="O39" s="80" t="s">
        <v>183</v>
      </c>
      <c r="P39" s="80">
        <v>-9.1899999999999996E-2</v>
      </c>
      <c r="Q39" s="80" t="s">
        <v>183</v>
      </c>
      <c r="R39" s="80">
        <v>7.0247000000000002</v>
      </c>
      <c r="S39" s="80">
        <v>8.2812999999999999</v>
      </c>
      <c r="T39" s="80">
        <v>1.1921999999999999</v>
      </c>
      <c r="U39" s="80">
        <v>0.39050000000000001</v>
      </c>
      <c r="V39" s="107">
        <v>23.535299999999999</v>
      </c>
      <c r="W39" s="80">
        <v>6.7767999999999997</v>
      </c>
      <c r="X39" s="80">
        <v>0.1706</v>
      </c>
      <c r="Y39" s="80">
        <v>15.267799999999999</v>
      </c>
    </row>
    <row r="40" spans="1:25" ht="20.25" customHeight="1" x14ac:dyDescent="0.35">
      <c r="A40" s="67" t="s">
        <v>321</v>
      </c>
      <c r="B40" s="81">
        <v>28.340699999999998</v>
      </c>
      <c r="C40" s="80">
        <v>1.6145</v>
      </c>
      <c r="D40" s="107">
        <v>26.726500000000001</v>
      </c>
      <c r="E40" s="80">
        <v>8.5684000000000005</v>
      </c>
      <c r="F40" s="80">
        <v>0.25850000000000001</v>
      </c>
      <c r="G40" s="80">
        <v>10.722</v>
      </c>
      <c r="H40" s="80">
        <v>6.9680999999999997</v>
      </c>
      <c r="I40" s="80">
        <v>0.22939999999999999</v>
      </c>
      <c r="J40" s="80" t="s">
        <v>183</v>
      </c>
      <c r="K40" s="80" t="s">
        <v>183</v>
      </c>
      <c r="L40" s="80" t="s">
        <v>183</v>
      </c>
      <c r="M40" s="80" t="s">
        <v>183</v>
      </c>
      <c r="N40" s="80">
        <v>4.6300000000000001E-2</v>
      </c>
      <c r="O40" s="80" t="s">
        <v>183</v>
      </c>
      <c r="P40" s="80">
        <v>-6.6299999999999998E-2</v>
      </c>
      <c r="Q40" s="80" t="s">
        <v>183</v>
      </c>
      <c r="R40" s="80">
        <v>10.114000000000001</v>
      </c>
      <c r="S40" s="80">
        <v>9.4908999999999999</v>
      </c>
      <c r="T40" s="80">
        <v>1.085</v>
      </c>
      <c r="U40" s="80">
        <v>0.47539999999999999</v>
      </c>
      <c r="V40" s="107">
        <v>28.286899999999999</v>
      </c>
      <c r="W40" s="80">
        <v>7.2439</v>
      </c>
      <c r="X40" s="80">
        <v>0.27579999999999999</v>
      </c>
      <c r="Y40" s="80">
        <v>19.5489</v>
      </c>
    </row>
    <row r="41" spans="1:25" ht="20.25" customHeight="1" x14ac:dyDescent="0.35">
      <c r="A41" s="67" t="s">
        <v>322</v>
      </c>
      <c r="B41" s="81">
        <v>27.017499999999998</v>
      </c>
      <c r="C41" s="80">
        <v>1.4953000000000001</v>
      </c>
      <c r="D41" s="107">
        <v>25.522300000000001</v>
      </c>
      <c r="E41" s="80">
        <v>8.0067000000000004</v>
      </c>
      <c r="F41" s="80">
        <v>0.2215</v>
      </c>
      <c r="G41" s="80">
        <v>10.1732</v>
      </c>
      <c r="H41" s="80">
        <v>6.8445999999999998</v>
      </c>
      <c r="I41" s="80">
        <v>0.2918</v>
      </c>
      <c r="J41" s="80" t="s">
        <v>183</v>
      </c>
      <c r="K41" s="80" t="s">
        <v>183</v>
      </c>
      <c r="L41" s="80" t="s">
        <v>183</v>
      </c>
      <c r="M41" s="80" t="s">
        <v>183</v>
      </c>
      <c r="N41" s="80">
        <v>3.95E-2</v>
      </c>
      <c r="O41" s="80" t="s">
        <v>183</v>
      </c>
      <c r="P41" s="80">
        <v>-5.5E-2</v>
      </c>
      <c r="Q41" s="80" t="s">
        <v>183</v>
      </c>
      <c r="R41" s="80">
        <v>9.5021000000000004</v>
      </c>
      <c r="S41" s="80">
        <v>8.9494000000000007</v>
      </c>
      <c r="T41" s="80">
        <v>1.1951000000000001</v>
      </c>
      <c r="U41" s="80">
        <v>0.57899999999999996</v>
      </c>
      <c r="V41" s="107">
        <v>27.296399999999998</v>
      </c>
      <c r="W41" s="80">
        <v>7.1759000000000004</v>
      </c>
      <c r="X41" s="80">
        <v>0.33129999999999998</v>
      </c>
      <c r="Y41" s="80">
        <v>18.401299999999999</v>
      </c>
    </row>
    <row r="42" spans="1:25" ht="20.25" customHeight="1" x14ac:dyDescent="0.35">
      <c r="A42" s="67" t="s">
        <v>323</v>
      </c>
      <c r="B42" s="81">
        <v>28.711400000000001</v>
      </c>
      <c r="C42" s="80">
        <v>1.5615000000000001</v>
      </c>
      <c r="D42" s="107">
        <v>27.149899999999999</v>
      </c>
      <c r="E42" s="80">
        <v>8.3972999999999995</v>
      </c>
      <c r="F42" s="80">
        <v>0.23319999999999999</v>
      </c>
      <c r="G42" s="80">
        <v>11.289199999999999</v>
      </c>
      <c r="H42" s="80">
        <v>6.8292999999999999</v>
      </c>
      <c r="I42" s="80">
        <v>0.42449999999999999</v>
      </c>
      <c r="J42" s="80" t="s">
        <v>183</v>
      </c>
      <c r="K42" s="80" t="s">
        <v>183</v>
      </c>
      <c r="L42" s="80" t="s">
        <v>183</v>
      </c>
      <c r="M42" s="80" t="s">
        <v>183</v>
      </c>
      <c r="N42" s="80">
        <v>4.99E-2</v>
      </c>
      <c r="O42" s="80" t="s">
        <v>183</v>
      </c>
      <c r="P42" s="80">
        <v>-7.3499999999999996E-2</v>
      </c>
      <c r="Q42" s="80" t="s">
        <v>183</v>
      </c>
      <c r="R42" s="80">
        <v>9.8168000000000006</v>
      </c>
      <c r="S42" s="80">
        <v>10.153700000000001</v>
      </c>
      <c r="T42" s="80">
        <v>1.0777000000000001</v>
      </c>
      <c r="U42" s="80">
        <v>0.61599999999999999</v>
      </c>
      <c r="V42" s="107">
        <v>28.843599999999999</v>
      </c>
      <c r="W42" s="80">
        <v>7.3037000000000001</v>
      </c>
      <c r="X42" s="80">
        <v>0.47439999999999999</v>
      </c>
      <c r="Y42" s="80">
        <v>19.919699999999999</v>
      </c>
    </row>
    <row r="43" spans="1:25" ht="20.25" customHeight="1" x14ac:dyDescent="0.35">
      <c r="A43" s="67" t="s">
        <v>324</v>
      </c>
      <c r="B43" s="81">
        <v>34.673000000000002</v>
      </c>
      <c r="C43" s="80">
        <v>1.8371999999999999</v>
      </c>
      <c r="D43" s="107">
        <v>32.835999999999999</v>
      </c>
      <c r="E43" s="80">
        <v>11.3825</v>
      </c>
      <c r="F43" s="80">
        <v>0.3261</v>
      </c>
      <c r="G43" s="80">
        <v>13.206</v>
      </c>
      <c r="H43" s="80">
        <v>7.2827000000000002</v>
      </c>
      <c r="I43" s="80">
        <v>0.67559999999999998</v>
      </c>
      <c r="J43" s="80" t="s">
        <v>183</v>
      </c>
      <c r="K43" s="80" t="s">
        <v>183</v>
      </c>
      <c r="L43" s="80" t="s">
        <v>183</v>
      </c>
      <c r="M43" s="80" t="s">
        <v>183</v>
      </c>
      <c r="N43" s="80">
        <v>5.5500000000000001E-2</v>
      </c>
      <c r="O43" s="80" t="s">
        <v>183</v>
      </c>
      <c r="P43" s="80">
        <v>-9.2499999999999999E-2</v>
      </c>
      <c r="Q43" s="80" t="s">
        <v>183</v>
      </c>
      <c r="R43" s="80">
        <v>12.9084</v>
      </c>
      <c r="S43" s="80">
        <v>12.074400000000001</v>
      </c>
      <c r="T43" s="80">
        <v>1.3472</v>
      </c>
      <c r="U43" s="80">
        <v>0.745</v>
      </c>
      <c r="V43" s="107">
        <v>34.928100000000001</v>
      </c>
      <c r="W43" s="80">
        <v>8.0137999999999998</v>
      </c>
      <c r="X43" s="80">
        <v>0.73109999999999997</v>
      </c>
      <c r="Y43" s="80">
        <v>24.9147</v>
      </c>
    </row>
    <row r="44" spans="1:25" ht="20.25" customHeight="1" x14ac:dyDescent="0.35">
      <c r="A44" s="67" t="s">
        <v>325</v>
      </c>
      <c r="B44" s="81">
        <v>30.921299999999999</v>
      </c>
      <c r="C44" s="80">
        <v>1.6637</v>
      </c>
      <c r="D44" s="107">
        <v>29.2576</v>
      </c>
      <c r="E44" s="80">
        <v>10.4983</v>
      </c>
      <c r="F44" s="80">
        <v>0.2407</v>
      </c>
      <c r="G44" s="80">
        <v>10.841799999999999</v>
      </c>
      <c r="H44" s="80">
        <v>7.0761000000000003</v>
      </c>
      <c r="I44" s="80">
        <v>0.62539999999999996</v>
      </c>
      <c r="J44" s="80" t="s">
        <v>183</v>
      </c>
      <c r="K44" s="80" t="s">
        <v>183</v>
      </c>
      <c r="L44" s="80" t="s">
        <v>183</v>
      </c>
      <c r="M44" s="80" t="s">
        <v>183</v>
      </c>
      <c r="N44" s="80">
        <v>5.3100000000000001E-2</v>
      </c>
      <c r="O44" s="80" t="s">
        <v>183</v>
      </c>
      <c r="P44" s="80">
        <v>-7.7799999999999994E-2</v>
      </c>
      <c r="Q44" s="80" t="s">
        <v>183</v>
      </c>
      <c r="R44" s="80">
        <v>11.7821</v>
      </c>
      <c r="S44" s="80">
        <v>9.8559999999999999</v>
      </c>
      <c r="T44" s="80">
        <v>0.78690000000000004</v>
      </c>
      <c r="U44" s="80">
        <v>0.70109999999999995</v>
      </c>
      <c r="V44" s="107">
        <v>30.7456</v>
      </c>
      <c r="W44" s="80">
        <v>7.7545999999999999</v>
      </c>
      <c r="X44" s="80">
        <v>0.67849999999999999</v>
      </c>
      <c r="Y44" s="80">
        <v>21.5808</v>
      </c>
    </row>
    <row r="45" spans="1:25" ht="20.25" customHeight="1" x14ac:dyDescent="0.35">
      <c r="A45" s="67" t="s">
        <v>326</v>
      </c>
      <c r="B45" s="81">
        <v>29.751300000000001</v>
      </c>
      <c r="C45" s="80">
        <v>1.5728</v>
      </c>
      <c r="D45" s="107">
        <v>28.1785</v>
      </c>
      <c r="E45" s="80">
        <v>10.092499999999999</v>
      </c>
      <c r="F45" s="80">
        <v>0.19739999999999999</v>
      </c>
      <c r="G45" s="80">
        <v>10.769399999999999</v>
      </c>
      <c r="H45" s="80">
        <v>6.5072000000000001</v>
      </c>
      <c r="I45" s="80">
        <v>0.63219999999999998</v>
      </c>
      <c r="J45" s="80" t="s">
        <v>183</v>
      </c>
      <c r="K45" s="80" t="s">
        <v>183</v>
      </c>
      <c r="L45" s="80" t="s">
        <v>183</v>
      </c>
      <c r="M45" s="80" t="s">
        <v>183</v>
      </c>
      <c r="N45" s="80">
        <v>5.5E-2</v>
      </c>
      <c r="O45" s="80" t="s">
        <v>183</v>
      </c>
      <c r="P45" s="80">
        <v>-7.51E-2</v>
      </c>
      <c r="Q45" s="80" t="s">
        <v>183</v>
      </c>
      <c r="R45" s="80">
        <v>11.305400000000001</v>
      </c>
      <c r="S45" s="80">
        <v>9.8111999999999995</v>
      </c>
      <c r="T45" s="80">
        <v>1.0458000000000001</v>
      </c>
      <c r="U45" s="80">
        <v>0.67530000000000001</v>
      </c>
      <c r="V45" s="107">
        <v>29.8996</v>
      </c>
      <c r="W45" s="80">
        <v>7.1943000000000001</v>
      </c>
      <c r="X45" s="80">
        <v>0.68720000000000003</v>
      </c>
      <c r="Y45" s="80">
        <v>21.0593</v>
      </c>
    </row>
    <row r="46" spans="1:25" ht="20.25" customHeight="1" x14ac:dyDescent="0.35">
      <c r="A46" s="67" t="s">
        <v>327</v>
      </c>
      <c r="B46" s="81">
        <v>33.089599999999997</v>
      </c>
      <c r="C46" s="80">
        <v>1.7384999999999999</v>
      </c>
      <c r="D46" s="107">
        <v>31.351099999999999</v>
      </c>
      <c r="E46" s="80">
        <v>9.7529000000000003</v>
      </c>
      <c r="F46" s="80">
        <v>0.15720000000000001</v>
      </c>
      <c r="G46" s="80">
        <v>13.3222</v>
      </c>
      <c r="H46" s="80">
        <v>7.5720000000000001</v>
      </c>
      <c r="I46" s="80">
        <v>0.58630000000000004</v>
      </c>
      <c r="J46" s="80" t="s">
        <v>183</v>
      </c>
      <c r="K46" s="80" t="s">
        <v>183</v>
      </c>
      <c r="L46" s="80" t="s">
        <v>183</v>
      </c>
      <c r="M46" s="80" t="s">
        <v>183</v>
      </c>
      <c r="N46" s="80">
        <v>5.0799999999999998E-2</v>
      </c>
      <c r="O46" s="80" t="s">
        <v>183</v>
      </c>
      <c r="P46" s="80">
        <v>-9.0300000000000005E-2</v>
      </c>
      <c r="Q46" s="80" t="s">
        <v>183</v>
      </c>
      <c r="R46" s="80">
        <v>10.9831</v>
      </c>
      <c r="S46" s="80">
        <v>12.303000000000001</v>
      </c>
      <c r="T46" s="80">
        <v>1.4047000000000001</v>
      </c>
      <c r="U46" s="80">
        <v>0.75129999999999997</v>
      </c>
      <c r="V46" s="107">
        <v>33.507100000000001</v>
      </c>
      <c r="W46" s="80">
        <v>8.2089999999999996</v>
      </c>
      <c r="X46" s="80">
        <v>0.63700000000000001</v>
      </c>
      <c r="Y46" s="80">
        <v>23.232299999999999</v>
      </c>
    </row>
    <row r="47" spans="1:25" ht="20.25" customHeight="1" x14ac:dyDescent="0.35">
      <c r="A47" s="67" t="s">
        <v>328</v>
      </c>
      <c r="B47" s="81">
        <v>27.001799999999999</v>
      </c>
      <c r="C47" s="80">
        <v>1.4057999999999999</v>
      </c>
      <c r="D47" s="107">
        <v>25.596</v>
      </c>
      <c r="E47" s="80">
        <v>8.6430000000000007</v>
      </c>
      <c r="F47" s="80">
        <v>0.1565</v>
      </c>
      <c r="G47" s="80">
        <v>10.242599999999999</v>
      </c>
      <c r="H47" s="80">
        <v>6.3042999999999996</v>
      </c>
      <c r="I47" s="80">
        <v>0.2717</v>
      </c>
      <c r="J47" s="80" t="s">
        <v>183</v>
      </c>
      <c r="K47" s="80" t="s">
        <v>183</v>
      </c>
      <c r="L47" s="80" t="s">
        <v>183</v>
      </c>
      <c r="M47" s="80" t="s">
        <v>183</v>
      </c>
      <c r="N47" s="80">
        <v>3.85E-2</v>
      </c>
      <c r="O47" s="80" t="s">
        <v>183</v>
      </c>
      <c r="P47" s="80">
        <v>-6.0499999999999998E-2</v>
      </c>
      <c r="Q47" s="80" t="s">
        <v>183</v>
      </c>
      <c r="R47" s="80">
        <v>9.6798000000000002</v>
      </c>
      <c r="S47" s="80">
        <v>9.4097000000000008</v>
      </c>
      <c r="T47" s="80">
        <v>1.0243</v>
      </c>
      <c r="U47" s="80">
        <v>0.57289999999999996</v>
      </c>
      <c r="V47" s="107">
        <v>27.193200000000001</v>
      </c>
      <c r="W47" s="80">
        <v>6.6144999999999996</v>
      </c>
      <c r="X47" s="80">
        <v>0.31019999999999998</v>
      </c>
      <c r="Y47" s="80">
        <v>19.042100000000001</v>
      </c>
    </row>
    <row r="48" spans="1:25" ht="20.25" customHeight="1" x14ac:dyDescent="0.35">
      <c r="A48" s="67" t="s">
        <v>329</v>
      </c>
      <c r="B48" s="81">
        <v>25.7821</v>
      </c>
      <c r="C48" s="80">
        <v>1.4463999999999999</v>
      </c>
      <c r="D48" s="107">
        <v>24.335699999999999</v>
      </c>
      <c r="E48" s="80">
        <v>8.1039999999999992</v>
      </c>
      <c r="F48" s="80">
        <v>0.18659999999999999</v>
      </c>
      <c r="G48" s="80">
        <v>9.3087999999999997</v>
      </c>
      <c r="H48" s="80">
        <v>6.6025</v>
      </c>
      <c r="I48" s="80">
        <v>0.14000000000000001</v>
      </c>
      <c r="J48" s="80" t="s">
        <v>183</v>
      </c>
      <c r="K48" s="80" t="s">
        <v>183</v>
      </c>
      <c r="L48" s="80" t="s">
        <v>183</v>
      </c>
      <c r="M48" s="80" t="s">
        <v>183</v>
      </c>
      <c r="N48" s="80">
        <v>5.9299999999999999E-2</v>
      </c>
      <c r="O48" s="80" t="s">
        <v>183</v>
      </c>
      <c r="P48" s="80">
        <v>-6.5500000000000003E-2</v>
      </c>
      <c r="Q48" s="80" t="s">
        <v>183</v>
      </c>
      <c r="R48" s="80">
        <v>9.4695</v>
      </c>
      <c r="S48" s="80">
        <v>8.1804000000000006</v>
      </c>
      <c r="T48" s="80">
        <v>1.2890999999999999</v>
      </c>
      <c r="U48" s="80">
        <v>0.54469999999999996</v>
      </c>
      <c r="V48" s="107">
        <v>26.169499999999999</v>
      </c>
      <c r="W48" s="80">
        <v>6.8018000000000001</v>
      </c>
      <c r="X48" s="80">
        <v>0.1993</v>
      </c>
      <c r="Y48" s="80">
        <v>17.599399999999999</v>
      </c>
    </row>
    <row r="49" spans="1:25" ht="20.25" customHeight="1" x14ac:dyDescent="0.35">
      <c r="A49" s="67" t="s">
        <v>330</v>
      </c>
      <c r="B49" s="81">
        <v>27.238099999999999</v>
      </c>
      <c r="C49" s="80">
        <v>1.5421</v>
      </c>
      <c r="D49" s="107">
        <v>25.696000000000002</v>
      </c>
      <c r="E49" s="80">
        <v>8.0069999999999997</v>
      </c>
      <c r="F49" s="80">
        <v>0.1447</v>
      </c>
      <c r="G49" s="80">
        <v>10.955399999999999</v>
      </c>
      <c r="H49" s="80">
        <v>6.4992000000000001</v>
      </c>
      <c r="I49" s="80">
        <v>0.12820000000000001</v>
      </c>
      <c r="J49" s="80" t="s">
        <v>183</v>
      </c>
      <c r="K49" s="80" t="s">
        <v>183</v>
      </c>
      <c r="L49" s="80" t="s">
        <v>183</v>
      </c>
      <c r="M49" s="80" t="s">
        <v>183</v>
      </c>
      <c r="N49" s="80">
        <v>5.2400000000000002E-2</v>
      </c>
      <c r="O49" s="80" t="s">
        <v>183</v>
      </c>
      <c r="P49" s="80">
        <v>-9.0999999999999998E-2</v>
      </c>
      <c r="Q49" s="80" t="s">
        <v>183</v>
      </c>
      <c r="R49" s="80">
        <v>9.1783999999999999</v>
      </c>
      <c r="S49" s="80">
        <v>9.9777000000000005</v>
      </c>
      <c r="T49" s="80">
        <v>1.4661</v>
      </c>
      <c r="U49" s="80">
        <v>0.57509999999999994</v>
      </c>
      <c r="V49" s="107">
        <v>27.737200000000001</v>
      </c>
      <c r="W49" s="80">
        <v>6.6798000000000002</v>
      </c>
      <c r="X49" s="80">
        <v>0.18060000000000001</v>
      </c>
      <c r="Y49" s="80">
        <v>19.107199999999999</v>
      </c>
    </row>
    <row r="50" spans="1:25" ht="20.25" customHeight="1" x14ac:dyDescent="0.35">
      <c r="A50" s="67" t="s">
        <v>331</v>
      </c>
      <c r="B50" s="81">
        <v>23.881499999999999</v>
      </c>
      <c r="C50" s="80">
        <v>1.2882</v>
      </c>
      <c r="D50" s="107">
        <v>22.593299999999999</v>
      </c>
      <c r="E50" s="80">
        <v>6.7381000000000002</v>
      </c>
      <c r="F50" s="80">
        <v>9.1700000000000004E-2</v>
      </c>
      <c r="G50" s="80">
        <v>9.9185999999999996</v>
      </c>
      <c r="H50" s="80">
        <v>5.7445000000000004</v>
      </c>
      <c r="I50" s="80">
        <v>9.6799999999999997E-2</v>
      </c>
      <c r="J50" s="80" t="s">
        <v>183</v>
      </c>
      <c r="K50" s="80" t="s">
        <v>183</v>
      </c>
      <c r="L50" s="80" t="s">
        <v>183</v>
      </c>
      <c r="M50" s="80" t="s">
        <v>183</v>
      </c>
      <c r="N50" s="80">
        <v>6.25E-2</v>
      </c>
      <c r="O50" s="80" t="s">
        <v>183</v>
      </c>
      <c r="P50" s="80">
        <v>-5.8999999999999997E-2</v>
      </c>
      <c r="Q50" s="80" t="s">
        <v>183</v>
      </c>
      <c r="R50" s="80">
        <v>8.0042000000000009</v>
      </c>
      <c r="S50" s="80">
        <v>8.7898999999999994</v>
      </c>
      <c r="T50" s="80">
        <v>1.1059000000000001</v>
      </c>
      <c r="U50" s="80">
        <v>0.57709999999999995</v>
      </c>
      <c r="V50" s="107">
        <v>24.276299999999999</v>
      </c>
      <c r="W50" s="80">
        <v>5.9039000000000001</v>
      </c>
      <c r="X50" s="80">
        <v>0.15939999999999999</v>
      </c>
      <c r="Y50" s="80">
        <v>16.7484</v>
      </c>
    </row>
    <row r="51" spans="1:25" ht="20.25" customHeight="1" x14ac:dyDescent="0.35">
      <c r="A51" s="67" t="s">
        <v>332</v>
      </c>
      <c r="B51" s="81">
        <v>23.923300000000001</v>
      </c>
      <c r="C51" s="80">
        <v>1.3609</v>
      </c>
      <c r="D51" s="107">
        <v>22.5624</v>
      </c>
      <c r="E51" s="80">
        <v>7.3139000000000003</v>
      </c>
      <c r="F51" s="80">
        <v>0.1283</v>
      </c>
      <c r="G51" s="80">
        <v>8.8422999999999998</v>
      </c>
      <c r="H51" s="80">
        <v>6.1615000000000002</v>
      </c>
      <c r="I51" s="80">
        <v>0.12509999999999999</v>
      </c>
      <c r="J51" s="80" t="s">
        <v>183</v>
      </c>
      <c r="K51" s="80" t="s">
        <v>183</v>
      </c>
      <c r="L51" s="80" t="s">
        <v>183</v>
      </c>
      <c r="M51" s="80" t="s">
        <v>183</v>
      </c>
      <c r="N51" s="80">
        <v>5.6800000000000003E-2</v>
      </c>
      <c r="O51" s="80" t="s">
        <v>183</v>
      </c>
      <c r="P51" s="80">
        <v>-6.5500000000000003E-2</v>
      </c>
      <c r="Q51" s="80" t="s">
        <v>183</v>
      </c>
      <c r="R51" s="80">
        <v>8.5991</v>
      </c>
      <c r="S51" s="80">
        <v>7.7331000000000003</v>
      </c>
      <c r="T51" s="80">
        <v>1.2221</v>
      </c>
      <c r="U51" s="80">
        <v>0.57630000000000003</v>
      </c>
      <c r="V51" s="107">
        <v>24.360800000000001</v>
      </c>
      <c r="W51" s="80">
        <v>6.3433999999999999</v>
      </c>
      <c r="X51" s="80">
        <v>0.18190000000000001</v>
      </c>
      <c r="Y51" s="80">
        <v>16.284500000000001</v>
      </c>
    </row>
    <row r="52" spans="1:25" ht="20.25" customHeight="1" x14ac:dyDescent="0.35">
      <c r="A52" s="67" t="s">
        <v>333</v>
      </c>
      <c r="B52" s="81">
        <v>28.637</v>
      </c>
      <c r="C52" s="80">
        <v>1.5436000000000001</v>
      </c>
      <c r="D52" s="107">
        <v>27.093399999999999</v>
      </c>
      <c r="E52" s="80">
        <v>9.5884999999999998</v>
      </c>
      <c r="F52" s="80">
        <v>0.2152</v>
      </c>
      <c r="G52" s="80">
        <v>10.83</v>
      </c>
      <c r="H52" s="80">
        <v>6.2408000000000001</v>
      </c>
      <c r="I52" s="80">
        <v>0.24199999999999999</v>
      </c>
      <c r="J52" s="80" t="s">
        <v>183</v>
      </c>
      <c r="K52" s="80" t="s">
        <v>183</v>
      </c>
      <c r="L52" s="80" t="s">
        <v>183</v>
      </c>
      <c r="M52" s="80" t="s">
        <v>183</v>
      </c>
      <c r="N52" s="80">
        <v>5.0200000000000002E-2</v>
      </c>
      <c r="O52" s="80" t="s">
        <v>183</v>
      </c>
      <c r="P52" s="80">
        <v>-7.3400000000000007E-2</v>
      </c>
      <c r="Q52" s="80" t="s">
        <v>183</v>
      </c>
      <c r="R52" s="80">
        <v>10.695</v>
      </c>
      <c r="S52" s="80">
        <v>9.9771000000000001</v>
      </c>
      <c r="T52" s="80">
        <v>1.3927</v>
      </c>
      <c r="U52" s="80">
        <v>0.69199999999999995</v>
      </c>
      <c r="V52" s="107">
        <v>29.178100000000001</v>
      </c>
      <c r="W52" s="80">
        <v>6.5331000000000001</v>
      </c>
      <c r="X52" s="80">
        <v>0.2923</v>
      </c>
      <c r="Y52" s="80">
        <v>20.633700000000001</v>
      </c>
    </row>
    <row r="53" spans="1:25" ht="20.25" customHeight="1" x14ac:dyDescent="0.35">
      <c r="A53" s="67" t="s">
        <v>334</v>
      </c>
      <c r="B53" s="81">
        <v>27.584099999999999</v>
      </c>
      <c r="C53" s="80">
        <v>1.4765999999999999</v>
      </c>
      <c r="D53" s="107">
        <v>26.107500000000002</v>
      </c>
      <c r="E53" s="80">
        <v>10.2746</v>
      </c>
      <c r="F53" s="80">
        <v>0.15390000000000001</v>
      </c>
      <c r="G53" s="80">
        <v>9.4064999999999994</v>
      </c>
      <c r="H53" s="80">
        <v>5.8646000000000003</v>
      </c>
      <c r="I53" s="80">
        <v>0.41909999999999997</v>
      </c>
      <c r="J53" s="80" t="s">
        <v>183</v>
      </c>
      <c r="K53" s="80" t="s">
        <v>183</v>
      </c>
      <c r="L53" s="80" t="s">
        <v>183</v>
      </c>
      <c r="M53" s="80" t="s">
        <v>183</v>
      </c>
      <c r="N53" s="80">
        <v>5.5300000000000002E-2</v>
      </c>
      <c r="O53" s="80" t="s">
        <v>183</v>
      </c>
      <c r="P53" s="80">
        <v>-6.6500000000000004E-2</v>
      </c>
      <c r="Q53" s="80" t="s">
        <v>183</v>
      </c>
      <c r="R53" s="80">
        <v>11.1027</v>
      </c>
      <c r="S53" s="80">
        <v>8.7934999999999999</v>
      </c>
      <c r="T53" s="80">
        <v>1.0096000000000001</v>
      </c>
      <c r="U53" s="80">
        <v>0.76939999999999997</v>
      </c>
      <c r="V53" s="107">
        <v>27.886500000000002</v>
      </c>
      <c r="W53" s="80">
        <v>6.3390000000000004</v>
      </c>
      <c r="X53" s="80">
        <v>0.47449999999999998</v>
      </c>
      <c r="Y53" s="80">
        <v>19.835000000000001</v>
      </c>
    </row>
    <row r="54" spans="1:25" ht="20.25" customHeight="1" x14ac:dyDescent="0.35">
      <c r="A54" s="67" t="s">
        <v>335</v>
      </c>
      <c r="B54" s="81">
        <v>29.809899999999999</v>
      </c>
      <c r="C54" s="80">
        <v>1.6160000000000001</v>
      </c>
      <c r="D54" s="107">
        <v>28.193899999999999</v>
      </c>
      <c r="E54" s="80">
        <v>11.111000000000001</v>
      </c>
      <c r="F54" s="80">
        <v>0.21679999999999999</v>
      </c>
      <c r="G54" s="80">
        <v>9.9831000000000003</v>
      </c>
      <c r="H54" s="80">
        <v>6.4541000000000004</v>
      </c>
      <c r="I54" s="80">
        <v>0.45900000000000002</v>
      </c>
      <c r="J54" s="80" t="s">
        <v>183</v>
      </c>
      <c r="K54" s="80" t="s">
        <v>183</v>
      </c>
      <c r="L54" s="80" t="s">
        <v>183</v>
      </c>
      <c r="M54" s="80" t="s">
        <v>183</v>
      </c>
      <c r="N54" s="80">
        <v>5.0099999999999999E-2</v>
      </c>
      <c r="O54" s="80" t="s">
        <v>183</v>
      </c>
      <c r="P54" s="80">
        <v>-8.0299999999999996E-2</v>
      </c>
      <c r="Q54" s="80" t="s">
        <v>183</v>
      </c>
      <c r="R54" s="80">
        <v>11.9535</v>
      </c>
      <c r="S54" s="80">
        <v>9.4201999999999995</v>
      </c>
      <c r="T54" s="80">
        <v>1.0737000000000001</v>
      </c>
      <c r="U54" s="80">
        <v>0.83089999999999997</v>
      </c>
      <c r="V54" s="107">
        <v>30.098400000000002</v>
      </c>
      <c r="W54" s="80">
        <v>6.9633000000000003</v>
      </c>
      <c r="X54" s="80">
        <v>0.5091</v>
      </c>
      <c r="Y54" s="80">
        <v>21.3109</v>
      </c>
    </row>
    <row r="55" spans="1:25" ht="20.25" customHeight="1" x14ac:dyDescent="0.35">
      <c r="A55" s="67" t="s">
        <v>336</v>
      </c>
      <c r="B55" s="81">
        <v>34.1633</v>
      </c>
      <c r="C55" s="80">
        <v>1.7963</v>
      </c>
      <c r="D55" s="107">
        <v>32.366999999999997</v>
      </c>
      <c r="E55" s="80">
        <v>11.7256</v>
      </c>
      <c r="F55" s="80">
        <v>0.23449999999999999</v>
      </c>
      <c r="G55" s="80">
        <v>12.544499999999999</v>
      </c>
      <c r="H55" s="80">
        <v>7.3070000000000004</v>
      </c>
      <c r="I55" s="80">
        <v>0.58989999999999998</v>
      </c>
      <c r="J55" s="80" t="s">
        <v>183</v>
      </c>
      <c r="K55" s="80" t="s">
        <v>183</v>
      </c>
      <c r="L55" s="80" t="s">
        <v>183</v>
      </c>
      <c r="M55" s="80" t="s">
        <v>183</v>
      </c>
      <c r="N55" s="80">
        <v>5.6099999999999997E-2</v>
      </c>
      <c r="O55" s="80" t="s">
        <v>183</v>
      </c>
      <c r="P55" s="80">
        <v>-9.0700000000000003E-2</v>
      </c>
      <c r="Q55" s="80" t="s">
        <v>183</v>
      </c>
      <c r="R55" s="80">
        <v>12.715299999999999</v>
      </c>
      <c r="S55" s="80">
        <v>11.8584</v>
      </c>
      <c r="T55" s="80">
        <v>1.3533999999999999</v>
      </c>
      <c r="U55" s="80">
        <v>0.95389999999999997</v>
      </c>
      <c r="V55" s="107">
        <v>34.674300000000002</v>
      </c>
      <c r="W55" s="80">
        <v>7.9530000000000003</v>
      </c>
      <c r="X55" s="80">
        <v>0.64600000000000002</v>
      </c>
      <c r="Y55" s="80">
        <v>24.5046</v>
      </c>
    </row>
    <row r="56" spans="1:25" ht="20.25" customHeight="1" x14ac:dyDescent="0.35">
      <c r="A56" s="67" t="s">
        <v>337</v>
      </c>
      <c r="B56" s="81">
        <v>33.3765</v>
      </c>
      <c r="C56" s="80">
        <v>1.8242</v>
      </c>
      <c r="D56" s="107">
        <v>31.552299999999999</v>
      </c>
      <c r="E56" s="80">
        <v>12.841100000000001</v>
      </c>
      <c r="F56" s="80">
        <v>0.26369999999999999</v>
      </c>
      <c r="G56" s="80">
        <v>11.032</v>
      </c>
      <c r="H56" s="80">
        <v>7.1147</v>
      </c>
      <c r="I56" s="80">
        <v>0.32300000000000001</v>
      </c>
      <c r="J56" s="80" t="s">
        <v>183</v>
      </c>
      <c r="K56" s="80" t="s">
        <v>183</v>
      </c>
      <c r="L56" s="80" t="s">
        <v>183</v>
      </c>
      <c r="M56" s="80" t="s">
        <v>183</v>
      </c>
      <c r="N56" s="80">
        <v>5.8799999999999998E-2</v>
      </c>
      <c r="O56" s="80" t="s">
        <v>183</v>
      </c>
      <c r="P56" s="80">
        <v>-8.1000000000000003E-2</v>
      </c>
      <c r="Q56" s="80" t="s">
        <v>183</v>
      </c>
      <c r="R56" s="80">
        <v>13.9039</v>
      </c>
      <c r="S56" s="80">
        <v>10.291600000000001</v>
      </c>
      <c r="T56" s="80">
        <v>1.0065999999999999</v>
      </c>
      <c r="U56" s="80">
        <v>0.78800000000000003</v>
      </c>
      <c r="V56" s="107">
        <v>33.346899999999998</v>
      </c>
      <c r="W56" s="80">
        <v>7.4965000000000002</v>
      </c>
      <c r="X56" s="80">
        <v>0.38179999999999997</v>
      </c>
      <c r="Y56" s="80">
        <v>24.136700000000001</v>
      </c>
    </row>
    <row r="57" spans="1:25" ht="20.25" customHeight="1" x14ac:dyDescent="0.35">
      <c r="A57" s="67" t="s">
        <v>338</v>
      </c>
      <c r="B57" s="81">
        <v>31.072099999999999</v>
      </c>
      <c r="C57" s="80">
        <v>1.7170000000000001</v>
      </c>
      <c r="D57" s="107">
        <v>29.355</v>
      </c>
      <c r="E57" s="80">
        <v>11.879</v>
      </c>
      <c r="F57" s="80">
        <v>0.21629999999999999</v>
      </c>
      <c r="G57" s="80">
        <v>10.3568</v>
      </c>
      <c r="H57" s="80">
        <v>6.6512000000000002</v>
      </c>
      <c r="I57" s="80">
        <v>0.27360000000000001</v>
      </c>
      <c r="J57" s="80" t="s">
        <v>183</v>
      </c>
      <c r="K57" s="80" t="s">
        <v>183</v>
      </c>
      <c r="L57" s="80" t="s">
        <v>183</v>
      </c>
      <c r="M57" s="80" t="s">
        <v>183</v>
      </c>
      <c r="N57" s="80">
        <v>5.2900000000000003E-2</v>
      </c>
      <c r="O57" s="80" t="s">
        <v>183</v>
      </c>
      <c r="P57" s="80">
        <v>-7.4700000000000003E-2</v>
      </c>
      <c r="Q57" s="80" t="s">
        <v>183</v>
      </c>
      <c r="R57" s="80">
        <v>12.8308</v>
      </c>
      <c r="S57" s="80">
        <v>9.6743000000000006</v>
      </c>
      <c r="T57" s="80">
        <v>0.96599999999999997</v>
      </c>
      <c r="U57" s="80">
        <v>0.73309999999999997</v>
      </c>
      <c r="V57" s="107">
        <v>31.054200000000002</v>
      </c>
      <c r="W57" s="80">
        <v>6.9775999999999998</v>
      </c>
      <c r="X57" s="80">
        <v>0.32640000000000002</v>
      </c>
      <c r="Y57" s="80">
        <v>22.452200000000001</v>
      </c>
    </row>
    <row r="58" spans="1:25" ht="20.25" customHeight="1" x14ac:dyDescent="0.35">
      <c r="A58" s="67" t="s">
        <v>339</v>
      </c>
      <c r="B58" s="81">
        <v>34.612099999999998</v>
      </c>
      <c r="C58" s="80">
        <v>1.8920999999999999</v>
      </c>
      <c r="D58" s="107">
        <v>32.72</v>
      </c>
      <c r="E58" s="80">
        <v>13.3529</v>
      </c>
      <c r="F58" s="80">
        <v>0.3473</v>
      </c>
      <c r="G58" s="80">
        <v>11.635300000000001</v>
      </c>
      <c r="H58" s="80">
        <v>7.2169999999999996</v>
      </c>
      <c r="I58" s="80">
        <v>0.22770000000000001</v>
      </c>
      <c r="J58" s="80" t="s">
        <v>183</v>
      </c>
      <c r="K58" s="80" t="s">
        <v>183</v>
      </c>
      <c r="L58" s="80" t="s">
        <v>183</v>
      </c>
      <c r="M58" s="80" t="s">
        <v>183</v>
      </c>
      <c r="N58" s="80">
        <v>4.82E-2</v>
      </c>
      <c r="O58" s="80" t="s">
        <v>183</v>
      </c>
      <c r="P58" s="80">
        <v>-0.1084</v>
      </c>
      <c r="Q58" s="80" t="s">
        <v>183</v>
      </c>
      <c r="R58" s="80">
        <v>14.5007</v>
      </c>
      <c r="S58" s="80">
        <v>10.882999999999999</v>
      </c>
      <c r="T58" s="80">
        <v>1.2658</v>
      </c>
      <c r="U58" s="80">
        <v>0.81710000000000005</v>
      </c>
      <c r="V58" s="107">
        <v>34.802900000000001</v>
      </c>
      <c r="W58" s="80">
        <v>7.4928999999999997</v>
      </c>
      <c r="X58" s="80">
        <v>0.27589999999999998</v>
      </c>
      <c r="Y58" s="80">
        <v>25.3355</v>
      </c>
    </row>
    <row r="59" spans="1:25" ht="20.25" customHeight="1" x14ac:dyDescent="0.35">
      <c r="A59" s="67" t="s">
        <v>340</v>
      </c>
      <c r="B59" s="81">
        <v>28.785399999999999</v>
      </c>
      <c r="C59" s="80">
        <v>1.4589000000000001</v>
      </c>
      <c r="D59" s="107">
        <v>27.326499999999999</v>
      </c>
      <c r="E59" s="80">
        <v>9.7713999999999999</v>
      </c>
      <c r="F59" s="80">
        <v>0.18890000000000001</v>
      </c>
      <c r="G59" s="80">
        <v>10.610099999999999</v>
      </c>
      <c r="H59" s="80">
        <v>6.5696000000000003</v>
      </c>
      <c r="I59" s="80">
        <v>0.18679999999999999</v>
      </c>
      <c r="J59" s="80" t="s">
        <v>183</v>
      </c>
      <c r="K59" s="80" t="s">
        <v>183</v>
      </c>
      <c r="L59" s="80" t="s">
        <v>183</v>
      </c>
      <c r="M59" s="80" t="s">
        <v>183</v>
      </c>
      <c r="N59" s="80">
        <v>4.7600000000000003E-2</v>
      </c>
      <c r="O59" s="80" t="s">
        <v>183</v>
      </c>
      <c r="P59" s="80">
        <v>-4.7800000000000002E-2</v>
      </c>
      <c r="Q59" s="80" t="s">
        <v>183</v>
      </c>
      <c r="R59" s="80">
        <v>10.7026</v>
      </c>
      <c r="S59" s="80">
        <v>9.9152000000000005</v>
      </c>
      <c r="T59" s="80">
        <v>0.76880000000000004</v>
      </c>
      <c r="U59" s="80">
        <v>0.69899999999999995</v>
      </c>
      <c r="V59" s="107">
        <v>28.7942</v>
      </c>
      <c r="W59" s="80">
        <v>6.8040000000000003</v>
      </c>
      <c r="X59" s="80">
        <v>0.2344</v>
      </c>
      <c r="Y59" s="80">
        <v>20.5703</v>
      </c>
    </row>
    <row r="60" spans="1:25" ht="20.25" customHeight="1" x14ac:dyDescent="0.35">
      <c r="A60" s="67" t="s">
        <v>341</v>
      </c>
      <c r="B60" s="81">
        <v>25.831600000000002</v>
      </c>
      <c r="C60" s="80">
        <v>1.2982</v>
      </c>
      <c r="D60" s="107">
        <v>24.5335</v>
      </c>
      <c r="E60" s="80">
        <v>8.6405999999999992</v>
      </c>
      <c r="F60" s="80">
        <v>0.13270000000000001</v>
      </c>
      <c r="G60" s="80">
        <v>9.8129000000000008</v>
      </c>
      <c r="H60" s="80">
        <v>5.8384</v>
      </c>
      <c r="I60" s="80">
        <v>0.1091</v>
      </c>
      <c r="J60" s="80" t="s">
        <v>183</v>
      </c>
      <c r="K60" s="80" t="s">
        <v>183</v>
      </c>
      <c r="L60" s="80" t="s">
        <v>183</v>
      </c>
      <c r="M60" s="80" t="s">
        <v>183</v>
      </c>
      <c r="N60" s="80">
        <v>4.6399999999999997E-2</v>
      </c>
      <c r="O60" s="80" t="s">
        <v>183</v>
      </c>
      <c r="P60" s="80">
        <v>-4.6600000000000003E-2</v>
      </c>
      <c r="Q60" s="80" t="s">
        <v>183</v>
      </c>
      <c r="R60" s="80">
        <v>9.4595000000000002</v>
      </c>
      <c r="S60" s="80">
        <v>9.1730999999999998</v>
      </c>
      <c r="T60" s="80">
        <v>0.83069999999999999</v>
      </c>
      <c r="U60" s="80">
        <v>0.62749999999999995</v>
      </c>
      <c r="V60" s="107">
        <v>25.991700000000002</v>
      </c>
      <c r="W60" s="80">
        <v>5.9939999999999998</v>
      </c>
      <c r="X60" s="80">
        <v>0.1555</v>
      </c>
      <c r="Y60" s="80">
        <v>18.586099999999998</v>
      </c>
    </row>
    <row r="61" spans="1:25" ht="20.25" customHeight="1" x14ac:dyDescent="0.35">
      <c r="A61" s="67" t="s">
        <v>342</v>
      </c>
      <c r="B61" s="81">
        <v>27.2058</v>
      </c>
      <c r="C61" s="80">
        <v>1.4034</v>
      </c>
      <c r="D61" s="107">
        <v>25.802499999999998</v>
      </c>
      <c r="E61" s="80">
        <v>8.4242000000000008</v>
      </c>
      <c r="F61" s="80">
        <v>0.13150000000000001</v>
      </c>
      <c r="G61" s="80">
        <v>10.949400000000001</v>
      </c>
      <c r="H61" s="80">
        <v>6.1830999999999996</v>
      </c>
      <c r="I61" s="80">
        <v>0.1163</v>
      </c>
      <c r="J61" s="80" t="s">
        <v>183</v>
      </c>
      <c r="K61" s="80" t="s">
        <v>183</v>
      </c>
      <c r="L61" s="80" t="s">
        <v>183</v>
      </c>
      <c r="M61" s="80" t="s">
        <v>183</v>
      </c>
      <c r="N61" s="80">
        <v>6.0299999999999999E-2</v>
      </c>
      <c r="O61" s="80" t="s">
        <v>183</v>
      </c>
      <c r="P61" s="80">
        <v>-6.2300000000000001E-2</v>
      </c>
      <c r="Q61" s="80" t="s">
        <v>183</v>
      </c>
      <c r="R61" s="80">
        <v>9.3491</v>
      </c>
      <c r="S61" s="80">
        <v>10.2164</v>
      </c>
      <c r="T61" s="80">
        <v>1.0297000000000001</v>
      </c>
      <c r="U61" s="80">
        <v>0.65990000000000004</v>
      </c>
      <c r="V61" s="107">
        <v>27.492100000000001</v>
      </c>
      <c r="W61" s="80">
        <v>6.3597000000000001</v>
      </c>
      <c r="X61" s="80">
        <v>0.17660000000000001</v>
      </c>
      <c r="Y61" s="80">
        <v>19.505099999999999</v>
      </c>
    </row>
    <row r="62" spans="1:25" ht="20.25" customHeight="1" x14ac:dyDescent="0.35">
      <c r="A62" s="67" t="s">
        <v>343</v>
      </c>
      <c r="B62" s="81">
        <v>24.873899999999999</v>
      </c>
      <c r="C62" s="80">
        <v>1.3090999999999999</v>
      </c>
      <c r="D62" s="107">
        <v>23.564800000000002</v>
      </c>
      <c r="E62" s="80">
        <v>7.5650000000000004</v>
      </c>
      <c r="F62" s="80">
        <v>0.127</v>
      </c>
      <c r="G62" s="80">
        <v>9.3963000000000001</v>
      </c>
      <c r="H62" s="80">
        <v>6.3346</v>
      </c>
      <c r="I62" s="80">
        <v>0.1263</v>
      </c>
      <c r="J62" s="80" t="s">
        <v>183</v>
      </c>
      <c r="K62" s="80" t="s">
        <v>183</v>
      </c>
      <c r="L62" s="80" t="s">
        <v>183</v>
      </c>
      <c r="M62" s="80" t="s">
        <v>183</v>
      </c>
      <c r="N62" s="80">
        <v>6.0299999999999999E-2</v>
      </c>
      <c r="O62" s="80" t="s">
        <v>183</v>
      </c>
      <c r="P62" s="80">
        <v>-4.48E-2</v>
      </c>
      <c r="Q62" s="80" t="s">
        <v>183</v>
      </c>
      <c r="R62" s="80">
        <v>8.3221000000000007</v>
      </c>
      <c r="S62" s="80">
        <v>8.8267000000000007</v>
      </c>
      <c r="T62" s="80">
        <v>0.83899999999999997</v>
      </c>
      <c r="U62" s="80">
        <v>0.64349999999999996</v>
      </c>
      <c r="V62" s="107">
        <v>25.0473</v>
      </c>
      <c r="W62" s="80">
        <v>6.5213000000000001</v>
      </c>
      <c r="X62" s="80">
        <v>0.1867</v>
      </c>
      <c r="Y62" s="80">
        <v>17.0884</v>
      </c>
    </row>
    <row r="63" spans="1:25" ht="20.25" customHeight="1" x14ac:dyDescent="0.35">
      <c r="A63" s="67" t="s">
        <v>344</v>
      </c>
      <c r="B63" s="81">
        <v>24.649899999999999</v>
      </c>
      <c r="C63" s="80">
        <v>1.4419999999999999</v>
      </c>
      <c r="D63" s="107">
        <v>23.207899999999999</v>
      </c>
      <c r="E63" s="80">
        <v>7.3684000000000003</v>
      </c>
      <c r="F63" s="80">
        <v>0.14399999999999999</v>
      </c>
      <c r="G63" s="80">
        <v>8.6240000000000006</v>
      </c>
      <c r="H63" s="80">
        <v>6.9371</v>
      </c>
      <c r="I63" s="80">
        <v>0.15409999999999999</v>
      </c>
      <c r="J63" s="80" t="s">
        <v>183</v>
      </c>
      <c r="K63" s="80" t="s">
        <v>183</v>
      </c>
      <c r="L63" s="80" t="s">
        <v>183</v>
      </c>
      <c r="M63" s="80" t="s">
        <v>183</v>
      </c>
      <c r="N63" s="80">
        <v>5.7299999999999997E-2</v>
      </c>
      <c r="O63" s="80" t="s">
        <v>183</v>
      </c>
      <c r="P63" s="80">
        <v>-7.6899999999999996E-2</v>
      </c>
      <c r="Q63" s="80" t="s">
        <v>183</v>
      </c>
      <c r="R63" s="80">
        <v>8.1386000000000003</v>
      </c>
      <c r="S63" s="80">
        <v>8.0550999999999995</v>
      </c>
      <c r="T63" s="80">
        <v>1.0283</v>
      </c>
      <c r="U63" s="80">
        <v>0.63380000000000003</v>
      </c>
      <c r="V63" s="107">
        <v>24.870100000000001</v>
      </c>
      <c r="W63" s="80">
        <v>7.1485000000000003</v>
      </c>
      <c r="X63" s="80">
        <v>0.2114</v>
      </c>
      <c r="Y63" s="80">
        <v>16.136399999999998</v>
      </c>
    </row>
    <row r="64" spans="1:25" ht="20.25" customHeight="1" x14ac:dyDescent="0.35">
      <c r="A64" s="67" t="s">
        <v>345</v>
      </c>
      <c r="B64" s="81">
        <v>28.712700000000002</v>
      </c>
      <c r="C64" s="80">
        <v>1.6158999999999999</v>
      </c>
      <c r="D64" s="107">
        <v>27.096800000000002</v>
      </c>
      <c r="E64" s="80">
        <v>8.9314</v>
      </c>
      <c r="F64" s="80">
        <v>0.14460000000000001</v>
      </c>
      <c r="G64" s="80">
        <v>10.507199999999999</v>
      </c>
      <c r="H64" s="80">
        <v>7.3459000000000003</v>
      </c>
      <c r="I64" s="80">
        <v>0.17949999999999999</v>
      </c>
      <c r="J64" s="80" t="s">
        <v>183</v>
      </c>
      <c r="K64" s="80" t="s">
        <v>183</v>
      </c>
      <c r="L64" s="80" t="s">
        <v>183</v>
      </c>
      <c r="M64" s="80" t="s">
        <v>183</v>
      </c>
      <c r="N64" s="80">
        <v>6.4699999999999994E-2</v>
      </c>
      <c r="O64" s="80" t="s">
        <v>183</v>
      </c>
      <c r="P64" s="80">
        <v>-7.6399999999999996E-2</v>
      </c>
      <c r="Q64" s="80" t="s">
        <v>183</v>
      </c>
      <c r="R64" s="80">
        <v>9.9436999999999998</v>
      </c>
      <c r="S64" s="80">
        <v>9.7042000000000002</v>
      </c>
      <c r="T64" s="80">
        <v>0.77429999999999999</v>
      </c>
      <c r="U64" s="80">
        <v>0.7399</v>
      </c>
      <c r="V64" s="107">
        <v>28.611000000000001</v>
      </c>
      <c r="W64" s="80">
        <v>7.59</v>
      </c>
      <c r="X64" s="80">
        <v>0.24410000000000001</v>
      </c>
      <c r="Y64" s="80">
        <v>19.583200000000001</v>
      </c>
    </row>
    <row r="65" spans="1:25" ht="20.25" customHeight="1" x14ac:dyDescent="0.35">
      <c r="A65" s="67" t="s">
        <v>346</v>
      </c>
      <c r="B65" s="81">
        <v>27.533200000000001</v>
      </c>
      <c r="C65" s="80">
        <v>1.5375000000000001</v>
      </c>
      <c r="D65" s="107">
        <v>25.995699999999999</v>
      </c>
      <c r="E65" s="80">
        <v>8.1509999999999998</v>
      </c>
      <c r="F65" s="80">
        <v>0.114</v>
      </c>
      <c r="G65" s="80">
        <v>9.9009999999999998</v>
      </c>
      <c r="H65" s="80">
        <v>7.3106</v>
      </c>
      <c r="I65" s="80">
        <v>0.53920000000000001</v>
      </c>
      <c r="J65" s="80" t="s">
        <v>183</v>
      </c>
      <c r="K65" s="80" t="s">
        <v>183</v>
      </c>
      <c r="L65" s="80" t="s">
        <v>183</v>
      </c>
      <c r="M65" s="80" t="s">
        <v>183</v>
      </c>
      <c r="N65" s="80">
        <v>5.3199999999999997E-2</v>
      </c>
      <c r="O65" s="80" t="s">
        <v>183</v>
      </c>
      <c r="P65" s="80">
        <v>-7.3400000000000007E-2</v>
      </c>
      <c r="Q65" s="80" t="s">
        <v>183</v>
      </c>
      <c r="R65" s="80">
        <v>8.9901</v>
      </c>
      <c r="S65" s="80">
        <v>9.2292000000000005</v>
      </c>
      <c r="T65" s="80">
        <v>0.94830000000000003</v>
      </c>
      <c r="U65" s="80">
        <v>0.72350000000000003</v>
      </c>
      <c r="V65" s="107">
        <v>27.6676</v>
      </c>
      <c r="W65" s="80">
        <v>7.9029999999999996</v>
      </c>
      <c r="X65" s="80">
        <v>0.59250000000000003</v>
      </c>
      <c r="Y65" s="80">
        <v>18.1661</v>
      </c>
    </row>
    <row r="66" spans="1:25" ht="20.25" customHeight="1" x14ac:dyDescent="0.35">
      <c r="A66" s="67" t="s">
        <v>347</v>
      </c>
      <c r="B66" s="81">
        <v>30.8157</v>
      </c>
      <c r="C66" s="80">
        <v>1.7107000000000001</v>
      </c>
      <c r="D66" s="107">
        <v>29.105</v>
      </c>
      <c r="E66" s="80">
        <v>10.743499999999999</v>
      </c>
      <c r="F66" s="80">
        <v>0.14130000000000001</v>
      </c>
      <c r="G66" s="80">
        <v>10.471500000000001</v>
      </c>
      <c r="H66" s="80">
        <v>7.2492999999999999</v>
      </c>
      <c r="I66" s="80">
        <v>0.505</v>
      </c>
      <c r="J66" s="80" t="s">
        <v>183</v>
      </c>
      <c r="K66" s="80" t="s">
        <v>183</v>
      </c>
      <c r="L66" s="80" t="s">
        <v>183</v>
      </c>
      <c r="M66" s="80" t="s">
        <v>183</v>
      </c>
      <c r="N66" s="80">
        <v>6.3700000000000007E-2</v>
      </c>
      <c r="O66" s="80" t="s">
        <v>183</v>
      </c>
      <c r="P66" s="80">
        <v>-6.9099999999999995E-2</v>
      </c>
      <c r="Q66" s="80" t="s">
        <v>183</v>
      </c>
      <c r="R66" s="80">
        <v>11.680899999999999</v>
      </c>
      <c r="S66" s="80">
        <v>9.7390000000000008</v>
      </c>
      <c r="T66" s="80">
        <v>0.4753</v>
      </c>
      <c r="U66" s="80">
        <v>0.81</v>
      </c>
      <c r="V66" s="107">
        <v>30.3904</v>
      </c>
      <c r="W66" s="80">
        <v>7.8178999999999998</v>
      </c>
      <c r="X66" s="80">
        <v>0.56869999999999998</v>
      </c>
      <c r="Y66" s="80">
        <v>21.356200000000001</v>
      </c>
    </row>
    <row r="67" spans="1:25" ht="20.25" customHeight="1" x14ac:dyDescent="0.35">
      <c r="A67" s="67" t="s">
        <v>348</v>
      </c>
      <c r="B67" s="81">
        <v>35.588099999999997</v>
      </c>
      <c r="C67" s="80">
        <v>2.0674999999999999</v>
      </c>
      <c r="D67" s="107">
        <v>33.520499999999998</v>
      </c>
      <c r="E67" s="80">
        <v>13.6295</v>
      </c>
      <c r="F67" s="80">
        <v>0.24010000000000001</v>
      </c>
      <c r="G67" s="80">
        <v>10.993</v>
      </c>
      <c r="H67" s="80">
        <v>8.2335999999999991</v>
      </c>
      <c r="I67" s="80">
        <v>0.46279999999999999</v>
      </c>
      <c r="J67" s="80" t="s">
        <v>183</v>
      </c>
      <c r="K67" s="80" t="s">
        <v>183</v>
      </c>
      <c r="L67" s="80" t="s">
        <v>183</v>
      </c>
      <c r="M67" s="80" t="s">
        <v>183</v>
      </c>
      <c r="N67" s="80">
        <v>7.0000000000000007E-2</v>
      </c>
      <c r="O67" s="80" t="s">
        <v>183</v>
      </c>
      <c r="P67" s="80">
        <v>-0.1085</v>
      </c>
      <c r="Q67" s="80" t="s">
        <v>183</v>
      </c>
      <c r="R67" s="80">
        <v>14.746700000000001</v>
      </c>
      <c r="S67" s="80">
        <v>10.1859</v>
      </c>
      <c r="T67" s="80">
        <v>0.46689999999999998</v>
      </c>
      <c r="U67" s="80">
        <v>0.93279999999999996</v>
      </c>
      <c r="V67" s="107">
        <v>34.920200000000001</v>
      </c>
      <c r="W67" s="80">
        <v>8.7665000000000006</v>
      </c>
      <c r="X67" s="80">
        <v>0.53290000000000004</v>
      </c>
      <c r="Y67" s="80">
        <v>24.8626</v>
      </c>
    </row>
    <row r="68" spans="1:25" ht="20.25" customHeight="1" x14ac:dyDescent="0.35">
      <c r="A68" s="67" t="s">
        <v>349</v>
      </c>
      <c r="B68" s="81">
        <v>31.848700000000001</v>
      </c>
      <c r="C68" s="80">
        <v>1.7801</v>
      </c>
      <c r="D68" s="107">
        <v>30.0686</v>
      </c>
      <c r="E68" s="80">
        <v>12.605600000000001</v>
      </c>
      <c r="F68" s="80">
        <v>9.2700000000000005E-2</v>
      </c>
      <c r="G68" s="80">
        <v>9.7830999999999992</v>
      </c>
      <c r="H68" s="80">
        <v>7.0961999999999996</v>
      </c>
      <c r="I68" s="80">
        <v>0.50600000000000001</v>
      </c>
      <c r="J68" s="80" t="s">
        <v>183</v>
      </c>
      <c r="K68" s="80" t="s">
        <v>183</v>
      </c>
      <c r="L68" s="80" t="s">
        <v>183</v>
      </c>
      <c r="M68" s="80" t="s">
        <v>183</v>
      </c>
      <c r="N68" s="80">
        <v>7.3300000000000004E-2</v>
      </c>
      <c r="O68" s="80" t="s">
        <v>183</v>
      </c>
      <c r="P68" s="80">
        <v>-8.8099999999999998E-2</v>
      </c>
      <c r="Q68" s="80" t="s">
        <v>183</v>
      </c>
      <c r="R68" s="80">
        <v>13.583600000000001</v>
      </c>
      <c r="S68" s="80">
        <v>8.9709000000000003</v>
      </c>
      <c r="T68" s="80">
        <v>0.42259999999999998</v>
      </c>
      <c r="U68" s="80">
        <v>0.67379999999999995</v>
      </c>
      <c r="V68" s="107">
        <v>31.164999999999999</v>
      </c>
      <c r="W68" s="80">
        <v>7.6753999999999998</v>
      </c>
      <c r="X68" s="80">
        <v>0.57920000000000005</v>
      </c>
      <c r="Y68" s="80">
        <v>22.481300000000001</v>
      </c>
    </row>
    <row r="69" spans="1:25" ht="20.25" customHeight="1" x14ac:dyDescent="0.35">
      <c r="A69" s="67" t="s">
        <v>350</v>
      </c>
      <c r="B69" s="81">
        <v>30.261700000000001</v>
      </c>
      <c r="C69" s="80">
        <v>1.6823999999999999</v>
      </c>
      <c r="D69" s="107">
        <v>28.5794</v>
      </c>
      <c r="E69" s="80">
        <v>10.5159</v>
      </c>
      <c r="F69" s="80">
        <v>0.13869999999999999</v>
      </c>
      <c r="G69" s="80">
        <v>10.069699999999999</v>
      </c>
      <c r="H69" s="80">
        <v>7.2210999999999999</v>
      </c>
      <c r="I69" s="80">
        <v>0.64119999999999999</v>
      </c>
      <c r="J69" s="80" t="s">
        <v>183</v>
      </c>
      <c r="K69" s="80" t="s">
        <v>183</v>
      </c>
      <c r="L69" s="80" t="s">
        <v>183</v>
      </c>
      <c r="M69" s="80" t="s">
        <v>183</v>
      </c>
      <c r="N69" s="80">
        <v>6.7199999999999996E-2</v>
      </c>
      <c r="O69" s="80" t="s">
        <v>183</v>
      </c>
      <c r="P69" s="80">
        <v>-7.4300000000000005E-2</v>
      </c>
      <c r="Q69" s="80" t="s">
        <v>183</v>
      </c>
      <c r="R69" s="80">
        <v>11.573</v>
      </c>
      <c r="S69" s="80">
        <v>9.2182999999999993</v>
      </c>
      <c r="T69" s="80">
        <v>0.56410000000000005</v>
      </c>
      <c r="U69" s="80">
        <v>0.64049999999999996</v>
      </c>
      <c r="V69" s="107">
        <v>29.783899999999999</v>
      </c>
      <c r="W69" s="80">
        <v>7.9295</v>
      </c>
      <c r="X69" s="80">
        <v>0.70840000000000003</v>
      </c>
      <c r="Y69" s="80">
        <v>20.7242</v>
      </c>
    </row>
    <row r="70" spans="1:25" ht="20.25" customHeight="1" x14ac:dyDescent="0.35">
      <c r="A70" s="67" t="s">
        <v>351</v>
      </c>
      <c r="B70" s="81">
        <v>35.855600000000003</v>
      </c>
      <c r="C70" s="80">
        <v>1.8792</v>
      </c>
      <c r="D70" s="107">
        <v>33.976500000000001</v>
      </c>
      <c r="E70" s="80">
        <v>11.646000000000001</v>
      </c>
      <c r="F70" s="80">
        <v>0.15390000000000001</v>
      </c>
      <c r="G70" s="80">
        <v>13.3096</v>
      </c>
      <c r="H70" s="80">
        <v>8.3439999999999994</v>
      </c>
      <c r="I70" s="80">
        <v>0.53359999999999996</v>
      </c>
      <c r="J70" s="80" t="s">
        <v>183</v>
      </c>
      <c r="K70" s="80" t="s">
        <v>183</v>
      </c>
      <c r="L70" s="80" t="s">
        <v>183</v>
      </c>
      <c r="M70" s="80" t="s">
        <v>183</v>
      </c>
      <c r="N70" s="80">
        <v>6.8699999999999997E-2</v>
      </c>
      <c r="O70" s="80" t="s">
        <v>183</v>
      </c>
      <c r="P70" s="80">
        <v>-7.9299999999999995E-2</v>
      </c>
      <c r="Q70" s="80" t="s">
        <v>183</v>
      </c>
      <c r="R70" s="80">
        <v>12.927099999999999</v>
      </c>
      <c r="S70" s="80">
        <v>12.250999999999999</v>
      </c>
      <c r="T70" s="80">
        <v>0.83660000000000001</v>
      </c>
      <c r="U70" s="80">
        <v>0.76139999999999997</v>
      </c>
      <c r="V70" s="107">
        <v>35.5745</v>
      </c>
      <c r="W70" s="80">
        <v>8.9463000000000008</v>
      </c>
      <c r="X70" s="80">
        <v>0.60229999999999995</v>
      </c>
      <c r="Y70" s="80">
        <v>25.109500000000001</v>
      </c>
    </row>
    <row r="71" spans="1:25" ht="20.25" customHeight="1" x14ac:dyDescent="0.35">
      <c r="A71" s="67" t="s">
        <v>352</v>
      </c>
      <c r="B71" s="81">
        <v>26.589500000000001</v>
      </c>
      <c r="C71" s="80">
        <v>1.4043000000000001</v>
      </c>
      <c r="D71" s="107">
        <v>25.185199999999998</v>
      </c>
      <c r="E71" s="80">
        <v>7.0761000000000003</v>
      </c>
      <c r="F71" s="80">
        <v>0.12139999999999999</v>
      </c>
      <c r="G71" s="80">
        <v>10.8285</v>
      </c>
      <c r="H71" s="80">
        <v>6.8933</v>
      </c>
      <c r="I71" s="80">
        <v>0.27289999999999998</v>
      </c>
      <c r="J71" s="80" t="s">
        <v>183</v>
      </c>
      <c r="K71" s="80" t="s">
        <v>183</v>
      </c>
      <c r="L71" s="80" t="s">
        <v>183</v>
      </c>
      <c r="M71" s="80" t="s">
        <v>183</v>
      </c>
      <c r="N71" s="80">
        <v>5.21E-2</v>
      </c>
      <c r="O71" s="80" t="s">
        <v>183</v>
      </c>
      <c r="P71" s="80">
        <v>-5.8999999999999997E-2</v>
      </c>
      <c r="Q71" s="80" t="s">
        <v>183</v>
      </c>
      <c r="R71" s="80">
        <v>8.2004999999999999</v>
      </c>
      <c r="S71" s="80">
        <v>9.8775999999999993</v>
      </c>
      <c r="T71" s="80">
        <v>0.65059999999999996</v>
      </c>
      <c r="U71" s="80">
        <v>0.56299999999999994</v>
      </c>
      <c r="V71" s="107">
        <v>26.398800000000001</v>
      </c>
      <c r="W71" s="80">
        <v>7.2182000000000004</v>
      </c>
      <c r="X71" s="80">
        <v>0.32500000000000001</v>
      </c>
      <c r="Y71" s="80">
        <v>18.026</v>
      </c>
    </row>
    <row r="72" spans="1:25" ht="20.25" customHeight="1" x14ac:dyDescent="0.35">
      <c r="A72" s="67" t="s">
        <v>353</v>
      </c>
      <c r="B72" s="81">
        <v>25.258700000000001</v>
      </c>
      <c r="C72" s="80">
        <v>1.3676999999999999</v>
      </c>
      <c r="D72" s="107">
        <v>23.890899999999998</v>
      </c>
      <c r="E72" s="80">
        <v>7.2058</v>
      </c>
      <c r="F72" s="80">
        <v>0.1077</v>
      </c>
      <c r="G72" s="80">
        <v>10.552099999999999</v>
      </c>
      <c r="H72" s="80">
        <v>5.7167000000000003</v>
      </c>
      <c r="I72" s="80">
        <v>0.31259999999999999</v>
      </c>
      <c r="J72" s="80" t="s">
        <v>183</v>
      </c>
      <c r="K72" s="80" t="s">
        <v>183</v>
      </c>
      <c r="L72" s="80" t="s">
        <v>183</v>
      </c>
      <c r="M72" s="80" t="s">
        <v>183</v>
      </c>
      <c r="N72" s="80">
        <v>6.4199999999999993E-2</v>
      </c>
      <c r="O72" s="80" t="s">
        <v>183</v>
      </c>
      <c r="P72" s="80">
        <v>-6.8099999999999994E-2</v>
      </c>
      <c r="Q72" s="80" t="s">
        <v>183</v>
      </c>
      <c r="R72" s="80">
        <v>8.2617999999999991</v>
      </c>
      <c r="S72" s="80">
        <v>9.6678999999999995</v>
      </c>
      <c r="T72" s="80">
        <v>1.1386000000000001</v>
      </c>
      <c r="U72" s="80">
        <v>0.53410000000000002</v>
      </c>
      <c r="V72" s="107">
        <v>25.563500000000001</v>
      </c>
      <c r="W72" s="80">
        <v>6.0934999999999997</v>
      </c>
      <c r="X72" s="80">
        <v>0.37680000000000002</v>
      </c>
      <c r="Y72" s="80">
        <v>17.865500000000001</v>
      </c>
    </row>
    <row r="73" spans="1:25" ht="20.25" customHeight="1" x14ac:dyDescent="0.35">
      <c r="A73" s="67" t="s">
        <v>354</v>
      </c>
      <c r="B73" s="81">
        <v>29.6554</v>
      </c>
      <c r="C73" s="80">
        <v>1.6233</v>
      </c>
      <c r="D73" s="107">
        <v>28.0321</v>
      </c>
      <c r="E73" s="80">
        <v>8.1483000000000008</v>
      </c>
      <c r="F73" s="80">
        <v>0.1174</v>
      </c>
      <c r="G73" s="80">
        <v>12.155900000000001</v>
      </c>
      <c r="H73" s="80">
        <v>7.2819000000000003</v>
      </c>
      <c r="I73" s="80">
        <v>0.34200000000000003</v>
      </c>
      <c r="J73" s="80" t="s">
        <v>183</v>
      </c>
      <c r="K73" s="80" t="s">
        <v>183</v>
      </c>
      <c r="L73" s="80" t="s">
        <v>183</v>
      </c>
      <c r="M73" s="80" t="s">
        <v>183</v>
      </c>
      <c r="N73" s="80">
        <v>7.0900000000000005E-2</v>
      </c>
      <c r="O73" s="80" t="s">
        <v>183</v>
      </c>
      <c r="P73" s="80">
        <v>-8.4199999999999997E-2</v>
      </c>
      <c r="Q73" s="80" t="s">
        <v>183</v>
      </c>
      <c r="R73" s="80">
        <v>9.3102</v>
      </c>
      <c r="S73" s="80">
        <v>11.1823</v>
      </c>
      <c r="T73" s="80">
        <v>0.98709999999999998</v>
      </c>
      <c r="U73" s="80">
        <v>0.62660000000000005</v>
      </c>
      <c r="V73" s="107">
        <v>29.645900000000001</v>
      </c>
      <c r="W73" s="80">
        <v>7.6947000000000001</v>
      </c>
      <c r="X73" s="80">
        <v>0.4128</v>
      </c>
      <c r="Y73" s="80">
        <v>20.421600000000002</v>
      </c>
    </row>
    <row r="74" spans="1:25" ht="20.25" customHeight="1" x14ac:dyDescent="0.35">
      <c r="A74" s="67" t="s">
        <v>355</v>
      </c>
      <c r="B74" s="81">
        <v>25.477599999999999</v>
      </c>
      <c r="C74" s="80">
        <v>1.3809</v>
      </c>
      <c r="D74" s="107">
        <v>24.096699999999998</v>
      </c>
      <c r="E74" s="80">
        <v>7.3642000000000003</v>
      </c>
      <c r="F74" s="80">
        <v>8.7800000000000003E-2</v>
      </c>
      <c r="G74" s="80">
        <v>10.4597</v>
      </c>
      <c r="H74" s="80">
        <v>5.9909999999999997</v>
      </c>
      <c r="I74" s="80">
        <v>0.1988</v>
      </c>
      <c r="J74" s="80" t="s">
        <v>183</v>
      </c>
      <c r="K74" s="80" t="s">
        <v>183</v>
      </c>
      <c r="L74" s="80" t="s">
        <v>183</v>
      </c>
      <c r="M74" s="80" t="s">
        <v>183</v>
      </c>
      <c r="N74" s="80">
        <v>6.2799999999999995E-2</v>
      </c>
      <c r="O74" s="80" t="s">
        <v>183</v>
      </c>
      <c r="P74" s="80">
        <v>-6.7500000000000004E-2</v>
      </c>
      <c r="Q74" s="80" t="s">
        <v>183</v>
      </c>
      <c r="R74" s="80">
        <v>8.3777000000000008</v>
      </c>
      <c r="S74" s="80">
        <v>9.5967000000000002</v>
      </c>
      <c r="T74" s="80">
        <v>7.2700000000000001E-2</v>
      </c>
      <c r="U74" s="80">
        <v>0.50560000000000005</v>
      </c>
      <c r="V74" s="107">
        <v>24.675000000000001</v>
      </c>
      <c r="W74" s="80">
        <v>6.2525000000000004</v>
      </c>
      <c r="X74" s="80">
        <v>0.2616</v>
      </c>
      <c r="Y74" s="80">
        <v>17.9117</v>
      </c>
    </row>
    <row r="75" spans="1:25" ht="20.25" customHeight="1" x14ac:dyDescent="0.35">
      <c r="A75" s="67" t="s">
        <v>356</v>
      </c>
      <c r="B75" s="81">
        <v>24.624300000000002</v>
      </c>
      <c r="C75" s="80">
        <v>1.3701000000000001</v>
      </c>
      <c r="D75" s="107">
        <v>23.254200000000001</v>
      </c>
      <c r="E75" s="80">
        <v>6.4204999999999997</v>
      </c>
      <c r="F75" s="80">
        <v>8.9499999999999996E-2</v>
      </c>
      <c r="G75" s="80">
        <v>10.364800000000001</v>
      </c>
      <c r="H75" s="80">
        <v>6.2561999999999998</v>
      </c>
      <c r="I75" s="80">
        <v>0.1313</v>
      </c>
      <c r="J75" s="80" t="s">
        <v>183</v>
      </c>
      <c r="K75" s="80" t="s">
        <v>183</v>
      </c>
      <c r="L75" s="80" t="s">
        <v>183</v>
      </c>
      <c r="M75" s="80" t="s">
        <v>183</v>
      </c>
      <c r="N75" s="80">
        <v>5.8500000000000003E-2</v>
      </c>
      <c r="O75" s="80" t="s">
        <v>183</v>
      </c>
      <c r="P75" s="80">
        <v>-6.6600000000000006E-2</v>
      </c>
      <c r="Q75" s="80" t="s">
        <v>183</v>
      </c>
      <c r="R75" s="80">
        <v>7.4359999999999999</v>
      </c>
      <c r="S75" s="80">
        <v>9.4974000000000007</v>
      </c>
      <c r="T75" s="80">
        <v>0.22259999999999999</v>
      </c>
      <c r="U75" s="80">
        <v>0.48799999999999999</v>
      </c>
      <c r="V75" s="107">
        <v>23.9648</v>
      </c>
      <c r="W75" s="80">
        <v>6.4459999999999997</v>
      </c>
      <c r="X75" s="80">
        <v>0.1898</v>
      </c>
      <c r="Y75" s="80">
        <v>16.8748</v>
      </c>
    </row>
    <row r="76" spans="1:25" ht="20.25" customHeight="1" x14ac:dyDescent="0.35">
      <c r="A76" s="67" t="s">
        <v>357</v>
      </c>
      <c r="B76" s="81">
        <v>30.508199999999999</v>
      </c>
      <c r="C76" s="80">
        <v>1.6511</v>
      </c>
      <c r="D76" s="107">
        <v>28.857099999999999</v>
      </c>
      <c r="E76" s="80">
        <v>9.2554999999999996</v>
      </c>
      <c r="F76" s="80">
        <v>0.15590000000000001</v>
      </c>
      <c r="G76" s="80">
        <v>12.525700000000001</v>
      </c>
      <c r="H76" s="80">
        <v>6.7897999999999996</v>
      </c>
      <c r="I76" s="80">
        <v>0.14610000000000001</v>
      </c>
      <c r="J76" s="80" t="s">
        <v>183</v>
      </c>
      <c r="K76" s="80" t="s">
        <v>183</v>
      </c>
      <c r="L76" s="80" t="s">
        <v>183</v>
      </c>
      <c r="M76" s="80" t="s">
        <v>183</v>
      </c>
      <c r="N76" s="80">
        <v>7.0400000000000004E-2</v>
      </c>
      <c r="O76" s="80" t="s">
        <v>183</v>
      </c>
      <c r="P76" s="80">
        <v>-8.6300000000000002E-2</v>
      </c>
      <c r="Q76" s="80" t="s">
        <v>183</v>
      </c>
      <c r="R76" s="80">
        <v>10.5062</v>
      </c>
      <c r="S76" s="80">
        <v>11.5014</v>
      </c>
      <c r="T76" s="80">
        <v>0.3508</v>
      </c>
      <c r="U76" s="80">
        <v>0.60550000000000004</v>
      </c>
      <c r="V76" s="107">
        <v>29.813400000000001</v>
      </c>
      <c r="W76" s="80">
        <v>7.0061999999999998</v>
      </c>
      <c r="X76" s="80">
        <v>0.2165</v>
      </c>
      <c r="Y76" s="80">
        <v>21.937200000000001</v>
      </c>
    </row>
    <row r="77" spans="1:25" ht="20.25" customHeight="1" x14ac:dyDescent="0.35">
      <c r="A77" s="67" t="s">
        <v>358</v>
      </c>
      <c r="B77" s="81">
        <v>28.000399999999999</v>
      </c>
      <c r="C77" s="80">
        <v>1.5078</v>
      </c>
      <c r="D77" s="107">
        <v>26.4925</v>
      </c>
      <c r="E77" s="80">
        <v>10.6312</v>
      </c>
      <c r="F77" s="80">
        <v>0.16120000000000001</v>
      </c>
      <c r="G77" s="80">
        <v>10.209899999999999</v>
      </c>
      <c r="H77" s="80">
        <v>5.3166000000000002</v>
      </c>
      <c r="I77" s="80">
        <v>0.17949999999999999</v>
      </c>
      <c r="J77" s="80" t="s">
        <v>183</v>
      </c>
      <c r="K77" s="80" t="s">
        <v>183</v>
      </c>
      <c r="L77" s="80" t="s">
        <v>183</v>
      </c>
      <c r="M77" s="80" t="s">
        <v>183</v>
      </c>
      <c r="N77" s="80">
        <v>6.5500000000000003E-2</v>
      </c>
      <c r="O77" s="80" t="s">
        <v>183</v>
      </c>
      <c r="P77" s="80">
        <v>-7.1199999999999999E-2</v>
      </c>
      <c r="Q77" s="80" t="s">
        <v>183</v>
      </c>
      <c r="R77" s="80">
        <v>11.7239</v>
      </c>
      <c r="S77" s="80">
        <v>9.3438999999999997</v>
      </c>
      <c r="T77" s="80">
        <v>0.60340000000000005</v>
      </c>
      <c r="U77" s="80">
        <v>0.64249999999999996</v>
      </c>
      <c r="V77" s="107">
        <v>27.738399999999999</v>
      </c>
      <c r="W77" s="80">
        <v>5.5616000000000003</v>
      </c>
      <c r="X77" s="80">
        <v>0.245</v>
      </c>
      <c r="Y77" s="80">
        <v>21.002199999999998</v>
      </c>
    </row>
    <row r="78" spans="1:25" ht="20.25" customHeight="1" x14ac:dyDescent="0.35">
      <c r="A78" s="67" t="s">
        <v>359</v>
      </c>
      <c r="B78" s="81">
        <v>29.539300000000001</v>
      </c>
      <c r="C78" s="80">
        <v>1.5605</v>
      </c>
      <c r="D78" s="107">
        <v>27.978899999999999</v>
      </c>
      <c r="E78" s="80">
        <v>11.352399999999999</v>
      </c>
      <c r="F78" s="80">
        <v>0.16789999999999999</v>
      </c>
      <c r="G78" s="80">
        <v>10.249700000000001</v>
      </c>
      <c r="H78" s="80">
        <v>5.8204000000000002</v>
      </c>
      <c r="I78" s="80">
        <v>0.38140000000000002</v>
      </c>
      <c r="J78" s="80" t="s">
        <v>183</v>
      </c>
      <c r="K78" s="80" t="s">
        <v>183</v>
      </c>
      <c r="L78" s="80" t="s">
        <v>183</v>
      </c>
      <c r="M78" s="80" t="s">
        <v>183</v>
      </c>
      <c r="N78" s="80">
        <v>7.3899999999999993E-2</v>
      </c>
      <c r="O78" s="80" t="s">
        <v>183</v>
      </c>
      <c r="P78" s="80">
        <v>-6.6900000000000001E-2</v>
      </c>
      <c r="Q78" s="80" t="s">
        <v>183</v>
      </c>
      <c r="R78" s="80">
        <v>12.4262</v>
      </c>
      <c r="S78" s="80">
        <v>9.4177</v>
      </c>
      <c r="T78" s="80">
        <v>1.2064999999999999</v>
      </c>
      <c r="U78" s="80">
        <v>0.67849999999999999</v>
      </c>
      <c r="V78" s="107">
        <v>29.863800000000001</v>
      </c>
      <c r="W78" s="80">
        <v>6.2756999999999996</v>
      </c>
      <c r="X78" s="80">
        <v>0.45519999999999999</v>
      </c>
      <c r="Y78" s="80">
        <v>21.770099999999999</v>
      </c>
    </row>
    <row r="79" spans="1:25" ht="20.25" customHeight="1" x14ac:dyDescent="0.35">
      <c r="A79" s="67" t="s">
        <v>360</v>
      </c>
      <c r="B79" s="81">
        <v>36.374099999999999</v>
      </c>
      <c r="C79" s="80">
        <v>2.0015000000000001</v>
      </c>
      <c r="D79" s="107">
        <v>34.372599999999998</v>
      </c>
      <c r="E79" s="80">
        <v>13.162000000000001</v>
      </c>
      <c r="F79" s="80">
        <v>0.23880000000000001</v>
      </c>
      <c r="G79" s="80">
        <v>12.3551</v>
      </c>
      <c r="H79" s="80">
        <v>8.3630999999999993</v>
      </c>
      <c r="I79" s="80">
        <v>0.26860000000000001</v>
      </c>
      <c r="J79" s="80" t="s">
        <v>183</v>
      </c>
      <c r="K79" s="80" t="s">
        <v>183</v>
      </c>
      <c r="L79" s="80" t="s">
        <v>183</v>
      </c>
      <c r="M79" s="80" t="s">
        <v>183</v>
      </c>
      <c r="N79" s="80">
        <v>7.4200000000000002E-2</v>
      </c>
      <c r="O79" s="80" t="s">
        <v>183</v>
      </c>
      <c r="P79" s="80">
        <v>-8.9300000000000004E-2</v>
      </c>
      <c r="Q79" s="80" t="s">
        <v>183</v>
      </c>
      <c r="R79" s="80">
        <v>14.4695</v>
      </c>
      <c r="S79" s="80">
        <v>11.3606</v>
      </c>
      <c r="T79" s="80">
        <v>1.3584000000000001</v>
      </c>
      <c r="U79" s="80">
        <v>0.83350000000000002</v>
      </c>
      <c r="V79" s="107">
        <v>36.564599999999999</v>
      </c>
      <c r="W79" s="80">
        <v>8.7058999999999997</v>
      </c>
      <c r="X79" s="80">
        <v>0.34289999999999998</v>
      </c>
      <c r="Y79" s="80">
        <v>25.756</v>
      </c>
    </row>
    <row r="80" spans="1:25" ht="20.25" customHeight="1" x14ac:dyDescent="0.35">
      <c r="A80" s="67" t="s">
        <v>361</v>
      </c>
      <c r="B80" s="81">
        <v>31.859200000000001</v>
      </c>
      <c r="C80" s="80">
        <v>1.7889999999999999</v>
      </c>
      <c r="D80" s="107">
        <v>30.0702</v>
      </c>
      <c r="E80" s="80">
        <v>11.926600000000001</v>
      </c>
      <c r="F80" s="80">
        <v>0.2402</v>
      </c>
      <c r="G80" s="80">
        <v>10.2463</v>
      </c>
      <c r="H80" s="80">
        <v>7.3196000000000003</v>
      </c>
      <c r="I80" s="80">
        <v>0.3044</v>
      </c>
      <c r="J80" s="80" t="s">
        <v>183</v>
      </c>
      <c r="K80" s="80" t="s">
        <v>183</v>
      </c>
      <c r="L80" s="80" t="s">
        <v>183</v>
      </c>
      <c r="M80" s="80" t="s">
        <v>183</v>
      </c>
      <c r="N80" s="80">
        <v>0.1031</v>
      </c>
      <c r="O80" s="80" t="s">
        <v>183</v>
      </c>
      <c r="P80" s="80">
        <v>-7.0000000000000007E-2</v>
      </c>
      <c r="Q80" s="80" t="s">
        <v>183</v>
      </c>
      <c r="R80" s="80">
        <v>13.1433</v>
      </c>
      <c r="S80" s="80">
        <v>9.3729999999999993</v>
      </c>
      <c r="T80" s="80">
        <v>0.60909999999999997</v>
      </c>
      <c r="U80" s="80">
        <v>1.0189999999999999</v>
      </c>
      <c r="V80" s="107">
        <v>31.6983</v>
      </c>
      <c r="W80" s="80">
        <v>7.7271000000000001</v>
      </c>
      <c r="X80" s="80">
        <v>0.40760000000000002</v>
      </c>
      <c r="Y80" s="80">
        <v>22.4131</v>
      </c>
    </row>
    <row r="81" spans="1:25" ht="20.25" customHeight="1" x14ac:dyDescent="0.35">
      <c r="A81" s="67" t="s">
        <v>362</v>
      </c>
      <c r="B81" s="81">
        <v>32.016399999999997</v>
      </c>
      <c r="C81" s="80">
        <v>1.8113999999999999</v>
      </c>
      <c r="D81" s="107">
        <v>30.204999999999998</v>
      </c>
      <c r="E81" s="80">
        <v>12.6075</v>
      </c>
      <c r="F81" s="80">
        <v>0.21990000000000001</v>
      </c>
      <c r="G81" s="80">
        <v>9.8797999999999995</v>
      </c>
      <c r="H81" s="80">
        <v>7.234</v>
      </c>
      <c r="I81" s="80">
        <v>0.2535</v>
      </c>
      <c r="J81" s="80" t="s">
        <v>183</v>
      </c>
      <c r="K81" s="80" t="s">
        <v>183</v>
      </c>
      <c r="L81" s="80" t="s">
        <v>183</v>
      </c>
      <c r="M81" s="80" t="s">
        <v>183</v>
      </c>
      <c r="N81" s="80">
        <v>8.9899999999999994E-2</v>
      </c>
      <c r="O81" s="80" t="s">
        <v>183</v>
      </c>
      <c r="P81" s="80">
        <v>-7.9600000000000004E-2</v>
      </c>
      <c r="Q81" s="80" t="s">
        <v>183</v>
      </c>
      <c r="R81" s="80">
        <v>13.6241</v>
      </c>
      <c r="S81" s="80">
        <v>9.1730999999999998</v>
      </c>
      <c r="T81" s="80">
        <v>0.13289999999999999</v>
      </c>
      <c r="U81" s="80">
        <v>1.0235000000000001</v>
      </c>
      <c r="V81" s="107">
        <v>31.3614</v>
      </c>
      <c r="W81" s="80">
        <v>7.5773000000000001</v>
      </c>
      <c r="X81" s="80">
        <v>0.34339999999999998</v>
      </c>
      <c r="Y81" s="80">
        <v>22.7072</v>
      </c>
    </row>
    <row r="82" spans="1:25" ht="20.25" customHeight="1" x14ac:dyDescent="0.35">
      <c r="A82" s="67" t="s">
        <v>363</v>
      </c>
      <c r="B82" s="81">
        <v>35.118000000000002</v>
      </c>
      <c r="C82" s="80">
        <v>1.9276</v>
      </c>
      <c r="D82" s="107">
        <v>33.190399999999997</v>
      </c>
      <c r="E82" s="80">
        <v>13.1526</v>
      </c>
      <c r="F82" s="80">
        <v>0.1386</v>
      </c>
      <c r="G82" s="80">
        <v>11.5723</v>
      </c>
      <c r="H82" s="80">
        <v>8.0912000000000006</v>
      </c>
      <c r="I82" s="80">
        <v>0.22770000000000001</v>
      </c>
      <c r="J82" s="80" t="s">
        <v>183</v>
      </c>
      <c r="K82" s="80" t="s">
        <v>183</v>
      </c>
      <c r="L82" s="80" t="s">
        <v>183</v>
      </c>
      <c r="M82" s="80" t="s">
        <v>183</v>
      </c>
      <c r="N82" s="80">
        <v>8.6599999999999996E-2</v>
      </c>
      <c r="O82" s="80" t="s">
        <v>183</v>
      </c>
      <c r="P82" s="80">
        <v>-7.8600000000000003E-2</v>
      </c>
      <c r="Q82" s="80" t="s">
        <v>183</v>
      </c>
      <c r="R82" s="80">
        <v>14.347200000000001</v>
      </c>
      <c r="S82" s="80">
        <v>10.603</v>
      </c>
      <c r="T82" s="80">
        <v>5.7200000000000001E-2</v>
      </c>
      <c r="U82" s="80">
        <v>1.1247</v>
      </c>
      <c r="V82" s="107">
        <v>34.372399999999999</v>
      </c>
      <c r="W82" s="80">
        <v>8.4055</v>
      </c>
      <c r="X82" s="80">
        <v>0.31430000000000002</v>
      </c>
      <c r="Y82" s="80">
        <v>24.863499999999998</v>
      </c>
    </row>
    <row r="83" spans="1:25" ht="20.25" customHeight="1" x14ac:dyDescent="0.35">
      <c r="A83" s="67" t="s">
        <v>364</v>
      </c>
      <c r="B83" s="81">
        <v>27.825099999999999</v>
      </c>
      <c r="C83" s="80">
        <v>1.5728</v>
      </c>
      <c r="D83" s="107">
        <v>26.252300000000002</v>
      </c>
      <c r="E83" s="80">
        <v>10.3651</v>
      </c>
      <c r="F83" s="80">
        <v>0.27910000000000001</v>
      </c>
      <c r="G83" s="80">
        <v>8.9103999999999992</v>
      </c>
      <c r="H83" s="80">
        <v>6.5765000000000002</v>
      </c>
      <c r="I83" s="80">
        <v>8.6900000000000005E-2</v>
      </c>
      <c r="J83" s="80" t="s">
        <v>183</v>
      </c>
      <c r="K83" s="80" t="s">
        <v>183</v>
      </c>
      <c r="L83" s="80" t="s">
        <v>183</v>
      </c>
      <c r="M83" s="80" t="s">
        <v>183</v>
      </c>
      <c r="N83" s="80">
        <v>9.3100000000000002E-2</v>
      </c>
      <c r="O83" s="80" t="s">
        <v>183</v>
      </c>
      <c r="P83" s="80">
        <v>-5.8799999999999998E-2</v>
      </c>
      <c r="Q83" s="80" t="s">
        <v>183</v>
      </c>
      <c r="R83" s="80">
        <v>11.462400000000001</v>
      </c>
      <c r="S83" s="80">
        <v>8.1852</v>
      </c>
      <c r="T83" s="80">
        <v>0.115</v>
      </c>
      <c r="U83" s="80">
        <v>0.91069999999999995</v>
      </c>
      <c r="V83" s="107">
        <v>27.277999999999999</v>
      </c>
      <c r="W83" s="80">
        <v>6.7565</v>
      </c>
      <c r="X83" s="80">
        <v>0.18</v>
      </c>
      <c r="Y83" s="80">
        <v>19.554600000000001</v>
      </c>
    </row>
    <row r="84" spans="1:25" ht="20.25" customHeight="1" x14ac:dyDescent="0.35">
      <c r="A84" s="67" t="s">
        <v>365</v>
      </c>
      <c r="B84" s="81">
        <v>26.092199999999998</v>
      </c>
      <c r="C84" s="80">
        <v>1.4433</v>
      </c>
      <c r="D84" s="107">
        <v>24.648800000000001</v>
      </c>
      <c r="E84" s="80">
        <v>8.4489999999999998</v>
      </c>
      <c r="F84" s="80">
        <v>7.1099999999999997E-2</v>
      </c>
      <c r="G84" s="80">
        <v>9.3626000000000005</v>
      </c>
      <c r="H84" s="80">
        <v>6.4545000000000003</v>
      </c>
      <c r="I84" s="80">
        <v>0.28770000000000001</v>
      </c>
      <c r="J84" s="80" t="s">
        <v>183</v>
      </c>
      <c r="K84" s="80" t="s">
        <v>183</v>
      </c>
      <c r="L84" s="80" t="s">
        <v>183</v>
      </c>
      <c r="M84" s="80" t="s">
        <v>183</v>
      </c>
      <c r="N84" s="80">
        <v>8.2600000000000007E-2</v>
      </c>
      <c r="O84" s="80" t="s">
        <v>183</v>
      </c>
      <c r="P84" s="80">
        <v>-5.8700000000000002E-2</v>
      </c>
      <c r="Q84" s="80" t="s">
        <v>183</v>
      </c>
      <c r="R84" s="80">
        <v>9.2750000000000004</v>
      </c>
      <c r="S84" s="80">
        <v>8.6903000000000006</v>
      </c>
      <c r="T84" s="80">
        <v>0.2979</v>
      </c>
      <c r="U84" s="80">
        <v>0.85509999999999997</v>
      </c>
      <c r="V84" s="107">
        <v>25.8018</v>
      </c>
      <c r="W84" s="80">
        <v>6.8247999999999998</v>
      </c>
      <c r="X84" s="80">
        <v>0.37030000000000002</v>
      </c>
      <c r="Y84" s="80">
        <v>17.8827</v>
      </c>
    </row>
    <row r="85" spans="1:25" ht="20.25" customHeight="1" x14ac:dyDescent="0.35">
      <c r="A85" s="67" t="s">
        <v>366</v>
      </c>
      <c r="B85" s="81">
        <v>30.491399999999999</v>
      </c>
      <c r="C85" s="80">
        <v>1.7025999999999999</v>
      </c>
      <c r="D85" s="107">
        <v>28.788799999999998</v>
      </c>
      <c r="E85" s="80">
        <v>8.8628</v>
      </c>
      <c r="F85" s="80">
        <v>0.1114</v>
      </c>
      <c r="G85" s="80">
        <v>11.9688</v>
      </c>
      <c r="H85" s="80">
        <v>7.6985999999999999</v>
      </c>
      <c r="I85" s="80">
        <v>0.1477</v>
      </c>
      <c r="J85" s="80" t="s">
        <v>183</v>
      </c>
      <c r="K85" s="80" t="s">
        <v>183</v>
      </c>
      <c r="L85" s="80" t="s">
        <v>183</v>
      </c>
      <c r="M85" s="80" t="s">
        <v>183</v>
      </c>
      <c r="N85" s="80">
        <v>7.5700000000000003E-2</v>
      </c>
      <c r="O85" s="80" t="s">
        <v>183</v>
      </c>
      <c r="P85" s="80">
        <v>-7.6200000000000004E-2</v>
      </c>
      <c r="Q85" s="80" t="s">
        <v>183</v>
      </c>
      <c r="R85" s="80">
        <v>9.9907000000000004</v>
      </c>
      <c r="S85" s="80">
        <v>11.028</v>
      </c>
      <c r="T85" s="80">
        <v>-0.1062</v>
      </c>
      <c r="U85" s="80">
        <v>0.99870000000000003</v>
      </c>
      <c r="V85" s="107">
        <v>29.6813</v>
      </c>
      <c r="W85" s="80">
        <v>7.9219999999999997</v>
      </c>
      <c r="X85" s="80">
        <v>0.22339999999999999</v>
      </c>
      <c r="Y85" s="80">
        <v>20.943000000000001</v>
      </c>
    </row>
    <row r="86" spans="1:25" ht="20.25" customHeight="1" x14ac:dyDescent="0.35">
      <c r="A86" s="67" t="s">
        <v>367</v>
      </c>
      <c r="B86" s="81">
        <v>25.7776</v>
      </c>
      <c r="C86" s="80">
        <v>1.4652000000000001</v>
      </c>
      <c r="D86" s="107">
        <v>24.3124</v>
      </c>
      <c r="E86" s="80">
        <v>8.5833999999999993</v>
      </c>
      <c r="F86" s="80">
        <v>0.1152</v>
      </c>
      <c r="G86" s="80">
        <v>10.017899999999999</v>
      </c>
      <c r="H86" s="80">
        <v>5.4600999999999997</v>
      </c>
      <c r="I86" s="80">
        <v>0.13489999999999999</v>
      </c>
      <c r="J86" s="80" t="s">
        <v>183</v>
      </c>
      <c r="K86" s="80" t="s">
        <v>183</v>
      </c>
      <c r="L86" s="80" t="s">
        <v>183</v>
      </c>
      <c r="M86" s="80" t="s">
        <v>183</v>
      </c>
      <c r="N86" s="80">
        <v>7.8E-2</v>
      </c>
      <c r="O86" s="80" t="s">
        <v>183</v>
      </c>
      <c r="P86" s="80">
        <v>-7.7100000000000002E-2</v>
      </c>
      <c r="Q86" s="80" t="s">
        <v>183</v>
      </c>
      <c r="R86" s="80">
        <v>9.6915999999999993</v>
      </c>
      <c r="S86" s="80">
        <v>9.1029</v>
      </c>
      <c r="T86" s="80">
        <v>4.7300000000000002E-2</v>
      </c>
      <c r="U86" s="80">
        <v>0.79020000000000001</v>
      </c>
      <c r="V86" s="107">
        <v>25.149799999999999</v>
      </c>
      <c r="W86" s="80">
        <v>5.6729000000000003</v>
      </c>
      <c r="X86" s="80">
        <v>0.21279999999999999</v>
      </c>
      <c r="Y86" s="80">
        <v>18.7165</v>
      </c>
    </row>
    <row r="87" spans="1:25" ht="20.25" customHeight="1" x14ac:dyDescent="0.35">
      <c r="A87" s="67" t="s">
        <v>368</v>
      </c>
      <c r="B87" s="81">
        <v>24.926500000000001</v>
      </c>
      <c r="C87" s="80">
        <v>1.4575</v>
      </c>
      <c r="D87" s="107">
        <v>23.469000000000001</v>
      </c>
      <c r="E87" s="80">
        <v>7.7775999999999996</v>
      </c>
      <c r="F87" s="80">
        <v>9.9699999999999997E-2</v>
      </c>
      <c r="G87" s="80">
        <v>9.7316000000000003</v>
      </c>
      <c r="H87" s="80">
        <v>5.7442000000000002</v>
      </c>
      <c r="I87" s="80">
        <v>0.12939999999999999</v>
      </c>
      <c r="J87" s="80" t="s">
        <v>183</v>
      </c>
      <c r="K87" s="80" t="s">
        <v>183</v>
      </c>
      <c r="L87" s="80" t="s">
        <v>183</v>
      </c>
      <c r="M87" s="80" t="s">
        <v>183</v>
      </c>
      <c r="N87" s="80">
        <v>7.3200000000000001E-2</v>
      </c>
      <c r="O87" s="80" t="s">
        <v>183</v>
      </c>
      <c r="P87" s="80">
        <v>-8.6699999999999999E-2</v>
      </c>
      <c r="Q87" s="80" t="s">
        <v>183</v>
      </c>
      <c r="R87" s="80">
        <v>8.4117999999999995</v>
      </c>
      <c r="S87" s="80">
        <v>9.2704000000000004</v>
      </c>
      <c r="T87" s="80">
        <v>0.28460000000000002</v>
      </c>
      <c r="U87" s="80">
        <v>0.76280000000000003</v>
      </c>
      <c r="V87" s="107">
        <v>24.516400000000001</v>
      </c>
      <c r="W87" s="80">
        <v>5.9467999999999996</v>
      </c>
      <c r="X87" s="80">
        <v>0.2026</v>
      </c>
      <c r="Y87" s="80">
        <v>17.609000000000002</v>
      </c>
    </row>
    <row r="88" spans="1:25" ht="20.25" customHeight="1" x14ac:dyDescent="0.35">
      <c r="A88" s="67" t="s">
        <v>369</v>
      </c>
      <c r="B88" s="81">
        <v>31.617999999999999</v>
      </c>
      <c r="C88" s="80">
        <v>1.7934000000000001</v>
      </c>
      <c r="D88" s="107">
        <v>29.8246</v>
      </c>
      <c r="E88" s="80">
        <v>8.6896000000000004</v>
      </c>
      <c r="F88" s="80">
        <v>0.11799999999999999</v>
      </c>
      <c r="G88" s="80">
        <v>12.8725</v>
      </c>
      <c r="H88" s="80">
        <v>8.0363000000000007</v>
      </c>
      <c r="I88" s="80">
        <v>0.1167</v>
      </c>
      <c r="J88" s="80" t="s">
        <v>183</v>
      </c>
      <c r="K88" s="80" t="s">
        <v>183</v>
      </c>
      <c r="L88" s="80" t="s">
        <v>183</v>
      </c>
      <c r="M88" s="80" t="s">
        <v>183</v>
      </c>
      <c r="N88" s="80">
        <v>8.0299999999999996E-2</v>
      </c>
      <c r="O88" s="80" t="s">
        <v>183</v>
      </c>
      <c r="P88" s="80">
        <v>-8.8900000000000007E-2</v>
      </c>
      <c r="Q88" s="80" t="s">
        <v>183</v>
      </c>
      <c r="R88" s="80">
        <v>9.5983000000000001</v>
      </c>
      <c r="S88" s="80">
        <v>12.162100000000001</v>
      </c>
      <c r="T88" s="80">
        <v>-0.55640000000000001</v>
      </c>
      <c r="U88" s="80">
        <v>0.96930000000000005</v>
      </c>
      <c r="V88" s="107">
        <v>30.237500000000001</v>
      </c>
      <c r="W88" s="80">
        <v>8.2333999999999996</v>
      </c>
      <c r="X88" s="80">
        <v>0.1971</v>
      </c>
      <c r="Y88" s="80">
        <v>21.680099999999999</v>
      </c>
    </row>
    <row r="89" spans="1:25" ht="20.25" customHeight="1" x14ac:dyDescent="0.35">
      <c r="A89" s="67" t="s">
        <v>370</v>
      </c>
      <c r="B89" s="81">
        <v>29.347899999999999</v>
      </c>
      <c r="C89" s="80">
        <v>1.6234999999999999</v>
      </c>
      <c r="D89" s="107">
        <v>27.724399999999999</v>
      </c>
      <c r="E89" s="80">
        <v>11.130800000000001</v>
      </c>
      <c r="F89" s="80">
        <v>0.1384</v>
      </c>
      <c r="G89" s="80">
        <v>10.525399999999999</v>
      </c>
      <c r="H89" s="80">
        <v>5.7331000000000003</v>
      </c>
      <c r="I89" s="80">
        <v>0.17910000000000001</v>
      </c>
      <c r="J89" s="80" t="s">
        <v>183</v>
      </c>
      <c r="K89" s="80" t="s">
        <v>183</v>
      </c>
      <c r="L89" s="80" t="s">
        <v>183</v>
      </c>
      <c r="M89" s="80" t="s">
        <v>183</v>
      </c>
      <c r="N89" s="80">
        <v>9.3700000000000006E-2</v>
      </c>
      <c r="O89" s="80" t="s">
        <v>183</v>
      </c>
      <c r="P89" s="80">
        <v>-7.6200000000000004E-2</v>
      </c>
      <c r="Q89" s="80" t="s">
        <v>183</v>
      </c>
      <c r="R89" s="80">
        <v>12.2034</v>
      </c>
      <c r="S89" s="80">
        <v>9.6850000000000005</v>
      </c>
      <c r="T89" s="80">
        <v>-5.3E-3</v>
      </c>
      <c r="U89" s="80">
        <v>1.0487</v>
      </c>
      <c r="V89" s="107">
        <v>28.767700000000001</v>
      </c>
      <c r="W89" s="80">
        <v>6.0058999999999996</v>
      </c>
      <c r="X89" s="80">
        <v>0.27279999999999999</v>
      </c>
      <c r="Y89" s="80">
        <v>21.794599999999999</v>
      </c>
    </row>
    <row r="90" spans="1:25" ht="20.25" customHeight="1" x14ac:dyDescent="0.35">
      <c r="A90" s="67" t="s">
        <v>371</v>
      </c>
      <c r="B90" s="81">
        <v>30.295500000000001</v>
      </c>
      <c r="C90" s="80">
        <v>1.6505000000000001</v>
      </c>
      <c r="D90" s="107">
        <v>28.645</v>
      </c>
      <c r="E90" s="80">
        <v>11.6891</v>
      </c>
      <c r="F90" s="80">
        <v>0.14910000000000001</v>
      </c>
      <c r="G90" s="80">
        <v>10.5785</v>
      </c>
      <c r="H90" s="80">
        <v>5.93</v>
      </c>
      <c r="I90" s="80">
        <v>0.2707</v>
      </c>
      <c r="J90" s="80" t="s">
        <v>183</v>
      </c>
      <c r="K90" s="80" t="s">
        <v>183</v>
      </c>
      <c r="L90" s="80" t="s">
        <v>183</v>
      </c>
      <c r="M90" s="80" t="s">
        <v>183</v>
      </c>
      <c r="N90" s="80">
        <v>9.4299999999999995E-2</v>
      </c>
      <c r="O90" s="80" t="s">
        <v>183</v>
      </c>
      <c r="P90" s="80">
        <v>-6.6699999999999995E-2</v>
      </c>
      <c r="Q90" s="80" t="s">
        <v>183</v>
      </c>
      <c r="R90" s="80">
        <v>12.7483</v>
      </c>
      <c r="S90" s="80">
        <v>9.7627000000000006</v>
      </c>
      <c r="T90" s="80">
        <v>0.3352</v>
      </c>
      <c r="U90" s="80">
        <v>1.0834999999999999</v>
      </c>
      <c r="V90" s="107">
        <v>30.063800000000001</v>
      </c>
      <c r="W90" s="80">
        <v>6.2949999999999999</v>
      </c>
      <c r="X90" s="80">
        <v>0.36499999999999999</v>
      </c>
      <c r="Y90" s="80">
        <v>22.416699999999999</v>
      </c>
    </row>
    <row r="91" spans="1:25" ht="20.25" customHeight="1" x14ac:dyDescent="0.35">
      <c r="A91" s="67" t="s">
        <v>372</v>
      </c>
      <c r="B91" s="81">
        <v>37.232500000000002</v>
      </c>
      <c r="C91" s="80">
        <v>2.0554000000000001</v>
      </c>
      <c r="D91" s="107">
        <v>35.177100000000003</v>
      </c>
      <c r="E91" s="80">
        <v>14.4641</v>
      </c>
      <c r="F91" s="80">
        <v>0.2671</v>
      </c>
      <c r="G91" s="80">
        <v>12.370799999999999</v>
      </c>
      <c r="H91" s="80">
        <v>7.6333000000000002</v>
      </c>
      <c r="I91" s="80">
        <v>0.42</v>
      </c>
      <c r="J91" s="80" t="s">
        <v>183</v>
      </c>
      <c r="K91" s="80" t="s">
        <v>183</v>
      </c>
      <c r="L91" s="80" t="s">
        <v>183</v>
      </c>
      <c r="M91" s="80" t="s">
        <v>183</v>
      </c>
      <c r="N91" s="80">
        <v>0.1086</v>
      </c>
      <c r="O91" s="80" t="s">
        <v>183</v>
      </c>
      <c r="P91" s="80">
        <v>-8.6800000000000002E-2</v>
      </c>
      <c r="Q91" s="80" t="s">
        <v>183</v>
      </c>
      <c r="R91" s="80">
        <v>15.700200000000001</v>
      </c>
      <c r="S91" s="80">
        <v>11.510400000000001</v>
      </c>
      <c r="T91" s="80">
        <v>0.94899999999999995</v>
      </c>
      <c r="U91" s="80">
        <v>1.3306</v>
      </c>
      <c r="V91" s="107">
        <v>37.456699999999998</v>
      </c>
      <c r="W91" s="80">
        <v>8.1618999999999993</v>
      </c>
      <c r="X91" s="80">
        <v>0.52859999999999996</v>
      </c>
      <c r="Y91" s="80">
        <v>27.102</v>
      </c>
    </row>
    <row r="92" spans="1:25" ht="20.25" customHeight="1" x14ac:dyDescent="0.35">
      <c r="A92" s="67" t="s">
        <v>373</v>
      </c>
      <c r="B92" s="81">
        <v>31.9678</v>
      </c>
      <c r="C92" s="80">
        <v>1.7188000000000001</v>
      </c>
      <c r="D92" s="107">
        <v>30.248899999999999</v>
      </c>
      <c r="E92" s="80">
        <v>12.5282</v>
      </c>
      <c r="F92" s="80">
        <v>0.16650000000000001</v>
      </c>
      <c r="G92" s="80">
        <v>10.320600000000001</v>
      </c>
      <c r="H92" s="80">
        <v>6.6310000000000002</v>
      </c>
      <c r="I92" s="80">
        <v>0.54059999999999997</v>
      </c>
      <c r="J92" s="80" t="s">
        <v>183</v>
      </c>
      <c r="K92" s="80" t="s">
        <v>183</v>
      </c>
      <c r="L92" s="80" t="s">
        <v>183</v>
      </c>
      <c r="M92" s="80" t="s">
        <v>183</v>
      </c>
      <c r="N92" s="80">
        <v>0.13489999999999999</v>
      </c>
      <c r="O92" s="80" t="s">
        <v>183</v>
      </c>
      <c r="P92" s="80">
        <v>-7.2800000000000004E-2</v>
      </c>
      <c r="Q92" s="80" t="s">
        <v>183</v>
      </c>
      <c r="R92" s="80">
        <v>13.231999999999999</v>
      </c>
      <c r="S92" s="80">
        <v>9.9182000000000006</v>
      </c>
      <c r="T92" s="80">
        <v>0.70569999999999999</v>
      </c>
      <c r="U92" s="80">
        <v>0.85650000000000004</v>
      </c>
      <c r="V92" s="107">
        <v>31.8111</v>
      </c>
      <c r="W92" s="80">
        <v>7.3064999999999998</v>
      </c>
      <c r="X92" s="80">
        <v>0.67549999999999999</v>
      </c>
      <c r="Y92" s="80">
        <v>23.0153</v>
      </c>
    </row>
    <row r="93" spans="1:25" ht="20.25" customHeight="1" x14ac:dyDescent="0.35">
      <c r="A93" s="67" t="s">
        <v>374</v>
      </c>
      <c r="B93" s="81">
        <v>31.786999999999999</v>
      </c>
      <c r="C93" s="80">
        <v>1.7084999999999999</v>
      </c>
      <c r="D93" s="107">
        <v>30.078399999999998</v>
      </c>
      <c r="E93" s="80">
        <v>11.982100000000001</v>
      </c>
      <c r="F93" s="80">
        <v>0.1193</v>
      </c>
      <c r="G93" s="80">
        <v>10.96</v>
      </c>
      <c r="H93" s="80">
        <v>6.5519999999999996</v>
      </c>
      <c r="I93" s="80">
        <v>0.42770000000000002</v>
      </c>
      <c r="J93" s="80" t="s">
        <v>183</v>
      </c>
      <c r="K93" s="80" t="s">
        <v>183</v>
      </c>
      <c r="L93" s="80" t="s">
        <v>183</v>
      </c>
      <c r="M93" s="80" t="s">
        <v>183</v>
      </c>
      <c r="N93" s="80">
        <v>0.12139999999999999</v>
      </c>
      <c r="O93" s="80" t="s">
        <v>183</v>
      </c>
      <c r="P93" s="80">
        <v>-8.4099999999999994E-2</v>
      </c>
      <c r="Q93" s="80" t="s">
        <v>183</v>
      </c>
      <c r="R93" s="80">
        <v>12.5932</v>
      </c>
      <c r="S93" s="80">
        <v>10.589700000000001</v>
      </c>
      <c r="T93" s="80">
        <v>0.55420000000000003</v>
      </c>
      <c r="U93" s="80">
        <v>0.85160000000000002</v>
      </c>
      <c r="V93" s="107">
        <v>31.484200000000001</v>
      </c>
      <c r="W93" s="80">
        <v>7.1010999999999997</v>
      </c>
      <c r="X93" s="80">
        <v>0.54910000000000003</v>
      </c>
      <c r="Y93" s="80">
        <v>23.061499999999999</v>
      </c>
    </row>
    <row r="94" spans="1:25" ht="20.25" customHeight="1" x14ac:dyDescent="0.35">
      <c r="A94" s="67" t="s">
        <v>375</v>
      </c>
      <c r="B94" s="81">
        <v>37.831200000000003</v>
      </c>
      <c r="C94" s="80">
        <v>2.0598000000000001</v>
      </c>
      <c r="D94" s="107">
        <v>35.7714</v>
      </c>
      <c r="E94" s="80">
        <v>14.0404</v>
      </c>
      <c r="F94" s="80">
        <v>0.1545</v>
      </c>
      <c r="G94" s="80">
        <v>12.7494</v>
      </c>
      <c r="H94" s="80">
        <v>8.4943000000000008</v>
      </c>
      <c r="I94" s="80">
        <v>0.29360000000000003</v>
      </c>
      <c r="J94" s="80" t="s">
        <v>183</v>
      </c>
      <c r="K94" s="80" t="s">
        <v>183</v>
      </c>
      <c r="L94" s="80" t="s">
        <v>183</v>
      </c>
      <c r="M94" s="80" t="s">
        <v>183</v>
      </c>
      <c r="N94" s="80">
        <v>0.13059999999999999</v>
      </c>
      <c r="O94" s="80" t="s">
        <v>183</v>
      </c>
      <c r="P94" s="80">
        <v>-9.1399999999999995E-2</v>
      </c>
      <c r="Q94" s="80" t="s">
        <v>183</v>
      </c>
      <c r="R94" s="80">
        <v>14.8904</v>
      </c>
      <c r="S94" s="80">
        <v>12.1845</v>
      </c>
      <c r="T94" s="80">
        <v>2.6800000000000001E-2</v>
      </c>
      <c r="U94" s="80">
        <v>1.0125999999999999</v>
      </c>
      <c r="V94" s="107">
        <v>36.8108</v>
      </c>
      <c r="W94" s="80">
        <v>8.9184999999999999</v>
      </c>
      <c r="X94" s="80">
        <v>0.42420000000000002</v>
      </c>
      <c r="Y94" s="80">
        <v>26.944299999999998</v>
      </c>
    </row>
    <row r="95" spans="1:25" ht="20.25" customHeight="1" x14ac:dyDescent="0.35">
      <c r="A95" s="67" t="s">
        <v>376</v>
      </c>
      <c r="B95" s="81">
        <v>27.534700000000001</v>
      </c>
      <c r="C95" s="80">
        <v>1.4409000000000001</v>
      </c>
      <c r="D95" s="107">
        <v>26.093800000000002</v>
      </c>
      <c r="E95" s="80">
        <v>9.1050000000000004</v>
      </c>
      <c r="F95" s="80">
        <v>0.10589999999999999</v>
      </c>
      <c r="G95" s="80">
        <v>10.7447</v>
      </c>
      <c r="H95" s="80">
        <v>5.8544</v>
      </c>
      <c r="I95" s="80">
        <v>0.2427</v>
      </c>
      <c r="J95" s="80" t="s">
        <v>183</v>
      </c>
      <c r="K95" s="80" t="s">
        <v>183</v>
      </c>
      <c r="L95" s="80" t="s">
        <v>183</v>
      </c>
      <c r="M95" s="80" t="s">
        <v>183</v>
      </c>
      <c r="N95" s="80">
        <v>0.10299999999999999</v>
      </c>
      <c r="O95" s="80" t="s">
        <v>183</v>
      </c>
      <c r="P95" s="80">
        <v>-6.1899999999999997E-2</v>
      </c>
      <c r="Q95" s="80" t="s">
        <v>183</v>
      </c>
      <c r="R95" s="80">
        <v>9.9586000000000006</v>
      </c>
      <c r="S95" s="80">
        <v>10.100099999999999</v>
      </c>
      <c r="T95" s="80">
        <v>0.52459999999999996</v>
      </c>
      <c r="U95" s="80">
        <v>0.84289999999999998</v>
      </c>
      <c r="V95" s="107">
        <v>27.461300000000001</v>
      </c>
      <c r="W95" s="80">
        <v>6.2</v>
      </c>
      <c r="X95" s="80">
        <v>0.34570000000000001</v>
      </c>
      <c r="Y95" s="80">
        <v>19.9556</v>
      </c>
    </row>
    <row r="96" spans="1:25" ht="20.25" customHeight="1" x14ac:dyDescent="0.35">
      <c r="A96" s="67" t="s">
        <v>377</v>
      </c>
      <c r="B96" s="81">
        <v>25.6297</v>
      </c>
      <c r="C96" s="80">
        <v>1.3543000000000001</v>
      </c>
      <c r="D96" s="107">
        <v>24.275500000000001</v>
      </c>
      <c r="E96" s="80">
        <v>7.7304000000000004</v>
      </c>
      <c r="F96" s="80">
        <v>0.1053</v>
      </c>
      <c r="G96" s="80">
        <v>10.9351</v>
      </c>
      <c r="H96" s="80">
        <v>5.3053999999999997</v>
      </c>
      <c r="I96" s="80">
        <v>0.16420000000000001</v>
      </c>
      <c r="J96" s="80" t="s">
        <v>183</v>
      </c>
      <c r="K96" s="80" t="s">
        <v>183</v>
      </c>
      <c r="L96" s="80" t="s">
        <v>183</v>
      </c>
      <c r="M96" s="80" t="s">
        <v>183</v>
      </c>
      <c r="N96" s="80">
        <v>0.1086</v>
      </c>
      <c r="O96" s="80" t="s">
        <v>183</v>
      </c>
      <c r="P96" s="80">
        <v>-7.3499999999999996E-2</v>
      </c>
      <c r="Q96" s="80" t="s">
        <v>183</v>
      </c>
      <c r="R96" s="80">
        <v>8.4298999999999999</v>
      </c>
      <c r="S96" s="80">
        <v>10.4495</v>
      </c>
      <c r="T96" s="80">
        <v>0.40870000000000001</v>
      </c>
      <c r="U96" s="80">
        <v>0.78410000000000002</v>
      </c>
      <c r="V96" s="107">
        <v>25.4682</v>
      </c>
      <c r="W96" s="80">
        <v>5.5781000000000001</v>
      </c>
      <c r="X96" s="80">
        <v>0.2727</v>
      </c>
      <c r="Y96" s="80">
        <v>18.770900000000001</v>
      </c>
    </row>
    <row r="97" spans="1:25" ht="20.25" customHeight="1" x14ac:dyDescent="0.35">
      <c r="A97" s="67" t="s">
        <v>378</v>
      </c>
      <c r="B97" s="81">
        <v>25.752400000000002</v>
      </c>
      <c r="C97" s="80">
        <v>1.4484999999999999</v>
      </c>
      <c r="D97" s="107">
        <v>24.303899999999999</v>
      </c>
      <c r="E97" s="80">
        <v>6.7386999999999997</v>
      </c>
      <c r="F97" s="80">
        <v>0.1089</v>
      </c>
      <c r="G97" s="80">
        <v>11.3421</v>
      </c>
      <c r="H97" s="80">
        <v>5.9740000000000002</v>
      </c>
      <c r="I97" s="80">
        <v>0.1242</v>
      </c>
      <c r="J97" s="80" t="s">
        <v>183</v>
      </c>
      <c r="K97" s="80" t="s">
        <v>183</v>
      </c>
      <c r="L97" s="80" t="s">
        <v>183</v>
      </c>
      <c r="M97" s="80" t="s">
        <v>183</v>
      </c>
      <c r="N97" s="80">
        <v>9.5500000000000002E-2</v>
      </c>
      <c r="O97" s="80" t="s">
        <v>183</v>
      </c>
      <c r="P97" s="80">
        <v>-7.9500000000000001E-2</v>
      </c>
      <c r="Q97" s="80" t="s">
        <v>183</v>
      </c>
      <c r="R97" s="80">
        <v>7.7061999999999999</v>
      </c>
      <c r="S97" s="80">
        <v>10.5791</v>
      </c>
      <c r="T97" s="80">
        <v>0.98760000000000003</v>
      </c>
      <c r="U97" s="80">
        <v>0.78500000000000003</v>
      </c>
      <c r="V97" s="107">
        <v>26.076499999999999</v>
      </c>
      <c r="W97" s="80">
        <v>6.1936999999999998</v>
      </c>
      <c r="X97" s="80">
        <v>0.2198</v>
      </c>
      <c r="Y97" s="80">
        <v>18.189699999999998</v>
      </c>
    </row>
    <row r="98" spans="1:25" ht="20.25" customHeight="1" x14ac:dyDescent="0.35">
      <c r="A98" s="67" t="s">
        <v>379</v>
      </c>
      <c r="B98" s="81">
        <v>26.8765</v>
      </c>
      <c r="C98" s="80">
        <v>1.4555</v>
      </c>
      <c r="D98" s="107">
        <v>25.420999999999999</v>
      </c>
      <c r="E98" s="80">
        <v>6.9085000000000001</v>
      </c>
      <c r="F98" s="80">
        <v>0.1076</v>
      </c>
      <c r="G98" s="80">
        <v>12.3454</v>
      </c>
      <c r="H98" s="80">
        <v>5.9071999999999996</v>
      </c>
      <c r="I98" s="80">
        <v>0.14549999999999999</v>
      </c>
      <c r="J98" s="80" t="s">
        <v>183</v>
      </c>
      <c r="K98" s="80" t="s">
        <v>183</v>
      </c>
      <c r="L98" s="80" t="s">
        <v>183</v>
      </c>
      <c r="M98" s="80" t="s">
        <v>183</v>
      </c>
      <c r="N98" s="80">
        <v>8.9599999999999999E-2</v>
      </c>
      <c r="O98" s="80" t="s">
        <v>183</v>
      </c>
      <c r="P98" s="80">
        <v>-8.2900000000000001E-2</v>
      </c>
      <c r="Q98" s="80" t="s">
        <v>183</v>
      </c>
      <c r="R98" s="80">
        <v>7.9924999999999997</v>
      </c>
      <c r="S98" s="80">
        <v>11.458600000000001</v>
      </c>
      <c r="T98" s="80">
        <v>0.75349999999999995</v>
      </c>
      <c r="U98" s="80">
        <v>0.72799999999999998</v>
      </c>
      <c r="V98" s="107">
        <v>26.9025</v>
      </c>
      <c r="W98" s="80">
        <v>6.1424000000000003</v>
      </c>
      <c r="X98" s="80">
        <v>0.2351</v>
      </c>
      <c r="Y98" s="80">
        <v>19.361499999999999</v>
      </c>
    </row>
    <row r="99" spans="1:25" ht="20.25" customHeight="1" x14ac:dyDescent="0.35">
      <c r="A99" s="67" t="s">
        <v>380</v>
      </c>
      <c r="B99" s="81">
        <v>27.1096</v>
      </c>
      <c r="C99" s="80">
        <v>1.4275</v>
      </c>
      <c r="D99" s="107">
        <v>25.682099999999998</v>
      </c>
      <c r="E99" s="80">
        <v>7.7051999999999996</v>
      </c>
      <c r="F99" s="80">
        <v>0.11990000000000001</v>
      </c>
      <c r="G99" s="80">
        <v>12.017200000000001</v>
      </c>
      <c r="H99" s="80">
        <v>5.5910000000000002</v>
      </c>
      <c r="I99" s="80">
        <v>0.2329</v>
      </c>
      <c r="J99" s="80" t="s">
        <v>183</v>
      </c>
      <c r="K99" s="80" t="s">
        <v>183</v>
      </c>
      <c r="L99" s="80" t="s">
        <v>183</v>
      </c>
      <c r="M99" s="80" t="s">
        <v>183</v>
      </c>
      <c r="N99" s="80">
        <v>9.69E-2</v>
      </c>
      <c r="O99" s="80" t="s">
        <v>183</v>
      </c>
      <c r="P99" s="80">
        <v>-8.1100000000000005E-2</v>
      </c>
      <c r="Q99" s="80" t="s">
        <v>183</v>
      </c>
      <c r="R99" s="80">
        <v>8.8605</v>
      </c>
      <c r="S99" s="80">
        <v>11.0787</v>
      </c>
      <c r="T99" s="80">
        <v>0.72050000000000003</v>
      </c>
      <c r="U99" s="80">
        <v>0.73550000000000004</v>
      </c>
      <c r="V99" s="107">
        <v>27.138100000000001</v>
      </c>
      <c r="W99" s="80">
        <v>5.9208999999999996</v>
      </c>
      <c r="X99" s="80">
        <v>0.32979999999999998</v>
      </c>
      <c r="Y99" s="80">
        <v>19.842300000000002</v>
      </c>
    </row>
    <row r="100" spans="1:25" ht="20.25" customHeight="1" x14ac:dyDescent="0.35">
      <c r="A100" s="67" t="s">
        <v>381</v>
      </c>
      <c r="B100" s="81">
        <v>27.3963</v>
      </c>
      <c r="C100" s="80">
        <v>1.4059999999999999</v>
      </c>
      <c r="D100" s="107">
        <v>25.990300000000001</v>
      </c>
      <c r="E100" s="80">
        <v>9.3719999999999999</v>
      </c>
      <c r="F100" s="80">
        <v>8.14E-2</v>
      </c>
      <c r="G100" s="80">
        <v>10.4152</v>
      </c>
      <c r="H100" s="80">
        <v>5.6981000000000002</v>
      </c>
      <c r="I100" s="80">
        <v>0.37630000000000002</v>
      </c>
      <c r="J100" s="80" t="s">
        <v>183</v>
      </c>
      <c r="K100" s="80" t="s">
        <v>183</v>
      </c>
      <c r="L100" s="80" t="s">
        <v>183</v>
      </c>
      <c r="M100" s="80" t="s">
        <v>183</v>
      </c>
      <c r="N100" s="80">
        <v>0.1099</v>
      </c>
      <c r="O100" s="80" t="s">
        <v>183</v>
      </c>
      <c r="P100" s="80">
        <v>-6.2799999999999995E-2</v>
      </c>
      <c r="Q100" s="80" t="s">
        <v>183</v>
      </c>
      <c r="R100" s="80">
        <v>10.207800000000001</v>
      </c>
      <c r="S100" s="80">
        <v>9.7707999999999995</v>
      </c>
      <c r="T100" s="80">
        <v>0.58089999999999997</v>
      </c>
      <c r="U100" s="80">
        <v>0.74450000000000005</v>
      </c>
      <c r="V100" s="107">
        <v>27.3156</v>
      </c>
      <c r="W100" s="80">
        <v>6.1844000000000001</v>
      </c>
      <c r="X100" s="80">
        <v>0.48620000000000002</v>
      </c>
      <c r="Y100" s="80">
        <v>19.868600000000001</v>
      </c>
    </row>
    <row r="101" spans="1:25" ht="20.25" customHeight="1" x14ac:dyDescent="0.35">
      <c r="A101" s="67" t="s">
        <v>382</v>
      </c>
      <c r="B101" s="81">
        <v>30.2424</v>
      </c>
      <c r="C101" s="80">
        <v>1.5551999999999999</v>
      </c>
      <c r="D101" s="107">
        <v>28.687200000000001</v>
      </c>
      <c r="E101" s="80">
        <v>9.9695</v>
      </c>
      <c r="F101" s="80">
        <v>0.1668</v>
      </c>
      <c r="G101" s="80">
        <v>12.4976</v>
      </c>
      <c r="H101" s="80">
        <v>5.5255000000000001</v>
      </c>
      <c r="I101" s="80">
        <v>0.49769999999999998</v>
      </c>
      <c r="J101" s="80" t="s">
        <v>183</v>
      </c>
      <c r="K101" s="80" t="s">
        <v>183</v>
      </c>
      <c r="L101" s="80" t="s">
        <v>183</v>
      </c>
      <c r="M101" s="80" t="s">
        <v>183</v>
      </c>
      <c r="N101" s="80">
        <v>0.1087</v>
      </c>
      <c r="O101" s="80" t="s">
        <v>183</v>
      </c>
      <c r="P101" s="80">
        <v>-7.8600000000000003E-2</v>
      </c>
      <c r="Q101" s="80" t="s">
        <v>183</v>
      </c>
      <c r="R101" s="80">
        <v>11.209</v>
      </c>
      <c r="S101" s="80">
        <v>11.5336</v>
      </c>
      <c r="T101" s="80">
        <v>1.1151</v>
      </c>
      <c r="U101" s="80">
        <v>0.85950000000000004</v>
      </c>
      <c r="V101" s="107">
        <v>30.661799999999999</v>
      </c>
      <c r="W101" s="80">
        <v>6.1318999999999999</v>
      </c>
      <c r="X101" s="80">
        <v>0.60640000000000005</v>
      </c>
      <c r="Y101" s="80">
        <v>22.633900000000001</v>
      </c>
    </row>
    <row r="102" spans="1:25" ht="20.25" customHeight="1" x14ac:dyDescent="0.35">
      <c r="A102" s="67" t="s">
        <v>383</v>
      </c>
      <c r="B102" s="81">
        <v>32.207000000000001</v>
      </c>
      <c r="C102" s="80">
        <v>1.681</v>
      </c>
      <c r="D102" s="107">
        <v>30.526</v>
      </c>
      <c r="E102" s="80">
        <v>12.2127</v>
      </c>
      <c r="F102" s="80">
        <v>0.15640000000000001</v>
      </c>
      <c r="G102" s="80">
        <v>12.105600000000001</v>
      </c>
      <c r="H102" s="80">
        <v>5.6185999999999998</v>
      </c>
      <c r="I102" s="80">
        <v>0.38500000000000001</v>
      </c>
      <c r="J102" s="80" t="s">
        <v>183</v>
      </c>
      <c r="K102" s="80" t="s">
        <v>183</v>
      </c>
      <c r="L102" s="80" t="s">
        <v>183</v>
      </c>
      <c r="M102" s="80" t="s">
        <v>183</v>
      </c>
      <c r="N102" s="80">
        <v>0.12920000000000001</v>
      </c>
      <c r="O102" s="80" t="s">
        <v>183</v>
      </c>
      <c r="P102" s="80">
        <v>-8.14E-2</v>
      </c>
      <c r="Q102" s="80" t="s">
        <v>183</v>
      </c>
      <c r="R102" s="80">
        <v>13.5389</v>
      </c>
      <c r="S102" s="80">
        <v>11.0649</v>
      </c>
      <c r="T102" s="80">
        <v>0.64710000000000001</v>
      </c>
      <c r="U102" s="80">
        <v>0.91449999999999998</v>
      </c>
      <c r="V102" s="107">
        <v>32.087600000000002</v>
      </c>
      <c r="W102" s="80">
        <v>6.1327999999999996</v>
      </c>
      <c r="X102" s="80">
        <v>0.51419999999999999</v>
      </c>
      <c r="Y102" s="80">
        <v>24.474599999999999</v>
      </c>
    </row>
    <row r="103" spans="1:25" ht="20.25" customHeight="1" x14ac:dyDescent="0.35">
      <c r="A103" s="67" t="s">
        <v>384</v>
      </c>
      <c r="B103" s="81">
        <v>33.978900000000003</v>
      </c>
      <c r="C103" s="80">
        <v>1.8229</v>
      </c>
      <c r="D103" s="107">
        <v>32.156100000000002</v>
      </c>
      <c r="E103" s="80">
        <v>13.6439</v>
      </c>
      <c r="F103" s="80">
        <v>0.1358</v>
      </c>
      <c r="G103" s="80">
        <v>11.3246</v>
      </c>
      <c r="H103" s="80">
        <v>6.5301</v>
      </c>
      <c r="I103" s="80">
        <v>0.47120000000000001</v>
      </c>
      <c r="J103" s="80" t="s">
        <v>183</v>
      </c>
      <c r="K103" s="80" t="s">
        <v>183</v>
      </c>
      <c r="L103" s="80" t="s">
        <v>183</v>
      </c>
      <c r="M103" s="80" t="s">
        <v>183</v>
      </c>
      <c r="N103" s="80">
        <v>0.13869999999999999</v>
      </c>
      <c r="O103" s="80" t="s">
        <v>183</v>
      </c>
      <c r="P103" s="80">
        <v>-8.8200000000000001E-2</v>
      </c>
      <c r="Q103" s="80" t="s">
        <v>183</v>
      </c>
      <c r="R103" s="80">
        <v>14.987399999999999</v>
      </c>
      <c r="S103" s="80">
        <v>10.255599999999999</v>
      </c>
      <c r="T103" s="80">
        <v>0.70030000000000003</v>
      </c>
      <c r="U103" s="80">
        <v>0.96340000000000003</v>
      </c>
      <c r="V103" s="107">
        <v>33.819800000000001</v>
      </c>
      <c r="W103" s="80">
        <v>7.14</v>
      </c>
      <c r="X103" s="80">
        <v>0.6099</v>
      </c>
      <c r="Y103" s="80">
        <v>25.104299999999999</v>
      </c>
    </row>
    <row r="104" spans="1:25" ht="20.25" customHeight="1" x14ac:dyDescent="0.35">
      <c r="A104" s="67" t="s">
        <v>385</v>
      </c>
      <c r="B104" s="81">
        <v>34.2819</v>
      </c>
      <c r="C104" s="80">
        <v>1.8561000000000001</v>
      </c>
      <c r="D104" s="107">
        <v>32.425800000000002</v>
      </c>
      <c r="E104" s="80">
        <v>12.8385</v>
      </c>
      <c r="F104" s="80">
        <v>0.14510000000000001</v>
      </c>
      <c r="G104" s="80">
        <v>11.0036</v>
      </c>
      <c r="H104" s="80">
        <v>7.6479999999999997</v>
      </c>
      <c r="I104" s="80">
        <v>0.60799999999999998</v>
      </c>
      <c r="J104" s="80" t="s">
        <v>183</v>
      </c>
      <c r="K104" s="80" t="s">
        <v>183</v>
      </c>
      <c r="L104" s="80" t="s">
        <v>183</v>
      </c>
      <c r="M104" s="80" t="s">
        <v>183</v>
      </c>
      <c r="N104" s="80">
        <v>0.26129999999999998</v>
      </c>
      <c r="O104" s="80" t="s">
        <v>183</v>
      </c>
      <c r="P104" s="80">
        <v>-7.8600000000000003E-2</v>
      </c>
      <c r="Q104" s="80" t="s">
        <v>183</v>
      </c>
      <c r="R104" s="80">
        <v>13.7746</v>
      </c>
      <c r="S104" s="80">
        <v>10.4739</v>
      </c>
      <c r="T104" s="80">
        <v>0.60270000000000001</v>
      </c>
      <c r="U104" s="80">
        <v>0.78739999999999999</v>
      </c>
      <c r="V104" s="107">
        <v>33.815899999999999</v>
      </c>
      <c r="W104" s="80">
        <v>8.5173000000000005</v>
      </c>
      <c r="X104" s="80">
        <v>0.86929999999999996</v>
      </c>
      <c r="Y104" s="80">
        <v>23.987200000000001</v>
      </c>
    </row>
    <row r="105" spans="1:25" ht="20.25" customHeight="1" x14ac:dyDescent="0.35">
      <c r="A105" s="67" t="s">
        <v>386</v>
      </c>
      <c r="B105" s="81">
        <v>32.320300000000003</v>
      </c>
      <c r="C105" s="80">
        <v>1.7987</v>
      </c>
      <c r="D105" s="107">
        <v>30.521599999999999</v>
      </c>
      <c r="E105" s="80">
        <v>13.347300000000001</v>
      </c>
      <c r="F105" s="80">
        <v>0.2296</v>
      </c>
      <c r="G105" s="80">
        <v>10.0008</v>
      </c>
      <c r="H105" s="80">
        <v>6.3573000000000004</v>
      </c>
      <c r="I105" s="80">
        <v>0.40550000000000003</v>
      </c>
      <c r="J105" s="80" t="s">
        <v>183</v>
      </c>
      <c r="K105" s="80" t="s">
        <v>183</v>
      </c>
      <c r="L105" s="80" t="s">
        <v>183</v>
      </c>
      <c r="M105" s="80" t="s">
        <v>183</v>
      </c>
      <c r="N105" s="80">
        <v>0.25659999999999999</v>
      </c>
      <c r="O105" s="80" t="s">
        <v>183</v>
      </c>
      <c r="P105" s="80">
        <v>-7.5499999999999998E-2</v>
      </c>
      <c r="Q105" s="80" t="s">
        <v>183</v>
      </c>
      <c r="R105" s="80">
        <v>14.2941</v>
      </c>
      <c r="S105" s="80">
        <v>9.5402000000000005</v>
      </c>
      <c r="T105" s="80">
        <v>0.26119999999999999</v>
      </c>
      <c r="U105" s="80">
        <v>0.7409</v>
      </c>
      <c r="V105" s="107">
        <v>31.523700000000002</v>
      </c>
      <c r="W105" s="80">
        <v>7.0194000000000001</v>
      </c>
      <c r="X105" s="80">
        <v>0.66220000000000001</v>
      </c>
      <c r="Y105" s="80">
        <v>23.5777</v>
      </c>
    </row>
    <row r="106" spans="1:25" ht="20.25" customHeight="1" x14ac:dyDescent="0.35">
      <c r="A106" s="67" t="s">
        <v>387</v>
      </c>
      <c r="B106" s="81">
        <v>33.662700000000001</v>
      </c>
      <c r="C106" s="80">
        <v>1.9473</v>
      </c>
      <c r="D106" s="107">
        <v>31.715399999999999</v>
      </c>
      <c r="E106" s="80">
        <v>13.456799999999999</v>
      </c>
      <c r="F106" s="80">
        <v>0.27829999999999999</v>
      </c>
      <c r="G106" s="80">
        <v>10.811199999999999</v>
      </c>
      <c r="H106" s="80">
        <v>6.6822999999999997</v>
      </c>
      <c r="I106" s="80">
        <v>0.31780000000000003</v>
      </c>
      <c r="J106" s="80" t="s">
        <v>183</v>
      </c>
      <c r="K106" s="80" t="s">
        <v>183</v>
      </c>
      <c r="L106" s="80" t="s">
        <v>183</v>
      </c>
      <c r="M106" s="80" t="s">
        <v>183</v>
      </c>
      <c r="N106" s="80">
        <v>0.2571</v>
      </c>
      <c r="O106" s="80" t="s">
        <v>183</v>
      </c>
      <c r="P106" s="80">
        <v>-8.8099999999999998E-2</v>
      </c>
      <c r="Q106" s="80" t="s">
        <v>183</v>
      </c>
      <c r="R106" s="80">
        <v>14.4907</v>
      </c>
      <c r="S106" s="80">
        <v>10.3127</v>
      </c>
      <c r="T106" s="80">
        <v>0.53559999999999997</v>
      </c>
      <c r="U106" s="80">
        <v>0.76980000000000004</v>
      </c>
      <c r="V106" s="107">
        <v>33.020800000000001</v>
      </c>
      <c r="W106" s="80">
        <v>7.2572000000000001</v>
      </c>
      <c r="X106" s="80">
        <v>0.57489999999999997</v>
      </c>
      <c r="Y106" s="80">
        <v>24.546299999999999</v>
      </c>
    </row>
    <row r="107" spans="1:25" ht="20.25" customHeight="1" x14ac:dyDescent="0.35">
      <c r="A107" s="67" t="s">
        <v>388</v>
      </c>
      <c r="B107" s="81">
        <v>29.732299999999999</v>
      </c>
      <c r="C107" s="80">
        <v>1.5445</v>
      </c>
      <c r="D107" s="107">
        <v>28.1877</v>
      </c>
      <c r="E107" s="80">
        <v>10.08</v>
      </c>
      <c r="F107" s="80">
        <v>6.8199999999999997E-2</v>
      </c>
      <c r="G107" s="80">
        <v>11.8812</v>
      </c>
      <c r="H107" s="80">
        <v>5.7550999999999997</v>
      </c>
      <c r="I107" s="80">
        <v>0.29210000000000003</v>
      </c>
      <c r="J107" s="80" t="s">
        <v>183</v>
      </c>
      <c r="K107" s="80" t="s">
        <v>183</v>
      </c>
      <c r="L107" s="80" t="s">
        <v>183</v>
      </c>
      <c r="M107" s="80" t="s">
        <v>183</v>
      </c>
      <c r="N107" s="80">
        <v>0.2084</v>
      </c>
      <c r="O107" s="80" t="s">
        <v>183</v>
      </c>
      <c r="P107" s="80">
        <v>-9.7100000000000006E-2</v>
      </c>
      <c r="Q107" s="80" t="s">
        <v>183</v>
      </c>
      <c r="R107" s="80">
        <v>10.935600000000001</v>
      </c>
      <c r="S107" s="80">
        <v>11.302099999999999</v>
      </c>
      <c r="T107" s="80">
        <v>0.58140000000000003</v>
      </c>
      <c r="U107" s="80">
        <v>0.69379999999999997</v>
      </c>
      <c r="V107" s="107">
        <v>29.463000000000001</v>
      </c>
      <c r="W107" s="80">
        <v>6.2556000000000003</v>
      </c>
      <c r="X107" s="80">
        <v>0.50049999999999994</v>
      </c>
      <c r="Y107" s="80">
        <v>22.029299999999999</v>
      </c>
    </row>
    <row r="108" spans="1:25" ht="20.25" customHeight="1" x14ac:dyDescent="0.35">
      <c r="A108" s="67" t="s">
        <v>389</v>
      </c>
      <c r="B108" s="81">
        <v>27.796700000000001</v>
      </c>
      <c r="C108" s="80">
        <v>1.4245000000000001</v>
      </c>
      <c r="D108" s="107">
        <v>26.3721</v>
      </c>
      <c r="E108" s="80">
        <v>7.6928999999999998</v>
      </c>
      <c r="F108" s="80">
        <v>6.4399999999999999E-2</v>
      </c>
      <c r="G108" s="80">
        <v>12.112500000000001</v>
      </c>
      <c r="H108" s="80">
        <v>6.1199000000000003</v>
      </c>
      <c r="I108" s="80">
        <v>0.26090000000000002</v>
      </c>
      <c r="J108" s="80" t="s">
        <v>183</v>
      </c>
      <c r="K108" s="80" t="s">
        <v>183</v>
      </c>
      <c r="L108" s="80" t="s">
        <v>183</v>
      </c>
      <c r="M108" s="80" t="s">
        <v>183</v>
      </c>
      <c r="N108" s="80">
        <v>0.18049999999999999</v>
      </c>
      <c r="O108" s="80" t="s">
        <v>183</v>
      </c>
      <c r="P108" s="80">
        <v>-5.8999999999999997E-2</v>
      </c>
      <c r="Q108" s="80" t="s">
        <v>183</v>
      </c>
      <c r="R108" s="80">
        <v>8.5961999999999996</v>
      </c>
      <c r="S108" s="80">
        <v>11.454000000000001</v>
      </c>
      <c r="T108" s="80">
        <v>0.94110000000000005</v>
      </c>
      <c r="U108" s="80">
        <v>0.64910000000000001</v>
      </c>
      <c r="V108" s="107">
        <v>27.962399999999999</v>
      </c>
      <c r="W108" s="80">
        <v>6.5613000000000001</v>
      </c>
      <c r="X108" s="80">
        <v>0.44140000000000001</v>
      </c>
      <c r="Y108" s="80">
        <v>19.869700000000002</v>
      </c>
    </row>
    <row r="109" spans="1:25" ht="20.25" customHeight="1" x14ac:dyDescent="0.35">
      <c r="A109" s="67" t="s">
        <v>390</v>
      </c>
      <c r="B109" s="81">
        <v>26.9877</v>
      </c>
      <c r="C109" s="80">
        <v>1.5074000000000001</v>
      </c>
      <c r="D109" s="107">
        <v>25.4803</v>
      </c>
      <c r="E109" s="80">
        <v>7.5265000000000004</v>
      </c>
      <c r="F109" s="80">
        <v>0.1045</v>
      </c>
      <c r="G109" s="80">
        <v>11.178699999999999</v>
      </c>
      <c r="H109" s="80">
        <v>6.3611000000000004</v>
      </c>
      <c r="I109" s="80">
        <v>0.22539999999999999</v>
      </c>
      <c r="J109" s="80" t="s">
        <v>183</v>
      </c>
      <c r="K109" s="80" t="s">
        <v>183</v>
      </c>
      <c r="L109" s="80" t="s">
        <v>183</v>
      </c>
      <c r="M109" s="80" t="s">
        <v>183</v>
      </c>
      <c r="N109" s="80">
        <v>0.1542</v>
      </c>
      <c r="O109" s="80" t="s">
        <v>183</v>
      </c>
      <c r="P109" s="80">
        <v>-7.0099999999999996E-2</v>
      </c>
      <c r="Q109" s="80" t="s">
        <v>183</v>
      </c>
      <c r="R109" s="80">
        <v>8.3111999999999995</v>
      </c>
      <c r="S109" s="80">
        <v>10.6526</v>
      </c>
      <c r="T109" s="80">
        <v>0.60340000000000005</v>
      </c>
      <c r="U109" s="80">
        <v>0.62709999999999999</v>
      </c>
      <c r="V109" s="107">
        <v>26.710899999999999</v>
      </c>
      <c r="W109" s="80">
        <v>6.7407000000000004</v>
      </c>
      <c r="X109" s="80">
        <v>0.37959999999999999</v>
      </c>
      <c r="Y109" s="80">
        <v>18.809699999999999</v>
      </c>
    </row>
    <row r="110" spans="1:25" ht="20.25" customHeight="1" x14ac:dyDescent="0.35">
      <c r="A110" s="67" t="s">
        <v>391</v>
      </c>
      <c r="B110" s="81">
        <v>27.076499999999999</v>
      </c>
      <c r="C110" s="80">
        <v>1.4411</v>
      </c>
      <c r="D110" s="107">
        <v>25.6355</v>
      </c>
      <c r="E110" s="80">
        <v>6.6829000000000001</v>
      </c>
      <c r="F110" s="80">
        <v>8.5900000000000004E-2</v>
      </c>
      <c r="G110" s="80">
        <v>12.242000000000001</v>
      </c>
      <c r="H110" s="80">
        <v>6.4088000000000003</v>
      </c>
      <c r="I110" s="80">
        <v>0.126</v>
      </c>
      <c r="J110" s="80" t="s">
        <v>183</v>
      </c>
      <c r="K110" s="80" t="s">
        <v>183</v>
      </c>
      <c r="L110" s="80" t="s">
        <v>183</v>
      </c>
      <c r="M110" s="80" t="s">
        <v>183</v>
      </c>
      <c r="N110" s="80">
        <v>0.1542</v>
      </c>
      <c r="O110" s="80" t="s">
        <v>183</v>
      </c>
      <c r="P110" s="80">
        <v>-6.4199999999999993E-2</v>
      </c>
      <c r="Q110" s="80" t="s">
        <v>183</v>
      </c>
      <c r="R110" s="80">
        <v>7.5206</v>
      </c>
      <c r="S110" s="80">
        <v>11.644399999999999</v>
      </c>
      <c r="T110" s="80">
        <v>0.56879999999999997</v>
      </c>
      <c r="U110" s="80">
        <v>0.67789999999999995</v>
      </c>
      <c r="V110" s="107">
        <v>26.882200000000001</v>
      </c>
      <c r="W110" s="80">
        <v>6.6890000000000001</v>
      </c>
      <c r="X110" s="80">
        <v>0.2802</v>
      </c>
      <c r="Y110" s="80">
        <v>19.0107</v>
      </c>
    </row>
    <row r="111" spans="1:25" ht="20.25" customHeight="1" x14ac:dyDescent="0.35">
      <c r="A111" s="67" t="s">
        <v>392</v>
      </c>
      <c r="B111" s="81">
        <v>26.558900000000001</v>
      </c>
      <c r="C111" s="80">
        <v>1.452</v>
      </c>
      <c r="D111" s="107">
        <v>25.106999999999999</v>
      </c>
      <c r="E111" s="80">
        <v>6.7054</v>
      </c>
      <c r="F111" s="80">
        <v>6.5299999999999997E-2</v>
      </c>
      <c r="G111" s="80">
        <v>11.201700000000001</v>
      </c>
      <c r="H111" s="80">
        <v>6.9114000000000004</v>
      </c>
      <c r="I111" s="80">
        <v>0.1336</v>
      </c>
      <c r="J111" s="80" t="s">
        <v>183</v>
      </c>
      <c r="K111" s="80" t="s">
        <v>183</v>
      </c>
      <c r="L111" s="80" t="s">
        <v>183</v>
      </c>
      <c r="M111" s="80" t="s">
        <v>183</v>
      </c>
      <c r="N111" s="80">
        <v>0.14749999999999999</v>
      </c>
      <c r="O111" s="80" t="s">
        <v>183</v>
      </c>
      <c r="P111" s="80">
        <v>-5.79E-2</v>
      </c>
      <c r="Q111" s="80" t="s">
        <v>183</v>
      </c>
      <c r="R111" s="80">
        <v>7.4739000000000004</v>
      </c>
      <c r="S111" s="80">
        <v>10.646000000000001</v>
      </c>
      <c r="T111" s="80">
        <v>0.99019999999999997</v>
      </c>
      <c r="U111" s="80">
        <v>0.66400000000000003</v>
      </c>
      <c r="V111" s="107">
        <v>26.761099999999999</v>
      </c>
      <c r="W111" s="80">
        <v>7.1924999999999999</v>
      </c>
      <c r="X111" s="80">
        <v>0.28110000000000002</v>
      </c>
      <c r="Y111" s="80">
        <v>17.9724</v>
      </c>
    </row>
    <row r="112" spans="1:25" ht="20.25" customHeight="1" x14ac:dyDescent="0.35">
      <c r="A112" s="67" t="s">
        <v>393</v>
      </c>
      <c r="B112" s="81">
        <v>27.110199999999999</v>
      </c>
      <c r="C112" s="80">
        <v>1.4259999999999999</v>
      </c>
      <c r="D112" s="107">
        <v>25.684100000000001</v>
      </c>
      <c r="E112" s="80">
        <v>6.9275000000000002</v>
      </c>
      <c r="F112" s="80">
        <v>0.1295</v>
      </c>
      <c r="G112" s="80">
        <v>12.8413</v>
      </c>
      <c r="H112" s="80">
        <v>5.4446000000000003</v>
      </c>
      <c r="I112" s="80">
        <v>0.24540000000000001</v>
      </c>
      <c r="J112" s="80" t="s">
        <v>183</v>
      </c>
      <c r="K112" s="80" t="s">
        <v>183</v>
      </c>
      <c r="L112" s="80" t="s">
        <v>183</v>
      </c>
      <c r="M112" s="80" t="s">
        <v>183</v>
      </c>
      <c r="N112" s="80">
        <v>0.16109999999999999</v>
      </c>
      <c r="O112" s="80" t="s">
        <v>183</v>
      </c>
      <c r="P112" s="80">
        <v>-6.5299999999999997E-2</v>
      </c>
      <c r="Q112" s="80" t="s">
        <v>183</v>
      </c>
      <c r="R112" s="80">
        <v>7.7904</v>
      </c>
      <c r="S112" s="80">
        <v>12.269</v>
      </c>
      <c r="T112" s="80">
        <v>0.38229999999999997</v>
      </c>
      <c r="U112" s="80">
        <v>0.6794</v>
      </c>
      <c r="V112" s="107">
        <v>26.745799999999999</v>
      </c>
      <c r="W112" s="80">
        <v>5.851</v>
      </c>
      <c r="X112" s="80">
        <v>0.40639999999999998</v>
      </c>
      <c r="Y112" s="80">
        <v>19.898399999999999</v>
      </c>
    </row>
    <row r="113" spans="1:25" ht="20.25" customHeight="1" x14ac:dyDescent="0.35">
      <c r="A113" s="67" t="s">
        <v>394</v>
      </c>
      <c r="B113" s="81">
        <v>29.377600000000001</v>
      </c>
      <c r="C113" s="80">
        <v>1.5762</v>
      </c>
      <c r="D113" s="107">
        <v>27.801400000000001</v>
      </c>
      <c r="E113" s="80">
        <v>9.2750000000000004</v>
      </c>
      <c r="F113" s="80">
        <v>0.1363</v>
      </c>
      <c r="G113" s="80">
        <v>12.755800000000001</v>
      </c>
      <c r="H113" s="80">
        <v>5.1314000000000002</v>
      </c>
      <c r="I113" s="80">
        <v>0.40129999999999999</v>
      </c>
      <c r="J113" s="80" t="s">
        <v>183</v>
      </c>
      <c r="K113" s="80" t="s">
        <v>183</v>
      </c>
      <c r="L113" s="80" t="s">
        <v>183</v>
      </c>
      <c r="M113" s="80" t="s">
        <v>183</v>
      </c>
      <c r="N113" s="80">
        <v>0.18440000000000001</v>
      </c>
      <c r="O113" s="80" t="s">
        <v>183</v>
      </c>
      <c r="P113" s="80">
        <v>-8.2799999999999999E-2</v>
      </c>
      <c r="Q113" s="80" t="s">
        <v>183</v>
      </c>
      <c r="R113" s="80">
        <v>10.115399999999999</v>
      </c>
      <c r="S113" s="80">
        <v>12.2362</v>
      </c>
      <c r="T113" s="80">
        <v>0.9032</v>
      </c>
      <c r="U113" s="80">
        <v>0.68579999999999997</v>
      </c>
      <c r="V113" s="107">
        <v>29.3904</v>
      </c>
      <c r="W113" s="80">
        <v>5.7171000000000003</v>
      </c>
      <c r="X113" s="80">
        <v>0.5857</v>
      </c>
      <c r="Y113" s="80">
        <v>22.167100000000001</v>
      </c>
    </row>
    <row r="114" spans="1:25" ht="20.25" customHeight="1" x14ac:dyDescent="0.35">
      <c r="A114" s="67" t="s">
        <v>395</v>
      </c>
      <c r="B114" s="81">
        <v>32.704900000000002</v>
      </c>
      <c r="C114" s="80">
        <v>1.8666</v>
      </c>
      <c r="D114" s="107">
        <v>30.8383</v>
      </c>
      <c r="E114" s="80">
        <v>13.946300000000001</v>
      </c>
      <c r="F114" s="80">
        <v>0.44779999999999998</v>
      </c>
      <c r="G114" s="80">
        <v>9.9664999999999999</v>
      </c>
      <c r="H114" s="80">
        <v>5.8475000000000001</v>
      </c>
      <c r="I114" s="80">
        <v>0.46210000000000001</v>
      </c>
      <c r="J114" s="80" t="s">
        <v>183</v>
      </c>
      <c r="K114" s="80" t="s">
        <v>183</v>
      </c>
      <c r="L114" s="80" t="s">
        <v>183</v>
      </c>
      <c r="M114" s="80" t="s">
        <v>183</v>
      </c>
      <c r="N114" s="80">
        <v>0.24690000000000001</v>
      </c>
      <c r="O114" s="80" t="s">
        <v>183</v>
      </c>
      <c r="P114" s="80">
        <v>-7.8799999999999995E-2</v>
      </c>
      <c r="Q114" s="80" t="s">
        <v>183</v>
      </c>
      <c r="R114" s="80">
        <v>15.113300000000001</v>
      </c>
      <c r="S114" s="80">
        <v>9.4941999999999993</v>
      </c>
      <c r="T114" s="80">
        <v>1.0153000000000001</v>
      </c>
      <c r="U114" s="80">
        <v>0.76070000000000004</v>
      </c>
      <c r="V114" s="107">
        <v>32.6143</v>
      </c>
      <c r="W114" s="80">
        <v>6.5564999999999998</v>
      </c>
      <c r="X114" s="80">
        <v>0.70899999999999996</v>
      </c>
      <c r="Y114" s="80">
        <v>24.360600000000002</v>
      </c>
    </row>
    <row r="115" spans="1:25" ht="20.25" customHeight="1" x14ac:dyDescent="0.35">
      <c r="A115" s="67" t="s">
        <v>396</v>
      </c>
      <c r="B115" s="81">
        <v>34.602400000000003</v>
      </c>
      <c r="C115" s="80">
        <v>2.1314000000000002</v>
      </c>
      <c r="D115" s="107">
        <v>32.470999999999997</v>
      </c>
      <c r="E115" s="80">
        <v>16.297000000000001</v>
      </c>
      <c r="F115" s="80">
        <v>0.63619999999999999</v>
      </c>
      <c r="G115" s="80">
        <v>8.5289999999999999</v>
      </c>
      <c r="H115" s="80">
        <v>6.5053999999999998</v>
      </c>
      <c r="I115" s="80">
        <v>0.34239999999999998</v>
      </c>
      <c r="J115" s="80" t="s">
        <v>183</v>
      </c>
      <c r="K115" s="80" t="s">
        <v>183</v>
      </c>
      <c r="L115" s="80" t="s">
        <v>183</v>
      </c>
      <c r="M115" s="80" t="s">
        <v>183</v>
      </c>
      <c r="N115" s="80">
        <v>0.27410000000000001</v>
      </c>
      <c r="O115" s="80" t="s">
        <v>183</v>
      </c>
      <c r="P115" s="80">
        <v>-0.1132</v>
      </c>
      <c r="Q115" s="80" t="s">
        <v>183</v>
      </c>
      <c r="R115" s="80">
        <v>17.583200000000001</v>
      </c>
      <c r="S115" s="80">
        <v>8.1532</v>
      </c>
      <c r="T115" s="80">
        <v>0.93569999999999998</v>
      </c>
      <c r="U115" s="80">
        <v>0.80089999999999995</v>
      </c>
      <c r="V115" s="107">
        <v>34.207599999999999</v>
      </c>
      <c r="W115" s="80">
        <v>7.1219000000000001</v>
      </c>
      <c r="X115" s="80">
        <v>0.61660000000000004</v>
      </c>
      <c r="Y115" s="80">
        <v>25.462199999999999</v>
      </c>
    </row>
    <row r="116" spans="1:25" ht="20.25" customHeight="1" x14ac:dyDescent="0.35">
      <c r="A116" s="67" t="s">
        <v>397</v>
      </c>
      <c r="B116" s="81">
        <v>35.697499999999998</v>
      </c>
      <c r="C116" s="80">
        <v>2.2831000000000001</v>
      </c>
      <c r="D116" s="107">
        <v>33.414400000000001</v>
      </c>
      <c r="E116" s="80">
        <v>16.159700000000001</v>
      </c>
      <c r="F116" s="80">
        <v>0.58079999999999998</v>
      </c>
      <c r="G116" s="80">
        <v>9.0093999999999994</v>
      </c>
      <c r="H116" s="80">
        <v>7.0941999999999998</v>
      </c>
      <c r="I116" s="80">
        <v>0.38169999999999998</v>
      </c>
      <c r="J116" s="80" t="s">
        <v>183</v>
      </c>
      <c r="K116" s="80" t="s">
        <v>183</v>
      </c>
      <c r="L116" s="80" t="s">
        <v>183</v>
      </c>
      <c r="M116" s="80" t="s">
        <v>183</v>
      </c>
      <c r="N116" s="80">
        <v>0.29859999999999998</v>
      </c>
      <c r="O116" s="80" t="s">
        <v>183</v>
      </c>
      <c r="P116" s="80">
        <v>-0.1099</v>
      </c>
      <c r="Q116" s="80" t="s">
        <v>183</v>
      </c>
      <c r="R116" s="80">
        <v>17.260400000000001</v>
      </c>
      <c r="S116" s="80">
        <v>8.7881</v>
      </c>
      <c r="T116" s="80">
        <v>0.75960000000000005</v>
      </c>
      <c r="U116" s="80">
        <v>0.8841</v>
      </c>
      <c r="V116" s="107">
        <v>35.058100000000003</v>
      </c>
      <c r="W116" s="80">
        <v>7.7744999999999997</v>
      </c>
      <c r="X116" s="80">
        <v>0.68030000000000002</v>
      </c>
      <c r="Y116" s="80">
        <v>25.7499</v>
      </c>
    </row>
    <row r="117" spans="1:25" ht="20.25" customHeight="1" x14ac:dyDescent="0.35">
      <c r="A117" s="67" t="s">
        <v>398</v>
      </c>
      <c r="B117" s="81">
        <v>32.349699999999999</v>
      </c>
      <c r="C117" s="80">
        <v>2.0081000000000002</v>
      </c>
      <c r="D117" s="107">
        <v>30.3416</v>
      </c>
      <c r="E117" s="80">
        <v>14.577999999999999</v>
      </c>
      <c r="F117" s="80">
        <v>0.25469999999999998</v>
      </c>
      <c r="G117" s="80">
        <v>8.8518000000000008</v>
      </c>
      <c r="H117" s="80">
        <v>6.2526000000000002</v>
      </c>
      <c r="I117" s="80">
        <v>0.2472</v>
      </c>
      <c r="J117" s="80" t="s">
        <v>183</v>
      </c>
      <c r="K117" s="80" t="s">
        <v>183</v>
      </c>
      <c r="L117" s="80" t="s">
        <v>183</v>
      </c>
      <c r="M117" s="80" t="s">
        <v>183</v>
      </c>
      <c r="N117" s="80">
        <v>0.26419999999999999</v>
      </c>
      <c r="O117" s="80" t="s">
        <v>183</v>
      </c>
      <c r="P117" s="80">
        <v>-0.107</v>
      </c>
      <c r="Q117" s="80" t="s">
        <v>183</v>
      </c>
      <c r="R117" s="80">
        <v>15.4529</v>
      </c>
      <c r="S117" s="80">
        <v>8.4957999999999991</v>
      </c>
      <c r="T117" s="80">
        <v>0.22459999999999999</v>
      </c>
      <c r="U117" s="80">
        <v>0.80830000000000002</v>
      </c>
      <c r="V117" s="107">
        <v>31.374400000000001</v>
      </c>
      <c r="W117" s="80">
        <v>6.7641</v>
      </c>
      <c r="X117" s="80">
        <v>0.51149999999999995</v>
      </c>
      <c r="Y117" s="80">
        <v>23.6845</v>
      </c>
    </row>
    <row r="118" spans="1:25" ht="20.25" customHeight="1" x14ac:dyDescent="0.35">
      <c r="A118" s="67" t="s">
        <v>399</v>
      </c>
      <c r="B118" s="81">
        <v>34.799700000000001</v>
      </c>
      <c r="C118" s="80">
        <v>2.2568999999999999</v>
      </c>
      <c r="D118" s="107">
        <v>32.5428</v>
      </c>
      <c r="E118" s="80">
        <v>15.905900000000001</v>
      </c>
      <c r="F118" s="80">
        <v>0.52580000000000005</v>
      </c>
      <c r="G118" s="80">
        <v>8.5124999999999993</v>
      </c>
      <c r="H118" s="80">
        <v>7.1778000000000004</v>
      </c>
      <c r="I118" s="80">
        <v>0.25269999999999998</v>
      </c>
      <c r="J118" s="80" t="s">
        <v>183</v>
      </c>
      <c r="K118" s="80" t="s">
        <v>183</v>
      </c>
      <c r="L118" s="80" t="s">
        <v>183</v>
      </c>
      <c r="M118" s="80" t="s">
        <v>183</v>
      </c>
      <c r="N118" s="80">
        <v>0.28699999999999998</v>
      </c>
      <c r="O118" s="80" t="s">
        <v>183</v>
      </c>
      <c r="P118" s="80">
        <v>-0.11890000000000001</v>
      </c>
      <c r="Q118" s="80" t="s">
        <v>183</v>
      </c>
      <c r="R118" s="80">
        <v>16.9953</v>
      </c>
      <c r="S118" s="80">
        <v>8.2360000000000007</v>
      </c>
      <c r="T118" s="80">
        <v>0.85289999999999999</v>
      </c>
      <c r="U118" s="80">
        <v>0.86729999999999996</v>
      </c>
      <c r="V118" s="107">
        <v>34.262999999999998</v>
      </c>
      <c r="W118" s="80">
        <v>7.7175000000000002</v>
      </c>
      <c r="X118" s="80">
        <v>0.53969999999999996</v>
      </c>
      <c r="Y118" s="80">
        <v>24.944199999999999</v>
      </c>
    </row>
    <row r="119" spans="1:25" ht="20.25" customHeight="1" x14ac:dyDescent="0.35">
      <c r="A119" s="67" t="s">
        <v>400</v>
      </c>
      <c r="B119" s="81">
        <v>28.203700000000001</v>
      </c>
      <c r="C119" s="80">
        <v>1.6536</v>
      </c>
      <c r="D119" s="107">
        <v>26.55</v>
      </c>
      <c r="E119" s="80">
        <v>9.7704000000000004</v>
      </c>
      <c r="F119" s="80">
        <v>0.18720000000000001</v>
      </c>
      <c r="G119" s="80">
        <v>9.8162000000000003</v>
      </c>
      <c r="H119" s="80">
        <v>6.3369999999999997</v>
      </c>
      <c r="I119" s="80">
        <v>0.3135</v>
      </c>
      <c r="J119" s="80" t="s">
        <v>183</v>
      </c>
      <c r="K119" s="80" t="s">
        <v>183</v>
      </c>
      <c r="L119" s="80" t="s">
        <v>183</v>
      </c>
      <c r="M119" s="80" t="s">
        <v>183</v>
      </c>
      <c r="N119" s="80">
        <v>0.19550000000000001</v>
      </c>
      <c r="O119" s="80" t="s">
        <v>183</v>
      </c>
      <c r="P119" s="80">
        <v>-6.9699999999999998E-2</v>
      </c>
      <c r="Q119" s="80" t="s">
        <v>183</v>
      </c>
      <c r="R119" s="80">
        <v>11.009399999999999</v>
      </c>
      <c r="S119" s="80">
        <v>8.9598999999999993</v>
      </c>
      <c r="T119" s="80">
        <v>1.1949000000000001</v>
      </c>
      <c r="U119" s="80">
        <v>0.79600000000000004</v>
      </c>
      <c r="V119" s="107">
        <v>28.540900000000001</v>
      </c>
      <c r="W119" s="80">
        <v>6.8460000000000001</v>
      </c>
      <c r="X119" s="80">
        <v>0.50900000000000001</v>
      </c>
      <c r="Y119" s="80">
        <v>19.773800000000001</v>
      </c>
    </row>
    <row r="120" spans="1:25" ht="20.25" customHeight="1" x14ac:dyDescent="0.35">
      <c r="A120" s="67" t="s">
        <v>401</v>
      </c>
      <c r="B120" s="81">
        <v>27.696899999999999</v>
      </c>
      <c r="C120" s="80">
        <v>1.7024999999999999</v>
      </c>
      <c r="D120" s="107">
        <v>25.994399999999999</v>
      </c>
      <c r="E120" s="80">
        <v>9.6542999999999992</v>
      </c>
      <c r="F120" s="80">
        <v>0.15110000000000001</v>
      </c>
      <c r="G120" s="80">
        <v>9.5715000000000003</v>
      </c>
      <c r="H120" s="80">
        <v>6.2347000000000001</v>
      </c>
      <c r="I120" s="80">
        <v>0.2732</v>
      </c>
      <c r="J120" s="80" t="s">
        <v>183</v>
      </c>
      <c r="K120" s="80" t="s">
        <v>183</v>
      </c>
      <c r="L120" s="80" t="s">
        <v>183</v>
      </c>
      <c r="M120" s="80" t="s">
        <v>183</v>
      </c>
      <c r="N120" s="80">
        <v>0.2016</v>
      </c>
      <c r="O120" s="80" t="s">
        <v>183</v>
      </c>
      <c r="P120" s="80">
        <v>-9.2100000000000001E-2</v>
      </c>
      <c r="Q120" s="80" t="s">
        <v>183</v>
      </c>
      <c r="R120" s="80">
        <v>10.845000000000001</v>
      </c>
      <c r="S120" s="80">
        <v>8.7335999999999991</v>
      </c>
      <c r="T120" s="80">
        <v>1.1428</v>
      </c>
      <c r="U120" s="80">
        <v>0.77390000000000003</v>
      </c>
      <c r="V120" s="107">
        <v>27.911100000000001</v>
      </c>
      <c r="W120" s="80">
        <v>6.7095000000000002</v>
      </c>
      <c r="X120" s="80">
        <v>0.4748</v>
      </c>
      <c r="Y120" s="80">
        <v>19.376999999999999</v>
      </c>
    </row>
    <row r="121" spans="1:25" ht="20.25" customHeight="1" x14ac:dyDescent="0.35">
      <c r="A121" s="67" t="s">
        <v>402</v>
      </c>
      <c r="B121" s="81">
        <v>26.481200000000001</v>
      </c>
      <c r="C121" s="80">
        <v>1.5987</v>
      </c>
      <c r="D121" s="107">
        <v>24.8826</v>
      </c>
      <c r="E121" s="80">
        <v>8.1961999999999993</v>
      </c>
      <c r="F121" s="80">
        <v>0.16739999999999999</v>
      </c>
      <c r="G121" s="80">
        <v>10.632300000000001</v>
      </c>
      <c r="H121" s="80">
        <v>5.6334</v>
      </c>
      <c r="I121" s="80">
        <v>0.17050000000000001</v>
      </c>
      <c r="J121" s="80" t="s">
        <v>183</v>
      </c>
      <c r="K121" s="80" t="s">
        <v>183</v>
      </c>
      <c r="L121" s="80" t="s">
        <v>183</v>
      </c>
      <c r="M121" s="80" t="s">
        <v>183</v>
      </c>
      <c r="N121" s="80">
        <v>0.1734</v>
      </c>
      <c r="O121" s="80" t="s">
        <v>183</v>
      </c>
      <c r="P121" s="80">
        <v>-9.06E-2</v>
      </c>
      <c r="Q121" s="80" t="s">
        <v>183</v>
      </c>
      <c r="R121" s="80">
        <v>9.4177</v>
      </c>
      <c r="S121" s="80">
        <v>9.7515999999999998</v>
      </c>
      <c r="T121" s="80">
        <v>0.52700000000000002</v>
      </c>
      <c r="U121" s="80">
        <v>0.74060000000000004</v>
      </c>
      <c r="V121" s="107">
        <v>26.150099999999998</v>
      </c>
      <c r="W121" s="80">
        <v>5.9772999999999996</v>
      </c>
      <c r="X121" s="80">
        <v>0.34389999999999998</v>
      </c>
      <c r="Y121" s="80">
        <v>18.995899999999999</v>
      </c>
    </row>
    <row r="122" spans="1:25" ht="20.25" customHeight="1" x14ac:dyDescent="0.35">
      <c r="A122" s="67" t="s">
        <v>403</v>
      </c>
      <c r="B122" s="81">
        <v>27.331299999999999</v>
      </c>
      <c r="C122" s="80">
        <v>1.7806999999999999</v>
      </c>
      <c r="D122" s="107">
        <v>25.550599999999999</v>
      </c>
      <c r="E122" s="80">
        <v>9.1323000000000008</v>
      </c>
      <c r="F122" s="80">
        <v>0.29770000000000002</v>
      </c>
      <c r="G122" s="80">
        <v>10.098100000000001</v>
      </c>
      <c r="H122" s="80">
        <v>5.8403</v>
      </c>
      <c r="I122" s="80">
        <v>0.1235</v>
      </c>
      <c r="J122" s="80" t="s">
        <v>183</v>
      </c>
      <c r="K122" s="80" t="s">
        <v>183</v>
      </c>
      <c r="L122" s="80" t="s">
        <v>183</v>
      </c>
      <c r="M122" s="80" t="s">
        <v>183</v>
      </c>
      <c r="N122" s="80">
        <v>0.1767</v>
      </c>
      <c r="O122" s="80" t="s">
        <v>183</v>
      </c>
      <c r="P122" s="80">
        <v>-0.11799999999999999</v>
      </c>
      <c r="Q122" s="80" t="s">
        <v>183</v>
      </c>
      <c r="R122" s="80">
        <v>10.4636</v>
      </c>
      <c r="S122" s="80">
        <v>9.2410999999999994</v>
      </c>
      <c r="T122" s="80">
        <v>0.50309999999999999</v>
      </c>
      <c r="U122" s="80">
        <v>0.75270000000000004</v>
      </c>
      <c r="V122" s="107">
        <v>26.8063</v>
      </c>
      <c r="W122" s="80">
        <v>6.1403999999999996</v>
      </c>
      <c r="X122" s="80">
        <v>0.30020000000000002</v>
      </c>
      <c r="Y122" s="80">
        <v>19.528099999999998</v>
      </c>
    </row>
    <row r="123" spans="1:25" ht="20.25" customHeight="1" x14ac:dyDescent="0.35">
      <c r="A123" s="67" t="s">
        <v>404</v>
      </c>
      <c r="B123" s="81">
        <v>26.645299999999999</v>
      </c>
      <c r="C123" s="80">
        <v>1.6501999999999999</v>
      </c>
      <c r="D123" s="107">
        <v>24.995200000000001</v>
      </c>
      <c r="E123" s="80">
        <v>8.1994000000000007</v>
      </c>
      <c r="F123" s="80">
        <v>0.1221</v>
      </c>
      <c r="G123" s="80">
        <v>10.279500000000001</v>
      </c>
      <c r="H123" s="80">
        <v>6.2141000000000002</v>
      </c>
      <c r="I123" s="80">
        <v>0.1236</v>
      </c>
      <c r="J123" s="80" t="s">
        <v>183</v>
      </c>
      <c r="K123" s="80" t="s">
        <v>183</v>
      </c>
      <c r="L123" s="80" t="s">
        <v>183</v>
      </c>
      <c r="M123" s="80" t="s">
        <v>183</v>
      </c>
      <c r="N123" s="80">
        <v>0.15540000000000001</v>
      </c>
      <c r="O123" s="80" t="s">
        <v>183</v>
      </c>
      <c r="P123" s="80">
        <v>-9.9000000000000005E-2</v>
      </c>
      <c r="Q123" s="80" t="s">
        <v>183</v>
      </c>
      <c r="R123" s="80">
        <v>9.1062999999999992</v>
      </c>
      <c r="S123" s="80">
        <v>9.6501000000000001</v>
      </c>
      <c r="T123" s="80">
        <v>0.72360000000000002</v>
      </c>
      <c r="U123" s="80">
        <v>0.72989999999999999</v>
      </c>
      <c r="V123" s="107">
        <v>26.448699999999999</v>
      </c>
      <c r="W123" s="80">
        <v>6.4931000000000001</v>
      </c>
      <c r="X123" s="80">
        <v>0.27900000000000003</v>
      </c>
      <c r="Y123" s="80">
        <v>18.600999999999999</v>
      </c>
    </row>
    <row r="124" spans="1:25" ht="20.25" customHeight="1" x14ac:dyDescent="0.35">
      <c r="A124" s="67" t="s">
        <v>405</v>
      </c>
      <c r="B124" s="81">
        <v>27.6816</v>
      </c>
      <c r="C124" s="80">
        <v>1.6094999999999999</v>
      </c>
      <c r="D124" s="107">
        <v>26.072099999999999</v>
      </c>
      <c r="E124" s="80">
        <v>8.6647999999999996</v>
      </c>
      <c r="F124" s="80">
        <v>0.12609999999999999</v>
      </c>
      <c r="G124" s="80">
        <v>11.754099999999999</v>
      </c>
      <c r="H124" s="80">
        <v>5.1898</v>
      </c>
      <c r="I124" s="80">
        <v>0.2666</v>
      </c>
      <c r="J124" s="80" t="s">
        <v>183</v>
      </c>
      <c r="K124" s="80" t="s">
        <v>183</v>
      </c>
      <c r="L124" s="80" t="s">
        <v>183</v>
      </c>
      <c r="M124" s="80" t="s">
        <v>183</v>
      </c>
      <c r="N124" s="80">
        <v>0.1648</v>
      </c>
      <c r="O124" s="80" t="s">
        <v>183</v>
      </c>
      <c r="P124" s="80">
        <v>-9.4100000000000003E-2</v>
      </c>
      <c r="Q124" s="80" t="s">
        <v>183</v>
      </c>
      <c r="R124" s="80">
        <v>9.6961999999999993</v>
      </c>
      <c r="S124" s="80">
        <v>11.0137</v>
      </c>
      <c r="T124" s="80">
        <v>0.39589999999999997</v>
      </c>
      <c r="U124" s="80">
        <v>0.76200000000000001</v>
      </c>
      <c r="V124" s="107">
        <v>27.229900000000001</v>
      </c>
      <c r="W124" s="80">
        <v>5.6212</v>
      </c>
      <c r="X124" s="80">
        <v>0.43140000000000001</v>
      </c>
      <c r="Y124" s="80">
        <v>20.545000000000002</v>
      </c>
    </row>
    <row r="125" spans="1:25" ht="20.25" customHeight="1" x14ac:dyDescent="0.35">
      <c r="A125" s="67" t="s">
        <v>406</v>
      </c>
      <c r="B125" s="81">
        <v>28.989000000000001</v>
      </c>
      <c r="C125" s="80">
        <v>1.6305000000000001</v>
      </c>
      <c r="D125" s="107">
        <v>27.358499999999999</v>
      </c>
      <c r="E125" s="80">
        <v>9.3613999999999997</v>
      </c>
      <c r="F125" s="80">
        <v>0.21740000000000001</v>
      </c>
      <c r="G125" s="80">
        <v>13.2753</v>
      </c>
      <c r="H125" s="80">
        <v>4.0433000000000003</v>
      </c>
      <c r="I125" s="80">
        <v>0.38240000000000002</v>
      </c>
      <c r="J125" s="80" t="s">
        <v>183</v>
      </c>
      <c r="K125" s="80" t="s">
        <v>183</v>
      </c>
      <c r="L125" s="80" t="s">
        <v>183</v>
      </c>
      <c r="M125" s="80" t="s">
        <v>183</v>
      </c>
      <c r="N125" s="80">
        <v>0.1825</v>
      </c>
      <c r="O125" s="80" t="s">
        <v>183</v>
      </c>
      <c r="P125" s="80">
        <v>-0.10390000000000001</v>
      </c>
      <c r="Q125" s="80" t="s">
        <v>183</v>
      </c>
      <c r="R125" s="80">
        <v>10.823499999999999</v>
      </c>
      <c r="S125" s="80">
        <v>12.213100000000001</v>
      </c>
      <c r="T125" s="80">
        <v>0.73229999999999995</v>
      </c>
      <c r="U125" s="80">
        <v>0.86860000000000004</v>
      </c>
      <c r="V125" s="107">
        <v>28.959499999999998</v>
      </c>
      <c r="W125" s="80">
        <v>4.6082999999999998</v>
      </c>
      <c r="X125" s="80">
        <v>0.56489999999999996</v>
      </c>
      <c r="Y125" s="80">
        <v>22.854099999999999</v>
      </c>
    </row>
    <row r="126" spans="1:25" ht="20.25" customHeight="1" x14ac:dyDescent="0.35">
      <c r="A126" s="67" t="s">
        <v>407</v>
      </c>
      <c r="B126" s="81">
        <v>31.831</v>
      </c>
      <c r="C126" s="80">
        <v>1.8559000000000001</v>
      </c>
      <c r="D126" s="107">
        <v>29.975100000000001</v>
      </c>
      <c r="E126" s="80">
        <v>13.960699999999999</v>
      </c>
      <c r="F126" s="80">
        <v>0.25509999999999999</v>
      </c>
      <c r="G126" s="80">
        <v>10.764900000000001</v>
      </c>
      <c r="H126" s="80">
        <v>4.3164999999999996</v>
      </c>
      <c r="I126" s="80">
        <v>0.51019999999999999</v>
      </c>
      <c r="J126" s="80" t="s">
        <v>183</v>
      </c>
      <c r="K126" s="80" t="s">
        <v>183</v>
      </c>
      <c r="L126" s="80" t="s">
        <v>183</v>
      </c>
      <c r="M126" s="80" t="s">
        <v>183</v>
      </c>
      <c r="N126" s="80">
        <v>0.26690000000000003</v>
      </c>
      <c r="O126" s="80" t="s">
        <v>183</v>
      </c>
      <c r="P126" s="80">
        <v>-9.9099999999999994E-2</v>
      </c>
      <c r="Q126" s="80" t="s">
        <v>183</v>
      </c>
      <c r="R126" s="80">
        <v>15.285</v>
      </c>
      <c r="S126" s="80">
        <v>9.9625000000000004</v>
      </c>
      <c r="T126" s="80">
        <v>0.70950000000000002</v>
      </c>
      <c r="U126" s="80">
        <v>0.94640000000000002</v>
      </c>
      <c r="V126" s="107">
        <v>31.631</v>
      </c>
      <c r="W126" s="80">
        <v>5.0934999999999997</v>
      </c>
      <c r="X126" s="80">
        <v>0.77700000000000002</v>
      </c>
      <c r="Y126" s="80">
        <v>24.980599999999999</v>
      </c>
    </row>
    <row r="127" spans="1:25" ht="20.25" customHeight="1" x14ac:dyDescent="0.35">
      <c r="A127" s="67" t="s">
        <v>408</v>
      </c>
      <c r="B127" s="81">
        <v>33.525500000000001</v>
      </c>
      <c r="C127" s="80">
        <v>1.9198</v>
      </c>
      <c r="D127" s="107">
        <v>31.605699999999999</v>
      </c>
      <c r="E127" s="80">
        <v>14.219099999999999</v>
      </c>
      <c r="F127" s="80">
        <v>0.2268</v>
      </c>
      <c r="G127" s="80">
        <v>11.4377</v>
      </c>
      <c r="H127" s="80">
        <v>4.9035000000000002</v>
      </c>
      <c r="I127" s="80">
        <v>0.63549999999999995</v>
      </c>
      <c r="J127" s="80" t="s">
        <v>183</v>
      </c>
      <c r="K127" s="80" t="s">
        <v>183</v>
      </c>
      <c r="L127" s="80" t="s">
        <v>183</v>
      </c>
      <c r="M127" s="80" t="s">
        <v>183</v>
      </c>
      <c r="N127" s="80">
        <v>0.27660000000000001</v>
      </c>
      <c r="O127" s="80" t="s">
        <v>183</v>
      </c>
      <c r="P127" s="80">
        <v>-9.35E-2</v>
      </c>
      <c r="Q127" s="80" t="s">
        <v>183</v>
      </c>
      <c r="R127" s="80">
        <v>15.5108</v>
      </c>
      <c r="S127" s="80">
        <v>10.6494</v>
      </c>
      <c r="T127" s="80">
        <v>0.18679999999999999</v>
      </c>
      <c r="U127" s="80">
        <v>0.99939999999999996</v>
      </c>
      <c r="V127" s="107">
        <v>32.791899999999998</v>
      </c>
      <c r="W127" s="80">
        <v>5.8156999999999996</v>
      </c>
      <c r="X127" s="80">
        <v>0.91220000000000001</v>
      </c>
      <c r="Y127" s="80">
        <v>25.883600000000001</v>
      </c>
    </row>
    <row r="128" spans="1:25" ht="20.25" customHeight="1" x14ac:dyDescent="0.35">
      <c r="A128" s="67" t="s">
        <v>409</v>
      </c>
      <c r="B128" s="81">
        <v>34.6815</v>
      </c>
      <c r="C128" s="80">
        <v>1.9912000000000001</v>
      </c>
      <c r="D128" s="107">
        <v>32.690300000000001</v>
      </c>
      <c r="E128" s="80">
        <v>14.4819</v>
      </c>
      <c r="F128" s="80">
        <v>0.21429999999999999</v>
      </c>
      <c r="G128" s="80">
        <v>11.691700000000001</v>
      </c>
      <c r="H128" s="80">
        <v>5.0285000000000002</v>
      </c>
      <c r="I128" s="80">
        <v>0.66120000000000001</v>
      </c>
      <c r="J128" s="80">
        <v>0.47020000000000001</v>
      </c>
      <c r="K128" s="80" t="s">
        <v>183</v>
      </c>
      <c r="L128" s="80" t="s">
        <v>183</v>
      </c>
      <c r="M128" s="80" t="s">
        <v>183</v>
      </c>
      <c r="N128" s="80">
        <v>0.23449999999999999</v>
      </c>
      <c r="O128" s="80" t="s">
        <v>183</v>
      </c>
      <c r="P128" s="80">
        <v>-9.1999999999999998E-2</v>
      </c>
      <c r="Q128" s="80" t="s">
        <v>183</v>
      </c>
      <c r="R128" s="80">
        <v>15.7563</v>
      </c>
      <c r="S128" s="80">
        <v>10.866099999999999</v>
      </c>
      <c r="T128" s="80">
        <v>0.2999</v>
      </c>
      <c r="U128" s="80">
        <v>1.1484000000000001</v>
      </c>
      <c r="V128" s="107">
        <v>34.138599999999997</v>
      </c>
      <c r="W128" s="80">
        <v>6.3944999999999999</v>
      </c>
      <c r="X128" s="80">
        <v>1.3658999999999999</v>
      </c>
      <c r="Y128" s="80">
        <v>26.387799999999999</v>
      </c>
    </row>
    <row r="129" spans="1:25" ht="20.25" customHeight="1" x14ac:dyDescent="0.35">
      <c r="A129" s="67" t="s">
        <v>410</v>
      </c>
      <c r="B129" s="81">
        <v>31.1724</v>
      </c>
      <c r="C129" s="80">
        <v>1.7317</v>
      </c>
      <c r="D129" s="107">
        <v>29.4407</v>
      </c>
      <c r="E129" s="80">
        <v>10.6752</v>
      </c>
      <c r="F129" s="80">
        <v>0.18129999999999999</v>
      </c>
      <c r="G129" s="80">
        <v>13.2784</v>
      </c>
      <c r="H129" s="80">
        <v>4.4870000000000001</v>
      </c>
      <c r="I129" s="80">
        <v>0.42030000000000001</v>
      </c>
      <c r="J129" s="80">
        <v>0.28470000000000001</v>
      </c>
      <c r="K129" s="80" t="s">
        <v>183</v>
      </c>
      <c r="L129" s="80" t="s">
        <v>183</v>
      </c>
      <c r="M129" s="80" t="s">
        <v>183</v>
      </c>
      <c r="N129" s="80">
        <v>0.2089</v>
      </c>
      <c r="O129" s="80" t="s">
        <v>183</v>
      </c>
      <c r="P129" s="80">
        <v>-9.5200000000000007E-2</v>
      </c>
      <c r="Q129" s="80" t="s">
        <v>183</v>
      </c>
      <c r="R129" s="80">
        <v>11.961600000000001</v>
      </c>
      <c r="S129" s="80">
        <v>12.382199999999999</v>
      </c>
      <c r="T129" s="80">
        <v>0.24429999999999999</v>
      </c>
      <c r="U129" s="80">
        <v>1.0343</v>
      </c>
      <c r="V129" s="107">
        <v>30.719200000000001</v>
      </c>
      <c r="W129" s="80">
        <v>5.4009</v>
      </c>
      <c r="X129" s="80">
        <v>0.91390000000000005</v>
      </c>
      <c r="Y129" s="80">
        <v>24.134899999999998</v>
      </c>
    </row>
    <row r="130" spans="1:25" ht="20.25" customHeight="1" x14ac:dyDescent="0.35">
      <c r="A130" s="67" t="s">
        <v>411</v>
      </c>
      <c r="B130" s="81">
        <v>32.432600000000001</v>
      </c>
      <c r="C130" s="80">
        <v>1.7549999999999999</v>
      </c>
      <c r="D130" s="107">
        <v>30.677600000000002</v>
      </c>
      <c r="E130" s="80">
        <v>10.895300000000001</v>
      </c>
      <c r="F130" s="80">
        <v>0.19719999999999999</v>
      </c>
      <c r="G130" s="80">
        <v>13.895300000000001</v>
      </c>
      <c r="H130" s="80">
        <v>4.6063999999999998</v>
      </c>
      <c r="I130" s="80">
        <v>0.57230000000000003</v>
      </c>
      <c r="J130" s="80">
        <v>0.37759999999999999</v>
      </c>
      <c r="K130" s="80" t="s">
        <v>183</v>
      </c>
      <c r="L130" s="80" t="s">
        <v>183</v>
      </c>
      <c r="M130" s="80" t="s">
        <v>183</v>
      </c>
      <c r="N130" s="80">
        <v>0.22309999999999999</v>
      </c>
      <c r="O130" s="80" t="s">
        <v>183</v>
      </c>
      <c r="P130" s="80">
        <v>-8.9499999999999996E-2</v>
      </c>
      <c r="Q130" s="80" t="s">
        <v>183</v>
      </c>
      <c r="R130" s="80">
        <v>12.225199999999999</v>
      </c>
      <c r="S130" s="80">
        <v>12.9856</v>
      </c>
      <c r="T130" s="80">
        <v>0.57699999999999996</v>
      </c>
      <c r="U130" s="80">
        <v>1.0777000000000001</v>
      </c>
      <c r="V130" s="107">
        <v>32.332299999999996</v>
      </c>
      <c r="W130" s="80">
        <v>5.7793999999999999</v>
      </c>
      <c r="X130" s="80">
        <v>1.173</v>
      </c>
      <c r="Y130" s="80">
        <v>24.9877</v>
      </c>
    </row>
    <row r="131" spans="1:25" ht="20.25" customHeight="1" x14ac:dyDescent="0.35">
      <c r="A131" s="67" t="s">
        <v>412</v>
      </c>
      <c r="B131" s="81">
        <v>28.209900000000001</v>
      </c>
      <c r="C131" s="80">
        <v>1.5041</v>
      </c>
      <c r="D131" s="107">
        <v>26.7058</v>
      </c>
      <c r="E131" s="80">
        <v>7.4470999999999998</v>
      </c>
      <c r="F131" s="80">
        <v>0.1401</v>
      </c>
      <c r="G131" s="80">
        <v>14.2567</v>
      </c>
      <c r="H131" s="80">
        <v>4.3647</v>
      </c>
      <c r="I131" s="80">
        <v>0.22919999999999999</v>
      </c>
      <c r="J131" s="80">
        <v>0.1988</v>
      </c>
      <c r="K131" s="80" t="s">
        <v>183</v>
      </c>
      <c r="L131" s="80" t="s">
        <v>183</v>
      </c>
      <c r="M131" s="80" t="s">
        <v>183</v>
      </c>
      <c r="N131" s="80">
        <v>0.15290000000000001</v>
      </c>
      <c r="O131" s="80" t="s">
        <v>183</v>
      </c>
      <c r="P131" s="80">
        <v>-8.3699999999999997E-2</v>
      </c>
      <c r="Q131" s="80" t="s">
        <v>183</v>
      </c>
      <c r="R131" s="80">
        <v>8.6755999999999993</v>
      </c>
      <c r="S131" s="80">
        <v>13.321300000000001</v>
      </c>
      <c r="T131" s="80">
        <v>-9.0800000000000006E-2</v>
      </c>
      <c r="U131" s="80">
        <v>0.99299999999999999</v>
      </c>
      <c r="V131" s="107">
        <v>27.607900000000001</v>
      </c>
      <c r="W131" s="80">
        <v>4.9455</v>
      </c>
      <c r="X131" s="80">
        <v>0.58089999999999997</v>
      </c>
      <c r="Y131" s="80">
        <v>21.844000000000001</v>
      </c>
    </row>
    <row r="132" spans="1:25" ht="20.25" customHeight="1" x14ac:dyDescent="0.35">
      <c r="A132" s="67" t="s">
        <v>413</v>
      </c>
      <c r="B132" s="81">
        <v>28.372</v>
      </c>
      <c r="C132" s="80">
        <v>1.6229</v>
      </c>
      <c r="D132" s="107">
        <v>26.749099999999999</v>
      </c>
      <c r="E132" s="80">
        <v>8.9438999999999993</v>
      </c>
      <c r="F132" s="80">
        <v>0.12740000000000001</v>
      </c>
      <c r="G132" s="80">
        <v>12.688599999999999</v>
      </c>
      <c r="H132" s="80">
        <v>4.4260000000000002</v>
      </c>
      <c r="I132" s="80">
        <v>0.24490000000000001</v>
      </c>
      <c r="J132" s="80">
        <v>0.25940000000000002</v>
      </c>
      <c r="K132" s="80" t="s">
        <v>183</v>
      </c>
      <c r="L132" s="80" t="s">
        <v>183</v>
      </c>
      <c r="M132" s="80" t="s">
        <v>183</v>
      </c>
      <c r="N132" s="80">
        <v>0.1547</v>
      </c>
      <c r="O132" s="80" t="s">
        <v>183</v>
      </c>
      <c r="P132" s="80">
        <v>-9.5699999999999993E-2</v>
      </c>
      <c r="Q132" s="80" t="s">
        <v>183</v>
      </c>
      <c r="R132" s="80">
        <v>10.1083</v>
      </c>
      <c r="S132" s="80">
        <v>11.8063</v>
      </c>
      <c r="T132" s="80">
        <v>0.2792</v>
      </c>
      <c r="U132" s="80">
        <v>0.99460000000000004</v>
      </c>
      <c r="V132" s="107">
        <v>28.0229</v>
      </c>
      <c r="W132" s="80">
        <v>5.085</v>
      </c>
      <c r="X132" s="80">
        <v>0.65900000000000003</v>
      </c>
      <c r="Y132" s="80">
        <v>21.759899999999998</v>
      </c>
    </row>
    <row r="133" spans="1:25" ht="20.25" customHeight="1" x14ac:dyDescent="0.35">
      <c r="A133" s="67" t="s">
        <v>414</v>
      </c>
      <c r="B133" s="81">
        <v>26.467700000000001</v>
      </c>
      <c r="C133" s="80">
        <v>1.5583</v>
      </c>
      <c r="D133" s="107">
        <v>24.909400000000002</v>
      </c>
      <c r="E133" s="80">
        <v>6.6597</v>
      </c>
      <c r="F133" s="80">
        <v>0.1699</v>
      </c>
      <c r="G133" s="80">
        <v>12.7536</v>
      </c>
      <c r="H133" s="80">
        <v>4.9393000000000002</v>
      </c>
      <c r="I133" s="80">
        <v>0.18390000000000001</v>
      </c>
      <c r="J133" s="80">
        <v>0.16470000000000001</v>
      </c>
      <c r="K133" s="80" t="s">
        <v>183</v>
      </c>
      <c r="L133" s="80" t="s">
        <v>183</v>
      </c>
      <c r="M133" s="80" t="s">
        <v>183</v>
      </c>
      <c r="N133" s="80">
        <v>0.1391</v>
      </c>
      <c r="O133" s="80" t="s">
        <v>183</v>
      </c>
      <c r="P133" s="80">
        <v>-0.1008</v>
      </c>
      <c r="Q133" s="80" t="s">
        <v>183</v>
      </c>
      <c r="R133" s="80">
        <v>7.7542999999999997</v>
      </c>
      <c r="S133" s="80">
        <v>11.968</v>
      </c>
      <c r="T133" s="80">
        <v>0.7016</v>
      </c>
      <c r="U133" s="80">
        <v>0.92620000000000002</v>
      </c>
      <c r="V133" s="107">
        <v>26.537199999999999</v>
      </c>
      <c r="W133" s="80">
        <v>5.4269999999999996</v>
      </c>
      <c r="X133" s="80">
        <v>0.48770000000000002</v>
      </c>
      <c r="Y133" s="80">
        <v>19.583200000000001</v>
      </c>
    </row>
    <row r="134" spans="1:25" ht="20.25" customHeight="1" x14ac:dyDescent="0.35">
      <c r="A134" s="67" t="s">
        <v>415</v>
      </c>
      <c r="B134" s="81">
        <v>27.0457</v>
      </c>
      <c r="C134" s="80">
        <v>1.7282999999999999</v>
      </c>
      <c r="D134" s="107">
        <v>25.317399999999999</v>
      </c>
      <c r="E134" s="80">
        <v>8.4490999999999996</v>
      </c>
      <c r="F134" s="80">
        <v>0.13769999999999999</v>
      </c>
      <c r="G134" s="80">
        <v>10.680400000000001</v>
      </c>
      <c r="H134" s="80">
        <v>5.5530999999999997</v>
      </c>
      <c r="I134" s="80">
        <v>0.22439999999999999</v>
      </c>
      <c r="J134" s="80">
        <v>0.23569999999999999</v>
      </c>
      <c r="K134" s="80" t="s">
        <v>183</v>
      </c>
      <c r="L134" s="80" t="s">
        <v>183</v>
      </c>
      <c r="M134" s="80" t="s">
        <v>183</v>
      </c>
      <c r="N134" s="80">
        <v>0.14649999999999999</v>
      </c>
      <c r="O134" s="80" t="s">
        <v>183</v>
      </c>
      <c r="P134" s="80">
        <v>-0.1095</v>
      </c>
      <c r="Q134" s="80" t="s">
        <v>183</v>
      </c>
      <c r="R134" s="80">
        <v>9.4085000000000001</v>
      </c>
      <c r="S134" s="80">
        <v>10.0052</v>
      </c>
      <c r="T134" s="80">
        <v>0.78090000000000004</v>
      </c>
      <c r="U134" s="80">
        <v>0.97289999999999999</v>
      </c>
      <c r="V134" s="107">
        <v>27.071200000000001</v>
      </c>
      <c r="W134" s="80">
        <v>6.1597999999999997</v>
      </c>
      <c r="X134" s="80">
        <v>0.60670000000000002</v>
      </c>
      <c r="Y134" s="80">
        <v>19.267199999999999</v>
      </c>
    </row>
    <row r="135" spans="1:25" ht="20.25" customHeight="1" x14ac:dyDescent="0.35">
      <c r="A135" s="67" t="s">
        <v>416</v>
      </c>
      <c r="B135" s="81">
        <v>26.57</v>
      </c>
      <c r="C135" s="80">
        <v>1.6894</v>
      </c>
      <c r="D135" s="107">
        <v>24.880600000000001</v>
      </c>
      <c r="E135" s="80">
        <v>8.1723999999999997</v>
      </c>
      <c r="F135" s="80">
        <v>0.1656</v>
      </c>
      <c r="G135" s="80">
        <v>11.0168</v>
      </c>
      <c r="H135" s="80">
        <v>4.9885000000000002</v>
      </c>
      <c r="I135" s="80">
        <v>0.2495</v>
      </c>
      <c r="J135" s="80">
        <v>0.27729999999999999</v>
      </c>
      <c r="K135" s="80" t="s">
        <v>183</v>
      </c>
      <c r="L135" s="80" t="s">
        <v>183</v>
      </c>
      <c r="M135" s="80" t="s">
        <v>183</v>
      </c>
      <c r="N135" s="80">
        <v>0.1295</v>
      </c>
      <c r="O135" s="80" t="s">
        <v>183</v>
      </c>
      <c r="P135" s="80">
        <v>-0.1191</v>
      </c>
      <c r="Q135" s="80" t="s">
        <v>183</v>
      </c>
      <c r="R135" s="80">
        <v>9.2509999999999994</v>
      </c>
      <c r="S135" s="80">
        <v>10.2333</v>
      </c>
      <c r="T135" s="80">
        <v>1.0646</v>
      </c>
      <c r="U135" s="80">
        <v>0.95609999999999995</v>
      </c>
      <c r="V135" s="107">
        <v>26.901199999999999</v>
      </c>
      <c r="W135" s="80">
        <v>5.6448999999999998</v>
      </c>
      <c r="X135" s="80">
        <v>0.65639999999999998</v>
      </c>
      <c r="Y135" s="80">
        <v>19.354700000000001</v>
      </c>
    </row>
    <row r="136" spans="1:25" ht="20.25" customHeight="1" x14ac:dyDescent="0.35">
      <c r="A136" s="67" t="s">
        <v>417</v>
      </c>
      <c r="B136" s="81">
        <v>27.011500000000002</v>
      </c>
      <c r="C136" s="80">
        <v>1.6312</v>
      </c>
      <c r="D136" s="107">
        <v>25.380299999999998</v>
      </c>
      <c r="E136" s="80">
        <v>8.2813999999999997</v>
      </c>
      <c r="F136" s="80">
        <v>0.16339999999999999</v>
      </c>
      <c r="G136" s="80">
        <v>11.1609</v>
      </c>
      <c r="H136" s="80">
        <v>5.1928000000000001</v>
      </c>
      <c r="I136" s="80">
        <v>0.25340000000000001</v>
      </c>
      <c r="J136" s="80">
        <v>0.28660000000000002</v>
      </c>
      <c r="K136" s="80" t="s">
        <v>183</v>
      </c>
      <c r="L136" s="80" t="s">
        <v>183</v>
      </c>
      <c r="M136" s="80" t="s">
        <v>183</v>
      </c>
      <c r="N136" s="80">
        <v>0.14169999999999999</v>
      </c>
      <c r="O136" s="80" t="s">
        <v>183</v>
      </c>
      <c r="P136" s="80">
        <v>-9.98E-2</v>
      </c>
      <c r="Q136" s="80" t="s">
        <v>183</v>
      </c>
      <c r="R136" s="80">
        <v>8.8818000000000001</v>
      </c>
      <c r="S136" s="80">
        <v>10.865600000000001</v>
      </c>
      <c r="T136" s="80">
        <v>0.81889999999999996</v>
      </c>
      <c r="U136" s="80">
        <v>0.97529999999999994</v>
      </c>
      <c r="V136" s="107">
        <v>27.174600000000002</v>
      </c>
      <c r="W136" s="80">
        <v>5.8745000000000003</v>
      </c>
      <c r="X136" s="80">
        <v>0.68159999999999998</v>
      </c>
      <c r="Y136" s="80">
        <v>19.605699999999999</v>
      </c>
    </row>
    <row r="137" spans="1:25" ht="20.25" customHeight="1" x14ac:dyDescent="0.35">
      <c r="A137" s="67" t="s">
        <v>418</v>
      </c>
      <c r="B137" s="81">
        <v>31.010300000000001</v>
      </c>
      <c r="C137" s="80">
        <v>1.859</v>
      </c>
      <c r="D137" s="107">
        <v>29.151299999999999</v>
      </c>
      <c r="E137" s="80">
        <v>11.6511</v>
      </c>
      <c r="F137" s="80">
        <v>0.33090000000000003</v>
      </c>
      <c r="G137" s="80">
        <v>12.164999999999999</v>
      </c>
      <c r="H137" s="80">
        <v>4.4885000000000002</v>
      </c>
      <c r="I137" s="80">
        <v>0.24790000000000001</v>
      </c>
      <c r="J137" s="80">
        <v>0.22989999999999999</v>
      </c>
      <c r="K137" s="80" t="s">
        <v>183</v>
      </c>
      <c r="L137" s="80" t="s">
        <v>183</v>
      </c>
      <c r="M137" s="80" t="s">
        <v>183</v>
      </c>
      <c r="N137" s="80">
        <v>0.15379999999999999</v>
      </c>
      <c r="O137" s="80" t="s">
        <v>183</v>
      </c>
      <c r="P137" s="80">
        <v>-0.1159</v>
      </c>
      <c r="Q137" s="80" t="s">
        <v>183</v>
      </c>
      <c r="R137" s="80">
        <v>12.4815</v>
      </c>
      <c r="S137" s="80">
        <v>11.8193</v>
      </c>
      <c r="T137" s="80">
        <v>0.3407</v>
      </c>
      <c r="U137" s="80">
        <v>1.1063000000000001</v>
      </c>
      <c r="V137" s="107">
        <v>30.598199999999999</v>
      </c>
      <c r="W137" s="80">
        <v>5.1201999999999996</v>
      </c>
      <c r="X137" s="80">
        <v>0.63160000000000005</v>
      </c>
      <c r="Y137" s="80">
        <v>24.146999999999998</v>
      </c>
    </row>
    <row r="138" spans="1:25" ht="20.25" customHeight="1" x14ac:dyDescent="0.35">
      <c r="A138" s="67" t="s">
        <v>419</v>
      </c>
      <c r="B138" s="81">
        <v>33.441200000000002</v>
      </c>
      <c r="C138" s="80">
        <v>1.9947999999999999</v>
      </c>
      <c r="D138" s="107">
        <v>31.446300000000001</v>
      </c>
      <c r="E138" s="80">
        <v>14.2369</v>
      </c>
      <c r="F138" s="80">
        <v>0.39090000000000003</v>
      </c>
      <c r="G138" s="80">
        <v>11.4726</v>
      </c>
      <c r="H138" s="80">
        <v>4.5418000000000003</v>
      </c>
      <c r="I138" s="80">
        <v>0.36359999999999998</v>
      </c>
      <c r="J138" s="80">
        <v>0.33450000000000002</v>
      </c>
      <c r="K138" s="80" t="s">
        <v>183</v>
      </c>
      <c r="L138" s="80" t="s">
        <v>183</v>
      </c>
      <c r="M138" s="80" t="s">
        <v>183</v>
      </c>
      <c r="N138" s="80">
        <v>0.2094</v>
      </c>
      <c r="O138" s="80" t="s">
        <v>183</v>
      </c>
      <c r="P138" s="80">
        <v>-0.1033</v>
      </c>
      <c r="Q138" s="80" t="s">
        <v>183</v>
      </c>
      <c r="R138" s="80">
        <v>15.5665</v>
      </c>
      <c r="S138" s="80">
        <v>10.7433</v>
      </c>
      <c r="T138" s="80">
        <v>0.34510000000000002</v>
      </c>
      <c r="U138" s="80">
        <v>1.1933</v>
      </c>
      <c r="V138" s="107">
        <v>32.9848</v>
      </c>
      <c r="W138" s="80">
        <v>5.4492000000000003</v>
      </c>
      <c r="X138" s="80">
        <v>0.90739999999999998</v>
      </c>
      <c r="Y138" s="80">
        <v>26.1004</v>
      </c>
    </row>
    <row r="139" spans="1:25" ht="20.25" customHeight="1" x14ac:dyDescent="0.35">
      <c r="A139" s="67" t="s">
        <v>420</v>
      </c>
      <c r="B139" s="81">
        <v>34.902500000000003</v>
      </c>
      <c r="C139" s="80">
        <v>2.0951</v>
      </c>
      <c r="D139" s="107">
        <v>32.807400000000001</v>
      </c>
      <c r="E139" s="80">
        <v>15.4739</v>
      </c>
      <c r="F139" s="80">
        <v>0.30570000000000003</v>
      </c>
      <c r="G139" s="80">
        <v>11.3918</v>
      </c>
      <c r="H139" s="80">
        <v>4.6321000000000003</v>
      </c>
      <c r="I139" s="80">
        <v>0.46300000000000002</v>
      </c>
      <c r="J139" s="80">
        <v>0.44950000000000001</v>
      </c>
      <c r="K139" s="80" t="s">
        <v>183</v>
      </c>
      <c r="L139" s="80" t="s">
        <v>183</v>
      </c>
      <c r="M139" s="80" t="s">
        <v>183</v>
      </c>
      <c r="N139" s="80">
        <v>0.21229999999999999</v>
      </c>
      <c r="O139" s="80" t="s">
        <v>183</v>
      </c>
      <c r="P139" s="80">
        <v>-0.12089999999999999</v>
      </c>
      <c r="Q139" s="80" t="s">
        <v>183</v>
      </c>
      <c r="R139" s="80">
        <v>16.722799999999999</v>
      </c>
      <c r="S139" s="80">
        <v>10.6609</v>
      </c>
      <c r="T139" s="80">
        <v>-0.1444</v>
      </c>
      <c r="U139" s="80">
        <v>1.2450000000000001</v>
      </c>
      <c r="V139" s="107">
        <v>33.908000000000001</v>
      </c>
      <c r="W139" s="80">
        <v>5.7568999999999999</v>
      </c>
      <c r="X139" s="80">
        <v>1.1248</v>
      </c>
      <c r="Y139" s="80">
        <v>27.171399999999998</v>
      </c>
    </row>
    <row r="140" spans="1:25" ht="20.25" customHeight="1" x14ac:dyDescent="0.35">
      <c r="A140" s="67" t="s">
        <v>421</v>
      </c>
      <c r="B140" s="81">
        <v>34.419600000000003</v>
      </c>
      <c r="C140" s="80">
        <v>1.8565</v>
      </c>
      <c r="D140" s="107">
        <v>32.563000000000002</v>
      </c>
      <c r="E140" s="80">
        <v>11.421799999999999</v>
      </c>
      <c r="F140" s="80">
        <v>0.26269999999999999</v>
      </c>
      <c r="G140" s="80">
        <v>14.9026</v>
      </c>
      <c r="H140" s="80">
        <v>4.6081000000000003</v>
      </c>
      <c r="I140" s="80">
        <v>0.61970000000000003</v>
      </c>
      <c r="J140" s="80">
        <v>0.64390000000000003</v>
      </c>
      <c r="K140" s="80" t="s">
        <v>183</v>
      </c>
      <c r="L140" s="80" t="s">
        <v>183</v>
      </c>
      <c r="M140" s="80" t="s">
        <v>183</v>
      </c>
      <c r="N140" s="80">
        <v>0.2039</v>
      </c>
      <c r="O140" s="80" t="s">
        <v>183</v>
      </c>
      <c r="P140" s="80">
        <v>-9.98E-2</v>
      </c>
      <c r="Q140" s="80" t="s">
        <v>183</v>
      </c>
      <c r="R140" s="80">
        <v>11.9833</v>
      </c>
      <c r="S140" s="80">
        <v>14.807600000000001</v>
      </c>
      <c r="T140" s="80">
        <v>0.93210000000000004</v>
      </c>
      <c r="U140" s="80">
        <v>1.2616000000000001</v>
      </c>
      <c r="V140" s="107">
        <v>34.756799999999998</v>
      </c>
      <c r="W140" s="80">
        <v>6.0757000000000003</v>
      </c>
      <c r="X140" s="80">
        <v>1.4675</v>
      </c>
      <c r="Y140" s="80">
        <v>26.5871</v>
      </c>
    </row>
    <row r="141" spans="1:25" ht="20.25" customHeight="1" x14ac:dyDescent="0.35">
      <c r="A141" s="67" t="s">
        <v>422</v>
      </c>
      <c r="B141" s="81">
        <v>31.884799999999998</v>
      </c>
      <c r="C141" s="80">
        <v>1.6994</v>
      </c>
      <c r="D141" s="107">
        <v>30.185300000000002</v>
      </c>
      <c r="E141" s="80">
        <v>10.23</v>
      </c>
      <c r="F141" s="80">
        <v>0.19789999999999999</v>
      </c>
      <c r="G141" s="80">
        <v>14.1655</v>
      </c>
      <c r="H141" s="80">
        <v>4.4782000000000002</v>
      </c>
      <c r="I141" s="80">
        <v>0.51929999999999998</v>
      </c>
      <c r="J141" s="80">
        <v>0.47170000000000001</v>
      </c>
      <c r="K141" s="80" t="s">
        <v>183</v>
      </c>
      <c r="L141" s="80" t="s">
        <v>183</v>
      </c>
      <c r="M141" s="80" t="s">
        <v>183</v>
      </c>
      <c r="N141" s="80">
        <v>0.216</v>
      </c>
      <c r="O141" s="80" t="s">
        <v>183</v>
      </c>
      <c r="P141" s="80">
        <v>-9.3299999999999994E-2</v>
      </c>
      <c r="Q141" s="80" t="s">
        <v>183</v>
      </c>
      <c r="R141" s="80">
        <v>10.7193</v>
      </c>
      <c r="S141" s="80">
        <v>14.090199999999999</v>
      </c>
      <c r="T141" s="80">
        <v>0.80840000000000001</v>
      </c>
      <c r="U141" s="80">
        <v>1.1695</v>
      </c>
      <c r="V141" s="107">
        <v>32.1633</v>
      </c>
      <c r="W141" s="80">
        <v>5.6852999999999998</v>
      </c>
      <c r="X141" s="80">
        <v>1.2071000000000001</v>
      </c>
      <c r="Y141" s="80">
        <v>24.593399999999999</v>
      </c>
    </row>
    <row r="142" spans="1:25" ht="20.25" customHeight="1" x14ac:dyDescent="0.35">
      <c r="A142" s="67" t="s">
        <v>423</v>
      </c>
      <c r="B142" s="81">
        <v>32.610900000000001</v>
      </c>
      <c r="C142" s="80">
        <v>1.6956</v>
      </c>
      <c r="D142" s="107">
        <v>30.915400000000002</v>
      </c>
      <c r="E142" s="80">
        <v>10.816599999999999</v>
      </c>
      <c r="F142" s="80">
        <v>0.18079999999999999</v>
      </c>
      <c r="G142" s="80">
        <v>14.677199999999999</v>
      </c>
      <c r="H142" s="80">
        <v>4.0526999999999997</v>
      </c>
      <c r="I142" s="80">
        <v>0.54890000000000005</v>
      </c>
      <c r="J142" s="80">
        <v>0.55720000000000003</v>
      </c>
      <c r="K142" s="80" t="s">
        <v>183</v>
      </c>
      <c r="L142" s="80" t="s">
        <v>183</v>
      </c>
      <c r="M142" s="80" t="s">
        <v>183</v>
      </c>
      <c r="N142" s="80">
        <v>0.1827</v>
      </c>
      <c r="O142" s="80" t="s">
        <v>183</v>
      </c>
      <c r="P142" s="80">
        <v>-0.1007</v>
      </c>
      <c r="Q142" s="80" t="s">
        <v>183</v>
      </c>
      <c r="R142" s="80">
        <v>11.2509</v>
      </c>
      <c r="S142" s="80">
        <v>14.606199999999999</v>
      </c>
      <c r="T142" s="80">
        <v>0.67469999999999997</v>
      </c>
      <c r="U142" s="80">
        <v>1.1978</v>
      </c>
      <c r="V142" s="107">
        <v>32.787799999999997</v>
      </c>
      <c r="W142" s="80">
        <v>5.3414999999999999</v>
      </c>
      <c r="X142" s="80">
        <v>1.2887999999999999</v>
      </c>
      <c r="Y142" s="80">
        <v>25.674600000000002</v>
      </c>
    </row>
    <row r="143" spans="1:25" ht="20.25" customHeight="1" x14ac:dyDescent="0.35">
      <c r="A143" s="67" t="s">
        <v>424</v>
      </c>
      <c r="B143" s="81">
        <v>30.018699999999999</v>
      </c>
      <c r="C143" s="80">
        <v>1.6042000000000001</v>
      </c>
      <c r="D143" s="107">
        <v>28.414400000000001</v>
      </c>
      <c r="E143" s="80">
        <v>11.1076</v>
      </c>
      <c r="F143" s="80">
        <v>0.22989999999999999</v>
      </c>
      <c r="G143" s="80">
        <v>13.015700000000001</v>
      </c>
      <c r="H143" s="80">
        <v>3.2147000000000001</v>
      </c>
      <c r="I143" s="80">
        <v>0.3735</v>
      </c>
      <c r="J143" s="80">
        <v>0.36080000000000001</v>
      </c>
      <c r="K143" s="80" t="s">
        <v>183</v>
      </c>
      <c r="L143" s="80" t="s">
        <v>183</v>
      </c>
      <c r="M143" s="80" t="s">
        <v>183</v>
      </c>
      <c r="N143" s="80">
        <v>0.20469999999999999</v>
      </c>
      <c r="O143" s="80" t="s">
        <v>183</v>
      </c>
      <c r="P143" s="80">
        <v>-9.2499999999999999E-2</v>
      </c>
      <c r="Q143" s="80" t="s">
        <v>183</v>
      </c>
      <c r="R143" s="80">
        <v>11.6576</v>
      </c>
      <c r="S143" s="80">
        <v>12.9002</v>
      </c>
      <c r="T143" s="80">
        <v>0.89180000000000004</v>
      </c>
      <c r="U143" s="80">
        <v>1.1509</v>
      </c>
      <c r="V143" s="107">
        <v>30.4572</v>
      </c>
      <c r="W143" s="80">
        <v>4.1536999999999997</v>
      </c>
      <c r="X143" s="80">
        <v>0.93899999999999995</v>
      </c>
      <c r="Y143" s="80">
        <v>24.353200000000001</v>
      </c>
    </row>
    <row r="144" spans="1:25" ht="20.25" customHeight="1" x14ac:dyDescent="0.35">
      <c r="A144" s="67" t="s">
        <v>425</v>
      </c>
      <c r="B144" s="81">
        <v>26.6159</v>
      </c>
      <c r="C144" s="80">
        <v>1.5022</v>
      </c>
      <c r="D144" s="107">
        <v>25.113700000000001</v>
      </c>
      <c r="E144" s="80">
        <v>7.4097999999999997</v>
      </c>
      <c r="F144" s="80">
        <v>0.23319999999999999</v>
      </c>
      <c r="G144" s="80">
        <v>12.9945</v>
      </c>
      <c r="H144" s="80">
        <v>3.9449000000000001</v>
      </c>
      <c r="I144" s="80">
        <v>0.17449999999999999</v>
      </c>
      <c r="J144" s="80">
        <v>0.2737</v>
      </c>
      <c r="K144" s="80" t="s">
        <v>183</v>
      </c>
      <c r="L144" s="80" t="s">
        <v>183</v>
      </c>
      <c r="M144" s="80" t="s">
        <v>183</v>
      </c>
      <c r="N144" s="80">
        <v>0.18640000000000001</v>
      </c>
      <c r="O144" s="80" t="s">
        <v>183</v>
      </c>
      <c r="P144" s="80">
        <v>-0.1033</v>
      </c>
      <c r="Q144" s="80" t="s">
        <v>183</v>
      </c>
      <c r="R144" s="80">
        <v>7.9492000000000003</v>
      </c>
      <c r="S144" s="80">
        <v>12.8748</v>
      </c>
      <c r="T144" s="80">
        <v>1.3963000000000001</v>
      </c>
      <c r="U144" s="80">
        <v>1.0172000000000001</v>
      </c>
      <c r="V144" s="107">
        <v>27.527200000000001</v>
      </c>
      <c r="W144" s="80">
        <v>4.5795000000000003</v>
      </c>
      <c r="X144" s="80">
        <v>0.63460000000000005</v>
      </c>
      <c r="Y144" s="80">
        <v>20.637499999999999</v>
      </c>
    </row>
    <row r="145" spans="1:25" ht="20.25" customHeight="1" x14ac:dyDescent="0.35">
      <c r="A145" s="67" t="s">
        <v>426</v>
      </c>
      <c r="B145" s="81">
        <v>25.4727</v>
      </c>
      <c r="C145" s="80">
        <v>1.4646999999999999</v>
      </c>
      <c r="D145" s="107">
        <v>24.007999999999999</v>
      </c>
      <c r="E145" s="80">
        <v>6.8483999999999998</v>
      </c>
      <c r="F145" s="80">
        <v>0.23930000000000001</v>
      </c>
      <c r="G145" s="80">
        <v>12.503299999999999</v>
      </c>
      <c r="H145" s="80">
        <v>3.92</v>
      </c>
      <c r="I145" s="80">
        <v>0.107</v>
      </c>
      <c r="J145" s="80">
        <v>0.31850000000000001</v>
      </c>
      <c r="K145" s="80" t="s">
        <v>183</v>
      </c>
      <c r="L145" s="80" t="s">
        <v>183</v>
      </c>
      <c r="M145" s="80" t="s">
        <v>183</v>
      </c>
      <c r="N145" s="80">
        <v>0.17929999999999999</v>
      </c>
      <c r="O145" s="80" t="s">
        <v>183</v>
      </c>
      <c r="P145" s="80">
        <v>-0.1077</v>
      </c>
      <c r="Q145" s="80" t="s">
        <v>183</v>
      </c>
      <c r="R145" s="80">
        <v>7.3902999999999999</v>
      </c>
      <c r="S145" s="80">
        <v>12.379799999999999</v>
      </c>
      <c r="T145" s="80">
        <v>1.2708999999999999</v>
      </c>
      <c r="U145" s="80">
        <v>0.97240000000000004</v>
      </c>
      <c r="V145" s="107">
        <v>26.251300000000001</v>
      </c>
      <c r="W145" s="80">
        <v>4.5247000000000002</v>
      </c>
      <c r="X145" s="80">
        <v>0.60470000000000002</v>
      </c>
      <c r="Y145" s="80">
        <v>19.590900000000001</v>
      </c>
    </row>
    <row r="146" spans="1:25" ht="20.25" customHeight="1" x14ac:dyDescent="0.35">
      <c r="A146" s="67" t="s">
        <v>427</v>
      </c>
      <c r="B146" s="81">
        <v>26.416</v>
      </c>
      <c r="C146" s="80">
        <v>1.5341</v>
      </c>
      <c r="D146" s="107">
        <v>24.882000000000001</v>
      </c>
      <c r="E146" s="80">
        <v>7.1558999999999999</v>
      </c>
      <c r="F146" s="80">
        <v>0.2271</v>
      </c>
      <c r="G146" s="80">
        <v>13.375299999999999</v>
      </c>
      <c r="H146" s="80">
        <v>3.5971000000000002</v>
      </c>
      <c r="I146" s="80">
        <v>0.1265</v>
      </c>
      <c r="J146" s="80">
        <v>0.34810000000000002</v>
      </c>
      <c r="K146" s="80" t="s">
        <v>183</v>
      </c>
      <c r="L146" s="80" t="s">
        <v>183</v>
      </c>
      <c r="M146" s="80" t="s">
        <v>183</v>
      </c>
      <c r="N146" s="80">
        <v>0.17430000000000001</v>
      </c>
      <c r="O146" s="80" t="s">
        <v>183</v>
      </c>
      <c r="P146" s="80">
        <v>-0.1222</v>
      </c>
      <c r="Q146" s="80" t="s">
        <v>183</v>
      </c>
      <c r="R146" s="80">
        <v>7.6585999999999999</v>
      </c>
      <c r="S146" s="80">
        <v>13.273899999999999</v>
      </c>
      <c r="T146" s="80">
        <v>1.3516999999999999</v>
      </c>
      <c r="U146" s="80">
        <v>1.0509999999999999</v>
      </c>
      <c r="V146" s="107">
        <v>27.284700000000001</v>
      </c>
      <c r="W146" s="80">
        <v>4.2460000000000004</v>
      </c>
      <c r="X146" s="80">
        <v>0.64900000000000002</v>
      </c>
      <c r="Y146" s="80">
        <v>20.758199999999999</v>
      </c>
    </row>
    <row r="147" spans="1:25" ht="20.25" customHeight="1" x14ac:dyDescent="0.35">
      <c r="A147" s="67" t="s">
        <v>428</v>
      </c>
      <c r="B147" s="81">
        <v>26.125800000000002</v>
      </c>
      <c r="C147" s="80">
        <v>1.4715</v>
      </c>
      <c r="D147" s="107">
        <v>24.654299999999999</v>
      </c>
      <c r="E147" s="80">
        <v>5.8228999999999997</v>
      </c>
      <c r="F147" s="80">
        <v>0.28699999999999998</v>
      </c>
      <c r="G147" s="80">
        <v>14.063000000000001</v>
      </c>
      <c r="H147" s="80">
        <v>3.8988999999999998</v>
      </c>
      <c r="I147" s="80">
        <v>0.19170000000000001</v>
      </c>
      <c r="J147" s="80">
        <v>0.33439999999999998</v>
      </c>
      <c r="K147" s="80" t="s">
        <v>183</v>
      </c>
      <c r="L147" s="80" t="s">
        <v>183</v>
      </c>
      <c r="M147" s="80" t="s">
        <v>183</v>
      </c>
      <c r="N147" s="80">
        <v>0.1699</v>
      </c>
      <c r="O147" s="80" t="s">
        <v>183</v>
      </c>
      <c r="P147" s="80">
        <v>-0.1134</v>
      </c>
      <c r="Q147" s="80" t="s">
        <v>183</v>
      </c>
      <c r="R147" s="80">
        <v>6.3385999999999996</v>
      </c>
      <c r="S147" s="80">
        <v>14.004300000000001</v>
      </c>
      <c r="T147" s="80">
        <v>1.2591000000000001</v>
      </c>
      <c r="U147" s="80">
        <v>1.0414000000000001</v>
      </c>
      <c r="V147" s="107">
        <v>26.954899999999999</v>
      </c>
      <c r="W147" s="80">
        <v>4.5948000000000002</v>
      </c>
      <c r="X147" s="80">
        <v>0.69599999999999995</v>
      </c>
      <c r="Y147" s="80">
        <v>20.172899999999998</v>
      </c>
    </row>
    <row r="148" spans="1:25" ht="20.25" customHeight="1" x14ac:dyDescent="0.35">
      <c r="A148" s="67" t="s">
        <v>429</v>
      </c>
      <c r="B148" s="81">
        <v>26.601900000000001</v>
      </c>
      <c r="C148" s="80">
        <v>1.5848</v>
      </c>
      <c r="D148" s="107">
        <v>25.017099999999999</v>
      </c>
      <c r="E148" s="80">
        <v>8.0399999999999991</v>
      </c>
      <c r="F148" s="80">
        <v>0.46679999999999999</v>
      </c>
      <c r="G148" s="80">
        <v>12.432399999999999</v>
      </c>
      <c r="H148" s="80">
        <v>3.4679000000000002</v>
      </c>
      <c r="I148" s="80">
        <v>0.23580000000000001</v>
      </c>
      <c r="J148" s="80">
        <v>0.31130000000000002</v>
      </c>
      <c r="K148" s="80" t="s">
        <v>183</v>
      </c>
      <c r="L148" s="80" t="s">
        <v>183</v>
      </c>
      <c r="M148" s="80" t="s">
        <v>183</v>
      </c>
      <c r="N148" s="80">
        <v>0.17799999999999999</v>
      </c>
      <c r="O148" s="80" t="s">
        <v>183</v>
      </c>
      <c r="P148" s="80">
        <v>-0.11509999999999999</v>
      </c>
      <c r="Q148" s="80" t="s">
        <v>183</v>
      </c>
      <c r="R148" s="80">
        <v>8.8518000000000008</v>
      </c>
      <c r="S148" s="80">
        <v>12.2653</v>
      </c>
      <c r="T148" s="80">
        <v>1.1055999999999999</v>
      </c>
      <c r="U148" s="80">
        <v>1.0568</v>
      </c>
      <c r="V148" s="107">
        <v>27.179400000000001</v>
      </c>
      <c r="W148" s="80">
        <v>4.1931000000000003</v>
      </c>
      <c r="X148" s="80">
        <v>0.72509999999999997</v>
      </c>
      <c r="Y148" s="80">
        <v>20.9392</v>
      </c>
    </row>
    <row r="149" spans="1:25" ht="20.25" customHeight="1" x14ac:dyDescent="0.35">
      <c r="A149" s="67" t="s">
        <v>430</v>
      </c>
      <c r="B149" s="81">
        <v>30.206600000000002</v>
      </c>
      <c r="C149" s="80">
        <v>1.7464</v>
      </c>
      <c r="D149" s="107">
        <v>28.4602</v>
      </c>
      <c r="E149" s="80">
        <v>10.1388</v>
      </c>
      <c r="F149" s="80">
        <v>0.40350000000000003</v>
      </c>
      <c r="G149" s="80">
        <v>12.8988</v>
      </c>
      <c r="H149" s="80">
        <v>3.8532999999999999</v>
      </c>
      <c r="I149" s="80">
        <v>0.42120000000000002</v>
      </c>
      <c r="J149" s="80">
        <v>0.64459999999999995</v>
      </c>
      <c r="K149" s="80" t="s">
        <v>183</v>
      </c>
      <c r="L149" s="80" t="s">
        <v>183</v>
      </c>
      <c r="M149" s="80" t="s">
        <v>183</v>
      </c>
      <c r="N149" s="80">
        <v>0.21540000000000001</v>
      </c>
      <c r="O149" s="80" t="s">
        <v>183</v>
      </c>
      <c r="P149" s="80">
        <v>-0.1154</v>
      </c>
      <c r="Q149" s="80" t="s">
        <v>183</v>
      </c>
      <c r="R149" s="80">
        <v>11.039400000000001</v>
      </c>
      <c r="S149" s="80">
        <v>12.6172</v>
      </c>
      <c r="T149" s="80">
        <v>0.57769999999999999</v>
      </c>
      <c r="U149" s="80">
        <v>1.2161</v>
      </c>
      <c r="V149" s="107">
        <v>30.254000000000001</v>
      </c>
      <c r="W149" s="80">
        <v>5.1345000000000001</v>
      </c>
      <c r="X149" s="80">
        <v>1.2811999999999999</v>
      </c>
      <c r="Y149" s="80">
        <v>23.441099999999999</v>
      </c>
    </row>
    <row r="150" spans="1:25" ht="20.25" customHeight="1" x14ac:dyDescent="0.35">
      <c r="A150" s="67" t="s">
        <v>431</v>
      </c>
      <c r="B150" s="81">
        <v>31.165900000000001</v>
      </c>
      <c r="C150" s="80">
        <v>1.8301000000000001</v>
      </c>
      <c r="D150" s="107">
        <v>29.335799999999999</v>
      </c>
      <c r="E150" s="80">
        <v>11.928000000000001</v>
      </c>
      <c r="F150" s="80">
        <v>0.51590000000000003</v>
      </c>
      <c r="G150" s="80">
        <v>11.914999999999999</v>
      </c>
      <c r="H150" s="80">
        <v>3.8521000000000001</v>
      </c>
      <c r="I150" s="80">
        <v>0.43809999999999999</v>
      </c>
      <c r="J150" s="80">
        <v>0.60170000000000001</v>
      </c>
      <c r="K150" s="80" t="s">
        <v>183</v>
      </c>
      <c r="L150" s="80" t="s">
        <v>183</v>
      </c>
      <c r="M150" s="80" t="s">
        <v>183</v>
      </c>
      <c r="N150" s="80">
        <v>0.1996</v>
      </c>
      <c r="O150" s="80" t="s">
        <v>183</v>
      </c>
      <c r="P150" s="80">
        <v>-0.11459999999999999</v>
      </c>
      <c r="Q150" s="80" t="s">
        <v>183</v>
      </c>
      <c r="R150" s="80">
        <v>12.7492</v>
      </c>
      <c r="S150" s="80">
        <v>11.8094</v>
      </c>
      <c r="T150" s="80">
        <v>0.55669999999999997</v>
      </c>
      <c r="U150" s="80">
        <v>1.2535000000000001</v>
      </c>
      <c r="V150" s="107">
        <v>31.146000000000001</v>
      </c>
      <c r="W150" s="80">
        <v>5.0914000000000001</v>
      </c>
      <c r="X150" s="80">
        <v>1.2394000000000001</v>
      </c>
      <c r="Y150" s="80">
        <v>24.358899999999998</v>
      </c>
    </row>
    <row r="151" spans="1:25" ht="20.25" customHeight="1" x14ac:dyDescent="0.35">
      <c r="A151" s="67" t="s">
        <v>432</v>
      </c>
      <c r="B151" s="81">
        <v>33.700200000000002</v>
      </c>
      <c r="C151" s="80">
        <v>2.0436999999999999</v>
      </c>
      <c r="D151" s="107">
        <v>31.656500000000001</v>
      </c>
      <c r="E151" s="80">
        <v>13.2727</v>
      </c>
      <c r="F151" s="80">
        <v>0.64419999999999999</v>
      </c>
      <c r="G151" s="80">
        <v>11.862299999999999</v>
      </c>
      <c r="H151" s="80">
        <v>4.7851999999999997</v>
      </c>
      <c r="I151" s="80">
        <v>0.45279999999999998</v>
      </c>
      <c r="J151" s="80">
        <v>0.52170000000000005</v>
      </c>
      <c r="K151" s="80" t="s">
        <v>183</v>
      </c>
      <c r="L151" s="80" t="s">
        <v>183</v>
      </c>
      <c r="M151" s="80" t="s">
        <v>183</v>
      </c>
      <c r="N151" s="80">
        <v>0.2361</v>
      </c>
      <c r="O151" s="80" t="s">
        <v>183</v>
      </c>
      <c r="P151" s="80">
        <v>-0.1186</v>
      </c>
      <c r="Q151" s="80" t="s">
        <v>183</v>
      </c>
      <c r="R151" s="80">
        <v>14.227600000000001</v>
      </c>
      <c r="S151" s="80">
        <v>11.7879</v>
      </c>
      <c r="T151" s="80">
        <v>0.19719999999999999</v>
      </c>
      <c r="U151" s="80">
        <v>1.3527</v>
      </c>
      <c r="V151" s="107">
        <v>33.206400000000002</v>
      </c>
      <c r="W151" s="80">
        <v>5.9958999999999998</v>
      </c>
      <c r="X151" s="80">
        <v>1.2105999999999999</v>
      </c>
      <c r="Y151" s="80">
        <v>25.779199999999999</v>
      </c>
    </row>
    <row r="152" spans="1:25" ht="20.25" customHeight="1" x14ac:dyDescent="0.35">
      <c r="A152" s="67" t="s">
        <v>433</v>
      </c>
      <c r="B152" s="81">
        <v>34.523499999999999</v>
      </c>
      <c r="C152" s="80">
        <v>2.0461999999999998</v>
      </c>
      <c r="D152" s="107">
        <v>32.477200000000003</v>
      </c>
      <c r="E152" s="80">
        <v>14.918100000000001</v>
      </c>
      <c r="F152" s="80">
        <v>0.62919999999999998</v>
      </c>
      <c r="G152" s="80">
        <v>11.5768</v>
      </c>
      <c r="H152" s="80">
        <v>4.0270000000000001</v>
      </c>
      <c r="I152" s="80">
        <v>0.48409999999999997</v>
      </c>
      <c r="J152" s="80">
        <v>0.71360000000000001</v>
      </c>
      <c r="K152" s="80" t="s">
        <v>183</v>
      </c>
      <c r="L152" s="80" t="s">
        <v>183</v>
      </c>
      <c r="M152" s="80" t="s">
        <v>183</v>
      </c>
      <c r="N152" s="80">
        <v>0.24340000000000001</v>
      </c>
      <c r="O152" s="80" t="s">
        <v>183</v>
      </c>
      <c r="P152" s="80">
        <v>-0.1149</v>
      </c>
      <c r="Q152" s="80" t="s">
        <v>183</v>
      </c>
      <c r="R152" s="80">
        <v>15.165699999999999</v>
      </c>
      <c r="S152" s="80">
        <v>11.507</v>
      </c>
      <c r="T152" s="80">
        <v>7.7799999999999994E-2</v>
      </c>
      <c r="U152" s="80">
        <v>1.5145</v>
      </c>
      <c r="V152" s="107">
        <v>34.069600000000001</v>
      </c>
      <c r="W152" s="80">
        <v>5.4680999999999997</v>
      </c>
      <c r="X152" s="80">
        <v>1.4411</v>
      </c>
      <c r="Y152" s="80">
        <v>27.123999999999999</v>
      </c>
    </row>
    <row r="153" spans="1:25" ht="20.25" customHeight="1" x14ac:dyDescent="0.35">
      <c r="A153" s="67" t="s">
        <v>434</v>
      </c>
      <c r="B153" s="81">
        <v>30.9162</v>
      </c>
      <c r="C153" s="80">
        <v>1.903</v>
      </c>
      <c r="D153" s="107">
        <v>29.013200000000001</v>
      </c>
      <c r="E153" s="80">
        <v>12.266500000000001</v>
      </c>
      <c r="F153" s="80">
        <v>0.39829999999999999</v>
      </c>
      <c r="G153" s="80">
        <v>10.202400000000001</v>
      </c>
      <c r="H153" s="80">
        <v>5.2247000000000003</v>
      </c>
      <c r="I153" s="80">
        <v>0.3211</v>
      </c>
      <c r="J153" s="80">
        <v>0.47610000000000002</v>
      </c>
      <c r="K153" s="80" t="s">
        <v>183</v>
      </c>
      <c r="L153" s="80" t="s">
        <v>183</v>
      </c>
      <c r="M153" s="80" t="s">
        <v>183</v>
      </c>
      <c r="N153" s="80">
        <v>0.2331</v>
      </c>
      <c r="O153" s="80" t="s">
        <v>183</v>
      </c>
      <c r="P153" s="80">
        <v>-0.109</v>
      </c>
      <c r="Q153" s="80" t="s">
        <v>183</v>
      </c>
      <c r="R153" s="80">
        <v>12.483000000000001</v>
      </c>
      <c r="S153" s="80">
        <v>10.1591</v>
      </c>
      <c r="T153" s="80">
        <v>0.19589999999999999</v>
      </c>
      <c r="U153" s="80">
        <v>1.353</v>
      </c>
      <c r="V153" s="107">
        <v>30.562100000000001</v>
      </c>
      <c r="W153" s="80">
        <v>6.2549000000000001</v>
      </c>
      <c r="X153" s="80">
        <v>1.0302</v>
      </c>
      <c r="Y153" s="80">
        <v>22.8672</v>
      </c>
    </row>
    <row r="154" spans="1:25" ht="20.25" customHeight="1" x14ac:dyDescent="0.35">
      <c r="A154" s="67" t="s">
        <v>435</v>
      </c>
      <c r="B154" s="81">
        <v>31.082000000000001</v>
      </c>
      <c r="C154" s="80">
        <v>1.8391</v>
      </c>
      <c r="D154" s="107">
        <v>29.242899999999999</v>
      </c>
      <c r="E154" s="80">
        <v>9.6277000000000008</v>
      </c>
      <c r="F154" s="80">
        <v>0.30409999999999998</v>
      </c>
      <c r="G154" s="80">
        <v>11.8604</v>
      </c>
      <c r="H154" s="80">
        <v>6.1468999999999996</v>
      </c>
      <c r="I154" s="80">
        <v>0.49390000000000001</v>
      </c>
      <c r="J154" s="80">
        <v>0.66639999999999999</v>
      </c>
      <c r="K154" s="80" t="s">
        <v>183</v>
      </c>
      <c r="L154" s="80" t="s">
        <v>183</v>
      </c>
      <c r="M154" s="80" t="s">
        <v>183</v>
      </c>
      <c r="N154" s="80">
        <v>0.24909999999999999</v>
      </c>
      <c r="O154" s="80" t="s">
        <v>183</v>
      </c>
      <c r="P154" s="80">
        <v>-0.10539999999999999</v>
      </c>
      <c r="Q154" s="80" t="s">
        <v>183</v>
      </c>
      <c r="R154" s="80">
        <v>9.6835000000000004</v>
      </c>
      <c r="S154" s="80">
        <v>11.7502</v>
      </c>
      <c r="T154" s="80">
        <v>0.29199999999999998</v>
      </c>
      <c r="U154" s="80">
        <v>1.3636999999999999</v>
      </c>
      <c r="V154" s="107">
        <v>30.898700000000002</v>
      </c>
      <c r="W154" s="80">
        <v>7.5561999999999996</v>
      </c>
      <c r="X154" s="80">
        <v>1.4094</v>
      </c>
      <c r="Y154" s="80">
        <v>21.792100000000001</v>
      </c>
    </row>
    <row r="155" spans="1:25" ht="20.25" customHeight="1" x14ac:dyDescent="0.35">
      <c r="A155" s="67" t="s">
        <v>436</v>
      </c>
      <c r="B155" s="81">
        <v>26.193000000000001</v>
      </c>
      <c r="C155" s="80">
        <v>1.4759</v>
      </c>
      <c r="D155" s="107">
        <v>24.716999999999999</v>
      </c>
      <c r="E155" s="80">
        <v>6.3699000000000003</v>
      </c>
      <c r="F155" s="80">
        <v>0.193</v>
      </c>
      <c r="G155" s="80">
        <v>11.4443</v>
      </c>
      <c r="H155" s="80">
        <v>5.8615000000000004</v>
      </c>
      <c r="I155" s="80">
        <v>0.31590000000000001</v>
      </c>
      <c r="J155" s="80">
        <v>0.4163</v>
      </c>
      <c r="K155" s="80" t="s">
        <v>183</v>
      </c>
      <c r="L155" s="80" t="s">
        <v>183</v>
      </c>
      <c r="M155" s="80" t="s">
        <v>183</v>
      </c>
      <c r="N155" s="80">
        <v>0.1885</v>
      </c>
      <c r="O155" s="80" t="s">
        <v>183</v>
      </c>
      <c r="P155" s="80">
        <v>-7.2499999999999995E-2</v>
      </c>
      <c r="Q155" s="80" t="s">
        <v>183</v>
      </c>
      <c r="R155" s="80">
        <v>6.3413000000000004</v>
      </c>
      <c r="S155" s="80">
        <v>11.417</v>
      </c>
      <c r="T155" s="80">
        <v>0.85189999999999999</v>
      </c>
      <c r="U155" s="80">
        <v>1.2425999999999999</v>
      </c>
      <c r="V155" s="107">
        <v>26.811599999999999</v>
      </c>
      <c r="W155" s="80">
        <v>6.7823000000000002</v>
      </c>
      <c r="X155" s="80">
        <v>0.92069999999999996</v>
      </c>
      <c r="Y155" s="80">
        <v>18.007200000000001</v>
      </c>
    </row>
    <row r="156" spans="1:25" ht="20.25" customHeight="1" x14ac:dyDescent="0.35">
      <c r="A156" s="67" t="s">
        <v>437</v>
      </c>
      <c r="B156" s="81">
        <v>25.469100000000001</v>
      </c>
      <c r="C156" s="80">
        <v>1.4538</v>
      </c>
      <c r="D156" s="107">
        <v>24.0152</v>
      </c>
      <c r="E156" s="80">
        <v>5.8636999999999997</v>
      </c>
      <c r="F156" s="80">
        <v>0.21240000000000001</v>
      </c>
      <c r="G156" s="80">
        <v>12.0238</v>
      </c>
      <c r="H156" s="80">
        <v>4.9130000000000003</v>
      </c>
      <c r="I156" s="80">
        <v>0.27560000000000001</v>
      </c>
      <c r="J156" s="80">
        <v>0.62980000000000003</v>
      </c>
      <c r="K156" s="80" t="s">
        <v>183</v>
      </c>
      <c r="L156" s="80" t="s">
        <v>183</v>
      </c>
      <c r="M156" s="80" t="s">
        <v>183</v>
      </c>
      <c r="N156" s="80">
        <v>0.1898</v>
      </c>
      <c r="O156" s="80" t="s">
        <v>183</v>
      </c>
      <c r="P156" s="80">
        <v>-9.2799999999999994E-2</v>
      </c>
      <c r="Q156" s="80" t="s">
        <v>183</v>
      </c>
      <c r="R156" s="80">
        <v>5.76</v>
      </c>
      <c r="S156" s="80">
        <v>11.9636</v>
      </c>
      <c r="T156" s="80">
        <v>1.2206999999999999</v>
      </c>
      <c r="U156" s="80">
        <v>1.2074</v>
      </c>
      <c r="V156" s="107">
        <v>26.443300000000001</v>
      </c>
      <c r="W156" s="80">
        <v>6.0080999999999998</v>
      </c>
      <c r="X156" s="80">
        <v>1.0952</v>
      </c>
      <c r="Y156" s="80">
        <v>18.099900000000002</v>
      </c>
    </row>
    <row r="157" spans="1:25" ht="20.25" customHeight="1" x14ac:dyDescent="0.35">
      <c r="A157" s="67" t="s">
        <v>438</v>
      </c>
      <c r="B157" s="81">
        <v>25.372599999999998</v>
      </c>
      <c r="C157" s="80">
        <v>1.5218</v>
      </c>
      <c r="D157" s="107">
        <v>23.8508</v>
      </c>
      <c r="E157" s="80">
        <v>5.9721000000000002</v>
      </c>
      <c r="F157" s="80">
        <v>0.16589999999999999</v>
      </c>
      <c r="G157" s="80">
        <v>11.468299999999999</v>
      </c>
      <c r="H157" s="80">
        <v>5.6764000000000001</v>
      </c>
      <c r="I157" s="80">
        <v>0.1236</v>
      </c>
      <c r="J157" s="80">
        <v>0.35899999999999999</v>
      </c>
      <c r="K157" s="80" t="s">
        <v>183</v>
      </c>
      <c r="L157" s="80" t="s">
        <v>183</v>
      </c>
      <c r="M157" s="80" t="s">
        <v>183</v>
      </c>
      <c r="N157" s="80">
        <v>0.17879999999999999</v>
      </c>
      <c r="O157" s="80" t="s">
        <v>183</v>
      </c>
      <c r="P157" s="80">
        <v>-9.3299999999999994E-2</v>
      </c>
      <c r="Q157" s="80" t="s">
        <v>183</v>
      </c>
      <c r="R157" s="80">
        <v>6.0435999999999996</v>
      </c>
      <c r="S157" s="80">
        <v>11.4199</v>
      </c>
      <c r="T157" s="80">
        <v>0.70809999999999995</v>
      </c>
      <c r="U157" s="80">
        <v>1.1991000000000001</v>
      </c>
      <c r="V157" s="107">
        <v>25.757999999999999</v>
      </c>
      <c r="W157" s="80">
        <v>6.3377999999999997</v>
      </c>
      <c r="X157" s="80">
        <v>0.66149999999999998</v>
      </c>
      <c r="Y157" s="80">
        <v>17.606300000000001</v>
      </c>
    </row>
    <row r="158" spans="1:25" ht="20.25" customHeight="1" x14ac:dyDescent="0.35">
      <c r="A158" s="67" t="s">
        <v>439</v>
      </c>
      <c r="B158" s="81">
        <v>25.592199999999998</v>
      </c>
      <c r="C158" s="80">
        <v>1.5088999999999999</v>
      </c>
      <c r="D158" s="107">
        <v>24.083300000000001</v>
      </c>
      <c r="E158" s="80">
        <v>5.1116000000000001</v>
      </c>
      <c r="F158" s="80">
        <v>0.21160000000000001</v>
      </c>
      <c r="G158" s="80">
        <v>12.4253</v>
      </c>
      <c r="H158" s="80">
        <v>5.7202000000000002</v>
      </c>
      <c r="I158" s="80">
        <v>0.15240000000000001</v>
      </c>
      <c r="J158" s="80">
        <v>0.38529999999999998</v>
      </c>
      <c r="K158" s="80" t="s">
        <v>183</v>
      </c>
      <c r="L158" s="80" t="s">
        <v>183</v>
      </c>
      <c r="M158" s="80" t="s">
        <v>183</v>
      </c>
      <c r="N158" s="80">
        <v>0.17660000000000001</v>
      </c>
      <c r="O158" s="80" t="s">
        <v>183</v>
      </c>
      <c r="P158" s="80">
        <v>-9.9599999999999994E-2</v>
      </c>
      <c r="Q158" s="80" t="s">
        <v>183</v>
      </c>
      <c r="R158" s="80">
        <v>5.5883000000000003</v>
      </c>
      <c r="S158" s="80">
        <v>12.3436</v>
      </c>
      <c r="T158" s="80">
        <v>0.6643</v>
      </c>
      <c r="U158" s="80">
        <v>1.4009</v>
      </c>
      <c r="V158" s="107">
        <v>26.148599999999998</v>
      </c>
      <c r="W158" s="80">
        <v>6.4344000000000001</v>
      </c>
      <c r="X158" s="80">
        <v>0.71430000000000005</v>
      </c>
      <c r="Y158" s="80">
        <v>17.7485</v>
      </c>
    </row>
    <row r="159" spans="1:25" ht="20.25" customHeight="1" x14ac:dyDescent="0.35">
      <c r="A159" s="67" t="s">
        <v>440</v>
      </c>
      <c r="B159" s="81">
        <v>25.5197</v>
      </c>
      <c r="C159" s="80">
        <v>1.4400999999999999</v>
      </c>
      <c r="D159" s="107">
        <v>24.079599999999999</v>
      </c>
      <c r="E159" s="80">
        <v>4.5397999999999996</v>
      </c>
      <c r="F159" s="80">
        <v>0.1852</v>
      </c>
      <c r="G159" s="80">
        <v>12.8485</v>
      </c>
      <c r="H159" s="80">
        <v>5.5319000000000003</v>
      </c>
      <c r="I159" s="80">
        <v>0.33560000000000001</v>
      </c>
      <c r="J159" s="80">
        <v>0.55549999999999999</v>
      </c>
      <c r="K159" s="80" t="s">
        <v>183</v>
      </c>
      <c r="L159" s="80" t="s">
        <v>183</v>
      </c>
      <c r="M159" s="80" t="s">
        <v>183</v>
      </c>
      <c r="N159" s="80">
        <v>0.17399999999999999</v>
      </c>
      <c r="O159" s="80" t="s">
        <v>183</v>
      </c>
      <c r="P159" s="80">
        <v>-9.0800000000000006E-2</v>
      </c>
      <c r="Q159" s="80" t="s">
        <v>183</v>
      </c>
      <c r="R159" s="80">
        <v>4.9728000000000003</v>
      </c>
      <c r="S159" s="80">
        <v>12.781700000000001</v>
      </c>
      <c r="T159" s="80">
        <v>0.3674</v>
      </c>
      <c r="U159" s="80">
        <v>1.4007000000000001</v>
      </c>
      <c r="V159" s="107">
        <v>25.8476</v>
      </c>
      <c r="W159" s="80">
        <v>6.5968999999999998</v>
      </c>
      <c r="X159" s="80">
        <v>1.0649999999999999</v>
      </c>
      <c r="Y159" s="80">
        <v>17.573499999999999</v>
      </c>
    </row>
    <row r="160" spans="1:25" ht="20.25" customHeight="1" x14ac:dyDescent="0.35">
      <c r="A160" s="67" t="s">
        <v>441</v>
      </c>
      <c r="B160" s="81">
        <v>26.072600000000001</v>
      </c>
      <c r="C160" s="80">
        <v>1.4697</v>
      </c>
      <c r="D160" s="107">
        <v>24.602900000000002</v>
      </c>
      <c r="E160" s="80">
        <v>5.2408999999999999</v>
      </c>
      <c r="F160" s="80">
        <v>0.24959999999999999</v>
      </c>
      <c r="G160" s="80">
        <v>13.2562</v>
      </c>
      <c r="H160" s="80">
        <v>4.8510999999999997</v>
      </c>
      <c r="I160" s="80">
        <v>0.42870000000000003</v>
      </c>
      <c r="J160" s="80">
        <v>0.54349999999999998</v>
      </c>
      <c r="K160" s="80" t="s">
        <v>183</v>
      </c>
      <c r="L160" s="80" t="s">
        <v>183</v>
      </c>
      <c r="M160" s="80" t="s">
        <v>183</v>
      </c>
      <c r="N160" s="80">
        <v>0.1308</v>
      </c>
      <c r="O160" s="80" t="s">
        <v>183</v>
      </c>
      <c r="P160" s="80">
        <v>-9.8000000000000004E-2</v>
      </c>
      <c r="Q160" s="80" t="s">
        <v>183</v>
      </c>
      <c r="R160" s="80">
        <v>5.7759</v>
      </c>
      <c r="S160" s="80">
        <v>13.107900000000001</v>
      </c>
      <c r="T160" s="80">
        <v>-0.22009999999999999</v>
      </c>
      <c r="U160" s="80">
        <v>1.4311</v>
      </c>
      <c r="V160" s="107">
        <v>25.8139</v>
      </c>
      <c r="W160" s="80">
        <v>5.9541000000000004</v>
      </c>
      <c r="X160" s="80">
        <v>1.103</v>
      </c>
      <c r="Y160" s="80">
        <v>18.7468</v>
      </c>
    </row>
    <row r="161" spans="1:25" ht="20.25" customHeight="1" x14ac:dyDescent="0.35">
      <c r="A161" s="67" t="s">
        <v>442</v>
      </c>
      <c r="B161" s="81">
        <v>28.991299999999999</v>
      </c>
      <c r="C161" s="80">
        <v>1.5745</v>
      </c>
      <c r="D161" s="107">
        <v>27.416899999999998</v>
      </c>
      <c r="E161" s="80">
        <v>7.9423000000000004</v>
      </c>
      <c r="F161" s="80">
        <v>0.28110000000000002</v>
      </c>
      <c r="G161" s="80">
        <v>13.7056</v>
      </c>
      <c r="H161" s="80">
        <v>4.5224000000000002</v>
      </c>
      <c r="I161" s="80">
        <v>0.37369999999999998</v>
      </c>
      <c r="J161" s="80">
        <v>0.51370000000000005</v>
      </c>
      <c r="K161" s="80" t="s">
        <v>183</v>
      </c>
      <c r="L161" s="80" t="s">
        <v>183</v>
      </c>
      <c r="M161" s="80" t="s">
        <v>183</v>
      </c>
      <c r="N161" s="80">
        <v>0.17599999999999999</v>
      </c>
      <c r="O161" s="80" t="s">
        <v>183</v>
      </c>
      <c r="P161" s="80">
        <v>-9.8000000000000004E-2</v>
      </c>
      <c r="Q161" s="80" t="s">
        <v>183</v>
      </c>
      <c r="R161" s="80">
        <v>8.5389999999999997</v>
      </c>
      <c r="S161" s="80">
        <v>13.573499999999999</v>
      </c>
      <c r="T161" s="80">
        <v>-0.67720000000000002</v>
      </c>
      <c r="U161" s="80">
        <v>1.4298999999999999</v>
      </c>
      <c r="V161" s="107">
        <v>28.169599999999999</v>
      </c>
      <c r="W161" s="80">
        <v>5.5857999999999999</v>
      </c>
      <c r="X161" s="80">
        <v>1.0633999999999999</v>
      </c>
      <c r="Y161" s="80">
        <v>21.929099999999998</v>
      </c>
    </row>
    <row r="162" spans="1:25" ht="20.25" customHeight="1" x14ac:dyDescent="0.35">
      <c r="A162" s="67" t="s">
        <v>443</v>
      </c>
      <c r="B162" s="81">
        <v>29.860499999999998</v>
      </c>
      <c r="C162" s="80">
        <v>1.5904</v>
      </c>
      <c r="D162" s="107">
        <v>28.270099999999999</v>
      </c>
      <c r="E162" s="80">
        <v>7.1517999999999997</v>
      </c>
      <c r="F162" s="80">
        <v>0.28199999999999997</v>
      </c>
      <c r="G162" s="80">
        <v>14.324</v>
      </c>
      <c r="H162" s="80">
        <v>5.0579999999999998</v>
      </c>
      <c r="I162" s="80">
        <v>0.57179999999999997</v>
      </c>
      <c r="J162" s="80">
        <v>0.73229999999999995</v>
      </c>
      <c r="K162" s="80" t="s">
        <v>183</v>
      </c>
      <c r="L162" s="80" t="s">
        <v>183</v>
      </c>
      <c r="M162" s="80" t="s">
        <v>183</v>
      </c>
      <c r="N162" s="80">
        <v>0.2354</v>
      </c>
      <c r="O162" s="80" t="s">
        <v>183</v>
      </c>
      <c r="P162" s="80">
        <v>-8.5300000000000001E-2</v>
      </c>
      <c r="Q162" s="80" t="s">
        <v>183</v>
      </c>
      <c r="R162" s="80">
        <v>7.8251999999999997</v>
      </c>
      <c r="S162" s="80">
        <v>14.1751</v>
      </c>
      <c r="T162" s="80">
        <v>-0.30709999999999998</v>
      </c>
      <c r="U162" s="80">
        <v>1.4743999999999999</v>
      </c>
      <c r="V162" s="107">
        <v>29.4375</v>
      </c>
      <c r="W162" s="80">
        <v>6.5975999999999999</v>
      </c>
      <c r="X162" s="80">
        <v>1.5396000000000001</v>
      </c>
      <c r="Y162" s="80">
        <v>21.7578</v>
      </c>
    </row>
    <row r="163" spans="1:25" ht="20.25" customHeight="1" x14ac:dyDescent="0.35">
      <c r="A163" s="67" t="s">
        <v>444</v>
      </c>
      <c r="B163" s="81">
        <v>32.418100000000003</v>
      </c>
      <c r="C163" s="80">
        <v>1.7698</v>
      </c>
      <c r="D163" s="107">
        <v>30.648399999999999</v>
      </c>
      <c r="E163" s="80">
        <v>9.2528000000000006</v>
      </c>
      <c r="F163" s="80">
        <v>0.251</v>
      </c>
      <c r="G163" s="80">
        <v>14.849</v>
      </c>
      <c r="H163" s="80">
        <v>5.2286999999999999</v>
      </c>
      <c r="I163" s="80">
        <v>0.40279999999999999</v>
      </c>
      <c r="J163" s="80">
        <v>0.54879999999999995</v>
      </c>
      <c r="K163" s="80" t="s">
        <v>183</v>
      </c>
      <c r="L163" s="80" t="s">
        <v>183</v>
      </c>
      <c r="M163" s="80" t="s">
        <v>183</v>
      </c>
      <c r="N163" s="80">
        <v>0.22620000000000001</v>
      </c>
      <c r="O163" s="80" t="s">
        <v>183</v>
      </c>
      <c r="P163" s="80">
        <v>-0.1109</v>
      </c>
      <c r="Q163" s="80" t="s">
        <v>183</v>
      </c>
      <c r="R163" s="80">
        <v>9.8770000000000007</v>
      </c>
      <c r="S163" s="80">
        <v>14.7089</v>
      </c>
      <c r="T163" s="80">
        <v>-0.31290000000000001</v>
      </c>
      <c r="U163" s="80">
        <v>1.5984</v>
      </c>
      <c r="V163" s="107">
        <v>31.933900000000001</v>
      </c>
      <c r="W163" s="80">
        <v>6.4063999999999997</v>
      </c>
      <c r="X163" s="80">
        <v>1.1778</v>
      </c>
      <c r="Y163" s="80">
        <v>24.352799999999998</v>
      </c>
    </row>
    <row r="164" spans="1:25" ht="20.25" customHeight="1" x14ac:dyDescent="0.35">
      <c r="A164" s="67" t="s">
        <v>445</v>
      </c>
      <c r="B164" s="81">
        <v>35.798299999999998</v>
      </c>
      <c r="C164" s="80">
        <v>1.99</v>
      </c>
      <c r="D164" s="107">
        <v>33.808300000000003</v>
      </c>
      <c r="E164" s="80">
        <v>11.9368</v>
      </c>
      <c r="F164" s="80">
        <v>0.30659999999999998</v>
      </c>
      <c r="G164" s="80">
        <v>14.658799999999999</v>
      </c>
      <c r="H164" s="80">
        <v>5.7694000000000001</v>
      </c>
      <c r="I164" s="80">
        <v>0.2253</v>
      </c>
      <c r="J164" s="80">
        <v>0.71889999999999998</v>
      </c>
      <c r="K164" s="80">
        <v>0.48730000000000001</v>
      </c>
      <c r="L164" s="80">
        <v>0.2316</v>
      </c>
      <c r="M164" s="80" t="s">
        <v>183</v>
      </c>
      <c r="N164" s="80">
        <v>0.30049999999999999</v>
      </c>
      <c r="O164" s="80" t="s">
        <v>183</v>
      </c>
      <c r="P164" s="80">
        <v>-0.108</v>
      </c>
      <c r="Q164" s="80" t="s">
        <v>183</v>
      </c>
      <c r="R164" s="80">
        <v>12.4354</v>
      </c>
      <c r="S164" s="80">
        <v>14.5434</v>
      </c>
      <c r="T164" s="80">
        <v>-0.73160000000000003</v>
      </c>
      <c r="U164" s="80">
        <v>1.4812000000000001</v>
      </c>
      <c r="V164" s="107">
        <v>34.557899999999997</v>
      </c>
      <c r="W164" s="80">
        <v>7.0140000000000002</v>
      </c>
      <c r="X164" s="80">
        <v>1.2445999999999999</v>
      </c>
      <c r="Y164" s="80">
        <v>26.9023</v>
      </c>
    </row>
    <row r="165" spans="1:25" ht="20.25" customHeight="1" x14ac:dyDescent="0.35">
      <c r="A165" s="67" t="s">
        <v>446</v>
      </c>
      <c r="B165" s="81">
        <v>31.332899999999999</v>
      </c>
      <c r="C165" s="80">
        <v>1.7195</v>
      </c>
      <c r="D165" s="107">
        <v>29.613399999999999</v>
      </c>
      <c r="E165" s="80">
        <v>10.3972</v>
      </c>
      <c r="F165" s="80">
        <v>0.21959999999999999</v>
      </c>
      <c r="G165" s="80">
        <v>13.273400000000001</v>
      </c>
      <c r="H165" s="80">
        <v>4.9901999999999997</v>
      </c>
      <c r="I165" s="80">
        <v>0.1603</v>
      </c>
      <c r="J165" s="80">
        <v>0.43659999999999999</v>
      </c>
      <c r="K165" s="80">
        <v>0.2515</v>
      </c>
      <c r="L165" s="80">
        <v>0.1852</v>
      </c>
      <c r="M165" s="80" t="s">
        <v>183</v>
      </c>
      <c r="N165" s="80">
        <v>0.23680000000000001</v>
      </c>
      <c r="O165" s="80" t="s">
        <v>183</v>
      </c>
      <c r="P165" s="80">
        <v>-0.1007</v>
      </c>
      <c r="Q165" s="80" t="s">
        <v>183</v>
      </c>
      <c r="R165" s="80">
        <v>10.7547</v>
      </c>
      <c r="S165" s="80">
        <v>13.192600000000001</v>
      </c>
      <c r="T165" s="80">
        <v>-0.5514</v>
      </c>
      <c r="U165" s="80">
        <v>1.2968999999999999</v>
      </c>
      <c r="V165" s="107">
        <v>30.358899999999998</v>
      </c>
      <c r="W165" s="80">
        <v>5.8239000000000001</v>
      </c>
      <c r="X165" s="80">
        <v>0.8337</v>
      </c>
      <c r="Y165" s="80">
        <v>23.8902</v>
      </c>
    </row>
    <row r="166" spans="1:25" ht="20.25" customHeight="1" x14ac:dyDescent="0.35">
      <c r="A166" s="67" t="s">
        <v>447</v>
      </c>
      <c r="B166" s="81">
        <v>32.165999999999997</v>
      </c>
      <c r="C166" s="80">
        <v>1.6722999999999999</v>
      </c>
      <c r="D166" s="107">
        <v>30.4937</v>
      </c>
      <c r="E166" s="80">
        <v>7.7084999999999999</v>
      </c>
      <c r="F166" s="80">
        <v>0.18290000000000001</v>
      </c>
      <c r="G166" s="80">
        <v>15.7156</v>
      </c>
      <c r="H166" s="80">
        <v>5.7625999999999999</v>
      </c>
      <c r="I166" s="80">
        <v>0.22689999999999999</v>
      </c>
      <c r="J166" s="80">
        <v>0.71060000000000001</v>
      </c>
      <c r="K166" s="80">
        <v>0.45660000000000001</v>
      </c>
      <c r="L166" s="80">
        <v>0.25409999999999999</v>
      </c>
      <c r="M166" s="80" t="s">
        <v>183</v>
      </c>
      <c r="N166" s="80">
        <v>0.2702</v>
      </c>
      <c r="O166" s="80" t="s">
        <v>183</v>
      </c>
      <c r="P166" s="80">
        <v>-8.3699999999999997E-2</v>
      </c>
      <c r="Q166" s="80" t="s">
        <v>183</v>
      </c>
      <c r="R166" s="80">
        <v>8.0094999999999992</v>
      </c>
      <c r="S166" s="80">
        <v>15.6189</v>
      </c>
      <c r="T166" s="80">
        <v>-0.4083</v>
      </c>
      <c r="U166" s="80">
        <v>1.3359000000000001</v>
      </c>
      <c r="V166" s="107">
        <v>31.421399999999998</v>
      </c>
      <c r="W166" s="80">
        <v>6.9702999999999999</v>
      </c>
      <c r="X166" s="80">
        <v>1.2077</v>
      </c>
      <c r="Y166" s="80">
        <v>23.607099999999999</v>
      </c>
    </row>
    <row r="167" spans="1:25" ht="20.25" customHeight="1" x14ac:dyDescent="0.35">
      <c r="A167" s="67" t="s">
        <v>448</v>
      </c>
      <c r="B167" s="81">
        <v>27.294499999999999</v>
      </c>
      <c r="C167" s="80">
        <v>1.4254</v>
      </c>
      <c r="D167" s="107">
        <v>25.8691</v>
      </c>
      <c r="E167" s="80">
        <v>6.1475</v>
      </c>
      <c r="F167" s="80">
        <v>9.0800000000000006E-2</v>
      </c>
      <c r="G167" s="80">
        <v>14.026899999999999</v>
      </c>
      <c r="H167" s="80">
        <v>4.6620999999999997</v>
      </c>
      <c r="I167" s="80">
        <v>0.25629999999999997</v>
      </c>
      <c r="J167" s="80">
        <v>0.52359999999999995</v>
      </c>
      <c r="K167" s="80">
        <v>0.34820000000000001</v>
      </c>
      <c r="L167" s="80">
        <v>0.1754</v>
      </c>
      <c r="M167" s="80" t="s">
        <v>183</v>
      </c>
      <c r="N167" s="80">
        <v>0.24879999999999999</v>
      </c>
      <c r="O167" s="80" t="s">
        <v>183</v>
      </c>
      <c r="P167" s="80">
        <v>-8.6800000000000002E-2</v>
      </c>
      <c r="Q167" s="80" t="s">
        <v>183</v>
      </c>
      <c r="R167" s="80">
        <v>6.4143999999999997</v>
      </c>
      <c r="S167" s="80">
        <v>13.932399999999999</v>
      </c>
      <c r="T167" s="80">
        <v>4.4499999999999998E-2</v>
      </c>
      <c r="U167" s="80">
        <v>1.2318</v>
      </c>
      <c r="V167" s="107">
        <v>27.145399999999999</v>
      </c>
      <c r="W167" s="80">
        <v>5.6908000000000003</v>
      </c>
      <c r="X167" s="80">
        <v>1.0286</v>
      </c>
      <c r="Y167" s="80">
        <v>20.2652</v>
      </c>
    </row>
    <row r="168" spans="1:25" ht="20.25" customHeight="1" x14ac:dyDescent="0.35">
      <c r="A168" s="67" t="s">
        <v>449</v>
      </c>
      <c r="B168" s="81">
        <v>26.5641</v>
      </c>
      <c r="C168" s="80">
        <v>1.3647</v>
      </c>
      <c r="D168" s="107">
        <v>25.199400000000001</v>
      </c>
      <c r="E168" s="80">
        <v>5.8266</v>
      </c>
      <c r="F168" s="80">
        <v>6.6500000000000004E-2</v>
      </c>
      <c r="G168" s="80">
        <v>14.627000000000001</v>
      </c>
      <c r="H168" s="80">
        <v>4.032</v>
      </c>
      <c r="I168" s="80">
        <v>0.12239999999999999</v>
      </c>
      <c r="J168" s="80">
        <v>0.39300000000000002</v>
      </c>
      <c r="K168" s="80">
        <v>0.2331</v>
      </c>
      <c r="L168" s="80">
        <v>0.15989999999999999</v>
      </c>
      <c r="M168" s="80" t="s">
        <v>183</v>
      </c>
      <c r="N168" s="80">
        <v>0.2261</v>
      </c>
      <c r="O168" s="80" t="s">
        <v>183</v>
      </c>
      <c r="P168" s="80">
        <v>-9.4200000000000006E-2</v>
      </c>
      <c r="Q168" s="80" t="s">
        <v>183</v>
      </c>
      <c r="R168" s="80">
        <v>6.0555000000000003</v>
      </c>
      <c r="S168" s="80">
        <v>14.538</v>
      </c>
      <c r="T168" s="80">
        <v>0.42509999999999998</v>
      </c>
      <c r="U168" s="80">
        <v>1.1996</v>
      </c>
      <c r="V168" s="107">
        <v>26.824200000000001</v>
      </c>
      <c r="W168" s="80">
        <v>4.7735000000000003</v>
      </c>
      <c r="X168" s="80">
        <v>0.74150000000000005</v>
      </c>
      <c r="Y168" s="80">
        <v>20.520099999999999</v>
      </c>
    </row>
    <row r="169" spans="1:25" ht="20.25" customHeight="1" x14ac:dyDescent="0.35">
      <c r="A169" s="67" t="s">
        <v>450</v>
      </c>
      <c r="B169" s="81">
        <v>24.450199999999999</v>
      </c>
      <c r="C169" s="80">
        <v>1.2981</v>
      </c>
      <c r="D169" s="107">
        <v>23.152100000000001</v>
      </c>
      <c r="E169" s="80">
        <v>5.6879999999999997</v>
      </c>
      <c r="F169" s="80">
        <v>9.5200000000000007E-2</v>
      </c>
      <c r="G169" s="80">
        <v>12.8558</v>
      </c>
      <c r="H169" s="80">
        <v>3.9129</v>
      </c>
      <c r="I169" s="80">
        <v>7.6799999999999993E-2</v>
      </c>
      <c r="J169" s="80">
        <v>0.34870000000000001</v>
      </c>
      <c r="K169" s="80">
        <v>0.2235</v>
      </c>
      <c r="L169" s="80">
        <v>0.12509999999999999</v>
      </c>
      <c r="M169" s="80" t="s">
        <v>183</v>
      </c>
      <c r="N169" s="80">
        <v>0.25929999999999997</v>
      </c>
      <c r="O169" s="80" t="s">
        <v>183</v>
      </c>
      <c r="P169" s="80">
        <v>-8.4699999999999998E-2</v>
      </c>
      <c r="Q169" s="80" t="s">
        <v>183</v>
      </c>
      <c r="R169" s="80">
        <v>6.0103</v>
      </c>
      <c r="S169" s="80">
        <v>12.768599999999999</v>
      </c>
      <c r="T169" s="80">
        <v>0.9486</v>
      </c>
      <c r="U169" s="80">
        <v>1.1021000000000001</v>
      </c>
      <c r="V169" s="107">
        <v>25.2028</v>
      </c>
      <c r="W169" s="80">
        <v>4.5976999999999997</v>
      </c>
      <c r="X169" s="80">
        <v>0.68479999999999996</v>
      </c>
      <c r="Y169" s="80">
        <v>18.638999999999999</v>
      </c>
    </row>
    <row r="170" spans="1:25" ht="20.25" customHeight="1" x14ac:dyDescent="0.35">
      <c r="A170" s="67" t="s">
        <v>451</v>
      </c>
      <c r="B170" s="81">
        <v>24.913499999999999</v>
      </c>
      <c r="C170" s="80">
        <v>1.3152999999999999</v>
      </c>
      <c r="D170" s="107">
        <v>23.598199999999999</v>
      </c>
      <c r="E170" s="80">
        <v>6.2645999999999997</v>
      </c>
      <c r="F170" s="80">
        <v>0.1381</v>
      </c>
      <c r="G170" s="80">
        <v>12.1188</v>
      </c>
      <c r="H170" s="80">
        <v>3.9798</v>
      </c>
      <c r="I170" s="80">
        <v>0.19040000000000001</v>
      </c>
      <c r="J170" s="80">
        <v>0.70960000000000001</v>
      </c>
      <c r="K170" s="80">
        <v>0.48859999999999998</v>
      </c>
      <c r="L170" s="80">
        <v>0.22090000000000001</v>
      </c>
      <c r="M170" s="80" t="s">
        <v>183</v>
      </c>
      <c r="N170" s="80">
        <v>0.27339999999999998</v>
      </c>
      <c r="O170" s="80" t="s">
        <v>183</v>
      </c>
      <c r="P170" s="80">
        <v>-7.6499999999999999E-2</v>
      </c>
      <c r="Q170" s="80" t="s">
        <v>183</v>
      </c>
      <c r="R170" s="80">
        <v>6.5388000000000002</v>
      </c>
      <c r="S170" s="80">
        <v>12.0397</v>
      </c>
      <c r="T170" s="80">
        <v>1.0091000000000001</v>
      </c>
      <c r="U170" s="80">
        <v>1.2021999999999999</v>
      </c>
      <c r="V170" s="107">
        <v>25.8095</v>
      </c>
      <c r="W170" s="80">
        <v>5.1532</v>
      </c>
      <c r="X170" s="80">
        <v>1.1734</v>
      </c>
      <c r="Y170" s="80">
        <v>18.5215</v>
      </c>
    </row>
    <row r="171" spans="1:25" ht="20.25" customHeight="1" x14ac:dyDescent="0.35">
      <c r="A171" s="67" t="s">
        <v>452</v>
      </c>
      <c r="B171" s="81">
        <v>24.1159</v>
      </c>
      <c r="C171" s="80">
        <v>1.2592000000000001</v>
      </c>
      <c r="D171" s="107">
        <v>22.8567</v>
      </c>
      <c r="E171" s="80">
        <v>5.0551000000000004</v>
      </c>
      <c r="F171" s="80">
        <v>0.1145</v>
      </c>
      <c r="G171" s="80">
        <v>12.5679</v>
      </c>
      <c r="H171" s="80">
        <v>4.0633999999999997</v>
      </c>
      <c r="I171" s="80">
        <v>0.18559999999999999</v>
      </c>
      <c r="J171" s="80">
        <v>0.62050000000000005</v>
      </c>
      <c r="K171" s="80">
        <v>0.32819999999999999</v>
      </c>
      <c r="L171" s="80">
        <v>0.2923</v>
      </c>
      <c r="M171" s="80" t="s">
        <v>183</v>
      </c>
      <c r="N171" s="80">
        <v>0.3291</v>
      </c>
      <c r="O171" s="80" t="s">
        <v>183</v>
      </c>
      <c r="P171" s="80">
        <v>-7.9399999999999998E-2</v>
      </c>
      <c r="Q171" s="80" t="s">
        <v>183</v>
      </c>
      <c r="R171" s="80">
        <v>5.2896000000000001</v>
      </c>
      <c r="S171" s="80">
        <v>12.4917</v>
      </c>
      <c r="T171" s="80">
        <v>1.2567999999999999</v>
      </c>
      <c r="U171" s="80">
        <v>1.1639999999999999</v>
      </c>
      <c r="V171" s="107">
        <v>25.2774</v>
      </c>
      <c r="W171" s="80">
        <v>5.1985999999999999</v>
      </c>
      <c r="X171" s="80">
        <v>1.1352</v>
      </c>
      <c r="Y171" s="80">
        <v>17.737500000000001</v>
      </c>
    </row>
    <row r="172" spans="1:25" ht="20.25" customHeight="1" x14ac:dyDescent="0.35">
      <c r="A172" s="67" t="s">
        <v>453</v>
      </c>
      <c r="B172" s="81">
        <v>25.4603</v>
      </c>
      <c r="C172" s="80">
        <v>1.3028999999999999</v>
      </c>
      <c r="D172" s="107">
        <v>24.157399999999999</v>
      </c>
      <c r="E172" s="80">
        <v>6.7114000000000003</v>
      </c>
      <c r="F172" s="80">
        <v>0.15609999999999999</v>
      </c>
      <c r="G172" s="80">
        <v>12.2012</v>
      </c>
      <c r="H172" s="80">
        <v>3.7801999999999998</v>
      </c>
      <c r="I172" s="80">
        <v>0.27139999999999997</v>
      </c>
      <c r="J172" s="80">
        <v>0.8125</v>
      </c>
      <c r="K172" s="80">
        <v>0.50009999999999999</v>
      </c>
      <c r="L172" s="80">
        <v>0.31240000000000001</v>
      </c>
      <c r="M172" s="80" t="s">
        <v>183</v>
      </c>
      <c r="N172" s="80">
        <v>0.30249999999999999</v>
      </c>
      <c r="O172" s="80" t="s">
        <v>183</v>
      </c>
      <c r="P172" s="80">
        <v>-7.7899999999999997E-2</v>
      </c>
      <c r="Q172" s="80" t="s">
        <v>183</v>
      </c>
      <c r="R172" s="80">
        <v>6.9682000000000004</v>
      </c>
      <c r="S172" s="80">
        <v>12.097300000000001</v>
      </c>
      <c r="T172" s="80">
        <v>0.4929</v>
      </c>
      <c r="U172" s="80">
        <v>1.2306999999999999</v>
      </c>
      <c r="V172" s="107">
        <v>25.881</v>
      </c>
      <c r="W172" s="80">
        <v>5.1666999999999996</v>
      </c>
      <c r="X172" s="80">
        <v>1.3864000000000001</v>
      </c>
      <c r="Y172" s="80">
        <v>19.0686</v>
      </c>
    </row>
    <row r="173" spans="1:25" ht="20.25" customHeight="1" x14ac:dyDescent="0.35">
      <c r="A173" s="67" t="s">
        <v>454</v>
      </c>
      <c r="B173" s="81">
        <v>29.171700000000001</v>
      </c>
      <c r="C173" s="80">
        <v>1.5783</v>
      </c>
      <c r="D173" s="107">
        <v>27.593399999999999</v>
      </c>
      <c r="E173" s="80">
        <v>8.6494999999999997</v>
      </c>
      <c r="F173" s="80">
        <v>0.19020000000000001</v>
      </c>
      <c r="G173" s="80">
        <v>11.7796</v>
      </c>
      <c r="H173" s="80">
        <v>5.2912999999999997</v>
      </c>
      <c r="I173" s="80">
        <v>0.3735</v>
      </c>
      <c r="J173" s="80">
        <v>1.0508999999999999</v>
      </c>
      <c r="K173" s="80">
        <v>0.63539999999999996</v>
      </c>
      <c r="L173" s="80">
        <v>0.41549999999999998</v>
      </c>
      <c r="M173" s="80" t="s">
        <v>183</v>
      </c>
      <c r="N173" s="80">
        <v>0.33579999999999999</v>
      </c>
      <c r="O173" s="80" t="s">
        <v>183</v>
      </c>
      <c r="P173" s="80">
        <v>-7.7399999999999997E-2</v>
      </c>
      <c r="Q173" s="80" t="s">
        <v>183</v>
      </c>
      <c r="R173" s="80">
        <v>8.8884000000000007</v>
      </c>
      <c r="S173" s="80">
        <v>11.659599999999999</v>
      </c>
      <c r="T173" s="80">
        <v>-0.35389999999999999</v>
      </c>
      <c r="U173" s="80">
        <v>1.1897</v>
      </c>
      <c r="V173" s="107">
        <v>28.429200000000002</v>
      </c>
      <c r="W173" s="80">
        <v>7.0514999999999999</v>
      </c>
      <c r="X173" s="80">
        <v>1.7603</v>
      </c>
      <c r="Y173" s="80">
        <v>20.619299999999999</v>
      </c>
    </row>
    <row r="174" spans="1:25" ht="20.25" customHeight="1" x14ac:dyDescent="0.35">
      <c r="A174" s="67" t="s">
        <v>455</v>
      </c>
      <c r="B174" s="81">
        <v>30.974900000000002</v>
      </c>
      <c r="C174" s="80">
        <v>1.6600999999999999</v>
      </c>
      <c r="D174" s="107">
        <v>29.314800000000002</v>
      </c>
      <c r="E174" s="80">
        <v>10.5153</v>
      </c>
      <c r="F174" s="80">
        <v>0.21460000000000001</v>
      </c>
      <c r="G174" s="80">
        <v>12.4155</v>
      </c>
      <c r="H174" s="80">
        <v>4.4917999999999996</v>
      </c>
      <c r="I174" s="80">
        <v>0.44309999999999999</v>
      </c>
      <c r="J174" s="80">
        <v>0.996</v>
      </c>
      <c r="K174" s="80">
        <v>0.60009999999999997</v>
      </c>
      <c r="L174" s="80">
        <v>0.39589999999999997</v>
      </c>
      <c r="M174" s="80" t="s">
        <v>183</v>
      </c>
      <c r="N174" s="80">
        <v>0.32979999999999998</v>
      </c>
      <c r="O174" s="80" t="s">
        <v>183</v>
      </c>
      <c r="P174" s="80">
        <v>-9.1200000000000003E-2</v>
      </c>
      <c r="Q174" s="80" t="s">
        <v>183</v>
      </c>
      <c r="R174" s="80">
        <v>10.7804</v>
      </c>
      <c r="S174" s="80">
        <v>12.3073</v>
      </c>
      <c r="T174" s="80">
        <v>0.1925</v>
      </c>
      <c r="U174" s="80">
        <v>1.2637</v>
      </c>
      <c r="V174" s="107">
        <v>30.771000000000001</v>
      </c>
      <c r="W174" s="80">
        <v>6.2606999999999999</v>
      </c>
      <c r="X174" s="80">
        <v>1.7688999999999999</v>
      </c>
      <c r="Y174" s="80">
        <v>23.145399999999999</v>
      </c>
    </row>
    <row r="175" spans="1:25" ht="20.25" customHeight="1" x14ac:dyDescent="0.35">
      <c r="A175" s="67" t="s">
        <v>456</v>
      </c>
      <c r="B175" s="81">
        <v>35.365200000000002</v>
      </c>
      <c r="C175" s="80">
        <v>2.0289000000000001</v>
      </c>
      <c r="D175" s="107">
        <v>33.336300000000001</v>
      </c>
      <c r="E175" s="80">
        <v>13.717499999999999</v>
      </c>
      <c r="F175" s="80">
        <v>0.18729999999999999</v>
      </c>
      <c r="G175" s="80">
        <v>12.736599999999999</v>
      </c>
      <c r="H175" s="80">
        <v>5.7060000000000004</v>
      </c>
      <c r="I175" s="80">
        <v>0.16159999999999999</v>
      </c>
      <c r="J175" s="80">
        <v>0.64870000000000005</v>
      </c>
      <c r="K175" s="80">
        <v>0.3574</v>
      </c>
      <c r="L175" s="80">
        <v>0.2913</v>
      </c>
      <c r="M175" s="80" t="s">
        <v>183</v>
      </c>
      <c r="N175" s="80">
        <v>0.2908</v>
      </c>
      <c r="O175" s="80" t="s">
        <v>183</v>
      </c>
      <c r="P175" s="80">
        <v>-0.11210000000000001</v>
      </c>
      <c r="Q175" s="80" t="s">
        <v>183</v>
      </c>
      <c r="R175" s="80">
        <v>14.020300000000001</v>
      </c>
      <c r="S175" s="80">
        <v>12.6288</v>
      </c>
      <c r="T175" s="80">
        <v>0.3372</v>
      </c>
      <c r="U175" s="80">
        <v>1.4362999999999999</v>
      </c>
      <c r="V175" s="107">
        <v>35.109900000000003</v>
      </c>
      <c r="W175" s="80">
        <v>6.8070000000000004</v>
      </c>
      <c r="X175" s="80">
        <v>1.1011</v>
      </c>
      <c r="Y175" s="80">
        <v>26.641400000000001</v>
      </c>
    </row>
    <row r="176" spans="1:25" ht="20.25" customHeight="1" x14ac:dyDescent="0.35">
      <c r="A176" s="67" t="s">
        <v>457</v>
      </c>
      <c r="B176" s="81">
        <v>33.746899999999997</v>
      </c>
      <c r="C176" s="80">
        <v>1.8555999999999999</v>
      </c>
      <c r="D176" s="107">
        <v>31.891300000000001</v>
      </c>
      <c r="E176" s="80">
        <v>11.3665</v>
      </c>
      <c r="F176" s="80">
        <v>0.15409999999999999</v>
      </c>
      <c r="G176" s="80">
        <v>12.756500000000001</v>
      </c>
      <c r="H176" s="80">
        <v>5.9775999999999998</v>
      </c>
      <c r="I176" s="80">
        <v>0.29459999999999997</v>
      </c>
      <c r="J176" s="80">
        <v>0.98170000000000002</v>
      </c>
      <c r="K176" s="80">
        <v>0.5998</v>
      </c>
      <c r="L176" s="80">
        <v>0.38190000000000002</v>
      </c>
      <c r="M176" s="80" t="s">
        <v>183</v>
      </c>
      <c r="N176" s="80">
        <v>0.44650000000000001</v>
      </c>
      <c r="O176" s="80" t="s">
        <v>183</v>
      </c>
      <c r="P176" s="80">
        <v>-8.6199999999999999E-2</v>
      </c>
      <c r="Q176" s="80" t="s">
        <v>183</v>
      </c>
      <c r="R176" s="80">
        <v>11.6867</v>
      </c>
      <c r="S176" s="80">
        <v>12.6637</v>
      </c>
      <c r="T176" s="80">
        <v>0.47570000000000001</v>
      </c>
      <c r="U176" s="80">
        <v>1.4126000000000001</v>
      </c>
      <c r="V176" s="107">
        <v>33.779499999999999</v>
      </c>
      <c r="W176" s="80">
        <v>7.7003000000000004</v>
      </c>
      <c r="X176" s="80">
        <v>1.7226999999999999</v>
      </c>
      <c r="Y176" s="80">
        <v>24.277100000000001</v>
      </c>
    </row>
    <row r="177" spans="1:25" ht="20.25" customHeight="1" x14ac:dyDescent="0.35">
      <c r="A177" s="67" t="s">
        <v>458</v>
      </c>
      <c r="B177" s="81">
        <v>29.439699999999998</v>
      </c>
      <c r="C177" s="80">
        <v>1.6460999999999999</v>
      </c>
      <c r="D177" s="107">
        <v>27.793600000000001</v>
      </c>
      <c r="E177" s="80">
        <v>9.9709000000000003</v>
      </c>
      <c r="F177" s="80">
        <v>0.1336</v>
      </c>
      <c r="G177" s="80">
        <v>10.4976</v>
      </c>
      <c r="H177" s="80">
        <v>5.4593999999999996</v>
      </c>
      <c r="I177" s="80">
        <v>0.43109999999999998</v>
      </c>
      <c r="J177" s="80">
        <v>1.0557000000000001</v>
      </c>
      <c r="K177" s="80">
        <v>0.68589999999999995</v>
      </c>
      <c r="L177" s="80">
        <v>0.36969999999999997</v>
      </c>
      <c r="M177" s="80" t="s">
        <v>183</v>
      </c>
      <c r="N177" s="80">
        <v>0.32100000000000001</v>
      </c>
      <c r="O177" s="80" t="s">
        <v>183</v>
      </c>
      <c r="P177" s="80">
        <v>-7.5600000000000001E-2</v>
      </c>
      <c r="Q177" s="80" t="s">
        <v>183</v>
      </c>
      <c r="R177" s="80">
        <v>10.1478</v>
      </c>
      <c r="S177" s="80">
        <v>10.4152</v>
      </c>
      <c r="T177" s="80">
        <v>0.23089999999999999</v>
      </c>
      <c r="U177" s="80">
        <v>1.2310000000000001</v>
      </c>
      <c r="V177" s="107">
        <v>29.255500000000001</v>
      </c>
      <c r="W177" s="80">
        <v>7.2671000000000001</v>
      </c>
      <c r="X177" s="80">
        <v>1.8077000000000001</v>
      </c>
      <c r="Y177" s="80">
        <v>20.6021</v>
      </c>
    </row>
    <row r="178" spans="1:25" ht="20.25" customHeight="1" x14ac:dyDescent="0.35">
      <c r="A178" s="67" t="s">
        <v>459</v>
      </c>
      <c r="B178" s="81">
        <v>31.142600000000002</v>
      </c>
      <c r="C178" s="80">
        <v>1.8015000000000001</v>
      </c>
      <c r="D178" s="107">
        <v>29.341100000000001</v>
      </c>
      <c r="E178" s="80">
        <v>11.031000000000001</v>
      </c>
      <c r="F178" s="80">
        <v>9.5399999999999999E-2</v>
      </c>
      <c r="G178" s="80">
        <v>10.760999999999999</v>
      </c>
      <c r="H178" s="80">
        <v>6.2309999999999999</v>
      </c>
      <c r="I178" s="80">
        <v>0.28720000000000001</v>
      </c>
      <c r="J178" s="80">
        <v>0.70740000000000003</v>
      </c>
      <c r="K178" s="80">
        <v>0.45910000000000001</v>
      </c>
      <c r="L178" s="80">
        <v>0.24829999999999999</v>
      </c>
      <c r="M178" s="80" t="s">
        <v>183</v>
      </c>
      <c r="N178" s="80">
        <v>0.32229999999999998</v>
      </c>
      <c r="O178" s="80" t="s">
        <v>183</v>
      </c>
      <c r="P178" s="80">
        <v>-9.4200000000000006E-2</v>
      </c>
      <c r="Q178" s="80" t="s">
        <v>183</v>
      </c>
      <c r="R178" s="80">
        <v>11.392899999999999</v>
      </c>
      <c r="S178" s="80">
        <v>10.5779</v>
      </c>
      <c r="T178" s="80">
        <v>0.35749999999999998</v>
      </c>
      <c r="U178" s="80">
        <v>1.2996000000000001</v>
      </c>
      <c r="V178" s="107">
        <v>30.998200000000001</v>
      </c>
      <c r="W178" s="80">
        <v>7.5479000000000003</v>
      </c>
      <c r="X178" s="80">
        <v>1.3169</v>
      </c>
      <c r="Y178" s="80">
        <v>21.8874</v>
      </c>
    </row>
    <row r="179" spans="1:25" ht="20.25" customHeight="1" x14ac:dyDescent="0.35">
      <c r="A179" s="67" t="s">
        <v>460</v>
      </c>
      <c r="B179" s="81">
        <v>25.385000000000002</v>
      </c>
      <c r="C179" s="80">
        <v>1.4176</v>
      </c>
      <c r="D179" s="107">
        <v>23.967300000000002</v>
      </c>
      <c r="E179" s="80">
        <v>5.4702000000000002</v>
      </c>
      <c r="F179" s="80">
        <v>2.7400000000000001E-2</v>
      </c>
      <c r="G179" s="80">
        <v>11.1289</v>
      </c>
      <c r="H179" s="80">
        <v>5.9225000000000003</v>
      </c>
      <c r="I179" s="80">
        <v>0.32779999999999998</v>
      </c>
      <c r="J179" s="80">
        <v>0.85099999999999998</v>
      </c>
      <c r="K179" s="80">
        <v>0.54690000000000005</v>
      </c>
      <c r="L179" s="80">
        <v>0.30399999999999999</v>
      </c>
      <c r="M179" s="80" t="s">
        <v>183</v>
      </c>
      <c r="N179" s="80">
        <v>0.3145</v>
      </c>
      <c r="O179" s="80" t="s">
        <v>183</v>
      </c>
      <c r="P179" s="80">
        <v>-7.4999999999999997E-2</v>
      </c>
      <c r="Q179" s="80" t="s">
        <v>183</v>
      </c>
      <c r="R179" s="80">
        <v>5.5746000000000002</v>
      </c>
      <c r="S179" s="80">
        <v>11.070600000000001</v>
      </c>
      <c r="T179" s="80">
        <v>0.6532</v>
      </c>
      <c r="U179" s="80">
        <v>1.2824</v>
      </c>
      <c r="V179" s="107">
        <v>25.902899999999999</v>
      </c>
      <c r="W179" s="80">
        <v>7.4157999999999999</v>
      </c>
      <c r="X179" s="80">
        <v>1.4933000000000001</v>
      </c>
      <c r="Y179" s="80">
        <v>16.6265</v>
      </c>
    </row>
    <row r="180" spans="1:25" ht="20.25" customHeight="1" x14ac:dyDescent="0.35">
      <c r="A180" s="67" t="s">
        <v>461</v>
      </c>
      <c r="B180" s="81">
        <v>26.078399999999998</v>
      </c>
      <c r="C180" s="80">
        <v>1.3944000000000001</v>
      </c>
      <c r="D180" s="107">
        <v>24.684000000000001</v>
      </c>
      <c r="E180" s="80">
        <v>5.6334999999999997</v>
      </c>
      <c r="F180" s="80">
        <v>4.8899999999999999E-2</v>
      </c>
      <c r="G180" s="80">
        <v>11.2103</v>
      </c>
      <c r="H180" s="80">
        <v>5.8685</v>
      </c>
      <c r="I180" s="80">
        <v>0.30309999999999998</v>
      </c>
      <c r="J180" s="80">
        <v>1.4135</v>
      </c>
      <c r="K180" s="80">
        <v>0.92179999999999995</v>
      </c>
      <c r="L180" s="80">
        <v>0.49180000000000001</v>
      </c>
      <c r="M180" s="80" t="s">
        <v>183</v>
      </c>
      <c r="N180" s="80">
        <v>0.27079999999999999</v>
      </c>
      <c r="O180" s="80" t="s">
        <v>183</v>
      </c>
      <c r="P180" s="80">
        <v>-6.4699999999999994E-2</v>
      </c>
      <c r="Q180" s="80" t="s">
        <v>183</v>
      </c>
      <c r="R180" s="80">
        <v>5.5098000000000003</v>
      </c>
      <c r="S180" s="80">
        <v>11.1709</v>
      </c>
      <c r="T180" s="80">
        <v>0.1313</v>
      </c>
      <c r="U180" s="80">
        <v>1.3203</v>
      </c>
      <c r="V180" s="107">
        <v>26.1356</v>
      </c>
      <c r="W180" s="80">
        <v>7.8559999999999999</v>
      </c>
      <c r="X180" s="80">
        <v>1.9875</v>
      </c>
      <c r="Y180" s="80">
        <v>16.892700000000001</v>
      </c>
    </row>
    <row r="181" spans="1:25" ht="20.25" customHeight="1" x14ac:dyDescent="0.35">
      <c r="A181" s="67" t="s">
        <v>462</v>
      </c>
      <c r="B181" s="81">
        <v>24.872900000000001</v>
      </c>
      <c r="C181" s="80">
        <v>1.4125000000000001</v>
      </c>
      <c r="D181" s="107">
        <v>23.4604</v>
      </c>
      <c r="E181" s="80">
        <v>6.0697999999999999</v>
      </c>
      <c r="F181" s="80">
        <v>4.5199999999999997E-2</v>
      </c>
      <c r="G181" s="80">
        <v>10.5311</v>
      </c>
      <c r="H181" s="80">
        <v>5.6071</v>
      </c>
      <c r="I181" s="80">
        <v>0.27010000000000001</v>
      </c>
      <c r="J181" s="80">
        <v>0.70309999999999995</v>
      </c>
      <c r="K181" s="80">
        <v>0.36849999999999999</v>
      </c>
      <c r="L181" s="80">
        <v>0.33460000000000001</v>
      </c>
      <c r="M181" s="80" t="s">
        <v>183</v>
      </c>
      <c r="N181" s="80">
        <v>0.31280000000000002</v>
      </c>
      <c r="O181" s="80" t="s">
        <v>183</v>
      </c>
      <c r="P181" s="80">
        <v>-7.8799999999999995E-2</v>
      </c>
      <c r="Q181" s="80" t="s">
        <v>183</v>
      </c>
      <c r="R181" s="80">
        <v>6.1273999999999997</v>
      </c>
      <c r="S181" s="80">
        <v>10.501099999999999</v>
      </c>
      <c r="T181" s="80">
        <v>0.745</v>
      </c>
      <c r="U181" s="80">
        <v>1.2551000000000001</v>
      </c>
      <c r="V181" s="107">
        <v>25.460599999999999</v>
      </c>
      <c r="W181" s="80">
        <v>6.8930999999999996</v>
      </c>
      <c r="X181" s="80">
        <v>1.286</v>
      </c>
      <c r="Y181" s="80">
        <v>16.646100000000001</v>
      </c>
    </row>
    <row r="182" spans="1:25" ht="20.25" customHeight="1" x14ac:dyDescent="0.35">
      <c r="A182" s="67" t="s">
        <v>463</v>
      </c>
      <c r="B182" s="81">
        <v>24.511900000000001</v>
      </c>
      <c r="C182" s="80">
        <v>1.3342000000000001</v>
      </c>
      <c r="D182" s="107">
        <v>23.177700000000002</v>
      </c>
      <c r="E182" s="80">
        <v>5.2009999999999996</v>
      </c>
      <c r="F182" s="80">
        <v>4.2700000000000002E-2</v>
      </c>
      <c r="G182" s="80">
        <v>11.730499999999999</v>
      </c>
      <c r="H182" s="80">
        <v>5.1249000000000002</v>
      </c>
      <c r="I182" s="80">
        <v>0.24179999999999999</v>
      </c>
      <c r="J182" s="80">
        <v>0.5575</v>
      </c>
      <c r="K182" s="80">
        <v>0.27389999999999998</v>
      </c>
      <c r="L182" s="80">
        <v>0.28360000000000002</v>
      </c>
      <c r="M182" s="80" t="s">
        <v>183</v>
      </c>
      <c r="N182" s="80">
        <v>0.35589999999999999</v>
      </c>
      <c r="O182" s="80" t="s">
        <v>183</v>
      </c>
      <c r="P182" s="80">
        <v>-7.6700000000000004E-2</v>
      </c>
      <c r="Q182" s="80" t="s">
        <v>183</v>
      </c>
      <c r="R182" s="80">
        <v>5.3743999999999996</v>
      </c>
      <c r="S182" s="80">
        <v>11.6813</v>
      </c>
      <c r="T182" s="80">
        <v>1.0009999999999999</v>
      </c>
      <c r="U182" s="80">
        <v>1.2018</v>
      </c>
      <c r="V182" s="107">
        <v>25.380600000000001</v>
      </c>
      <c r="W182" s="80">
        <v>6.2801</v>
      </c>
      <c r="X182" s="80">
        <v>1.1552</v>
      </c>
      <c r="Y182" s="80">
        <v>16.974299999999999</v>
      </c>
    </row>
    <row r="183" spans="1:25" ht="20.25" customHeight="1" x14ac:dyDescent="0.35">
      <c r="A183" s="67" t="s">
        <v>464</v>
      </c>
      <c r="B183" s="81">
        <v>24.874700000000001</v>
      </c>
      <c r="C183" s="80">
        <v>1.3846000000000001</v>
      </c>
      <c r="D183" s="107">
        <v>23.490200000000002</v>
      </c>
      <c r="E183" s="80">
        <v>5.8761000000000001</v>
      </c>
      <c r="F183" s="80">
        <v>5.57E-2</v>
      </c>
      <c r="G183" s="80">
        <v>11.363300000000001</v>
      </c>
      <c r="H183" s="80">
        <v>4.9413999999999998</v>
      </c>
      <c r="I183" s="80">
        <v>0.30049999999999999</v>
      </c>
      <c r="J183" s="80">
        <v>0.66979999999999995</v>
      </c>
      <c r="K183" s="80">
        <v>0.35670000000000002</v>
      </c>
      <c r="L183" s="80">
        <v>0.31309999999999999</v>
      </c>
      <c r="M183" s="80" t="s">
        <v>183</v>
      </c>
      <c r="N183" s="80">
        <v>0.36909999999999998</v>
      </c>
      <c r="O183" s="80" t="s">
        <v>183</v>
      </c>
      <c r="P183" s="80">
        <v>-8.5599999999999996E-2</v>
      </c>
      <c r="Q183" s="80" t="s">
        <v>183</v>
      </c>
      <c r="R183" s="80">
        <v>6.0358000000000001</v>
      </c>
      <c r="S183" s="80">
        <v>11.325200000000001</v>
      </c>
      <c r="T183" s="80">
        <v>0.9173</v>
      </c>
      <c r="U183" s="80">
        <v>1.2181</v>
      </c>
      <c r="V183" s="107">
        <v>25.625599999999999</v>
      </c>
      <c r="W183" s="80">
        <v>6.2807000000000004</v>
      </c>
      <c r="X183" s="80">
        <v>1.3392999999999999</v>
      </c>
      <c r="Y183" s="80">
        <v>17.295100000000001</v>
      </c>
    </row>
    <row r="184" spans="1:25" ht="20.25" customHeight="1" x14ac:dyDescent="0.35">
      <c r="A184" s="67" t="s">
        <v>465</v>
      </c>
      <c r="B184" s="81">
        <v>25.4541</v>
      </c>
      <c r="C184" s="80">
        <v>1.3137000000000001</v>
      </c>
      <c r="D184" s="107">
        <v>24.1404</v>
      </c>
      <c r="E184" s="80">
        <v>6.2896000000000001</v>
      </c>
      <c r="F184" s="80">
        <v>5.5100000000000003E-2</v>
      </c>
      <c r="G184" s="80">
        <v>11.635</v>
      </c>
      <c r="H184" s="80">
        <v>4.2469000000000001</v>
      </c>
      <c r="I184" s="80">
        <v>0.4395</v>
      </c>
      <c r="J184" s="80">
        <v>1.2070000000000001</v>
      </c>
      <c r="K184" s="80">
        <v>0.70350000000000001</v>
      </c>
      <c r="L184" s="80">
        <v>0.50349999999999995</v>
      </c>
      <c r="M184" s="80" t="s">
        <v>183</v>
      </c>
      <c r="N184" s="80">
        <v>0.33789999999999998</v>
      </c>
      <c r="O184" s="80" t="s">
        <v>183</v>
      </c>
      <c r="P184" s="80">
        <v>-7.0599999999999996E-2</v>
      </c>
      <c r="Q184" s="80" t="s">
        <v>183</v>
      </c>
      <c r="R184" s="80">
        <v>6.2241999999999997</v>
      </c>
      <c r="S184" s="80">
        <v>11.5984</v>
      </c>
      <c r="T184" s="80">
        <v>0.44069999999999998</v>
      </c>
      <c r="U184" s="80">
        <v>1.2518</v>
      </c>
      <c r="V184" s="107">
        <v>25.832899999999999</v>
      </c>
      <c r="W184" s="80">
        <v>6.2313000000000001</v>
      </c>
      <c r="X184" s="80">
        <v>1.9843999999999999</v>
      </c>
      <c r="Y184" s="80">
        <v>17.979700000000001</v>
      </c>
    </row>
    <row r="185" spans="1:25" ht="20.25" customHeight="1" x14ac:dyDescent="0.35">
      <c r="A185" s="67" t="s">
        <v>466</v>
      </c>
      <c r="B185" s="81">
        <v>27.393899999999999</v>
      </c>
      <c r="C185" s="80">
        <v>1.4207000000000001</v>
      </c>
      <c r="D185" s="107">
        <v>25.973299999999998</v>
      </c>
      <c r="E185" s="80">
        <v>8.2370000000000001</v>
      </c>
      <c r="F185" s="80">
        <v>7.1900000000000006E-2</v>
      </c>
      <c r="G185" s="80">
        <v>11.287599999999999</v>
      </c>
      <c r="H185" s="80">
        <v>4.0570000000000004</v>
      </c>
      <c r="I185" s="80">
        <v>0.53120000000000001</v>
      </c>
      <c r="J185" s="80">
        <v>1.4823999999999999</v>
      </c>
      <c r="K185" s="80">
        <v>0.91479999999999995</v>
      </c>
      <c r="L185" s="80">
        <v>0.56759999999999999</v>
      </c>
      <c r="M185" s="80" t="s">
        <v>183</v>
      </c>
      <c r="N185" s="80">
        <v>0.3846</v>
      </c>
      <c r="O185" s="80" t="s">
        <v>183</v>
      </c>
      <c r="P185" s="80">
        <v>-7.85E-2</v>
      </c>
      <c r="Q185" s="80" t="s">
        <v>183</v>
      </c>
      <c r="R185" s="80">
        <v>8.1788000000000007</v>
      </c>
      <c r="S185" s="80">
        <v>11.2439</v>
      </c>
      <c r="T185" s="80">
        <v>0.21659999999999999</v>
      </c>
      <c r="U185" s="80">
        <v>1.2948</v>
      </c>
      <c r="V185" s="107">
        <v>27.4847</v>
      </c>
      <c r="W185" s="80">
        <v>6.4551999999999996</v>
      </c>
      <c r="X185" s="80">
        <v>2.3982000000000001</v>
      </c>
      <c r="Y185" s="80">
        <v>19.596499999999999</v>
      </c>
    </row>
    <row r="186" spans="1:25" ht="20.25" customHeight="1" x14ac:dyDescent="0.35">
      <c r="A186" s="67" t="s">
        <v>467</v>
      </c>
      <c r="B186" s="81">
        <v>29.3872</v>
      </c>
      <c r="C186" s="80">
        <v>1.6012</v>
      </c>
      <c r="D186" s="107">
        <v>27.786000000000001</v>
      </c>
      <c r="E186" s="80">
        <v>11.7553</v>
      </c>
      <c r="F186" s="80">
        <v>8.8099999999999998E-2</v>
      </c>
      <c r="G186" s="80">
        <v>9.5328999999999997</v>
      </c>
      <c r="H186" s="80">
        <v>4.2013999999999996</v>
      </c>
      <c r="I186" s="80">
        <v>0.48780000000000001</v>
      </c>
      <c r="J186" s="80">
        <v>1.4132</v>
      </c>
      <c r="K186" s="80">
        <v>0.85389999999999999</v>
      </c>
      <c r="L186" s="80">
        <v>0.55930000000000002</v>
      </c>
      <c r="M186" s="80" t="s">
        <v>183</v>
      </c>
      <c r="N186" s="80">
        <v>0.3851</v>
      </c>
      <c r="O186" s="80" t="s">
        <v>183</v>
      </c>
      <c r="P186" s="80">
        <v>-7.7899999999999997E-2</v>
      </c>
      <c r="Q186" s="80" t="s">
        <v>183</v>
      </c>
      <c r="R186" s="80">
        <v>11.750400000000001</v>
      </c>
      <c r="S186" s="80">
        <v>9.4610000000000003</v>
      </c>
      <c r="T186" s="80">
        <v>-0.13819999999999999</v>
      </c>
      <c r="U186" s="80">
        <v>1.3853</v>
      </c>
      <c r="V186" s="107">
        <v>29.033000000000001</v>
      </c>
      <c r="W186" s="80">
        <v>6.4874999999999998</v>
      </c>
      <c r="X186" s="80">
        <v>2.2860999999999998</v>
      </c>
      <c r="Y186" s="80">
        <v>21.3764</v>
      </c>
    </row>
    <row r="187" spans="1:25" ht="20.25" customHeight="1" x14ac:dyDescent="0.35">
      <c r="A187" s="67" t="s">
        <v>468</v>
      </c>
      <c r="B187" s="81">
        <v>30.2517</v>
      </c>
      <c r="C187" s="80">
        <v>1.7398</v>
      </c>
      <c r="D187" s="107">
        <v>28.511900000000001</v>
      </c>
      <c r="E187" s="80">
        <v>12.534800000000001</v>
      </c>
      <c r="F187" s="80">
        <v>9.64E-2</v>
      </c>
      <c r="G187" s="80">
        <v>8.0500000000000007</v>
      </c>
      <c r="H187" s="80">
        <v>5.0174000000000003</v>
      </c>
      <c r="I187" s="80">
        <v>0.66310000000000002</v>
      </c>
      <c r="J187" s="80">
        <v>1.8755999999999999</v>
      </c>
      <c r="K187" s="80">
        <v>1.0840000000000001</v>
      </c>
      <c r="L187" s="80">
        <v>0.79159999999999997</v>
      </c>
      <c r="M187" s="80" t="s">
        <v>183</v>
      </c>
      <c r="N187" s="80">
        <v>0.35859999999999997</v>
      </c>
      <c r="O187" s="80" t="s">
        <v>183</v>
      </c>
      <c r="P187" s="80">
        <v>-8.4000000000000005E-2</v>
      </c>
      <c r="Q187" s="80" t="s">
        <v>183</v>
      </c>
      <c r="R187" s="80">
        <v>12.299799999999999</v>
      </c>
      <c r="S187" s="80">
        <v>7.9593999999999996</v>
      </c>
      <c r="T187" s="80">
        <v>1.1921999999999999</v>
      </c>
      <c r="U187" s="80">
        <v>1.4215</v>
      </c>
      <c r="V187" s="107">
        <v>31.125599999999999</v>
      </c>
      <c r="W187" s="80">
        <v>7.9147999999999996</v>
      </c>
      <c r="X187" s="80">
        <v>2.8973</v>
      </c>
      <c r="Y187" s="80">
        <v>20.681100000000001</v>
      </c>
    </row>
    <row r="188" spans="1:25" ht="20.25" customHeight="1" x14ac:dyDescent="0.35">
      <c r="A188" s="67" t="s">
        <v>469</v>
      </c>
      <c r="B188" s="81">
        <v>30.698899999999998</v>
      </c>
      <c r="C188" s="80">
        <v>1.7728999999999999</v>
      </c>
      <c r="D188" s="107">
        <v>28.926100000000002</v>
      </c>
      <c r="E188" s="80">
        <v>12.177300000000001</v>
      </c>
      <c r="F188" s="80">
        <v>0.14680000000000001</v>
      </c>
      <c r="G188" s="80">
        <v>8.0869</v>
      </c>
      <c r="H188" s="80">
        <v>5.5232000000000001</v>
      </c>
      <c r="I188" s="80">
        <v>0.65839999999999999</v>
      </c>
      <c r="J188" s="80">
        <v>1.7479</v>
      </c>
      <c r="K188" s="80">
        <v>1.1402000000000001</v>
      </c>
      <c r="L188" s="80">
        <v>0.60760000000000003</v>
      </c>
      <c r="M188" s="80" t="s">
        <v>183</v>
      </c>
      <c r="N188" s="80">
        <v>0.66320000000000001</v>
      </c>
      <c r="O188" s="80" t="s">
        <v>183</v>
      </c>
      <c r="P188" s="80">
        <v>-7.7600000000000002E-2</v>
      </c>
      <c r="Q188" s="80" t="s">
        <v>183</v>
      </c>
      <c r="R188" s="80">
        <v>13.136900000000001</v>
      </c>
      <c r="S188" s="80">
        <v>7.976</v>
      </c>
      <c r="T188" s="80">
        <v>1.4095</v>
      </c>
      <c r="U188" s="80">
        <v>1.4016999999999999</v>
      </c>
      <c r="V188" s="107">
        <v>31.737200000000001</v>
      </c>
      <c r="W188" s="80">
        <v>8.5927000000000007</v>
      </c>
      <c r="X188" s="80">
        <v>3.0695000000000001</v>
      </c>
      <c r="Y188" s="80">
        <v>20.411000000000001</v>
      </c>
    </row>
    <row r="189" spans="1:25" ht="20.25" customHeight="1" x14ac:dyDescent="0.35">
      <c r="A189" s="67" t="s">
        <v>470</v>
      </c>
      <c r="B189" s="81">
        <v>31.5502</v>
      </c>
      <c r="C189" s="80">
        <v>1.8740000000000001</v>
      </c>
      <c r="D189" s="107">
        <v>29.676200000000001</v>
      </c>
      <c r="E189" s="80">
        <v>13.644500000000001</v>
      </c>
      <c r="F189" s="80">
        <v>0.1386</v>
      </c>
      <c r="G189" s="80">
        <v>7.8611000000000004</v>
      </c>
      <c r="H189" s="80">
        <v>5.6166</v>
      </c>
      <c r="I189" s="80">
        <v>0.47139999999999999</v>
      </c>
      <c r="J189" s="80">
        <v>1.4598</v>
      </c>
      <c r="K189" s="80">
        <v>0.93579999999999997</v>
      </c>
      <c r="L189" s="80">
        <v>0.52400000000000002</v>
      </c>
      <c r="M189" s="80" t="s">
        <v>183</v>
      </c>
      <c r="N189" s="80">
        <v>0.57289999999999996</v>
      </c>
      <c r="O189" s="80" t="s">
        <v>183</v>
      </c>
      <c r="P189" s="80">
        <v>-8.8599999999999998E-2</v>
      </c>
      <c r="Q189" s="80" t="s">
        <v>183</v>
      </c>
      <c r="R189" s="80">
        <v>14.4473</v>
      </c>
      <c r="S189" s="80">
        <v>7.8052000000000001</v>
      </c>
      <c r="T189" s="80">
        <v>-0.5232</v>
      </c>
      <c r="U189" s="80">
        <v>1.4379</v>
      </c>
      <c r="V189" s="107">
        <v>30.590900000000001</v>
      </c>
      <c r="W189" s="80">
        <v>8.1205999999999996</v>
      </c>
      <c r="X189" s="80">
        <v>2.504</v>
      </c>
      <c r="Y189" s="80">
        <v>21.644200000000001</v>
      </c>
    </row>
    <row r="190" spans="1:25" ht="20.25" customHeight="1" x14ac:dyDescent="0.35">
      <c r="A190" s="67" t="s">
        <v>471</v>
      </c>
      <c r="B190" s="81">
        <v>28.553699999999999</v>
      </c>
      <c r="C190" s="80">
        <v>1.708</v>
      </c>
      <c r="D190" s="107">
        <v>26.845700000000001</v>
      </c>
      <c r="E190" s="80">
        <v>13.264200000000001</v>
      </c>
      <c r="F190" s="80">
        <v>0.11260000000000001</v>
      </c>
      <c r="G190" s="80">
        <v>7.2191999999999998</v>
      </c>
      <c r="H190" s="80">
        <v>4.4821</v>
      </c>
      <c r="I190" s="80">
        <v>0.37419999999999998</v>
      </c>
      <c r="J190" s="80">
        <v>1.129</v>
      </c>
      <c r="K190" s="80">
        <v>0.75360000000000005</v>
      </c>
      <c r="L190" s="80">
        <v>0.37540000000000001</v>
      </c>
      <c r="M190" s="80" t="s">
        <v>183</v>
      </c>
      <c r="N190" s="80">
        <v>0.35499999999999998</v>
      </c>
      <c r="O190" s="80" t="s">
        <v>183</v>
      </c>
      <c r="P190" s="80">
        <v>-9.06E-2</v>
      </c>
      <c r="Q190" s="80" t="s">
        <v>183</v>
      </c>
      <c r="R190" s="80">
        <v>13.808400000000001</v>
      </c>
      <c r="S190" s="80">
        <v>7.1631</v>
      </c>
      <c r="T190" s="80">
        <v>1.1013999999999999</v>
      </c>
      <c r="U190" s="80">
        <v>1.3007</v>
      </c>
      <c r="V190" s="107">
        <v>29.247699999999998</v>
      </c>
      <c r="W190" s="80">
        <v>6.3403</v>
      </c>
      <c r="X190" s="80">
        <v>1.8582000000000001</v>
      </c>
      <c r="Y190" s="80">
        <v>20.596</v>
      </c>
    </row>
    <row r="191" spans="1:25" ht="20.25" customHeight="1" x14ac:dyDescent="0.35">
      <c r="A191" s="67" t="s">
        <v>472</v>
      </c>
      <c r="B191" s="81">
        <v>26.507300000000001</v>
      </c>
      <c r="C191" s="80">
        <v>1.6173</v>
      </c>
      <c r="D191" s="107">
        <v>24.89</v>
      </c>
      <c r="E191" s="80">
        <v>11.147</v>
      </c>
      <c r="F191" s="80">
        <v>0.1089</v>
      </c>
      <c r="G191" s="80">
        <v>6.4570999999999996</v>
      </c>
      <c r="H191" s="80">
        <v>5.6271000000000004</v>
      </c>
      <c r="I191" s="80">
        <v>0.1953</v>
      </c>
      <c r="J191" s="80">
        <v>1.1736</v>
      </c>
      <c r="K191" s="80">
        <v>0.63959999999999995</v>
      </c>
      <c r="L191" s="80">
        <v>0.53390000000000004</v>
      </c>
      <c r="M191" s="80" t="s">
        <v>183</v>
      </c>
      <c r="N191" s="80">
        <v>0.26519999999999999</v>
      </c>
      <c r="O191" s="80" t="s">
        <v>183</v>
      </c>
      <c r="P191" s="80">
        <v>-8.4199999999999997E-2</v>
      </c>
      <c r="Q191" s="80" t="s">
        <v>183</v>
      </c>
      <c r="R191" s="80">
        <v>11.5944</v>
      </c>
      <c r="S191" s="80">
        <v>6.4158999999999997</v>
      </c>
      <c r="T191" s="80">
        <v>1.0628</v>
      </c>
      <c r="U191" s="80">
        <v>1.4279999999999999</v>
      </c>
      <c r="V191" s="107">
        <v>27.380800000000001</v>
      </c>
      <c r="W191" s="80">
        <v>7.2610999999999999</v>
      </c>
      <c r="X191" s="80">
        <v>1.6339999999999999</v>
      </c>
      <c r="Y191" s="80">
        <v>17.713000000000001</v>
      </c>
    </row>
    <row r="192" spans="1:25" ht="20.25" customHeight="1" x14ac:dyDescent="0.35">
      <c r="A192" s="67" t="s">
        <v>473</v>
      </c>
      <c r="B192" s="81">
        <v>26.1113</v>
      </c>
      <c r="C192" s="80">
        <v>1.5733999999999999</v>
      </c>
      <c r="D192" s="107">
        <v>24.5379</v>
      </c>
      <c r="E192" s="80">
        <v>9.6488999999999994</v>
      </c>
      <c r="F192" s="80">
        <v>8.77E-2</v>
      </c>
      <c r="G192" s="80">
        <v>7.6150000000000002</v>
      </c>
      <c r="H192" s="80">
        <v>5.7328999999999999</v>
      </c>
      <c r="I192" s="80">
        <v>0.19900000000000001</v>
      </c>
      <c r="J192" s="80">
        <v>1.0530999999999999</v>
      </c>
      <c r="K192" s="80">
        <v>0.54159999999999997</v>
      </c>
      <c r="L192" s="80">
        <v>0.51149999999999995</v>
      </c>
      <c r="M192" s="80" t="s">
        <v>183</v>
      </c>
      <c r="N192" s="80">
        <v>0.27960000000000002</v>
      </c>
      <c r="O192" s="80" t="s">
        <v>183</v>
      </c>
      <c r="P192" s="80">
        <v>-7.8299999999999995E-2</v>
      </c>
      <c r="Q192" s="80" t="s">
        <v>183</v>
      </c>
      <c r="R192" s="80">
        <v>10.0794</v>
      </c>
      <c r="S192" s="80">
        <v>7.5831</v>
      </c>
      <c r="T192" s="80">
        <v>1.1117999999999999</v>
      </c>
      <c r="U192" s="80">
        <v>1.4078999999999999</v>
      </c>
      <c r="V192" s="107">
        <v>27.057600000000001</v>
      </c>
      <c r="W192" s="80">
        <v>7.2645999999999997</v>
      </c>
      <c r="X192" s="80">
        <v>1.5317000000000001</v>
      </c>
      <c r="Y192" s="80">
        <v>17.351500000000001</v>
      </c>
    </row>
    <row r="193" spans="1:25" ht="20.25" customHeight="1" x14ac:dyDescent="0.35">
      <c r="A193" s="67" t="s">
        <v>474</v>
      </c>
      <c r="B193" s="81">
        <v>23.9758</v>
      </c>
      <c r="C193" s="80">
        <v>1.47</v>
      </c>
      <c r="D193" s="107">
        <v>22.505800000000001</v>
      </c>
      <c r="E193" s="80">
        <v>7.9941000000000004</v>
      </c>
      <c r="F193" s="80">
        <v>9.5000000000000001E-2</v>
      </c>
      <c r="G193" s="80">
        <v>7.4424999999999999</v>
      </c>
      <c r="H193" s="80">
        <v>5.4668999999999999</v>
      </c>
      <c r="I193" s="80">
        <v>0.17169999999999999</v>
      </c>
      <c r="J193" s="80">
        <v>1.1496999999999999</v>
      </c>
      <c r="K193" s="80">
        <v>0.54520000000000002</v>
      </c>
      <c r="L193" s="80">
        <v>0.60450000000000004</v>
      </c>
      <c r="M193" s="80" t="s">
        <v>183</v>
      </c>
      <c r="N193" s="80">
        <v>0.26779999999999998</v>
      </c>
      <c r="O193" s="80" t="s">
        <v>183</v>
      </c>
      <c r="P193" s="80">
        <v>-8.1799999999999998E-2</v>
      </c>
      <c r="Q193" s="80" t="s">
        <v>183</v>
      </c>
      <c r="R193" s="80">
        <v>8.4273000000000007</v>
      </c>
      <c r="S193" s="80">
        <v>7.4093</v>
      </c>
      <c r="T193" s="80">
        <v>0.94840000000000002</v>
      </c>
      <c r="U193" s="80">
        <v>1.2912999999999999</v>
      </c>
      <c r="V193" s="107">
        <v>24.7455</v>
      </c>
      <c r="W193" s="80">
        <v>7.056</v>
      </c>
      <c r="X193" s="80">
        <v>1.5891</v>
      </c>
      <c r="Y193" s="80">
        <v>15.531599999999999</v>
      </c>
    </row>
    <row r="194" spans="1:25" ht="20.25" customHeight="1" x14ac:dyDescent="0.35">
      <c r="A194" s="67" t="s">
        <v>475</v>
      </c>
      <c r="B194" s="81">
        <v>24.218499999999999</v>
      </c>
      <c r="C194" s="80">
        <v>1.4829000000000001</v>
      </c>
      <c r="D194" s="107">
        <v>22.735600000000002</v>
      </c>
      <c r="E194" s="80">
        <v>8.6629000000000005</v>
      </c>
      <c r="F194" s="80">
        <v>4.8399999999999999E-2</v>
      </c>
      <c r="G194" s="80">
        <v>7.4608999999999996</v>
      </c>
      <c r="H194" s="80">
        <v>5.1467999999999998</v>
      </c>
      <c r="I194" s="80">
        <v>0.2384</v>
      </c>
      <c r="J194" s="80">
        <v>0.89770000000000005</v>
      </c>
      <c r="K194" s="80">
        <v>0.45850000000000002</v>
      </c>
      <c r="L194" s="80">
        <v>0.43930000000000002</v>
      </c>
      <c r="M194" s="80" t="s">
        <v>183</v>
      </c>
      <c r="N194" s="80">
        <v>0.36580000000000001</v>
      </c>
      <c r="O194" s="80" t="s">
        <v>183</v>
      </c>
      <c r="P194" s="80">
        <v>-8.5199999999999998E-2</v>
      </c>
      <c r="Q194" s="80" t="s">
        <v>183</v>
      </c>
      <c r="R194" s="80">
        <v>9.1412999999999993</v>
      </c>
      <c r="S194" s="80">
        <v>7.4386999999999999</v>
      </c>
      <c r="T194" s="80">
        <v>1.3692</v>
      </c>
      <c r="U194" s="80">
        <v>1.2959000000000001</v>
      </c>
      <c r="V194" s="107">
        <v>25.400700000000001</v>
      </c>
      <c r="W194" s="80">
        <v>6.6486999999999998</v>
      </c>
      <c r="X194" s="80">
        <v>1.5019</v>
      </c>
      <c r="Y194" s="80">
        <v>16.1721</v>
      </c>
    </row>
    <row r="195" spans="1:25" ht="20.25" customHeight="1" x14ac:dyDescent="0.35">
      <c r="A195" s="67" t="s">
        <v>476</v>
      </c>
      <c r="B195" s="81">
        <v>24.2652</v>
      </c>
      <c r="C195" s="80">
        <v>1.5482</v>
      </c>
      <c r="D195" s="107">
        <v>22.716999999999999</v>
      </c>
      <c r="E195" s="80">
        <v>8.4247999999999994</v>
      </c>
      <c r="F195" s="80">
        <v>5.4399999999999997E-2</v>
      </c>
      <c r="G195" s="80">
        <v>6.7583000000000002</v>
      </c>
      <c r="H195" s="80">
        <v>5.9549000000000003</v>
      </c>
      <c r="I195" s="80">
        <v>0.22950000000000001</v>
      </c>
      <c r="J195" s="80">
        <v>1.0044</v>
      </c>
      <c r="K195" s="80">
        <v>0.4995</v>
      </c>
      <c r="L195" s="80">
        <v>0.50490000000000002</v>
      </c>
      <c r="M195" s="80" t="s">
        <v>183</v>
      </c>
      <c r="N195" s="80">
        <v>0.37319999999999998</v>
      </c>
      <c r="O195" s="80" t="s">
        <v>183</v>
      </c>
      <c r="P195" s="80">
        <v>-8.2600000000000007E-2</v>
      </c>
      <c r="Q195" s="80" t="s">
        <v>183</v>
      </c>
      <c r="R195" s="80">
        <v>8.9253</v>
      </c>
      <c r="S195" s="80">
        <v>6.7271000000000001</v>
      </c>
      <c r="T195" s="80">
        <v>1.2891999999999999</v>
      </c>
      <c r="U195" s="80">
        <v>1.2949999999999999</v>
      </c>
      <c r="V195" s="107">
        <v>25.301200000000001</v>
      </c>
      <c r="W195" s="80">
        <v>7.5621</v>
      </c>
      <c r="X195" s="80">
        <v>1.6072</v>
      </c>
      <c r="Y195" s="80">
        <v>15.237500000000001</v>
      </c>
    </row>
    <row r="196" spans="1:25" ht="20.25" customHeight="1" x14ac:dyDescent="0.35">
      <c r="A196" s="67" t="s">
        <v>477</v>
      </c>
      <c r="B196" s="81">
        <v>24.244800000000001</v>
      </c>
      <c r="C196" s="80">
        <v>1.5165</v>
      </c>
      <c r="D196" s="107">
        <v>22.728300000000001</v>
      </c>
      <c r="E196" s="80">
        <v>9.7287999999999997</v>
      </c>
      <c r="F196" s="80">
        <v>6.6000000000000003E-2</v>
      </c>
      <c r="G196" s="80">
        <v>5.0315000000000003</v>
      </c>
      <c r="H196" s="80">
        <v>5.2758000000000003</v>
      </c>
      <c r="I196" s="80">
        <v>0.32769999999999999</v>
      </c>
      <c r="J196" s="80">
        <v>1.8599000000000001</v>
      </c>
      <c r="K196" s="80">
        <v>1.0966</v>
      </c>
      <c r="L196" s="80">
        <v>0.76329999999999998</v>
      </c>
      <c r="M196" s="80" t="s">
        <v>183</v>
      </c>
      <c r="N196" s="80">
        <v>0.51970000000000005</v>
      </c>
      <c r="O196" s="80" t="s">
        <v>183</v>
      </c>
      <c r="P196" s="80">
        <v>-8.09E-2</v>
      </c>
      <c r="Q196" s="80" t="s">
        <v>183</v>
      </c>
      <c r="R196" s="80">
        <v>10.385400000000001</v>
      </c>
      <c r="S196" s="80">
        <v>5.0019</v>
      </c>
      <c r="T196" s="80">
        <v>1.3982000000000001</v>
      </c>
      <c r="U196" s="80">
        <v>1.2956000000000001</v>
      </c>
      <c r="V196" s="107">
        <v>25.422000000000001</v>
      </c>
      <c r="W196" s="80">
        <v>7.9829999999999997</v>
      </c>
      <c r="X196" s="80">
        <v>2.7071999999999998</v>
      </c>
      <c r="Y196" s="80">
        <v>14.8262</v>
      </c>
    </row>
    <row r="197" spans="1:25" ht="20.25" customHeight="1" x14ac:dyDescent="0.35">
      <c r="A197" s="67" t="s">
        <v>478</v>
      </c>
      <c r="B197" s="81">
        <v>28.216100000000001</v>
      </c>
      <c r="C197" s="80">
        <v>1.7015</v>
      </c>
      <c r="D197" s="107">
        <v>26.514600000000002</v>
      </c>
      <c r="E197" s="80">
        <v>12.323</v>
      </c>
      <c r="F197" s="80">
        <v>9.0800000000000006E-2</v>
      </c>
      <c r="G197" s="80">
        <v>6.9954999999999998</v>
      </c>
      <c r="H197" s="80">
        <v>4.8996000000000004</v>
      </c>
      <c r="I197" s="80">
        <v>0.38059999999999999</v>
      </c>
      <c r="J197" s="80">
        <v>1.3552999999999999</v>
      </c>
      <c r="K197" s="80">
        <v>0.629</v>
      </c>
      <c r="L197" s="80">
        <v>0.72629999999999995</v>
      </c>
      <c r="M197" s="80" t="s">
        <v>183</v>
      </c>
      <c r="N197" s="80">
        <v>0.55940000000000001</v>
      </c>
      <c r="O197" s="80" t="s">
        <v>183</v>
      </c>
      <c r="P197" s="80">
        <v>-8.9599999999999999E-2</v>
      </c>
      <c r="Q197" s="80" t="s">
        <v>183</v>
      </c>
      <c r="R197" s="80">
        <v>13.0459</v>
      </c>
      <c r="S197" s="80">
        <v>6.9603000000000002</v>
      </c>
      <c r="T197" s="80">
        <v>0.65080000000000005</v>
      </c>
      <c r="U197" s="80">
        <v>1.3485</v>
      </c>
      <c r="V197" s="107">
        <v>28.5139</v>
      </c>
      <c r="W197" s="80">
        <v>7.1948999999999996</v>
      </c>
      <c r="X197" s="80">
        <v>2.2953000000000001</v>
      </c>
      <c r="Y197" s="80">
        <v>19.409300000000002</v>
      </c>
    </row>
    <row r="198" spans="1:25" ht="20.25" customHeight="1" x14ac:dyDescent="0.35">
      <c r="A198" s="67" t="s">
        <v>479</v>
      </c>
      <c r="B198" s="81">
        <v>28.8932</v>
      </c>
      <c r="C198" s="80">
        <v>1.7154</v>
      </c>
      <c r="D198" s="107">
        <v>27.177800000000001</v>
      </c>
      <c r="E198" s="80">
        <v>12.5418</v>
      </c>
      <c r="F198" s="80">
        <v>0.1032</v>
      </c>
      <c r="G198" s="80">
        <v>7.0987999999999998</v>
      </c>
      <c r="H198" s="80">
        <v>4.5206</v>
      </c>
      <c r="I198" s="80">
        <v>0.46600000000000003</v>
      </c>
      <c r="J198" s="80">
        <v>1.8965000000000001</v>
      </c>
      <c r="K198" s="80">
        <v>1.0259</v>
      </c>
      <c r="L198" s="80">
        <v>0.87070000000000003</v>
      </c>
      <c r="M198" s="80" t="s">
        <v>183</v>
      </c>
      <c r="N198" s="80">
        <v>0.64159999999999995</v>
      </c>
      <c r="O198" s="80" t="s">
        <v>183</v>
      </c>
      <c r="P198" s="80">
        <v>-9.0800000000000006E-2</v>
      </c>
      <c r="Q198" s="80" t="s">
        <v>183</v>
      </c>
      <c r="R198" s="80">
        <v>13.387700000000001</v>
      </c>
      <c r="S198" s="80">
        <v>7.0358999999999998</v>
      </c>
      <c r="T198" s="80">
        <v>1.0888</v>
      </c>
      <c r="U198" s="80">
        <v>1.3823000000000001</v>
      </c>
      <c r="V198" s="107">
        <v>29.648800000000001</v>
      </c>
      <c r="W198" s="80">
        <v>7.5247999999999999</v>
      </c>
      <c r="X198" s="80">
        <v>3.0042</v>
      </c>
      <c r="Y198" s="80">
        <v>19.7438</v>
      </c>
    </row>
    <row r="199" spans="1:25" ht="20.25" customHeight="1" x14ac:dyDescent="0.35">
      <c r="A199" s="67" t="s">
        <v>480</v>
      </c>
      <c r="B199" s="81">
        <v>31.055599999999998</v>
      </c>
      <c r="C199" s="80">
        <v>1.8569</v>
      </c>
      <c r="D199" s="107">
        <v>29.198699999999999</v>
      </c>
      <c r="E199" s="80">
        <v>13.1425</v>
      </c>
      <c r="F199" s="80">
        <v>0.1943</v>
      </c>
      <c r="G199" s="80">
        <v>6.7283999999999997</v>
      </c>
      <c r="H199" s="80">
        <v>5.7027000000000001</v>
      </c>
      <c r="I199" s="80">
        <v>0.45590000000000003</v>
      </c>
      <c r="J199" s="80">
        <v>2.4304000000000001</v>
      </c>
      <c r="K199" s="80">
        <v>1.2886</v>
      </c>
      <c r="L199" s="80">
        <v>1.1417999999999999</v>
      </c>
      <c r="M199" s="80" t="s">
        <v>183</v>
      </c>
      <c r="N199" s="80">
        <v>0.63580000000000003</v>
      </c>
      <c r="O199" s="80" t="s">
        <v>183</v>
      </c>
      <c r="P199" s="80">
        <v>-9.1300000000000006E-2</v>
      </c>
      <c r="Q199" s="80" t="s">
        <v>183</v>
      </c>
      <c r="R199" s="80">
        <v>14.051600000000001</v>
      </c>
      <c r="S199" s="80">
        <v>6.6901000000000002</v>
      </c>
      <c r="T199" s="80">
        <v>0.95699999999999996</v>
      </c>
      <c r="U199" s="80">
        <v>1.4852000000000001</v>
      </c>
      <c r="V199" s="107">
        <v>31.640999999999998</v>
      </c>
      <c r="W199" s="80">
        <v>9.2248000000000001</v>
      </c>
      <c r="X199" s="80">
        <v>3.5221</v>
      </c>
      <c r="Y199" s="80">
        <v>20.065200000000001</v>
      </c>
    </row>
    <row r="200" spans="1:25" ht="20.25" customHeight="1" x14ac:dyDescent="0.35">
      <c r="A200" s="67" t="s">
        <v>481</v>
      </c>
      <c r="B200" s="81">
        <v>32.402900000000002</v>
      </c>
      <c r="C200" s="80">
        <v>1.9151</v>
      </c>
      <c r="D200" s="107">
        <v>30.4878</v>
      </c>
      <c r="E200" s="80">
        <v>13.6248</v>
      </c>
      <c r="F200" s="80">
        <v>0.1124</v>
      </c>
      <c r="G200" s="80">
        <v>7.3769999999999998</v>
      </c>
      <c r="H200" s="80">
        <v>6.2934999999999999</v>
      </c>
      <c r="I200" s="80">
        <v>0.43919999999999998</v>
      </c>
      <c r="J200" s="80">
        <v>2.0629</v>
      </c>
      <c r="K200" s="80">
        <v>1.0973999999999999</v>
      </c>
      <c r="L200" s="80">
        <v>0.96560000000000001</v>
      </c>
      <c r="M200" s="80" t="s">
        <v>183</v>
      </c>
      <c r="N200" s="80">
        <v>0.61880000000000002</v>
      </c>
      <c r="O200" s="80">
        <v>4.1799999999999997E-2</v>
      </c>
      <c r="P200" s="80">
        <v>-8.2600000000000007E-2</v>
      </c>
      <c r="Q200" s="80" t="s">
        <v>183</v>
      </c>
      <c r="R200" s="80">
        <v>14.4474</v>
      </c>
      <c r="S200" s="80">
        <v>7.3273000000000001</v>
      </c>
      <c r="T200" s="80">
        <v>0.83530000000000004</v>
      </c>
      <c r="U200" s="80">
        <v>1.103</v>
      </c>
      <c r="V200" s="107">
        <v>32.426099999999998</v>
      </c>
      <c r="W200" s="80">
        <v>9.4144000000000005</v>
      </c>
      <c r="X200" s="80">
        <v>3.1208999999999998</v>
      </c>
      <c r="Y200" s="80">
        <v>21.114100000000001</v>
      </c>
    </row>
    <row r="201" spans="1:25" ht="20.25" customHeight="1" x14ac:dyDescent="0.35">
      <c r="A201" s="67" t="s">
        <v>482</v>
      </c>
      <c r="B201" s="81">
        <v>29.305499999999999</v>
      </c>
      <c r="C201" s="80">
        <v>1.7020999999999999</v>
      </c>
      <c r="D201" s="107">
        <v>27.6035</v>
      </c>
      <c r="E201" s="80">
        <v>12.322900000000001</v>
      </c>
      <c r="F201" s="80">
        <v>5.4800000000000001E-2</v>
      </c>
      <c r="G201" s="80">
        <v>7.5869</v>
      </c>
      <c r="H201" s="80">
        <v>5.0782999999999996</v>
      </c>
      <c r="I201" s="80">
        <v>0.35589999999999999</v>
      </c>
      <c r="J201" s="80">
        <v>1.7394000000000001</v>
      </c>
      <c r="K201" s="80">
        <v>0.85340000000000005</v>
      </c>
      <c r="L201" s="80">
        <v>0.8861</v>
      </c>
      <c r="M201" s="80" t="s">
        <v>183</v>
      </c>
      <c r="N201" s="80">
        <v>0.51270000000000004</v>
      </c>
      <c r="O201" s="80">
        <v>3.7900000000000003E-2</v>
      </c>
      <c r="P201" s="80">
        <v>-8.5400000000000004E-2</v>
      </c>
      <c r="Q201" s="80" t="s">
        <v>183</v>
      </c>
      <c r="R201" s="80">
        <v>12.9537</v>
      </c>
      <c r="S201" s="80">
        <v>7.5614999999999997</v>
      </c>
      <c r="T201" s="80">
        <v>0.78939999999999999</v>
      </c>
      <c r="U201" s="80">
        <v>0.99890000000000001</v>
      </c>
      <c r="V201" s="107">
        <v>29.3917</v>
      </c>
      <c r="W201" s="80">
        <v>7.6863000000000001</v>
      </c>
      <c r="X201" s="80">
        <v>2.6080999999999999</v>
      </c>
      <c r="Y201" s="80">
        <v>19.964600000000001</v>
      </c>
    </row>
    <row r="202" spans="1:25" ht="20.25" customHeight="1" x14ac:dyDescent="0.35">
      <c r="A202" s="67" t="s">
        <v>483</v>
      </c>
      <c r="B202" s="81">
        <v>31.334299999999999</v>
      </c>
      <c r="C202" s="80">
        <v>1.8467</v>
      </c>
      <c r="D202" s="107">
        <v>29.487500000000001</v>
      </c>
      <c r="E202" s="80">
        <v>13.3302</v>
      </c>
      <c r="F202" s="80">
        <v>5.8799999999999998E-2</v>
      </c>
      <c r="G202" s="80">
        <v>8.0847999999999995</v>
      </c>
      <c r="H202" s="80">
        <v>5.2363999999999997</v>
      </c>
      <c r="I202" s="80">
        <v>0.1444</v>
      </c>
      <c r="J202" s="80">
        <v>2.0125000000000002</v>
      </c>
      <c r="K202" s="80">
        <v>1.0410999999999999</v>
      </c>
      <c r="L202" s="80">
        <v>0.97140000000000004</v>
      </c>
      <c r="M202" s="80" t="s">
        <v>183</v>
      </c>
      <c r="N202" s="80">
        <v>0.68140000000000001</v>
      </c>
      <c r="O202" s="80">
        <v>3.9899999999999998E-2</v>
      </c>
      <c r="P202" s="80">
        <v>-0.10100000000000001</v>
      </c>
      <c r="Q202" s="80" t="s">
        <v>183</v>
      </c>
      <c r="R202" s="80">
        <v>14.1221</v>
      </c>
      <c r="S202" s="80">
        <v>8.0731999999999999</v>
      </c>
      <c r="T202" s="80">
        <v>1.1892</v>
      </c>
      <c r="U202" s="80">
        <v>1.0669</v>
      </c>
      <c r="V202" s="107">
        <v>31.743600000000001</v>
      </c>
      <c r="W202" s="80">
        <v>8.0747999999999998</v>
      </c>
      <c r="X202" s="80">
        <v>2.8382999999999998</v>
      </c>
      <c r="Y202" s="80">
        <v>21.4739</v>
      </c>
    </row>
    <row r="203" spans="1:25" ht="20.25" customHeight="1" x14ac:dyDescent="0.35">
      <c r="A203" s="67" t="s">
        <v>484</v>
      </c>
      <c r="B203" s="81">
        <v>27.055399999999999</v>
      </c>
      <c r="C203" s="80">
        <v>1.6434</v>
      </c>
      <c r="D203" s="107">
        <v>25.411999999999999</v>
      </c>
      <c r="E203" s="80">
        <v>10.3748</v>
      </c>
      <c r="F203" s="80">
        <v>4.1099999999999998E-2</v>
      </c>
      <c r="G203" s="80">
        <v>6.4595000000000002</v>
      </c>
      <c r="H203" s="80">
        <v>5.3673999999999999</v>
      </c>
      <c r="I203" s="80">
        <v>0.25390000000000001</v>
      </c>
      <c r="J203" s="80">
        <v>2.1082999999999998</v>
      </c>
      <c r="K203" s="80">
        <v>1.1403000000000001</v>
      </c>
      <c r="L203" s="80">
        <v>0.96799999999999997</v>
      </c>
      <c r="M203" s="80" t="s">
        <v>183</v>
      </c>
      <c r="N203" s="80">
        <v>0.85589999999999999</v>
      </c>
      <c r="O203" s="80">
        <v>3.73E-2</v>
      </c>
      <c r="P203" s="80">
        <v>-8.6199999999999999E-2</v>
      </c>
      <c r="Q203" s="80" t="s">
        <v>183</v>
      </c>
      <c r="R203" s="80">
        <v>11.329599999999999</v>
      </c>
      <c r="S203" s="80">
        <v>6.4389000000000003</v>
      </c>
      <c r="T203" s="80">
        <v>1.1725000000000001</v>
      </c>
      <c r="U203" s="80">
        <v>1.2388999999999999</v>
      </c>
      <c r="V203" s="107">
        <v>27.823399999999999</v>
      </c>
      <c r="W203" s="80">
        <v>8.5854999999999997</v>
      </c>
      <c r="X203" s="80">
        <v>3.2181000000000002</v>
      </c>
      <c r="Y203" s="80">
        <v>16.875399999999999</v>
      </c>
    </row>
    <row r="204" spans="1:25" ht="20.25" customHeight="1" x14ac:dyDescent="0.35">
      <c r="A204" s="67" t="s">
        <v>485</v>
      </c>
      <c r="B204" s="81">
        <v>25.113299999999999</v>
      </c>
      <c r="C204" s="80">
        <v>1.5105999999999999</v>
      </c>
      <c r="D204" s="107">
        <v>23.602699999999999</v>
      </c>
      <c r="E204" s="80">
        <v>9.5916999999999994</v>
      </c>
      <c r="F204" s="80">
        <v>3.1399999999999997E-2</v>
      </c>
      <c r="G204" s="80">
        <v>6.5206</v>
      </c>
      <c r="H204" s="80">
        <v>4.2793000000000001</v>
      </c>
      <c r="I204" s="80">
        <v>0.32740000000000002</v>
      </c>
      <c r="J204" s="80">
        <v>1.9373</v>
      </c>
      <c r="K204" s="80">
        <v>1.0548</v>
      </c>
      <c r="L204" s="80">
        <v>0.88239999999999996</v>
      </c>
      <c r="M204" s="80" t="s">
        <v>183</v>
      </c>
      <c r="N204" s="80">
        <v>0.96299999999999997</v>
      </c>
      <c r="O204" s="80">
        <v>3.8199999999999998E-2</v>
      </c>
      <c r="P204" s="80">
        <v>-8.6300000000000002E-2</v>
      </c>
      <c r="Q204" s="80" t="s">
        <v>183</v>
      </c>
      <c r="R204" s="80">
        <v>10.649100000000001</v>
      </c>
      <c r="S204" s="80">
        <v>6.4958999999999998</v>
      </c>
      <c r="T204" s="80">
        <v>1.2332000000000001</v>
      </c>
      <c r="U204" s="80">
        <v>1.1507000000000001</v>
      </c>
      <c r="V204" s="107">
        <v>25.986499999999999</v>
      </c>
      <c r="W204" s="80">
        <v>7.5071000000000003</v>
      </c>
      <c r="X204" s="80">
        <v>3.2277</v>
      </c>
      <c r="Y204" s="80">
        <v>16.143699999999999</v>
      </c>
    </row>
    <row r="205" spans="1:25" ht="20.25" customHeight="1" x14ac:dyDescent="0.35">
      <c r="A205" s="67" t="s">
        <v>486</v>
      </c>
      <c r="B205" s="81">
        <v>23.104199999999999</v>
      </c>
      <c r="C205" s="80">
        <v>1.3661000000000001</v>
      </c>
      <c r="D205" s="107">
        <v>21.738099999999999</v>
      </c>
      <c r="E205" s="80">
        <v>7.3724999999999996</v>
      </c>
      <c r="F205" s="80">
        <v>2.12E-2</v>
      </c>
      <c r="G205" s="80">
        <v>7.7007000000000003</v>
      </c>
      <c r="H205" s="80">
        <v>4.4050000000000002</v>
      </c>
      <c r="I205" s="80">
        <v>0.1381</v>
      </c>
      <c r="J205" s="80">
        <v>1.4112</v>
      </c>
      <c r="K205" s="80">
        <v>0.62839999999999996</v>
      </c>
      <c r="L205" s="80">
        <v>0.78290000000000004</v>
      </c>
      <c r="M205" s="80" t="s">
        <v>183</v>
      </c>
      <c r="N205" s="80">
        <v>0.74150000000000005</v>
      </c>
      <c r="O205" s="80">
        <v>3.3300000000000003E-2</v>
      </c>
      <c r="P205" s="80">
        <v>-8.5400000000000004E-2</v>
      </c>
      <c r="Q205" s="80" t="s">
        <v>183</v>
      </c>
      <c r="R205" s="80">
        <v>8.1891999999999996</v>
      </c>
      <c r="S205" s="80">
        <v>7.68</v>
      </c>
      <c r="T205" s="80">
        <v>1.1581999999999999</v>
      </c>
      <c r="U205" s="80">
        <v>1.0598000000000001</v>
      </c>
      <c r="V205" s="107">
        <v>23.956099999999999</v>
      </c>
      <c r="W205" s="80">
        <v>6.6958000000000002</v>
      </c>
      <c r="X205" s="80">
        <v>2.2907999999999999</v>
      </c>
      <c r="Y205" s="80">
        <v>15.0944</v>
      </c>
    </row>
    <row r="206" spans="1:25" ht="20.25" customHeight="1" x14ac:dyDescent="0.35">
      <c r="A206" s="67" t="s">
        <v>487</v>
      </c>
      <c r="B206" s="81">
        <v>23.7136</v>
      </c>
      <c r="C206" s="80">
        <v>1.5212000000000001</v>
      </c>
      <c r="D206" s="107">
        <v>22.192399999999999</v>
      </c>
      <c r="E206" s="80">
        <v>7.7527999999999997</v>
      </c>
      <c r="F206" s="80">
        <v>3.4099999999999998E-2</v>
      </c>
      <c r="G206" s="80">
        <v>6.8169000000000004</v>
      </c>
      <c r="H206" s="80">
        <v>5.7061000000000002</v>
      </c>
      <c r="I206" s="80">
        <v>0.1265</v>
      </c>
      <c r="J206" s="80">
        <v>0.93789999999999996</v>
      </c>
      <c r="K206" s="80">
        <v>0.4667</v>
      </c>
      <c r="L206" s="80">
        <v>0.4713</v>
      </c>
      <c r="M206" s="80" t="s">
        <v>183</v>
      </c>
      <c r="N206" s="80">
        <v>0.85809999999999997</v>
      </c>
      <c r="O206" s="80">
        <v>4.1000000000000002E-2</v>
      </c>
      <c r="P206" s="80">
        <v>-8.09E-2</v>
      </c>
      <c r="Q206" s="80" t="s">
        <v>183</v>
      </c>
      <c r="R206" s="80">
        <v>8.7103000000000002</v>
      </c>
      <c r="S206" s="80">
        <v>6.7926000000000002</v>
      </c>
      <c r="T206" s="80">
        <v>1.7657</v>
      </c>
      <c r="U206" s="80">
        <v>1.0641</v>
      </c>
      <c r="V206" s="107">
        <v>25.022200000000002</v>
      </c>
      <c r="W206" s="80">
        <v>7.6285999999999996</v>
      </c>
      <c r="X206" s="80">
        <v>1.9225000000000001</v>
      </c>
      <c r="Y206" s="80">
        <v>14.6038</v>
      </c>
    </row>
    <row r="207" spans="1:25" ht="20.25" customHeight="1" x14ac:dyDescent="0.35">
      <c r="A207" s="67" t="s">
        <v>488</v>
      </c>
      <c r="B207" s="81">
        <v>23.542300000000001</v>
      </c>
      <c r="C207" s="80">
        <v>1.5745</v>
      </c>
      <c r="D207" s="107">
        <v>21.9679</v>
      </c>
      <c r="E207" s="80">
        <v>8.2825000000000006</v>
      </c>
      <c r="F207" s="80">
        <v>7.2300000000000003E-2</v>
      </c>
      <c r="G207" s="80">
        <v>5.3929</v>
      </c>
      <c r="H207" s="80">
        <v>6.2222</v>
      </c>
      <c r="I207" s="80">
        <v>0.16719999999999999</v>
      </c>
      <c r="J207" s="80">
        <v>1.321</v>
      </c>
      <c r="K207" s="80">
        <v>0.67520000000000002</v>
      </c>
      <c r="L207" s="80">
        <v>0.64570000000000005</v>
      </c>
      <c r="M207" s="80" t="s">
        <v>183</v>
      </c>
      <c r="N207" s="80">
        <v>0.55610000000000004</v>
      </c>
      <c r="O207" s="80">
        <v>4.2000000000000003E-2</v>
      </c>
      <c r="P207" s="80">
        <v>-8.8300000000000003E-2</v>
      </c>
      <c r="Q207" s="80" t="s">
        <v>183</v>
      </c>
      <c r="R207" s="80">
        <v>8.9733999999999998</v>
      </c>
      <c r="S207" s="80">
        <v>5.3723999999999998</v>
      </c>
      <c r="T207" s="80">
        <v>1.5121</v>
      </c>
      <c r="U207" s="80">
        <v>1.0532999999999999</v>
      </c>
      <c r="V207" s="107">
        <v>24.533300000000001</v>
      </c>
      <c r="W207" s="80">
        <v>8.2665000000000006</v>
      </c>
      <c r="X207" s="80">
        <v>2.0442999999999998</v>
      </c>
      <c r="Y207" s="80">
        <v>13.7477</v>
      </c>
    </row>
    <row r="208" spans="1:25" ht="20.25" customHeight="1" x14ac:dyDescent="0.35">
      <c r="A208" s="67" t="s">
        <v>489</v>
      </c>
      <c r="B208" s="81">
        <v>24.334299999999999</v>
      </c>
      <c r="C208" s="80">
        <v>1.5234000000000001</v>
      </c>
      <c r="D208" s="107">
        <v>22.8109</v>
      </c>
      <c r="E208" s="80">
        <v>9.1379000000000001</v>
      </c>
      <c r="F208" s="80">
        <v>8.3699999999999997E-2</v>
      </c>
      <c r="G208" s="80">
        <v>6.0404</v>
      </c>
      <c r="H208" s="80">
        <v>5.0457999999999998</v>
      </c>
      <c r="I208" s="80">
        <v>0.2298</v>
      </c>
      <c r="J208" s="80">
        <v>1.7298</v>
      </c>
      <c r="K208" s="80">
        <v>0.86309999999999998</v>
      </c>
      <c r="L208" s="80">
        <v>0.86670000000000003</v>
      </c>
      <c r="M208" s="80" t="s">
        <v>183</v>
      </c>
      <c r="N208" s="80">
        <v>0.59130000000000005</v>
      </c>
      <c r="O208" s="80">
        <v>0.04</v>
      </c>
      <c r="P208" s="80">
        <v>-8.7800000000000003E-2</v>
      </c>
      <c r="Q208" s="80" t="s">
        <v>183</v>
      </c>
      <c r="R208" s="80">
        <v>9.8682999999999996</v>
      </c>
      <c r="S208" s="80">
        <v>6.0250000000000004</v>
      </c>
      <c r="T208" s="80">
        <v>1.3757999999999999</v>
      </c>
      <c r="U208" s="80">
        <v>1.0938000000000001</v>
      </c>
      <c r="V208" s="107">
        <v>25.2805</v>
      </c>
      <c r="W208" s="80">
        <v>7.5967000000000002</v>
      </c>
      <c r="X208" s="80">
        <v>2.5508999999999999</v>
      </c>
      <c r="Y208" s="80">
        <v>15.262</v>
      </c>
    </row>
    <row r="209" spans="1:25" ht="20.25" customHeight="1" x14ac:dyDescent="0.35">
      <c r="A209" s="67" t="s">
        <v>490</v>
      </c>
      <c r="B209" s="81">
        <v>26.728000000000002</v>
      </c>
      <c r="C209" s="80">
        <v>1.6043000000000001</v>
      </c>
      <c r="D209" s="107">
        <v>25.123699999999999</v>
      </c>
      <c r="E209" s="80">
        <v>10.1525</v>
      </c>
      <c r="F209" s="80">
        <v>5.6000000000000001E-2</v>
      </c>
      <c r="G209" s="80">
        <v>5.7366999999999999</v>
      </c>
      <c r="H209" s="80">
        <v>5.4024000000000001</v>
      </c>
      <c r="I209" s="80">
        <v>0.3634</v>
      </c>
      <c r="J209" s="80">
        <v>2.7892999999999999</v>
      </c>
      <c r="K209" s="80">
        <v>1.3327</v>
      </c>
      <c r="L209" s="80">
        <v>1.4565999999999999</v>
      </c>
      <c r="M209" s="80" t="s">
        <v>183</v>
      </c>
      <c r="N209" s="80">
        <v>0.66039999999999999</v>
      </c>
      <c r="O209" s="80">
        <v>4.1799999999999997E-2</v>
      </c>
      <c r="P209" s="80">
        <v>-7.8700000000000006E-2</v>
      </c>
      <c r="Q209" s="80" t="s">
        <v>183</v>
      </c>
      <c r="R209" s="80">
        <v>10.956</v>
      </c>
      <c r="S209" s="80">
        <v>5.6913999999999998</v>
      </c>
      <c r="T209" s="80">
        <v>1.1736</v>
      </c>
      <c r="U209" s="80">
        <v>1.2255</v>
      </c>
      <c r="V209" s="107">
        <v>27.5229</v>
      </c>
      <c r="W209" s="80">
        <v>9.2155000000000005</v>
      </c>
      <c r="X209" s="80">
        <v>3.8132000000000001</v>
      </c>
      <c r="Y209" s="80">
        <v>15.9451</v>
      </c>
    </row>
    <row r="210" spans="1:25" ht="20.25" customHeight="1" x14ac:dyDescent="0.35">
      <c r="A210" s="67" t="s">
        <v>491</v>
      </c>
      <c r="B210" s="81">
        <v>28.485800000000001</v>
      </c>
      <c r="C210" s="80">
        <v>1.6459999999999999</v>
      </c>
      <c r="D210" s="107">
        <v>26.8398</v>
      </c>
      <c r="E210" s="80">
        <v>10.5787</v>
      </c>
      <c r="F210" s="80">
        <v>4.6100000000000002E-2</v>
      </c>
      <c r="G210" s="80">
        <v>7.5978000000000003</v>
      </c>
      <c r="H210" s="80">
        <v>5.2504</v>
      </c>
      <c r="I210" s="80">
        <v>0.44969999999999999</v>
      </c>
      <c r="J210" s="80">
        <v>2.3567</v>
      </c>
      <c r="K210" s="80">
        <v>1.2534000000000001</v>
      </c>
      <c r="L210" s="80">
        <v>1.1032999999999999</v>
      </c>
      <c r="M210" s="80" t="s">
        <v>183</v>
      </c>
      <c r="N210" s="80">
        <v>0.60899999999999999</v>
      </c>
      <c r="O210" s="80">
        <v>3.6799999999999999E-2</v>
      </c>
      <c r="P210" s="80">
        <v>-8.5400000000000004E-2</v>
      </c>
      <c r="Q210" s="80" t="s">
        <v>183</v>
      </c>
      <c r="R210" s="80">
        <v>11.3301</v>
      </c>
      <c r="S210" s="80">
        <v>7.5382999999999996</v>
      </c>
      <c r="T210" s="80">
        <v>1.3078000000000001</v>
      </c>
      <c r="U210" s="80">
        <v>1.3092999999999999</v>
      </c>
      <c r="V210" s="107">
        <v>29.456900000000001</v>
      </c>
      <c r="W210" s="80">
        <v>8.6659000000000006</v>
      </c>
      <c r="X210" s="80">
        <v>3.4154</v>
      </c>
      <c r="Y210" s="80">
        <v>18.2226</v>
      </c>
    </row>
    <row r="211" spans="1:25" ht="20.25" customHeight="1" x14ac:dyDescent="0.35">
      <c r="A211" s="67" t="s">
        <v>492</v>
      </c>
      <c r="B211" s="81">
        <v>29.503</v>
      </c>
      <c r="C211" s="80">
        <v>1.7346999999999999</v>
      </c>
      <c r="D211" s="107">
        <v>27.7683</v>
      </c>
      <c r="E211" s="80">
        <v>10.975899999999999</v>
      </c>
      <c r="F211" s="80">
        <v>3.5900000000000001E-2</v>
      </c>
      <c r="G211" s="80">
        <v>6.1680999999999999</v>
      </c>
      <c r="H211" s="80">
        <v>5.8457999999999997</v>
      </c>
      <c r="I211" s="80">
        <v>0.6008</v>
      </c>
      <c r="J211" s="80">
        <v>3.5518000000000001</v>
      </c>
      <c r="K211" s="80">
        <v>2.0802999999999998</v>
      </c>
      <c r="L211" s="80">
        <v>1.4715</v>
      </c>
      <c r="M211" s="80" t="s">
        <v>183</v>
      </c>
      <c r="N211" s="80">
        <v>0.63829999999999998</v>
      </c>
      <c r="O211" s="80">
        <v>3.9699999999999999E-2</v>
      </c>
      <c r="P211" s="80">
        <v>-8.7800000000000003E-2</v>
      </c>
      <c r="Q211" s="80" t="s">
        <v>183</v>
      </c>
      <c r="R211" s="80">
        <v>11.708600000000001</v>
      </c>
      <c r="S211" s="80">
        <v>6.1490999999999998</v>
      </c>
      <c r="T211" s="80">
        <v>0.91810000000000003</v>
      </c>
      <c r="U211" s="80">
        <v>1.3546</v>
      </c>
      <c r="V211" s="107">
        <v>30.041</v>
      </c>
      <c r="W211" s="80">
        <v>10.6366</v>
      </c>
      <c r="X211" s="80">
        <v>4.7908999999999997</v>
      </c>
      <c r="Y211" s="80">
        <v>17.1798</v>
      </c>
    </row>
    <row r="212" spans="1:25" ht="20.25" customHeight="1" x14ac:dyDescent="0.35">
      <c r="A212" s="67" t="s">
        <v>493</v>
      </c>
      <c r="B212" s="81">
        <v>29.781700000000001</v>
      </c>
      <c r="C212" s="80">
        <v>1.7795000000000001</v>
      </c>
      <c r="D212" s="107">
        <v>28.002300000000002</v>
      </c>
      <c r="E212" s="80">
        <v>11.7386</v>
      </c>
      <c r="F212" s="80">
        <v>6.5199999999999994E-2</v>
      </c>
      <c r="G212" s="80">
        <v>6.2423000000000002</v>
      </c>
      <c r="H212" s="80">
        <v>5.5430000000000001</v>
      </c>
      <c r="I212" s="80">
        <v>0.66700000000000004</v>
      </c>
      <c r="J212" s="80">
        <v>3.1461000000000001</v>
      </c>
      <c r="K212" s="80">
        <v>1.538</v>
      </c>
      <c r="L212" s="80">
        <v>1.6081000000000001</v>
      </c>
      <c r="M212" s="80" t="s">
        <v>183</v>
      </c>
      <c r="N212" s="80">
        <v>0.65500000000000003</v>
      </c>
      <c r="O212" s="80">
        <v>0.04</v>
      </c>
      <c r="P212" s="80">
        <v>-9.4799999999999995E-2</v>
      </c>
      <c r="Q212" s="80" t="s">
        <v>183</v>
      </c>
      <c r="R212" s="80">
        <v>12.538</v>
      </c>
      <c r="S212" s="80">
        <v>6.2030000000000003</v>
      </c>
      <c r="T212" s="80">
        <v>1.7859</v>
      </c>
      <c r="U212" s="80">
        <v>1.3520000000000001</v>
      </c>
      <c r="V212" s="107">
        <v>31.1402</v>
      </c>
      <c r="W212" s="80">
        <v>10.011100000000001</v>
      </c>
      <c r="X212" s="80">
        <v>4.4680999999999997</v>
      </c>
      <c r="Y212" s="80">
        <v>18.045999999999999</v>
      </c>
    </row>
    <row r="213" spans="1:25" ht="20.25" customHeight="1" x14ac:dyDescent="0.35">
      <c r="A213" s="67" t="s">
        <v>494</v>
      </c>
      <c r="B213" s="81">
        <v>26.4816</v>
      </c>
      <c r="C213" s="80">
        <v>1.5270999999999999</v>
      </c>
      <c r="D213" s="107">
        <v>24.954499999999999</v>
      </c>
      <c r="E213" s="80">
        <v>10.199299999999999</v>
      </c>
      <c r="F213" s="80">
        <v>4.7500000000000001E-2</v>
      </c>
      <c r="G213" s="80">
        <v>5.5430000000000001</v>
      </c>
      <c r="H213" s="80">
        <v>4.6467999999999998</v>
      </c>
      <c r="I213" s="80">
        <v>0.57850000000000001</v>
      </c>
      <c r="J213" s="80">
        <v>3.4702999999999999</v>
      </c>
      <c r="K213" s="80">
        <v>1.8206</v>
      </c>
      <c r="L213" s="80">
        <v>1.6496999999999999</v>
      </c>
      <c r="M213" s="80" t="s">
        <v>183</v>
      </c>
      <c r="N213" s="80">
        <v>0.52059999999999995</v>
      </c>
      <c r="O213" s="80">
        <v>3.4200000000000001E-2</v>
      </c>
      <c r="P213" s="80">
        <v>-8.5699999999999998E-2</v>
      </c>
      <c r="Q213" s="80" t="s">
        <v>183</v>
      </c>
      <c r="R213" s="80">
        <v>10.8201</v>
      </c>
      <c r="S213" s="80">
        <v>5.5244999999999997</v>
      </c>
      <c r="T213" s="80">
        <v>1.6576</v>
      </c>
      <c r="U213" s="80">
        <v>1.2048000000000001</v>
      </c>
      <c r="V213" s="107">
        <v>27.8169</v>
      </c>
      <c r="W213" s="80">
        <v>9.2162000000000006</v>
      </c>
      <c r="X213" s="80">
        <v>4.5693999999999999</v>
      </c>
      <c r="Y213" s="80">
        <v>15.7898</v>
      </c>
    </row>
    <row r="214" spans="1:25" ht="20.25" customHeight="1" x14ac:dyDescent="0.35">
      <c r="A214" s="67" t="s">
        <v>495</v>
      </c>
      <c r="B214" s="81">
        <v>27.731400000000001</v>
      </c>
      <c r="C214" s="80">
        <v>1.6253</v>
      </c>
      <c r="D214" s="107">
        <v>26.106100000000001</v>
      </c>
      <c r="E214" s="80">
        <v>10.8195</v>
      </c>
      <c r="F214" s="80">
        <v>4.1099999999999998E-2</v>
      </c>
      <c r="G214" s="80">
        <v>6.4210000000000003</v>
      </c>
      <c r="H214" s="80">
        <v>4.8209999999999997</v>
      </c>
      <c r="I214" s="80">
        <v>0.60389999999999999</v>
      </c>
      <c r="J214" s="80">
        <v>2.6636000000000002</v>
      </c>
      <c r="K214" s="80">
        <v>1.5376000000000001</v>
      </c>
      <c r="L214" s="80">
        <v>1.1259999999999999</v>
      </c>
      <c r="M214" s="80" t="s">
        <v>183</v>
      </c>
      <c r="N214" s="80">
        <v>0.77839999999999998</v>
      </c>
      <c r="O214" s="80">
        <v>3.9E-2</v>
      </c>
      <c r="P214" s="80">
        <v>-8.1299999999999997E-2</v>
      </c>
      <c r="Q214" s="80" t="s">
        <v>183</v>
      </c>
      <c r="R214" s="80">
        <v>11.7165</v>
      </c>
      <c r="S214" s="80">
        <v>6.3825000000000003</v>
      </c>
      <c r="T214" s="80">
        <v>1.4487000000000001</v>
      </c>
      <c r="U214" s="80">
        <v>1.2604</v>
      </c>
      <c r="V214" s="107">
        <v>28.815200000000001</v>
      </c>
      <c r="W214" s="80">
        <v>8.8667999999999996</v>
      </c>
      <c r="X214" s="80">
        <v>4.0457999999999998</v>
      </c>
      <c r="Y214" s="80">
        <v>17.281600000000001</v>
      </c>
    </row>
    <row r="215" spans="1:25" ht="20.25" customHeight="1" x14ac:dyDescent="0.35">
      <c r="A215" s="67" t="s">
        <v>496</v>
      </c>
      <c r="B215" s="81">
        <v>23.9679</v>
      </c>
      <c r="C215" s="80">
        <v>1.5061</v>
      </c>
      <c r="D215" s="107">
        <v>22.4618</v>
      </c>
      <c r="E215" s="80">
        <v>9.1519999999999992</v>
      </c>
      <c r="F215" s="80">
        <v>2.5999999999999999E-2</v>
      </c>
      <c r="G215" s="80">
        <v>5.0864000000000003</v>
      </c>
      <c r="H215" s="80">
        <v>5.1380999999999997</v>
      </c>
      <c r="I215" s="80">
        <v>0.40450000000000003</v>
      </c>
      <c r="J215" s="80">
        <v>1.8935</v>
      </c>
      <c r="K215" s="80">
        <v>1.0587</v>
      </c>
      <c r="L215" s="80">
        <v>0.83479999999999999</v>
      </c>
      <c r="M215" s="80" t="s">
        <v>183</v>
      </c>
      <c r="N215" s="80">
        <v>0.80549999999999999</v>
      </c>
      <c r="O215" s="80">
        <v>3.6200000000000003E-2</v>
      </c>
      <c r="P215" s="80">
        <v>-8.0299999999999996E-2</v>
      </c>
      <c r="Q215" s="80" t="s">
        <v>183</v>
      </c>
      <c r="R215" s="80">
        <v>10.0497</v>
      </c>
      <c r="S215" s="80">
        <v>5.0564</v>
      </c>
      <c r="T215" s="80">
        <v>1.7634000000000001</v>
      </c>
      <c r="U215" s="80">
        <v>1.2826</v>
      </c>
      <c r="V215" s="107">
        <v>25.5077</v>
      </c>
      <c r="W215" s="80">
        <v>8.2415000000000003</v>
      </c>
      <c r="X215" s="80">
        <v>3.1034999999999999</v>
      </c>
      <c r="Y215" s="80">
        <v>14.2644</v>
      </c>
    </row>
    <row r="216" spans="1:25" ht="20.25" customHeight="1" x14ac:dyDescent="0.35">
      <c r="A216" s="67" t="s">
        <v>497</v>
      </c>
      <c r="B216" s="81">
        <v>23.467199999999998</v>
      </c>
      <c r="C216" s="80">
        <v>1.4565999999999999</v>
      </c>
      <c r="D216" s="107">
        <v>22.0105</v>
      </c>
      <c r="E216" s="80">
        <v>7.2473999999999998</v>
      </c>
      <c r="F216" s="80">
        <v>2.75E-2</v>
      </c>
      <c r="G216" s="80">
        <v>6.8838999999999997</v>
      </c>
      <c r="H216" s="80">
        <v>5.2317999999999998</v>
      </c>
      <c r="I216" s="80">
        <v>0.252</v>
      </c>
      <c r="J216" s="80">
        <v>1.5634999999999999</v>
      </c>
      <c r="K216" s="80">
        <v>0.75149999999999995</v>
      </c>
      <c r="L216" s="80">
        <v>0.81200000000000006</v>
      </c>
      <c r="M216" s="80" t="s">
        <v>183</v>
      </c>
      <c r="N216" s="80">
        <v>0.85129999999999995</v>
      </c>
      <c r="O216" s="80">
        <v>3.7999999999999999E-2</v>
      </c>
      <c r="P216" s="80">
        <v>-8.5000000000000006E-2</v>
      </c>
      <c r="Q216" s="80" t="s">
        <v>183</v>
      </c>
      <c r="R216" s="80">
        <v>8.1885999999999992</v>
      </c>
      <c r="S216" s="80">
        <v>6.8596000000000004</v>
      </c>
      <c r="T216" s="80">
        <v>1.7647999999999999</v>
      </c>
      <c r="U216" s="80">
        <v>1.2567999999999999</v>
      </c>
      <c r="V216" s="107">
        <v>25.0321</v>
      </c>
      <c r="W216" s="80">
        <v>7.8986000000000001</v>
      </c>
      <c r="X216" s="80">
        <v>2.6667999999999998</v>
      </c>
      <c r="Y216" s="80">
        <v>14.158899999999999</v>
      </c>
    </row>
    <row r="217" spans="1:25" ht="20.25" customHeight="1" x14ac:dyDescent="0.35">
      <c r="A217" s="67" t="s">
        <v>498</v>
      </c>
      <c r="B217" s="81">
        <v>22.1249</v>
      </c>
      <c r="C217" s="80">
        <v>1.3855</v>
      </c>
      <c r="D217" s="107">
        <v>20.7394</v>
      </c>
      <c r="E217" s="80">
        <v>4.5419999999999998</v>
      </c>
      <c r="F217" s="80">
        <v>3.2300000000000002E-2</v>
      </c>
      <c r="G217" s="80">
        <v>8.6281999999999996</v>
      </c>
      <c r="H217" s="80">
        <v>5.5284000000000004</v>
      </c>
      <c r="I217" s="80">
        <v>0.15440000000000001</v>
      </c>
      <c r="J217" s="80">
        <v>0.86160000000000003</v>
      </c>
      <c r="K217" s="80">
        <v>0.41670000000000001</v>
      </c>
      <c r="L217" s="80">
        <v>0.44490000000000002</v>
      </c>
      <c r="M217" s="80" t="s">
        <v>183</v>
      </c>
      <c r="N217" s="80">
        <v>1.0403</v>
      </c>
      <c r="O217" s="80">
        <v>3.61E-2</v>
      </c>
      <c r="P217" s="80">
        <v>-8.3900000000000002E-2</v>
      </c>
      <c r="Q217" s="80" t="s">
        <v>183</v>
      </c>
      <c r="R217" s="80">
        <v>5.6980000000000004</v>
      </c>
      <c r="S217" s="80">
        <v>8.5808999999999997</v>
      </c>
      <c r="T217" s="80">
        <v>1.5481</v>
      </c>
      <c r="U217" s="80">
        <v>1.1841999999999999</v>
      </c>
      <c r="V217" s="107">
        <v>23.471599999999999</v>
      </c>
      <c r="W217" s="80">
        <v>7.5846999999999998</v>
      </c>
      <c r="X217" s="80">
        <v>2.0562999999999998</v>
      </c>
      <c r="Y217" s="80">
        <v>13.202500000000001</v>
      </c>
    </row>
    <row r="218" spans="1:25" ht="20.25" customHeight="1" x14ac:dyDescent="0.35">
      <c r="A218" s="67" t="s">
        <v>499</v>
      </c>
      <c r="B218" s="81">
        <v>22.328299999999999</v>
      </c>
      <c r="C218" s="80">
        <v>1.3348</v>
      </c>
      <c r="D218" s="107">
        <v>20.993500000000001</v>
      </c>
      <c r="E218" s="80">
        <v>3.8584999999999998</v>
      </c>
      <c r="F218" s="80">
        <v>2.12E-2</v>
      </c>
      <c r="G218" s="80">
        <v>9.4981000000000009</v>
      </c>
      <c r="H218" s="80">
        <v>5.3003999999999998</v>
      </c>
      <c r="I218" s="80">
        <v>9.6799999999999997E-2</v>
      </c>
      <c r="J218" s="80">
        <v>1.2462</v>
      </c>
      <c r="K218" s="80">
        <v>0.59040000000000004</v>
      </c>
      <c r="L218" s="80">
        <v>0.65580000000000005</v>
      </c>
      <c r="M218" s="80" t="s">
        <v>183</v>
      </c>
      <c r="N218" s="80">
        <v>1.0101</v>
      </c>
      <c r="O218" s="80">
        <v>4.4699999999999997E-2</v>
      </c>
      <c r="P218" s="80">
        <v>-8.2600000000000007E-2</v>
      </c>
      <c r="Q218" s="80" t="s">
        <v>183</v>
      </c>
      <c r="R218" s="80">
        <v>5.0000999999999998</v>
      </c>
      <c r="S218" s="80">
        <v>9.4324999999999992</v>
      </c>
      <c r="T218" s="80">
        <v>1.9384999999999999</v>
      </c>
      <c r="U218" s="80">
        <v>1.228</v>
      </c>
      <c r="V218" s="107">
        <v>24.1599</v>
      </c>
      <c r="W218" s="80">
        <v>7.6536</v>
      </c>
      <c r="X218" s="80">
        <v>2.3531</v>
      </c>
      <c r="Y218" s="80">
        <v>13.377800000000001</v>
      </c>
    </row>
    <row r="219" spans="1:25" ht="20.25" customHeight="1" x14ac:dyDescent="0.35">
      <c r="A219" s="67" t="s">
        <v>500</v>
      </c>
      <c r="B219" s="81">
        <v>21.647400000000001</v>
      </c>
      <c r="C219" s="80">
        <v>1.2294</v>
      </c>
      <c r="D219" s="107">
        <v>20.418099999999999</v>
      </c>
      <c r="E219" s="80">
        <v>3.7284000000000002</v>
      </c>
      <c r="F219" s="80">
        <v>2.8500000000000001E-2</v>
      </c>
      <c r="G219" s="80">
        <v>8.5303000000000004</v>
      </c>
      <c r="H219" s="80">
        <v>4.6858000000000004</v>
      </c>
      <c r="I219" s="80">
        <v>0.26429999999999998</v>
      </c>
      <c r="J219" s="80">
        <v>2.1486000000000001</v>
      </c>
      <c r="K219" s="80">
        <v>0.99670000000000003</v>
      </c>
      <c r="L219" s="80">
        <v>1.1519999999999999</v>
      </c>
      <c r="M219" s="80" t="s">
        <v>183</v>
      </c>
      <c r="N219" s="80">
        <v>1.0647</v>
      </c>
      <c r="O219" s="80">
        <v>4.02E-2</v>
      </c>
      <c r="P219" s="80">
        <v>-7.2800000000000004E-2</v>
      </c>
      <c r="Q219" s="80" t="s">
        <v>183</v>
      </c>
      <c r="R219" s="80">
        <v>4.9244000000000003</v>
      </c>
      <c r="S219" s="80">
        <v>8.4678000000000004</v>
      </c>
      <c r="T219" s="80">
        <v>1.9178999999999999</v>
      </c>
      <c r="U219" s="80">
        <v>1.1942999999999999</v>
      </c>
      <c r="V219" s="107">
        <v>23.5303</v>
      </c>
      <c r="W219" s="80">
        <v>8.1633999999999993</v>
      </c>
      <c r="X219" s="80">
        <v>3.4777</v>
      </c>
      <c r="Y219" s="80">
        <v>12.2872</v>
      </c>
    </row>
    <row r="220" spans="1:25" ht="20.25" customHeight="1" x14ac:dyDescent="0.35">
      <c r="A220" s="67" t="s">
        <v>501</v>
      </c>
      <c r="B220" s="81">
        <v>23.020800000000001</v>
      </c>
      <c r="C220" s="80">
        <v>1.3838999999999999</v>
      </c>
      <c r="D220" s="107">
        <v>21.636900000000001</v>
      </c>
      <c r="E220" s="80">
        <v>7.4734999999999996</v>
      </c>
      <c r="F220" s="80">
        <v>3.8199999999999998E-2</v>
      </c>
      <c r="G220" s="80">
        <v>7.8352000000000004</v>
      </c>
      <c r="H220" s="80">
        <v>4.2375999999999996</v>
      </c>
      <c r="I220" s="80">
        <v>0.17380000000000001</v>
      </c>
      <c r="J220" s="80">
        <v>0.88690000000000002</v>
      </c>
      <c r="K220" s="80">
        <v>0.4536</v>
      </c>
      <c r="L220" s="80">
        <v>0.43330000000000002</v>
      </c>
      <c r="M220" s="80" t="s">
        <v>183</v>
      </c>
      <c r="N220" s="80">
        <v>1.0293000000000001</v>
      </c>
      <c r="O220" s="80">
        <v>4.2999999999999997E-2</v>
      </c>
      <c r="P220" s="80">
        <v>-8.0600000000000005E-2</v>
      </c>
      <c r="Q220" s="80" t="s">
        <v>183</v>
      </c>
      <c r="R220" s="80">
        <v>8.6425000000000001</v>
      </c>
      <c r="S220" s="80">
        <v>7.7766999999999999</v>
      </c>
      <c r="T220" s="80">
        <v>1.5761000000000001</v>
      </c>
      <c r="U220" s="80">
        <v>1.2656000000000001</v>
      </c>
      <c r="V220" s="107">
        <v>24.4786</v>
      </c>
      <c r="W220" s="80">
        <v>6.3276000000000003</v>
      </c>
      <c r="X220" s="80">
        <v>2.0899000000000001</v>
      </c>
      <c r="Y220" s="80">
        <v>15.3469</v>
      </c>
    </row>
    <row r="221" spans="1:25" ht="20.25" customHeight="1" x14ac:dyDescent="0.35">
      <c r="A221" s="67" t="s">
        <v>502</v>
      </c>
      <c r="B221" s="81">
        <v>25.3247</v>
      </c>
      <c r="C221" s="80">
        <v>1.4056</v>
      </c>
      <c r="D221" s="107">
        <v>23.9191</v>
      </c>
      <c r="E221" s="80">
        <v>7.7169999999999996</v>
      </c>
      <c r="F221" s="80">
        <v>4.6899999999999997E-2</v>
      </c>
      <c r="G221" s="80">
        <v>7.9097</v>
      </c>
      <c r="H221" s="80">
        <v>3.6539000000000001</v>
      </c>
      <c r="I221" s="80">
        <v>0.35830000000000001</v>
      </c>
      <c r="J221" s="80">
        <v>3.0259</v>
      </c>
      <c r="K221" s="80">
        <v>1.4400999999999999</v>
      </c>
      <c r="L221" s="80">
        <v>1.5858000000000001</v>
      </c>
      <c r="M221" s="80" t="s">
        <v>183</v>
      </c>
      <c r="N221" s="80">
        <v>1.2452000000000001</v>
      </c>
      <c r="O221" s="80">
        <v>3.95E-2</v>
      </c>
      <c r="P221" s="80">
        <v>-7.7200000000000005E-2</v>
      </c>
      <c r="Q221" s="80" t="s">
        <v>183</v>
      </c>
      <c r="R221" s="80">
        <v>9.1115999999999993</v>
      </c>
      <c r="S221" s="80">
        <v>7.8467000000000002</v>
      </c>
      <c r="T221" s="80">
        <v>1.4704999999999999</v>
      </c>
      <c r="U221" s="80">
        <v>1.2189000000000001</v>
      </c>
      <c r="V221" s="107">
        <v>26.608599999999999</v>
      </c>
      <c r="W221" s="80">
        <v>8.2832000000000008</v>
      </c>
      <c r="X221" s="80">
        <v>4.6294000000000004</v>
      </c>
      <c r="Y221" s="80">
        <v>15.6736</v>
      </c>
    </row>
    <row r="222" spans="1:25" ht="20.25" customHeight="1" x14ac:dyDescent="0.35">
      <c r="A222" s="67" t="s">
        <v>503</v>
      </c>
      <c r="B222" s="81">
        <v>26.36</v>
      </c>
      <c r="C222" s="80">
        <v>1.5018</v>
      </c>
      <c r="D222" s="107">
        <v>24.8582</v>
      </c>
      <c r="E222" s="80">
        <v>9.1891999999999996</v>
      </c>
      <c r="F222" s="80">
        <v>3.6999999999999998E-2</v>
      </c>
      <c r="G222" s="80">
        <v>8.1431000000000004</v>
      </c>
      <c r="H222" s="80">
        <v>3.6135999999999999</v>
      </c>
      <c r="I222" s="80">
        <v>0.50080000000000002</v>
      </c>
      <c r="J222" s="80">
        <v>2.2349999999999999</v>
      </c>
      <c r="K222" s="80">
        <v>1.0051000000000001</v>
      </c>
      <c r="L222" s="80">
        <v>1.2299</v>
      </c>
      <c r="M222" s="80" t="s">
        <v>183</v>
      </c>
      <c r="N222" s="80">
        <v>1.1897</v>
      </c>
      <c r="O222" s="80">
        <v>4.1700000000000001E-2</v>
      </c>
      <c r="P222" s="80">
        <v>-9.1999999999999998E-2</v>
      </c>
      <c r="Q222" s="80" t="s">
        <v>183</v>
      </c>
      <c r="R222" s="80">
        <v>10.5151</v>
      </c>
      <c r="S222" s="80">
        <v>8.0856999999999992</v>
      </c>
      <c r="T222" s="80">
        <v>1.8672</v>
      </c>
      <c r="U222" s="80">
        <v>1.2666999999999999</v>
      </c>
      <c r="V222" s="107">
        <v>27.9922</v>
      </c>
      <c r="W222" s="80">
        <v>7.5392000000000001</v>
      </c>
      <c r="X222" s="80">
        <v>3.9255</v>
      </c>
      <c r="Y222" s="80">
        <v>17.369299999999999</v>
      </c>
    </row>
    <row r="223" spans="1:25" ht="20.25" customHeight="1" x14ac:dyDescent="0.35">
      <c r="A223" s="67" t="s">
        <v>504</v>
      </c>
      <c r="B223" s="81">
        <v>28.585999999999999</v>
      </c>
      <c r="C223" s="80">
        <v>1.7061999999999999</v>
      </c>
      <c r="D223" s="107">
        <v>26.879799999999999</v>
      </c>
      <c r="E223" s="80">
        <v>9.3475000000000001</v>
      </c>
      <c r="F223" s="80">
        <v>4.6600000000000003E-2</v>
      </c>
      <c r="G223" s="80">
        <v>6.6304999999999996</v>
      </c>
      <c r="H223" s="80">
        <v>5.5019999999999998</v>
      </c>
      <c r="I223" s="80">
        <v>0.55149999999999999</v>
      </c>
      <c r="J223" s="80">
        <v>3.6211000000000002</v>
      </c>
      <c r="K223" s="80">
        <v>1.7513000000000001</v>
      </c>
      <c r="L223" s="80">
        <v>1.8697999999999999</v>
      </c>
      <c r="M223" s="80" t="s">
        <v>183</v>
      </c>
      <c r="N223" s="80">
        <v>1.2327999999999999</v>
      </c>
      <c r="O223" s="80">
        <v>4.2299999999999997E-2</v>
      </c>
      <c r="P223" s="80">
        <v>-9.4500000000000001E-2</v>
      </c>
      <c r="Q223" s="80" t="s">
        <v>183</v>
      </c>
      <c r="R223" s="80">
        <v>10.740600000000001</v>
      </c>
      <c r="S223" s="80">
        <v>6.5590999999999999</v>
      </c>
      <c r="T223" s="80">
        <v>1.7810999999999999</v>
      </c>
      <c r="U223" s="80">
        <v>1.3696999999999999</v>
      </c>
      <c r="V223" s="107">
        <v>30.0306</v>
      </c>
      <c r="W223" s="80">
        <v>10.907400000000001</v>
      </c>
      <c r="X223" s="80">
        <v>5.4054000000000002</v>
      </c>
      <c r="Y223" s="80">
        <v>16.0246</v>
      </c>
    </row>
    <row r="224" spans="1:25" ht="20.25" customHeight="1" x14ac:dyDescent="0.35">
      <c r="A224" s="67" t="s">
        <v>505</v>
      </c>
      <c r="B224" s="81">
        <v>30.010899999999999</v>
      </c>
      <c r="C224" s="80">
        <v>1.7591000000000001</v>
      </c>
      <c r="D224" s="107">
        <v>28.251899999999999</v>
      </c>
      <c r="E224" s="80">
        <v>9.7094000000000005</v>
      </c>
      <c r="F224" s="80">
        <v>5.33E-2</v>
      </c>
      <c r="G224" s="80">
        <v>6.7312000000000003</v>
      </c>
      <c r="H224" s="80">
        <v>6.0114999999999998</v>
      </c>
      <c r="I224" s="80">
        <v>0.63990000000000002</v>
      </c>
      <c r="J224" s="80">
        <v>3.8994</v>
      </c>
      <c r="K224" s="80">
        <v>2.0550000000000002</v>
      </c>
      <c r="L224" s="80">
        <v>1.8444</v>
      </c>
      <c r="M224" s="80">
        <v>2.9000000000000001E-2</v>
      </c>
      <c r="N224" s="80">
        <v>1.2258</v>
      </c>
      <c r="O224" s="80">
        <v>4.2500000000000003E-2</v>
      </c>
      <c r="P224" s="80">
        <v>-9.01E-2</v>
      </c>
      <c r="Q224" s="80" t="s">
        <v>183</v>
      </c>
      <c r="R224" s="80">
        <v>11.0823</v>
      </c>
      <c r="S224" s="80">
        <v>6.68</v>
      </c>
      <c r="T224" s="80">
        <v>1.6832</v>
      </c>
      <c r="U224" s="80">
        <v>1.6089</v>
      </c>
      <c r="V224" s="107">
        <v>31.544</v>
      </c>
      <c r="W224" s="80">
        <v>11.8056</v>
      </c>
      <c r="X224" s="80">
        <v>5.7941000000000003</v>
      </c>
      <c r="Y224" s="80">
        <v>16.4939</v>
      </c>
    </row>
    <row r="225" spans="1:25" ht="20.25" customHeight="1" x14ac:dyDescent="0.35">
      <c r="A225" s="67" t="s">
        <v>506</v>
      </c>
      <c r="B225" s="81">
        <v>27.3276</v>
      </c>
      <c r="C225" s="80">
        <v>1.6040000000000001</v>
      </c>
      <c r="D225" s="107">
        <v>25.723600000000001</v>
      </c>
      <c r="E225" s="80">
        <v>9.0718999999999994</v>
      </c>
      <c r="F225" s="80">
        <v>3.8399999999999997E-2</v>
      </c>
      <c r="G225" s="80">
        <v>6.8967999999999998</v>
      </c>
      <c r="H225" s="80">
        <v>5.3391999999999999</v>
      </c>
      <c r="I225" s="80">
        <v>0.46200000000000002</v>
      </c>
      <c r="J225" s="80">
        <v>2.6855000000000002</v>
      </c>
      <c r="K225" s="80">
        <v>1.4105000000000001</v>
      </c>
      <c r="L225" s="80">
        <v>1.2749999999999999</v>
      </c>
      <c r="M225" s="80">
        <v>4.7600000000000003E-2</v>
      </c>
      <c r="N225" s="80">
        <v>1.2238</v>
      </c>
      <c r="O225" s="80">
        <v>3.7499999999999999E-2</v>
      </c>
      <c r="P225" s="80">
        <v>-7.9100000000000004E-2</v>
      </c>
      <c r="Q225" s="80" t="s">
        <v>183</v>
      </c>
      <c r="R225" s="80">
        <v>10.444000000000001</v>
      </c>
      <c r="S225" s="80">
        <v>6.8243999999999998</v>
      </c>
      <c r="T225" s="80">
        <v>1.5133000000000001</v>
      </c>
      <c r="U225" s="80">
        <v>1.4650000000000001</v>
      </c>
      <c r="V225" s="107">
        <v>28.701899999999998</v>
      </c>
      <c r="W225" s="80">
        <v>9.7581000000000007</v>
      </c>
      <c r="X225" s="80">
        <v>4.4189999999999996</v>
      </c>
      <c r="Y225" s="80">
        <v>16.007100000000001</v>
      </c>
    </row>
    <row r="226" spans="1:25" ht="20.25" customHeight="1" x14ac:dyDescent="0.35">
      <c r="A226" s="67" t="s">
        <v>507</v>
      </c>
      <c r="B226" s="81">
        <v>27.6479</v>
      </c>
      <c r="C226" s="80">
        <v>1.6054999999999999</v>
      </c>
      <c r="D226" s="107">
        <v>26.042400000000001</v>
      </c>
      <c r="E226" s="80">
        <v>9.2362000000000002</v>
      </c>
      <c r="F226" s="80">
        <v>4.36E-2</v>
      </c>
      <c r="G226" s="80">
        <v>6.5395000000000003</v>
      </c>
      <c r="H226" s="80">
        <v>5.1562999999999999</v>
      </c>
      <c r="I226" s="80">
        <v>0.52710000000000001</v>
      </c>
      <c r="J226" s="80">
        <v>3.2027999999999999</v>
      </c>
      <c r="K226" s="80">
        <v>1.649</v>
      </c>
      <c r="L226" s="80">
        <v>1.5538000000000001</v>
      </c>
      <c r="M226" s="80">
        <v>9.4899999999999998E-2</v>
      </c>
      <c r="N226" s="80">
        <v>1.2856000000000001</v>
      </c>
      <c r="O226" s="80">
        <v>3.9300000000000002E-2</v>
      </c>
      <c r="P226" s="80">
        <v>-8.2799999999999999E-2</v>
      </c>
      <c r="Q226" s="80" t="s">
        <v>183</v>
      </c>
      <c r="R226" s="80">
        <v>10.6823</v>
      </c>
      <c r="S226" s="80">
        <v>6.4618000000000002</v>
      </c>
      <c r="T226" s="80">
        <v>1.7633000000000001</v>
      </c>
      <c r="U226" s="80">
        <v>1.4825999999999999</v>
      </c>
      <c r="V226" s="107">
        <v>29.288399999999999</v>
      </c>
      <c r="W226" s="80">
        <v>10.2667</v>
      </c>
      <c r="X226" s="80">
        <v>5.1104000000000003</v>
      </c>
      <c r="Y226" s="80">
        <v>15.8193</v>
      </c>
    </row>
    <row r="227" spans="1:25" ht="20.25" customHeight="1" x14ac:dyDescent="0.35">
      <c r="A227" s="67" t="s">
        <v>508</v>
      </c>
      <c r="B227" s="81">
        <v>23.173400000000001</v>
      </c>
      <c r="C227" s="80">
        <v>1.4155</v>
      </c>
      <c r="D227" s="107">
        <v>21.7578</v>
      </c>
      <c r="E227" s="80">
        <v>6.6332000000000004</v>
      </c>
      <c r="F227" s="80">
        <v>3.4700000000000002E-2</v>
      </c>
      <c r="G227" s="80">
        <v>6.2359999999999998</v>
      </c>
      <c r="H227" s="80">
        <v>5.1233000000000004</v>
      </c>
      <c r="I227" s="80">
        <v>0.37909999999999999</v>
      </c>
      <c r="J227" s="80">
        <v>1.9296</v>
      </c>
      <c r="K227" s="80">
        <v>0.94430000000000003</v>
      </c>
      <c r="L227" s="80">
        <v>0.98529999999999995</v>
      </c>
      <c r="M227" s="80">
        <v>0.18579999999999999</v>
      </c>
      <c r="N227" s="80">
        <v>1.27</v>
      </c>
      <c r="O227" s="80">
        <v>3.85E-2</v>
      </c>
      <c r="P227" s="80">
        <v>-7.2400000000000006E-2</v>
      </c>
      <c r="Q227" s="80" t="s">
        <v>183</v>
      </c>
      <c r="R227" s="80">
        <v>8.0298999999999996</v>
      </c>
      <c r="S227" s="80">
        <v>6.1825999999999999</v>
      </c>
      <c r="T227" s="80">
        <v>1.8925000000000001</v>
      </c>
      <c r="U227" s="80">
        <v>1.7361</v>
      </c>
      <c r="V227" s="107">
        <v>25.386500000000002</v>
      </c>
      <c r="W227" s="80">
        <v>8.8878000000000004</v>
      </c>
      <c r="X227" s="80">
        <v>3.7645</v>
      </c>
      <c r="Y227" s="80">
        <v>12.9039</v>
      </c>
    </row>
    <row r="228" spans="1:25" ht="20.25" customHeight="1" x14ac:dyDescent="0.35">
      <c r="A228" s="67" t="s">
        <v>509</v>
      </c>
      <c r="B228" s="81">
        <v>22.716200000000001</v>
      </c>
      <c r="C228" s="80">
        <v>1.3581000000000001</v>
      </c>
      <c r="D228" s="107">
        <v>21.3581</v>
      </c>
      <c r="E228" s="80">
        <v>4.6181000000000001</v>
      </c>
      <c r="F228" s="80">
        <v>4.07E-2</v>
      </c>
      <c r="G228" s="80">
        <v>6.7115</v>
      </c>
      <c r="H228" s="80">
        <v>5.2129000000000003</v>
      </c>
      <c r="I228" s="80">
        <v>0.40410000000000001</v>
      </c>
      <c r="J228" s="80">
        <v>2.9986999999999999</v>
      </c>
      <c r="K228" s="80">
        <v>1.4671000000000001</v>
      </c>
      <c r="L228" s="80">
        <v>1.5316000000000001</v>
      </c>
      <c r="M228" s="80">
        <v>0.1888</v>
      </c>
      <c r="N228" s="80">
        <v>1.2249000000000001</v>
      </c>
      <c r="O228" s="80">
        <v>3.9100000000000003E-2</v>
      </c>
      <c r="P228" s="80">
        <v>-8.0699999999999994E-2</v>
      </c>
      <c r="Q228" s="80" t="s">
        <v>183</v>
      </c>
      <c r="R228" s="80">
        <v>5.9565999999999999</v>
      </c>
      <c r="S228" s="80">
        <v>6.6776999999999997</v>
      </c>
      <c r="T228" s="80">
        <v>1.8409</v>
      </c>
      <c r="U228" s="80">
        <v>1.7051000000000001</v>
      </c>
      <c r="V228" s="107">
        <v>24.9041</v>
      </c>
      <c r="W228" s="80">
        <v>10.029299999999999</v>
      </c>
      <c r="X228" s="80">
        <v>4.8163999999999998</v>
      </c>
      <c r="Y228" s="80">
        <v>11.3704</v>
      </c>
    </row>
    <row r="229" spans="1:25" ht="20.25" customHeight="1" x14ac:dyDescent="0.35">
      <c r="A229" s="67" t="s">
        <v>510</v>
      </c>
      <c r="B229" s="81">
        <v>21.405200000000001</v>
      </c>
      <c r="C229" s="80">
        <v>1.2895000000000001</v>
      </c>
      <c r="D229" s="107">
        <v>20.1157</v>
      </c>
      <c r="E229" s="80">
        <v>3.9260000000000002</v>
      </c>
      <c r="F229" s="80">
        <v>5.3100000000000001E-2</v>
      </c>
      <c r="G229" s="80">
        <v>7.3937999999999997</v>
      </c>
      <c r="H229" s="80">
        <v>5.0316000000000001</v>
      </c>
      <c r="I229" s="80">
        <v>0.30690000000000001</v>
      </c>
      <c r="J229" s="80">
        <v>1.9843</v>
      </c>
      <c r="K229" s="80">
        <v>0.9284</v>
      </c>
      <c r="L229" s="80">
        <v>1.0559000000000001</v>
      </c>
      <c r="M229" s="80">
        <v>0.20960000000000001</v>
      </c>
      <c r="N229" s="80">
        <v>1.2523</v>
      </c>
      <c r="O229" s="80">
        <v>3.8699999999999998E-2</v>
      </c>
      <c r="P229" s="80">
        <v>-8.0699999999999994E-2</v>
      </c>
      <c r="Q229" s="80" t="s">
        <v>183</v>
      </c>
      <c r="R229" s="80">
        <v>5.3083</v>
      </c>
      <c r="S229" s="80">
        <v>7.3556999999999997</v>
      </c>
      <c r="T229" s="80">
        <v>1.8674999999999999</v>
      </c>
      <c r="U229" s="80">
        <v>1.6057999999999999</v>
      </c>
      <c r="V229" s="107">
        <v>23.588999999999999</v>
      </c>
      <c r="W229" s="80">
        <v>8.7848000000000006</v>
      </c>
      <c r="X229" s="80">
        <v>3.7532000000000001</v>
      </c>
      <c r="Y229" s="80">
        <v>11.3729</v>
      </c>
    </row>
    <row r="230" spans="1:25" ht="20.25" customHeight="1" x14ac:dyDescent="0.35">
      <c r="A230" s="67" t="s">
        <v>511</v>
      </c>
      <c r="B230" s="81">
        <v>21.785699999999999</v>
      </c>
      <c r="C230" s="80">
        <v>1.3139000000000001</v>
      </c>
      <c r="D230" s="107">
        <v>20.471900000000002</v>
      </c>
      <c r="E230" s="80">
        <v>3.8910999999999998</v>
      </c>
      <c r="F230" s="80">
        <v>4.36E-2</v>
      </c>
      <c r="G230" s="80">
        <v>7.4276999999999997</v>
      </c>
      <c r="H230" s="80">
        <v>5.2294999999999998</v>
      </c>
      <c r="I230" s="80">
        <v>0.3322</v>
      </c>
      <c r="J230" s="80">
        <v>2.1528999999999998</v>
      </c>
      <c r="K230" s="80">
        <v>0.88229999999999997</v>
      </c>
      <c r="L230" s="80">
        <v>1.2706</v>
      </c>
      <c r="M230" s="80">
        <v>0.18970000000000001</v>
      </c>
      <c r="N230" s="80">
        <v>1.2216</v>
      </c>
      <c r="O230" s="80">
        <v>6.2600000000000003E-2</v>
      </c>
      <c r="P230" s="80">
        <v>-7.9100000000000004E-2</v>
      </c>
      <c r="Q230" s="80" t="s">
        <v>183</v>
      </c>
      <c r="R230" s="80">
        <v>5.2610999999999999</v>
      </c>
      <c r="S230" s="80">
        <v>7.3855000000000004</v>
      </c>
      <c r="T230" s="80">
        <v>2.0219</v>
      </c>
      <c r="U230" s="80">
        <v>1.5694999999999999</v>
      </c>
      <c r="V230" s="107">
        <v>24.063300000000002</v>
      </c>
      <c r="W230" s="80">
        <v>9.1258999999999997</v>
      </c>
      <c r="X230" s="80">
        <v>3.8963999999999999</v>
      </c>
      <c r="Y230" s="80">
        <v>11.362399999999999</v>
      </c>
    </row>
    <row r="231" spans="1:25" ht="20.25" customHeight="1" x14ac:dyDescent="0.35">
      <c r="A231" s="67" t="s">
        <v>512</v>
      </c>
      <c r="B231" s="81">
        <v>21.517900000000001</v>
      </c>
      <c r="C231" s="80">
        <v>1.2934000000000001</v>
      </c>
      <c r="D231" s="107">
        <v>20.224499999999999</v>
      </c>
      <c r="E231" s="80">
        <v>3.9923999999999999</v>
      </c>
      <c r="F231" s="80">
        <v>5.4100000000000002E-2</v>
      </c>
      <c r="G231" s="80">
        <v>7.5331999999999999</v>
      </c>
      <c r="H231" s="80">
        <v>4.9356999999999998</v>
      </c>
      <c r="I231" s="80">
        <v>0.26290000000000002</v>
      </c>
      <c r="J231" s="80">
        <v>2.0651999999999999</v>
      </c>
      <c r="K231" s="80">
        <v>0.95669999999999999</v>
      </c>
      <c r="L231" s="80">
        <v>1.1085</v>
      </c>
      <c r="M231" s="80">
        <v>0.1547</v>
      </c>
      <c r="N231" s="80">
        <v>1.2487999999999999</v>
      </c>
      <c r="O231" s="80">
        <v>5.9900000000000002E-2</v>
      </c>
      <c r="P231" s="80">
        <v>-8.2500000000000004E-2</v>
      </c>
      <c r="Q231" s="80" t="s">
        <v>183</v>
      </c>
      <c r="R231" s="80">
        <v>5.4112</v>
      </c>
      <c r="S231" s="80">
        <v>7.4771999999999998</v>
      </c>
      <c r="T231" s="80">
        <v>1.9659</v>
      </c>
      <c r="U231" s="80">
        <v>1.5523</v>
      </c>
      <c r="V231" s="107">
        <v>23.742699999999999</v>
      </c>
      <c r="W231" s="80">
        <v>8.6672999999999991</v>
      </c>
      <c r="X231" s="80">
        <v>3.7315999999999998</v>
      </c>
      <c r="Y231" s="80">
        <v>11.579800000000001</v>
      </c>
    </row>
    <row r="232" spans="1:25" ht="20.25" customHeight="1" x14ac:dyDescent="0.35">
      <c r="A232" s="67" t="s">
        <v>513</v>
      </c>
      <c r="B232" s="81">
        <v>22.253599999999999</v>
      </c>
      <c r="C232" s="80">
        <v>1.3389</v>
      </c>
      <c r="D232" s="107">
        <v>20.9148</v>
      </c>
      <c r="E232" s="80">
        <v>4.2732999999999999</v>
      </c>
      <c r="F232" s="80">
        <v>5.7799999999999997E-2</v>
      </c>
      <c r="G232" s="80">
        <v>8.3510000000000009</v>
      </c>
      <c r="H232" s="80">
        <v>4.8781999999999996</v>
      </c>
      <c r="I232" s="80">
        <v>0.13420000000000001</v>
      </c>
      <c r="J232" s="80">
        <v>1.8109999999999999</v>
      </c>
      <c r="K232" s="80">
        <v>0.78159999999999996</v>
      </c>
      <c r="L232" s="80">
        <v>1.0294000000000001</v>
      </c>
      <c r="M232" s="80">
        <v>0.1555</v>
      </c>
      <c r="N232" s="80">
        <v>1.2712000000000001</v>
      </c>
      <c r="O232" s="80">
        <v>6.9099999999999995E-2</v>
      </c>
      <c r="P232" s="80">
        <v>-8.6599999999999996E-2</v>
      </c>
      <c r="Q232" s="80" t="s">
        <v>183</v>
      </c>
      <c r="R232" s="80">
        <v>5.7411000000000003</v>
      </c>
      <c r="S232" s="80">
        <v>8.2812999999999999</v>
      </c>
      <c r="T232" s="80">
        <v>1.9352</v>
      </c>
      <c r="U232" s="80">
        <v>1.6023000000000001</v>
      </c>
      <c r="V232" s="107">
        <v>24.452400000000001</v>
      </c>
      <c r="W232" s="80">
        <v>8.2500999999999998</v>
      </c>
      <c r="X232" s="80">
        <v>3.3719999999999999</v>
      </c>
      <c r="Y232" s="80">
        <v>12.6821</v>
      </c>
    </row>
    <row r="233" spans="1:25" ht="20.25" customHeight="1" x14ac:dyDescent="0.35">
      <c r="A233" s="67" t="s">
        <v>514</v>
      </c>
      <c r="B233" s="81">
        <v>25.450500000000002</v>
      </c>
      <c r="C233" s="80">
        <v>1.5769</v>
      </c>
      <c r="D233" s="107">
        <v>23.8736</v>
      </c>
      <c r="E233" s="80">
        <v>6.3441999999999998</v>
      </c>
      <c r="F233" s="80">
        <v>6.1100000000000002E-2</v>
      </c>
      <c r="G233" s="80">
        <v>8.0754000000000001</v>
      </c>
      <c r="H233" s="80">
        <v>5.6318000000000001</v>
      </c>
      <c r="I233" s="80">
        <v>0.14610000000000001</v>
      </c>
      <c r="J233" s="80">
        <v>2.0072000000000001</v>
      </c>
      <c r="K233" s="80">
        <v>0.89339999999999997</v>
      </c>
      <c r="L233" s="80">
        <v>1.1136999999999999</v>
      </c>
      <c r="M233" s="80">
        <v>8.9899999999999994E-2</v>
      </c>
      <c r="N233" s="80">
        <v>1.5442</v>
      </c>
      <c r="O233" s="80">
        <v>6.4500000000000002E-2</v>
      </c>
      <c r="P233" s="80">
        <v>-9.0800000000000006E-2</v>
      </c>
      <c r="Q233" s="80" t="s">
        <v>183</v>
      </c>
      <c r="R233" s="80">
        <v>8.0836000000000006</v>
      </c>
      <c r="S233" s="80">
        <v>8.0058000000000007</v>
      </c>
      <c r="T233" s="80">
        <v>1.4857</v>
      </c>
      <c r="U233" s="80">
        <v>1.5335000000000001</v>
      </c>
      <c r="V233" s="107">
        <v>26.892800000000001</v>
      </c>
      <c r="W233" s="80">
        <v>9.4192</v>
      </c>
      <c r="X233" s="80">
        <v>3.7873999999999999</v>
      </c>
      <c r="Y233" s="80">
        <v>14.480700000000001</v>
      </c>
    </row>
    <row r="234" spans="1:25" ht="20.25" customHeight="1" x14ac:dyDescent="0.35">
      <c r="A234" s="67" t="s">
        <v>515</v>
      </c>
      <c r="B234" s="81">
        <v>26.364999999999998</v>
      </c>
      <c r="C234" s="80">
        <v>1.4953000000000001</v>
      </c>
      <c r="D234" s="107">
        <v>24.869700000000002</v>
      </c>
      <c r="E234" s="80">
        <v>5.5606</v>
      </c>
      <c r="F234" s="80">
        <v>5.0500000000000003E-2</v>
      </c>
      <c r="G234" s="80">
        <v>7.8550000000000004</v>
      </c>
      <c r="H234" s="80">
        <v>5.3856999999999999</v>
      </c>
      <c r="I234" s="80">
        <v>0.5131</v>
      </c>
      <c r="J234" s="80">
        <v>3.9060999999999999</v>
      </c>
      <c r="K234" s="80">
        <v>1.7431000000000001</v>
      </c>
      <c r="L234" s="80">
        <v>2.1629999999999998</v>
      </c>
      <c r="M234" s="80">
        <v>3.4099999999999998E-2</v>
      </c>
      <c r="N234" s="80">
        <v>1.5834999999999999</v>
      </c>
      <c r="O234" s="80">
        <v>6.0699999999999997E-2</v>
      </c>
      <c r="P234" s="80">
        <v>-7.9500000000000001E-2</v>
      </c>
      <c r="Q234" s="80" t="s">
        <v>183</v>
      </c>
      <c r="R234" s="80">
        <v>7.3163</v>
      </c>
      <c r="S234" s="80">
        <v>7.7939999999999996</v>
      </c>
      <c r="T234" s="80">
        <v>1.4464999999999999</v>
      </c>
      <c r="U234" s="80">
        <v>1.5986</v>
      </c>
      <c r="V234" s="107">
        <v>27.9148</v>
      </c>
      <c r="W234" s="80">
        <v>11.422499999999999</v>
      </c>
      <c r="X234" s="80">
        <v>6.0368000000000004</v>
      </c>
      <c r="Y234" s="80">
        <v>13.466100000000001</v>
      </c>
    </row>
    <row r="235" spans="1:25" ht="20.25" customHeight="1" x14ac:dyDescent="0.35">
      <c r="A235" s="67" t="s">
        <v>516</v>
      </c>
      <c r="B235" s="81">
        <v>26.3368</v>
      </c>
      <c r="C235" s="80">
        <v>1.4785999999999999</v>
      </c>
      <c r="D235" s="107">
        <v>24.8582</v>
      </c>
      <c r="E235" s="80">
        <v>4.6656000000000004</v>
      </c>
      <c r="F235" s="80">
        <v>6.4100000000000004E-2</v>
      </c>
      <c r="G235" s="80">
        <v>7.1923000000000004</v>
      </c>
      <c r="H235" s="80">
        <v>5.9588999999999999</v>
      </c>
      <c r="I235" s="80">
        <v>0.78190000000000004</v>
      </c>
      <c r="J235" s="80">
        <v>4.6143999999999998</v>
      </c>
      <c r="K235" s="80">
        <v>2.1402000000000001</v>
      </c>
      <c r="L235" s="80">
        <v>2.4742999999999999</v>
      </c>
      <c r="M235" s="80">
        <v>2.4799999999999999E-2</v>
      </c>
      <c r="N235" s="80">
        <v>1.5652999999999999</v>
      </c>
      <c r="O235" s="80">
        <v>6.7199999999999996E-2</v>
      </c>
      <c r="P235" s="80">
        <v>-7.6300000000000007E-2</v>
      </c>
      <c r="Q235" s="80" t="s">
        <v>183</v>
      </c>
      <c r="R235" s="80">
        <v>6.4240000000000004</v>
      </c>
      <c r="S235" s="80">
        <v>7.1304999999999996</v>
      </c>
      <c r="T235" s="80">
        <v>1.6894</v>
      </c>
      <c r="U235" s="80">
        <v>1.5978000000000001</v>
      </c>
      <c r="V235" s="107">
        <v>28.145399999999999</v>
      </c>
      <c r="W235" s="80">
        <v>12.9453</v>
      </c>
      <c r="X235" s="80">
        <v>6.9863999999999997</v>
      </c>
      <c r="Y235" s="80">
        <v>11.922000000000001</v>
      </c>
    </row>
    <row r="236" spans="1:25" ht="20.25" customHeight="1" x14ac:dyDescent="0.35">
      <c r="A236" s="67" t="s">
        <v>517</v>
      </c>
      <c r="B236" s="81">
        <v>28.501300000000001</v>
      </c>
      <c r="C236" s="80">
        <v>1.5588</v>
      </c>
      <c r="D236" s="107">
        <v>26.942399999999999</v>
      </c>
      <c r="E236" s="80">
        <v>4.7723000000000004</v>
      </c>
      <c r="F236" s="80">
        <v>5.91E-2</v>
      </c>
      <c r="G236" s="80">
        <v>10.351800000000001</v>
      </c>
      <c r="H236" s="80">
        <v>5.5373999999999999</v>
      </c>
      <c r="I236" s="80">
        <v>0.62609999999999999</v>
      </c>
      <c r="J236" s="80">
        <v>3.883</v>
      </c>
      <c r="K236" s="80">
        <v>1.7847999999999999</v>
      </c>
      <c r="L236" s="80">
        <v>2.0981999999999998</v>
      </c>
      <c r="M236" s="80">
        <v>4.48E-2</v>
      </c>
      <c r="N236" s="80">
        <v>1.6617999999999999</v>
      </c>
      <c r="O236" s="80">
        <v>9.74E-2</v>
      </c>
      <c r="P236" s="80">
        <v>-9.11E-2</v>
      </c>
      <c r="Q236" s="80" t="s">
        <v>183</v>
      </c>
      <c r="R236" s="80">
        <v>6.6543999999999999</v>
      </c>
      <c r="S236" s="80">
        <v>10.287800000000001</v>
      </c>
      <c r="T236" s="80">
        <v>1.8191999999999999</v>
      </c>
      <c r="U236" s="80">
        <v>1.6871</v>
      </c>
      <c r="V236" s="107">
        <v>30.4513</v>
      </c>
      <c r="W236" s="80">
        <v>11.7531</v>
      </c>
      <c r="X236" s="80">
        <v>6.2157</v>
      </c>
      <c r="Y236" s="80">
        <v>15.1831</v>
      </c>
    </row>
    <row r="237" spans="1:25" ht="20.25" customHeight="1" x14ac:dyDescent="0.35">
      <c r="A237" s="67" t="s">
        <v>518</v>
      </c>
      <c r="B237" s="81">
        <v>26.299700000000001</v>
      </c>
      <c r="C237" s="80">
        <v>1.4697</v>
      </c>
      <c r="D237" s="107">
        <v>24.83</v>
      </c>
      <c r="E237" s="80">
        <v>4.9983000000000004</v>
      </c>
      <c r="F237" s="80">
        <v>5.1299999999999998E-2</v>
      </c>
      <c r="G237" s="80">
        <v>9.3030000000000008</v>
      </c>
      <c r="H237" s="80">
        <v>5.0899000000000001</v>
      </c>
      <c r="I237" s="80">
        <v>0.55720000000000003</v>
      </c>
      <c r="J237" s="80">
        <v>3.226</v>
      </c>
      <c r="K237" s="80">
        <v>1.5076000000000001</v>
      </c>
      <c r="L237" s="80">
        <v>1.7183999999999999</v>
      </c>
      <c r="M237" s="80">
        <v>9.5899999999999999E-2</v>
      </c>
      <c r="N237" s="80">
        <v>1.5166999999999999</v>
      </c>
      <c r="O237" s="80">
        <v>8.4699999999999998E-2</v>
      </c>
      <c r="P237" s="80">
        <v>-9.2999999999999999E-2</v>
      </c>
      <c r="Q237" s="80" t="s">
        <v>183</v>
      </c>
      <c r="R237" s="80">
        <v>6.7077</v>
      </c>
      <c r="S237" s="80">
        <v>9.2462</v>
      </c>
      <c r="T237" s="80">
        <v>2.0303</v>
      </c>
      <c r="U237" s="80">
        <v>1.5548</v>
      </c>
      <c r="V237" s="107">
        <v>28.417400000000001</v>
      </c>
      <c r="W237" s="80">
        <v>10.4857</v>
      </c>
      <c r="X237" s="80">
        <v>5.3958000000000004</v>
      </c>
      <c r="Y237" s="80">
        <v>14.352600000000001</v>
      </c>
    </row>
    <row r="238" spans="1:25" ht="20.25" customHeight="1" x14ac:dyDescent="0.35">
      <c r="A238" s="67" t="s">
        <v>519</v>
      </c>
      <c r="B238" s="81">
        <v>26.5017</v>
      </c>
      <c r="C238" s="80">
        <v>1.4772000000000001</v>
      </c>
      <c r="D238" s="107">
        <v>25.0244</v>
      </c>
      <c r="E238" s="80">
        <v>4.1550000000000002</v>
      </c>
      <c r="F238" s="80">
        <v>5.3100000000000001E-2</v>
      </c>
      <c r="G238" s="80">
        <v>11.0961</v>
      </c>
      <c r="H238" s="80">
        <v>5.1210000000000004</v>
      </c>
      <c r="I238" s="80">
        <v>0.44090000000000001</v>
      </c>
      <c r="J238" s="80">
        <v>2.3919999999999999</v>
      </c>
      <c r="K238" s="80">
        <v>1.0604</v>
      </c>
      <c r="L238" s="80">
        <v>1.3317000000000001</v>
      </c>
      <c r="M238" s="80">
        <v>0.15290000000000001</v>
      </c>
      <c r="N238" s="80">
        <v>1.6164000000000001</v>
      </c>
      <c r="O238" s="80">
        <v>8.3299999999999999E-2</v>
      </c>
      <c r="P238" s="80">
        <v>-8.6400000000000005E-2</v>
      </c>
      <c r="Q238" s="80" t="s">
        <v>183</v>
      </c>
      <c r="R238" s="80">
        <v>5.9450000000000003</v>
      </c>
      <c r="S238" s="80">
        <v>11.0589</v>
      </c>
      <c r="T238" s="80">
        <v>2.1857000000000002</v>
      </c>
      <c r="U238" s="80">
        <v>1.5669999999999999</v>
      </c>
      <c r="V238" s="107">
        <v>28.779499999999999</v>
      </c>
      <c r="W238" s="80">
        <v>9.7233000000000001</v>
      </c>
      <c r="X238" s="80">
        <v>4.6022999999999996</v>
      </c>
      <c r="Y238" s="80">
        <v>15.3042</v>
      </c>
    </row>
    <row r="239" spans="1:25" ht="20.25" customHeight="1" x14ac:dyDescent="0.35">
      <c r="A239" s="67" t="s">
        <v>520</v>
      </c>
      <c r="B239" s="81">
        <v>23.668900000000001</v>
      </c>
      <c r="C239" s="80">
        <v>1.2902</v>
      </c>
      <c r="D239" s="107">
        <v>22.378699999999998</v>
      </c>
      <c r="E239" s="80">
        <v>1.8643000000000001</v>
      </c>
      <c r="F239" s="80">
        <v>4.1099999999999998E-2</v>
      </c>
      <c r="G239" s="80">
        <v>11.259600000000001</v>
      </c>
      <c r="H239" s="80">
        <v>4.8369999999999997</v>
      </c>
      <c r="I239" s="80">
        <v>0.30520000000000003</v>
      </c>
      <c r="J239" s="80">
        <v>2.3633999999999999</v>
      </c>
      <c r="K239" s="80">
        <v>1.101</v>
      </c>
      <c r="L239" s="80">
        <v>1.2623</v>
      </c>
      <c r="M239" s="80">
        <v>0.22570000000000001</v>
      </c>
      <c r="N239" s="80">
        <v>1.5</v>
      </c>
      <c r="O239" s="80">
        <v>6.8900000000000003E-2</v>
      </c>
      <c r="P239" s="80">
        <v>-8.6400000000000005E-2</v>
      </c>
      <c r="Q239" s="80" t="s">
        <v>183</v>
      </c>
      <c r="R239" s="80">
        <v>3.5026999999999999</v>
      </c>
      <c r="S239" s="80">
        <v>11.2311</v>
      </c>
      <c r="T239" s="80">
        <v>1.8180000000000001</v>
      </c>
      <c r="U239" s="80">
        <v>1.8946000000000001</v>
      </c>
      <c r="V239" s="107">
        <v>26.094000000000001</v>
      </c>
      <c r="W239" s="80">
        <v>9.2311999999999994</v>
      </c>
      <c r="X239" s="80">
        <v>4.3941999999999997</v>
      </c>
      <c r="Y239" s="80">
        <v>13.164999999999999</v>
      </c>
    </row>
    <row r="240" spans="1:25" ht="20.25" customHeight="1" x14ac:dyDescent="0.35">
      <c r="A240" s="67" t="s">
        <v>521</v>
      </c>
      <c r="B240" s="81">
        <v>21.5564</v>
      </c>
      <c r="C240" s="80">
        <v>1.2279</v>
      </c>
      <c r="D240" s="107">
        <v>20.328499999999998</v>
      </c>
      <c r="E240" s="80">
        <v>1.0181</v>
      </c>
      <c r="F240" s="80">
        <v>2.8000000000000001E-2</v>
      </c>
      <c r="G240" s="80">
        <v>9.9588999999999999</v>
      </c>
      <c r="H240" s="80">
        <v>5.0502000000000002</v>
      </c>
      <c r="I240" s="80">
        <v>0.21560000000000001</v>
      </c>
      <c r="J240" s="80">
        <v>2.3039000000000001</v>
      </c>
      <c r="K240" s="80">
        <v>1.0402</v>
      </c>
      <c r="L240" s="80">
        <v>1.2637</v>
      </c>
      <c r="M240" s="80">
        <v>0.26979999999999998</v>
      </c>
      <c r="N240" s="80">
        <v>1.5124</v>
      </c>
      <c r="O240" s="80">
        <v>5.9400000000000001E-2</v>
      </c>
      <c r="P240" s="80">
        <v>-8.7900000000000006E-2</v>
      </c>
      <c r="Q240" s="80" t="s">
        <v>183</v>
      </c>
      <c r="R240" s="80">
        <v>2.6835</v>
      </c>
      <c r="S240" s="80">
        <v>9.8933999999999997</v>
      </c>
      <c r="T240" s="80">
        <v>1.9104000000000001</v>
      </c>
      <c r="U240" s="80">
        <v>1.7210000000000001</v>
      </c>
      <c r="V240" s="107">
        <v>23.962399999999999</v>
      </c>
      <c r="W240" s="80">
        <v>9.3520000000000003</v>
      </c>
      <c r="X240" s="80">
        <v>4.3017000000000003</v>
      </c>
      <c r="Y240" s="80">
        <v>11.005000000000001</v>
      </c>
    </row>
    <row r="241" spans="1:25" ht="20.25" customHeight="1" x14ac:dyDescent="0.35">
      <c r="A241" s="67" t="s">
        <v>522</v>
      </c>
      <c r="B241" s="81">
        <v>20.8977</v>
      </c>
      <c r="C241" s="80">
        <v>1.2447999999999999</v>
      </c>
      <c r="D241" s="107">
        <v>19.652999999999999</v>
      </c>
      <c r="E241" s="80">
        <v>1.4479</v>
      </c>
      <c r="F241" s="80">
        <v>3.6700000000000003E-2</v>
      </c>
      <c r="G241" s="80">
        <v>10.1355</v>
      </c>
      <c r="H241" s="80">
        <v>5.2430000000000003</v>
      </c>
      <c r="I241" s="80">
        <v>0.1066</v>
      </c>
      <c r="J241" s="80">
        <v>1.3153999999999999</v>
      </c>
      <c r="K241" s="80">
        <v>0.58930000000000005</v>
      </c>
      <c r="L241" s="80">
        <v>0.72619999999999996</v>
      </c>
      <c r="M241" s="80">
        <v>0.22869999999999999</v>
      </c>
      <c r="N241" s="80">
        <v>1.1831</v>
      </c>
      <c r="O241" s="80">
        <v>4.3700000000000003E-2</v>
      </c>
      <c r="P241" s="80">
        <v>-8.7599999999999997E-2</v>
      </c>
      <c r="Q241" s="80" t="s">
        <v>183</v>
      </c>
      <c r="R241" s="80">
        <v>2.7574000000000001</v>
      </c>
      <c r="S241" s="80">
        <v>10.089399999999999</v>
      </c>
      <c r="T241" s="80">
        <v>1.629</v>
      </c>
      <c r="U241" s="80">
        <v>1.6637999999999999</v>
      </c>
      <c r="V241" s="107">
        <v>22.9482</v>
      </c>
      <c r="W241" s="80">
        <v>8.0768000000000004</v>
      </c>
      <c r="X241" s="80">
        <v>2.8338000000000001</v>
      </c>
      <c r="Y241" s="80">
        <v>11.62</v>
      </c>
    </row>
    <row r="242" spans="1:25" ht="20.25" customHeight="1" x14ac:dyDescent="0.35">
      <c r="A242" s="67" t="s">
        <v>523</v>
      </c>
      <c r="B242" s="81">
        <v>20.900300000000001</v>
      </c>
      <c r="C242" s="80">
        <v>1.2087000000000001</v>
      </c>
      <c r="D242" s="107">
        <v>19.691600000000001</v>
      </c>
      <c r="E242" s="80">
        <v>0.8952</v>
      </c>
      <c r="F242" s="80">
        <v>3.1099999999999999E-2</v>
      </c>
      <c r="G242" s="80">
        <v>9.5640000000000001</v>
      </c>
      <c r="H242" s="80">
        <v>5.8041</v>
      </c>
      <c r="I242" s="80">
        <v>0.26040000000000002</v>
      </c>
      <c r="J242" s="80">
        <v>1.9633</v>
      </c>
      <c r="K242" s="80">
        <v>0.91859999999999997</v>
      </c>
      <c r="L242" s="80">
        <v>1.0447</v>
      </c>
      <c r="M242" s="80">
        <v>0.2772</v>
      </c>
      <c r="N242" s="80">
        <v>0.9012</v>
      </c>
      <c r="O242" s="80">
        <v>7.0800000000000002E-2</v>
      </c>
      <c r="P242" s="80">
        <v>-7.5600000000000001E-2</v>
      </c>
      <c r="Q242" s="80" t="s">
        <v>183</v>
      </c>
      <c r="R242" s="80">
        <v>1.9329000000000001</v>
      </c>
      <c r="S242" s="80">
        <v>9.5294000000000008</v>
      </c>
      <c r="T242" s="80">
        <v>1.7525999999999999</v>
      </c>
      <c r="U242" s="80">
        <v>1.7929999999999999</v>
      </c>
      <c r="V242" s="107">
        <v>23.239899999999999</v>
      </c>
      <c r="W242" s="80">
        <v>9.2062000000000008</v>
      </c>
      <c r="X242" s="80">
        <v>3.4020999999999999</v>
      </c>
      <c r="Y242" s="80">
        <v>10.4903</v>
      </c>
    </row>
    <row r="243" spans="1:25" ht="20.25" customHeight="1" x14ac:dyDescent="0.35">
      <c r="A243" s="67" t="s">
        <v>524</v>
      </c>
      <c r="B243" s="81">
        <v>20.778600000000001</v>
      </c>
      <c r="C243" s="80">
        <v>1.2072000000000001</v>
      </c>
      <c r="D243" s="107">
        <v>19.571400000000001</v>
      </c>
      <c r="E243" s="80">
        <v>0.58540000000000003</v>
      </c>
      <c r="F243" s="80">
        <v>2.9100000000000001E-2</v>
      </c>
      <c r="G243" s="80">
        <v>9.5620999999999992</v>
      </c>
      <c r="H243" s="80">
        <v>5.7123999999999997</v>
      </c>
      <c r="I243" s="80">
        <v>0.26950000000000002</v>
      </c>
      <c r="J243" s="80">
        <v>2.3149999999999999</v>
      </c>
      <c r="K243" s="80">
        <v>1.0230999999999999</v>
      </c>
      <c r="L243" s="80">
        <v>1.2919</v>
      </c>
      <c r="M243" s="80">
        <v>0.27489999999999998</v>
      </c>
      <c r="N243" s="80">
        <v>0.83730000000000004</v>
      </c>
      <c r="O243" s="80">
        <v>7.0199999999999999E-2</v>
      </c>
      <c r="P243" s="80">
        <v>-8.4500000000000006E-2</v>
      </c>
      <c r="Q243" s="80" t="s">
        <v>183</v>
      </c>
      <c r="R243" s="80">
        <v>1.5792999999999999</v>
      </c>
      <c r="S243" s="80">
        <v>9.5046999999999997</v>
      </c>
      <c r="T243" s="80">
        <v>1.8182</v>
      </c>
      <c r="U243" s="80">
        <v>1.782</v>
      </c>
      <c r="V243" s="107">
        <v>23.174199999999999</v>
      </c>
      <c r="W243" s="80">
        <v>9.4091000000000005</v>
      </c>
      <c r="X243" s="80">
        <v>3.6966999999999999</v>
      </c>
      <c r="Y243" s="80">
        <v>10.176600000000001</v>
      </c>
    </row>
    <row r="244" spans="1:25" ht="20.25" customHeight="1" x14ac:dyDescent="0.35">
      <c r="A244" s="67" t="s">
        <v>525</v>
      </c>
      <c r="B244" s="81">
        <v>22.055700000000002</v>
      </c>
      <c r="C244" s="80">
        <v>1.2397</v>
      </c>
      <c r="D244" s="107">
        <v>20.815999999999999</v>
      </c>
      <c r="E244" s="80">
        <v>1.0784</v>
      </c>
      <c r="F244" s="80">
        <v>4.07E-2</v>
      </c>
      <c r="G244" s="80">
        <v>10.129</v>
      </c>
      <c r="H244" s="80">
        <v>5.6124000000000001</v>
      </c>
      <c r="I244" s="80">
        <v>0.2903</v>
      </c>
      <c r="J244" s="80">
        <v>2.4380000000000002</v>
      </c>
      <c r="K244" s="80">
        <v>1.1927000000000001</v>
      </c>
      <c r="L244" s="80">
        <v>1.2453000000000001</v>
      </c>
      <c r="M244" s="80">
        <v>0.1893</v>
      </c>
      <c r="N244" s="80">
        <v>1.0494000000000001</v>
      </c>
      <c r="O244" s="80">
        <v>6.1699999999999998E-2</v>
      </c>
      <c r="P244" s="80">
        <v>-7.3099999999999998E-2</v>
      </c>
      <c r="Q244" s="80" t="s">
        <v>183</v>
      </c>
      <c r="R244" s="80">
        <v>2.3092999999999999</v>
      </c>
      <c r="S244" s="80">
        <v>10.049799999999999</v>
      </c>
      <c r="T244" s="80">
        <v>1.1740999999999999</v>
      </c>
      <c r="U244" s="80">
        <v>1.8953</v>
      </c>
      <c r="V244" s="107">
        <v>23.888300000000001</v>
      </c>
      <c r="W244" s="80">
        <v>9.5793999999999997</v>
      </c>
      <c r="X244" s="80">
        <v>3.9670000000000001</v>
      </c>
      <c r="Y244" s="80">
        <v>11.247999999999999</v>
      </c>
    </row>
    <row r="245" spans="1:25" ht="20.25" customHeight="1" x14ac:dyDescent="0.35">
      <c r="A245" s="67" t="s">
        <v>526</v>
      </c>
      <c r="B245" s="81">
        <v>25.337</v>
      </c>
      <c r="C245" s="80">
        <v>1.3931</v>
      </c>
      <c r="D245" s="107">
        <v>23.943899999999999</v>
      </c>
      <c r="E245" s="80">
        <v>1.9956</v>
      </c>
      <c r="F245" s="80">
        <v>4.5499999999999999E-2</v>
      </c>
      <c r="G245" s="80">
        <v>12.7026</v>
      </c>
      <c r="H245" s="80">
        <v>5.5551000000000004</v>
      </c>
      <c r="I245" s="80">
        <v>0.2465</v>
      </c>
      <c r="J245" s="80">
        <v>2.3157000000000001</v>
      </c>
      <c r="K245" s="80">
        <v>1.0359</v>
      </c>
      <c r="L245" s="80">
        <v>1.2798</v>
      </c>
      <c r="M245" s="80">
        <v>0.13969999999999999</v>
      </c>
      <c r="N245" s="80">
        <v>0.97219999999999995</v>
      </c>
      <c r="O245" s="80">
        <v>7.5700000000000003E-2</v>
      </c>
      <c r="P245" s="80">
        <v>-0.1047</v>
      </c>
      <c r="Q245" s="80" t="s">
        <v>183</v>
      </c>
      <c r="R245" s="80">
        <v>3.15</v>
      </c>
      <c r="S245" s="80">
        <v>12.6416</v>
      </c>
      <c r="T245" s="80">
        <v>0.51400000000000001</v>
      </c>
      <c r="U245" s="80">
        <v>1.4893000000000001</v>
      </c>
      <c r="V245" s="107">
        <v>25.949400000000001</v>
      </c>
      <c r="W245" s="80">
        <v>9.2292000000000005</v>
      </c>
      <c r="X245" s="80">
        <v>3.6741000000000001</v>
      </c>
      <c r="Y245" s="80">
        <v>14.7437</v>
      </c>
    </row>
    <row r="246" spans="1:25" ht="20.25" customHeight="1" x14ac:dyDescent="0.35">
      <c r="A246" s="67" t="s">
        <v>527</v>
      </c>
      <c r="B246" s="81">
        <v>27.991199999999999</v>
      </c>
      <c r="C246" s="80">
        <v>1.5102</v>
      </c>
      <c r="D246" s="107">
        <v>26.481000000000002</v>
      </c>
      <c r="E246" s="80">
        <v>3.1987000000000001</v>
      </c>
      <c r="F246" s="80">
        <v>6.0600000000000001E-2</v>
      </c>
      <c r="G246" s="80">
        <v>12.99</v>
      </c>
      <c r="H246" s="80">
        <v>5.7598000000000003</v>
      </c>
      <c r="I246" s="80">
        <v>0.26379999999999998</v>
      </c>
      <c r="J246" s="80">
        <v>2.8401999999999998</v>
      </c>
      <c r="K246" s="80">
        <v>1.2150000000000001</v>
      </c>
      <c r="L246" s="80">
        <v>1.6252</v>
      </c>
      <c r="M246" s="80">
        <v>8.4599999999999995E-2</v>
      </c>
      <c r="N246" s="80">
        <v>1.3001</v>
      </c>
      <c r="O246" s="80">
        <v>7.9899999999999999E-2</v>
      </c>
      <c r="P246" s="80">
        <v>-9.6799999999999997E-2</v>
      </c>
      <c r="Q246" s="80" t="s">
        <v>183</v>
      </c>
      <c r="R246" s="80">
        <v>4.7054999999999998</v>
      </c>
      <c r="S246" s="80">
        <v>12.9239</v>
      </c>
      <c r="T246" s="80">
        <v>0.65269999999999995</v>
      </c>
      <c r="U246" s="80">
        <v>1.6471</v>
      </c>
      <c r="V246" s="107">
        <v>28.783200000000001</v>
      </c>
      <c r="W246" s="80">
        <v>10.2486</v>
      </c>
      <c r="X246" s="80">
        <v>4.4886999999999997</v>
      </c>
      <c r="Y246" s="80">
        <v>16.249400000000001</v>
      </c>
    </row>
    <row r="247" spans="1:25" ht="20.25" customHeight="1" x14ac:dyDescent="0.35">
      <c r="A247" s="67" t="s">
        <v>528</v>
      </c>
      <c r="B247" s="81">
        <v>28.454799999999999</v>
      </c>
      <c r="C247" s="80">
        <v>1.5334000000000001</v>
      </c>
      <c r="D247" s="107">
        <v>26.921399999999998</v>
      </c>
      <c r="E247" s="80">
        <v>3.0348999999999999</v>
      </c>
      <c r="F247" s="80">
        <v>4.4499999999999998E-2</v>
      </c>
      <c r="G247" s="80">
        <v>12.6721</v>
      </c>
      <c r="H247" s="80">
        <v>5.8268000000000004</v>
      </c>
      <c r="I247" s="80">
        <v>0.35510000000000003</v>
      </c>
      <c r="J247" s="80">
        <v>3.3565</v>
      </c>
      <c r="K247" s="80">
        <v>1.8451</v>
      </c>
      <c r="L247" s="80">
        <v>1.5113000000000001</v>
      </c>
      <c r="M247" s="80">
        <v>5.1900000000000002E-2</v>
      </c>
      <c r="N247" s="80">
        <v>1.6024</v>
      </c>
      <c r="O247" s="80">
        <v>7.5600000000000001E-2</v>
      </c>
      <c r="P247" s="80">
        <v>-9.8299999999999998E-2</v>
      </c>
      <c r="Q247" s="80" t="s">
        <v>183</v>
      </c>
      <c r="R247" s="80">
        <v>4.8167999999999997</v>
      </c>
      <c r="S247" s="80">
        <v>12.6127</v>
      </c>
      <c r="T247" s="80">
        <v>0.44090000000000001</v>
      </c>
      <c r="U247" s="80">
        <v>1.6745000000000001</v>
      </c>
      <c r="V247" s="107">
        <v>29.039300000000001</v>
      </c>
      <c r="W247" s="80">
        <v>11.192600000000001</v>
      </c>
      <c r="X247" s="80">
        <v>5.3658000000000001</v>
      </c>
      <c r="Y247" s="80">
        <v>15.7515</v>
      </c>
    </row>
    <row r="248" spans="1:25" ht="20.25" customHeight="1" x14ac:dyDescent="0.35">
      <c r="A248" s="67" t="s">
        <v>529</v>
      </c>
      <c r="B248" s="81">
        <v>30.734300000000001</v>
      </c>
      <c r="C248" s="80">
        <v>1.6371</v>
      </c>
      <c r="D248" s="107">
        <v>29.097200000000001</v>
      </c>
      <c r="E248" s="80">
        <v>4.7634999999999996</v>
      </c>
      <c r="F248" s="80">
        <v>0.05</v>
      </c>
      <c r="G248" s="80">
        <v>13.539199999999999</v>
      </c>
      <c r="H248" s="80">
        <v>5.3525</v>
      </c>
      <c r="I248" s="80">
        <v>0.43169999999999997</v>
      </c>
      <c r="J248" s="80">
        <v>3.1970000000000001</v>
      </c>
      <c r="K248" s="80">
        <v>1.6813</v>
      </c>
      <c r="L248" s="80">
        <v>1.5157</v>
      </c>
      <c r="M248" s="80">
        <v>7.5600000000000001E-2</v>
      </c>
      <c r="N248" s="80">
        <v>1.6892</v>
      </c>
      <c r="O248" s="80">
        <v>0.10340000000000001</v>
      </c>
      <c r="P248" s="80">
        <v>-0.105</v>
      </c>
      <c r="Q248" s="80" t="s">
        <v>183</v>
      </c>
      <c r="R248" s="80">
        <v>6.6769999999999996</v>
      </c>
      <c r="S248" s="80">
        <v>13.468400000000001</v>
      </c>
      <c r="T248" s="80">
        <v>0.16470000000000001</v>
      </c>
      <c r="U248" s="80">
        <v>1.8355999999999999</v>
      </c>
      <c r="V248" s="107">
        <v>31.0975</v>
      </c>
      <c r="W248" s="80">
        <v>10.746</v>
      </c>
      <c r="X248" s="80">
        <v>5.3935000000000004</v>
      </c>
      <c r="Y248" s="80">
        <v>18.352699999999999</v>
      </c>
    </row>
    <row r="249" spans="1:25" ht="20.25" customHeight="1" x14ac:dyDescent="0.35">
      <c r="A249" s="67" t="s">
        <v>530</v>
      </c>
      <c r="B249" s="81">
        <v>25.686599999999999</v>
      </c>
      <c r="C249" s="80">
        <v>1.4088000000000001</v>
      </c>
      <c r="D249" s="107">
        <v>24.277699999999999</v>
      </c>
      <c r="E249" s="80">
        <v>3.57</v>
      </c>
      <c r="F249" s="80">
        <v>3.6999999999999998E-2</v>
      </c>
      <c r="G249" s="80">
        <v>9.5632000000000001</v>
      </c>
      <c r="H249" s="80">
        <v>5.2782999999999998</v>
      </c>
      <c r="I249" s="80">
        <v>0.3775</v>
      </c>
      <c r="J249" s="80">
        <v>3.8090999999999999</v>
      </c>
      <c r="K249" s="80">
        <v>1.909</v>
      </c>
      <c r="L249" s="80">
        <v>1.9</v>
      </c>
      <c r="M249" s="80">
        <v>0.10290000000000001</v>
      </c>
      <c r="N249" s="80">
        <v>1.5345</v>
      </c>
      <c r="O249" s="80">
        <v>9.2899999999999996E-2</v>
      </c>
      <c r="P249" s="80">
        <v>-8.7499999999999994E-2</v>
      </c>
      <c r="Q249" s="80" t="s">
        <v>183</v>
      </c>
      <c r="R249" s="80">
        <v>5.2918000000000003</v>
      </c>
      <c r="S249" s="80">
        <v>9.5056999999999992</v>
      </c>
      <c r="T249" s="80">
        <v>1.0564</v>
      </c>
      <c r="U249" s="80">
        <v>1.5316000000000001</v>
      </c>
      <c r="V249" s="107">
        <v>26.8657</v>
      </c>
      <c r="W249" s="80">
        <v>11.1022</v>
      </c>
      <c r="X249" s="80">
        <v>5.8239000000000001</v>
      </c>
      <c r="Y249" s="80">
        <v>13.1701</v>
      </c>
    </row>
    <row r="250" spans="1:25" ht="20.25" customHeight="1" x14ac:dyDescent="0.35">
      <c r="A250" s="67" t="s">
        <v>531</v>
      </c>
      <c r="B250" s="81">
        <v>25.120799999999999</v>
      </c>
      <c r="C250" s="80">
        <v>1.3697999999999999</v>
      </c>
      <c r="D250" s="107">
        <v>23.751000000000001</v>
      </c>
      <c r="E250" s="80">
        <v>1.5491999999999999</v>
      </c>
      <c r="F250" s="80">
        <v>3.9600000000000003E-2</v>
      </c>
      <c r="G250" s="80">
        <v>10.8238</v>
      </c>
      <c r="H250" s="80">
        <v>5.3955000000000002</v>
      </c>
      <c r="I250" s="80">
        <v>0.50619999999999998</v>
      </c>
      <c r="J250" s="80">
        <v>3.5491999999999999</v>
      </c>
      <c r="K250" s="80">
        <v>1.8131999999999999</v>
      </c>
      <c r="L250" s="80">
        <v>1.736</v>
      </c>
      <c r="M250" s="80">
        <v>0.23910000000000001</v>
      </c>
      <c r="N250" s="80">
        <v>1.6474</v>
      </c>
      <c r="O250" s="80">
        <v>9.4E-2</v>
      </c>
      <c r="P250" s="80">
        <v>-9.3100000000000002E-2</v>
      </c>
      <c r="Q250" s="80" t="s">
        <v>183</v>
      </c>
      <c r="R250" s="80">
        <v>3.3967999999999998</v>
      </c>
      <c r="S250" s="80">
        <v>10.757300000000001</v>
      </c>
      <c r="T250" s="80">
        <v>1.3855</v>
      </c>
      <c r="U250" s="80">
        <v>1.4983</v>
      </c>
      <c r="V250" s="107">
        <v>26.634799999999998</v>
      </c>
      <c r="W250" s="80">
        <v>11.337400000000001</v>
      </c>
      <c r="X250" s="80">
        <v>5.9420000000000002</v>
      </c>
      <c r="Y250" s="80">
        <v>12.412599999999999</v>
      </c>
    </row>
    <row r="251" spans="1:25" ht="20.25" customHeight="1" x14ac:dyDescent="0.35">
      <c r="A251" s="67" t="s">
        <v>532</v>
      </c>
      <c r="B251" s="81">
        <v>21.433</v>
      </c>
      <c r="C251" s="80">
        <v>1.1547000000000001</v>
      </c>
      <c r="D251" s="107">
        <v>20.278300000000002</v>
      </c>
      <c r="E251" s="80">
        <v>0.43630000000000002</v>
      </c>
      <c r="F251" s="80">
        <v>1.5699999999999999E-2</v>
      </c>
      <c r="G251" s="80">
        <v>10.1828</v>
      </c>
      <c r="H251" s="80">
        <v>4.8940999999999999</v>
      </c>
      <c r="I251" s="80">
        <v>0.20499999999999999</v>
      </c>
      <c r="J251" s="80">
        <v>2.8631000000000002</v>
      </c>
      <c r="K251" s="80">
        <v>1.6514</v>
      </c>
      <c r="L251" s="80">
        <v>1.2117</v>
      </c>
      <c r="M251" s="80">
        <v>0.37359999999999999</v>
      </c>
      <c r="N251" s="80">
        <v>1.3118000000000001</v>
      </c>
      <c r="O251" s="80">
        <v>7.3899999999999993E-2</v>
      </c>
      <c r="P251" s="80">
        <v>-7.8100000000000003E-2</v>
      </c>
      <c r="Q251" s="80" t="s">
        <v>183</v>
      </c>
      <c r="R251" s="80">
        <v>1.8715999999999999</v>
      </c>
      <c r="S251" s="80">
        <v>10.148899999999999</v>
      </c>
      <c r="T251" s="80">
        <v>2</v>
      </c>
      <c r="U251" s="80">
        <v>1.9486000000000001</v>
      </c>
      <c r="V251" s="107">
        <v>24.226900000000001</v>
      </c>
      <c r="W251" s="80">
        <v>9.6476000000000006</v>
      </c>
      <c r="X251" s="80">
        <v>4.7534999999999998</v>
      </c>
      <c r="Y251" s="80">
        <v>10.6348</v>
      </c>
    </row>
    <row r="252" spans="1:25" ht="20.25" customHeight="1" x14ac:dyDescent="0.35">
      <c r="A252" s="67" t="s">
        <v>533</v>
      </c>
      <c r="B252" s="81">
        <v>21.787400000000002</v>
      </c>
      <c r="C252" s="80">
        <v>1.2896000000000001</v>
      </c>
      <c r="D252" s="107">
        <v>20.497800000000002</v>
      </c>
      <c r="E252" s="80">
        <v>0.5726</v>
      </c>
      <c r="F252" s="80">
        <v>2.0899999999999998E-2</v>
      </c>
      <c r="G252" s="80">
        <v>9.7501999999999995</v>
      </c>
      <c r="H252" s="80">
        <v>5.5457999999999998</v>
      </c>
      <c r="I252" s="80">
        <v>0.1368</v>
      </c>
      <c r="J252" s="80">
        <v>2.4538000000000002</v>
      </c>
      <c r="K252" s="80">
        <v>1.1938</v>
      </c>
      <c r="L252" s="80">
        <v>1.26</v>
      </c>
      <c r="M252" s="80">
        <v>0.40689999999999998</v>
      </c>
      <c r="N252" s="80">
        <v>1.6156999999999999</v>
      </c>
      <c r="O252" s="80">
        <v>8.7999999999999995E-2</v>
      </c>
      <c r="P252" s="80">
        <v>-9.2999999999999999E-2</v>
      </c>
      <c r="Q252" s="80" t="s">
        <v>183</v>
      </c>
      <c r="R252" s="80">
        <v>2.3408000000000002</v>
      </c>
      <c r="S252" s="80">
        <v>9.7066999999999997</v>
      </c>
      <c r="T252" s="80">
        <v>1.7611000000000001</v>
      </c>
      <c r="U252" s="80">
        <v>1.9697</v>
      </c>
      <c r="V252" s="107">
        <v>24.2286</v>
      </c>
      <c r="W252" s="80">
        <v>10.1591</v>
      </c>
      <c r="X252" s="80">
        <v>4.6132999999999997</v>
      </c>
      <c r="Y252" s="80">
        <v>10.3437</v>
      </c>
    </row>
    <row r="253" spans="1:25" ht="20.25" customHeight="1" x14ac:dyDescent="0.35">
      <c r="A253" s="67" t="s">
        <v>534</v>
      </c>
      <c r="B253" s="81">
        <v>20.502700000000001</v>
      </c>
      <c r="C253" s="80">
        <v>1.1780999999999999</v>
      </c>
      <c r="D253" s="107">
        <v>19.3246</v>
      </c>
      <c r="E253" s="80">
        <v>0.44159999999999999</v>
      </c>
      <c r="F253" s="80">
        <v>2.4199999999999999E-2</v>
      </c>
      <c r="G253" s="80">
        <v>8.5343</v>
      </c>
      <c r="H253" s="80">
        <v>5.7572999999999999</v>
      </c>
      <c r="I253" s="80">
        <v>0.18360000000000001</v>
      </c>
      <c r="J253" s="80">
        <v>2.9935999999999998</v>
      </c>
      <c r="K253" s="80">
        <v>1.4842</v>
      </c>
      <c r="L253" s="80">
        <v>1.5095000000000001</v>
      </c>
      <c r="M253" s="80">
        <v>0.40039999999999998</v>
      </c>
      <c r="N253" s="80">
        <v>0.9708</v>
      </c>
      <c r="O253" s="80">
        <v>9.5899999999999999E-2</v>
      </c>
      <c r="P253" s="80">
        <v>-7.7100000000000002E-2</v>
      </c>
      <c r="Q253" s="80" t="s">
        <v>183</v>
      </c>
      <c r="R253" s="80">
        <v>1.5855999999999999</v>
      </c>
      <c r="S253" s="80">
        <v>8.4811999999999994</v>
      </c>
      <c r="T253" s="80">
        <v>1.4891000000000001</v>
      </c>
      <c r="U253" s="80">
        <v>1.8569</v>
      </c>
      <c r="V253" s="107">
        <v>22.6706</v>
      </c>
      <c r="W253" s="80">
        <v>10.3057</v>
      </c>
      <c r="X253" s="80">
        <v>4.5484</v>
      </c>
      <c r="Y253" s="80">
        <v>9.0000999999999998</v>
      </c>
    </row>
    <row r="254" spans="1:25" ht="20.25" customHeight="1" x14ac:dyDescent="0.35">
      <c r="A254" s="67" t="s">
        <v>535</v>
      </c>
      <c r="B254" s="81">
        <v>20.544599999999999</v>
      </c>
      <c r="C254" s="80">
        <v>1.2317</v>
      </c>
      <c r="D254" s="107">
        <v>19.312899999999999</v>
      </c>
      <c r="E254" s="80">
        <v>0.42549999999999999</v>
      </c>
      <c r="F254" s="80">
        <v>1.9400000000000001E-2</v>
      </c>
      <c r="G254" s="80">
        <v>9.0952999999999999</v>
      </c>
      <c r="H254" s="80">
        <v>5.34</v>
      </c>
      <c r="I254" s="80">
        <v>0.1953</v>
      </c>
      <c r="J254" s="80">
        <v>2.3843000000000001</v>
      </c>
      <c r="K254" s="80">
        <v>1.2001999999999999</v>
      </c>
      <c r="L254" s="80">
        <v>1.1840999999999999</v>
      </c>
      <c r="M254" s="80">
        <v>0.40079999999999999</v>
      </c>
      <c r="N254" s="80">
        <v>1.4376</v>
      </c>
      <c r="O254" s="80">
        <v>0.10100000000000001</v>
      </c>
      <c r="P254" s="80">
        <v>-8.6300000000000002E-2</v>
      </c>
      <c r="Q254" s="80" t="s">
        <v>183</v>
      </c>
      <c r="R254" s="80">
        <v>2.0411000000000001</v>
      </c>
      <c r="S254" s="80">
        <v>9.0376999999999992</v>
      </c>
      <c r="T254" s="80">
        <v>1.9056999999999999</v>
      </c>
      <c r="U254" s="80">
        <v>1.9343999999999999</v>
      </c>
      <c r="V254" s="107">
        <v>23.152999999999999</v>
      </c>
      <c r="W254" s="80">
        <v>9.7579999999999991</v>
      </c>
      <c r="X254" s="80">
        <v>4.4180000000000001</v>
      </c>
      <c r="Y254" s="80">
        <v>9.5402000000000005</v>
      </c>
    </row>
    <row r="255" spans="1:25" ht="20.25" customHeight="1" x14ac:dyDescent="0.35">
      <c r="A255" s="67" t="s">
        <v>536</v>
      </c>
      <c r="B255" s="81">
        <v>20.489100000000001</v>
      </c>
      <c r="C255" s="80">
        <v>1.1817</v>
      </c>
      <c r="D255" s="107">
        <v>19.307400000000001</v>
      </c>
      <c r="E255" s="80">
        <v>0.49130000000000001</v>
      </c>
      <c r="F255" s="80">
        <v>1.8700000000000001E-2</v>
      </c>
      <c r="G255" s="80">
        <v>8.4671000000000003</v>
      </c>
      <c r="H255" s="80">
        <v>5.7327000000000004</v>
      </c>
      <c r="I255" s="80">
        <v>0.30930000000000002</v>
      </c>
      <c r="J255" s="80">
        <v>2.4306000000000001</v>
      </c>
      <c r="K255" s="80">
        <v>1.2318</v>
      </c>
      <c r="L255" s="80">
        <v>1.1988000000000001</v>
      </c>
      <c r="M255" s="80">
        <v>0.36320000000000002</v>
      </c>
      <c r="N255" s="80">
        <v>1.4519</v>
      </c>
      <c r="O255" s="80">
        <v>0.1032</v>
      </c>
      <c r="P255" s="80">
        <v>-6.0600000000000001E-2</v>
      </c>
      <c r="Q255" s="80" t="s">
        <v>183</v>
      </c>
      <c r="R255" s="80">
        <v>2.1198000000000001</v>
      </c>
      <c r="S255" s="80">
        <v>8.4123999999999999</v>
      </c>
      <c r="T255" s="80">
        <v>1.8909</v>
      </c>
      <c r="U255" s="80">
        <v>1.9338</v>
      </c>
      <c r="V255" s="107">
        <v>23.132200000000001</v>
      </c>
      <c r="W255" s="80">
        <v>10.287699999999999</v>
      </c>
      <c r="X255" s="80">
        <v>4.5549999999999997</v>
      </c>
      <c r="Y255" s="80">
        <v>8.9771000000000001</v>
      </c>
    </row>
    <row r="256" spans="1:25" ht="20.25" customHeight="1" x14ac:dyDescent="0.35">
      <c r="A256" s="67" t="s">
        <v>537</v>
      </c>
      <c r="B256" s="81">
        <v>21.459900000000001</v>
      </c>
      <c r="C256" s="80">
        <v>1.1436999999999999</v>
      </c>
      <c r="D256" s="107">
        <v>20.316099999999999</v>
      </c>
      <c r="E256" s="80">
        <v>1.1213</v>
      </c>
      <c r="F256" s="80">
        <v>2.0400000000000001E-2</v>
      </c>
      <c r="G256" s="80">
        <v>9.1339000000000006</v>
      </c>
      <c r="H256" s="80">
        <v>5.4329999999999998</v>
      </c>
      <c r="I256" s="80">
        <v>0.35539999999999999</v>
      </c>
      <c r="J256" s="80">
        <v>3.0539999999999998</v>
      </c>
      <c r="K256" s="80">
        <v>1.4881</v>
      </c>
      <c r="L256" s="80">
        <v>1.5660000000000001</v>
      </c>
      <c r="M256" s="80">
        <v>0.26590000000000003</v>
      </c>
      <c r="N256" s="80">
        <v>0.89370000000000005</v>
      </c>
      <c r="O256" s="80">
        <v>0.1036</v>
      </c>
      <c r="P256" s="80">
        <v>-6.5100000000000005E-2</v>
      </c>
      <c r="Q256" s="80" t="s">
        <v>183</v>
      </c>
      <c r="R256" s="80">
        <v>2.2037</v>
      </c>
      <c r="S256" s="80">
        <v>9.0692000000000004</v>
      </c>
      <c r="T256" s="80">
        <v>1.5045999999999999</v>
      </c>
      <c r="U256" s="80">
        <v>2.0348000000000002</v>
      </c>
      <c r="V256" s="107">
        <v>23.855599999999999</v>
      </c>
      <c r="W256" s="80">
        <v>10.002000000000001</v>
      </c>
      <c r="X256" s="80">
        <v>4.569</v>
      </c>
      <c r="Y256" s="80">
        <v>10.275600000000001</v>
      </c>
    </row>
    <row r="257" spans="1:25" ht="20.25" customHeight="1" x14ac:dyDescent="0.35">
      <c r="A257" s="67" t="s">
        <v>538</v>
      </c>
      <c r="B257" s="81">
        <v>24.213899999999999</v>
      </c>
      <c r="C257" s="80">
        <v>1.2249000000000001</v>
      </c>
      <c r="D257" s="107">
        <v>22.988900000000001</v>
      </c>
      <c r="E257" s="80">
        <v>0.94310000000000005</v>
      </c>
      <c r="F257" s="80">
        <v>2.24E-2</v>
      </c>
      <c r="G257" s="80">
        <v>10.2286</v>
      </c>
      <c r="H257" s="80">
        <v>5.4427000000000003</v>
      </c>
      <c r="I257" s="80">
        <v>0.49440000000000001</v>
      </c>
      <c r="J257" s="80">
        <v>4.8441999999999998</v>
      </c>
      <c r="K257" s="80">
        <v>2.2898999999999998</v>
      </c>
      <c r="L257" s="80">
        <v>2.5543</v>
      </c>
      <c r="M257" s="80">
        <v>0.17269999999999999</v>
      </c>
      <c r="N257" s="80">
        <v>0.82020000000000004</v>
      </c>
      <c r="O257" s="80">
        <v>0.10349999999999999</v>
      </c>
      <c r="P257" s="80">
        <v>-8.2699999999999996E-2</v>
      </c>
      <c r="Q257" s="80" t="s">
        <v>183</v>
      </c>
      <c r="R257" s="80">
        <v>1.9501999999999999</v>
      </c>
      <c r="S257" s="80">
        <v>10.1675</v>
      </c>
      <c r="T257" s="80">
        <v>0.75239999999999996</v>
      </c>
      <c r="U257" s="80">
        <v>1.5014000000000001</v>
      </c>
      <c r="V257" s="107">
        <v>25.242799999999999</v>
      </c>
      <c r="W257" s="80">
        <v>11.774100000000001</v>
      </c>
      <c r="X257" s="80">
        <v>6.3314000000000004</v>
      </c>
      <c r="Y257" s="80">
        <v>11.194000000000001</v>
      </c>
    </row>
    <row r="258" spans="1:25" ht="20.25" customHeight="1" x14ac:dyDescent="0.35">
      <c r="A258" s="67" t="s">
        <v>539</v>
      </c>
      <c r="B258" s="81">
        <v>27.517299999999999</v>
      </c>
      <c r="C258" s="80">
        <v>1.3568</v>
      </c>
      <c r="D258" s="107">
        <v>26.160499999999999</v>
      </c>
      <c r="E258" s="80">
        <v>3.1838000000000002</v>
      </c>
      <c r="F258" s="80">
        <v>3.5299999999999998E-2</v>
      </c>
      <c r="G258" s="80">
        <v>11.7562</v>
      </c>
      <c r="H258" s="80">
        <v>4.8532000000000002</v>
      </c>
      <c r="I258" s="80">
        <v>0.47449999999999998</v>
      </c>
      <c r="J258" s="80">
        <v>4.4687000000000001</v>
      </c>
      <c r="K258" s="80">
        <v>2.0026000000000002</v>
      </c>
      <c r="L258" s="80">
        <v>2.4661</v>
      </c>
      <c r="M258" s="80">
        <v>0.1091</v>
      </c>
      <c r="N258" s="80">
        <v>1.2796000000000001</v>
      </c>
      <c r="O258" s="80">
        <v>8.5099999999999995E-2</v>
      </c>
      <c r="P258" s="80">
        <v>-8.5199999999999998E-2</v>
      </c>
      <c r="Q258" s="80">
        <v>0</v>
      </c>
      <c r="R258" s="80">
        <v>4.6497999999999999</v>
      </c>
      <c r="S258" s="80">
        <v>11.690300000000001</v>
      </c>
      <c r="T258" s="80">
        <v>-3.4599999999999999E-2</v>
      </c>
      <c r="U258" s="80">
        <v>1.7085999999999999</v>
      </c>
      <c r="V258" s="107">
        <v>27.834499999999998</v>
      </c>
      <c r="W258" s="80">
        <v>11.1853</v>
      </c>
      <c r="X258" s="80">
        <v>6.3320999999999996</v>
      </c>
      <c r="Y258" s="80">
        <v>14.9754</v>
      </c>
    </row>
    <row r="259" spans="1:25" ht="20.25" customHeight="1" x14ac:dyDescent="0.35">
      <c r="A259" s="67" t="s">
        <v>540</v>
      </c>
      <c r="B259" s="81">
        <v>28.255199999999999</v>
      </c>
      <c r="C259" s="80">
        <v>1.3953</v>
      </c>
      <c r="D259" s="107">
        <v>26.8599</v>
      </c>
      <c r="E259" s="80">
        <v>3.8292999999999999</v>
      </c>
      <c r="F259" s="80">
        <v>3.8300000000000001E-2</v>
      </c>
      <c r="G259" s="80">
        <v>11.3134</v>
      </c>
      <c r="H259" s="80">
        <v>4.8616999999999999</v>
      </c>
      <c r="I259" s="80">
        <v>0.49419999999999997</v>
      </c>
      <c r="J259" s="80">
        <v>4.9067999999999996</v>
      </c>
      <c r="K259" s="80">
        <v>2.1345000000000001</v>
      </c>
      <c r="L259" s="80">
        <v>2.7724000000000002</v>
      </c>
      <c r="M259" s="80">
        <v>6.7599999999999993E-2</v>
      </c>
      <c r="N259" s="80">
        <v>1.3292999999999999</v>
      </c>
      <c r="O259" s="80">
        <v>0.1033</v>
      </c>
      <c r="P259" s="80">
        <v>-8.3599999999999994E-2</v>
      </c>
      <c r="Q259" s="80">
        <v>-5.0000000000000001E-4</v>
      </c>
      <c r="R259" s="80">
        <v>5.3769</v>
      </c>
      <c r="S259" s="80">
        <v>11.236700000000001</v>
      </c>
      <c r="T259" s="80">
        <v>0.88400000000000001</v>
      </c>
      <c r="U259" s="80">
        <v>1.7543</v>
      </c>
      <c r="V259" s="107">
        <v>29.498200000000001</v>
      </c>
      <c r="W259" s="80">
        <v>11.659599999999999</v>
      </c>
      <c r="X259" s="80">
        <v>6.7979000000000003</v>
      </c>
      <c r="Y259" s="80">
        <v>15.180999999999999</v>
      </c>
    </row>
    <row r="260" spans="1:25" ht="20.25" customHeight="1" x14ac:dyDescent="0.35">
      <c r="A260" s="67" t="s">
        <v>541</v>
      </c>
      <c r="B260" s="81">
        <v>27.363700000000001</v>
      </c>
      <c r="C260" s="80">
        <v>1.2771999999999999</v>
      </c>
      <c r="D260" s="107">
        <v>26.086500000000001</v>
      </c>
      <c r="E260" s="80">
        <v>1.5401</v>
      </c>
      <c r="F260" s="80">
        <v>6.7000000000000004E-2</v>
      </c>
      <c r="G260" s="80">
        <v>12.1898</v>
      </c>
      <c r="H260" s="80">
        <v>5.0376000000000003</v>
      </c>
      <c r="I260" s="80">
        <v>0.42959999999999998</v>
      </c>
      <c r="J260" s="80">
        <v>5.6748000000000003</v>
      </c>
      <c r="K260" s="80">
        <v>2.5844</v>
      </c>
      <c r="L260" s="80">
        <v>3.0905</v>
      </c>
      <c r="M260" s="80">
        <v>8.3599999999999994E-2</v>
      </c>
      <c r="N260" s="80">
        <v>1.0442</v>
      </c>
      <c r="O260" s="80">
        <v>0.1066</v>
      </c>
      <c r="P260" s="80">
        <v>-8.6199999999999999E-2</v>
      </c>
      <c r="Q260" s="80">
        <v>-6.9999999999999999E-4</v>
      </c>
      <c r="R260" s="80">
        <v>2.8155000000000001</v>
      </c>
      <c r="S260" s="80">
        <v>12.132199999999999</v>
      </c>
      <c r="T260" s="80">
        <v>2.1488</v>
      </c>
      <c r="U260" s="80">
        <v>1.9180999999999999</v>
      </c>
      <c r="V260" s="107">
        <v>30.153500000000001</v>
      </c>
      <c r="W260" s="80">
        <v>12.27</v>
      </c>
      <c r="X260" s="80">
        <v>7.2323000000000004</v>
      </c>
      <c r="Y260" s="80">
        <v>13.796900000000001</v>
      </c>
    </row>
    <row r="261" spans="1:25" ht="20.25" customHeight="1" x14ac:dyDescent="0.35">
      <c r="A261" s="67" t="s">
        <v>542</v>
      </c>
      <c r="B261" s="81">
        <v>25.6157</v>
      </c>
      <c r="C261" s="80">
        <v>1.2903</v>
      </c>
      <c r="D261" s="107">
        <v>24.325500000000002</v>
      </c>
      <c r="E261" s="80">
        <v>2.7894000000000001</v>
      </c>
      <c r="F261" s="80">
        <v>6.7199999999999996E-2</v>
      </c>
      <c r="G261" s="80">
        <v>10.5259</v>
      </c>
      <c r="H261" s="80">
        <v>4.9088000000000003</v>
      </c>
      <c r="I261" s="80">
        <v>0.38030000000000003</v>
      </c>
      <c r="J261" s="80">
        <v>4.3807</v>
      </c>
      <c r="K261" s="80">
        <v>1.9379999999999999</v>
      </c>
      <c r="L261" s="80">
        <v>2.4428000000000001</v>
      </c>
      <c r="M261" s="80">
        <v>0.19170000000000001</v>
      </c>
      <c r="N261" s="80">
        <v>1.0748</v>
      </c>
      <c r="O261" s="80">
        <v>9.35E-2</v>
      </c>
      <c r="P261" s="80">
        <v>-8.6099999999999996E-2</v>
      </c>
      <c r="Q261" s="80">
        <v>-5.9999999999999995E-4</v>
      </c>
      <c r="R261" s="80">
        <v>4.0841000000000003</v>
      </c>
      <c r="S261" s="80">
        <v>10.4666</v>
      </c>
      <c r="T261" s="80">
        <v>1.6539999999999999</v>
      </c>
      <c r="U261" s="80">
        <v>1.7887</v>
      </c>
      <c r="V261" s="107">
        <v>27.7681</v>
      </c>
      <c r="W261" s="80">
        <v>10.936299999999999</v>
      </c>
      <c r="X261" s="80">
        <v>6.0274999999999999</v>
      </c>
      <c r="Y261" s="80">
        <v>13.382400000000001</v>
      </c>
    </row>
    <row r="262" spans="1:25" ht="20.25" customHeight="1" x14ac:dyDescent="0.35">
      <c r="A262" s="67" t="s">
        <v>543</v>
      </c>
      <c r="B262" s="81">
        <v>27.5291</v>
      </c>
      <c r="C262" s="80">
        <v>1.4628000000000001</v>
      </c>
      <c r="D262" s="107">
        <v>26.066299999999998</v>
      </c>
      <c r="E262" s="80">
        <v>3.9211999999999998</v>
      </c>
      <c r="F262" s="80">
        <v>7.9699999999999993E-2</v>
      </c>
      <c r="G262" s="80">
        <v>10.4253</v>
      </c>
      <c r="H262" s="80">
        <v>5.1717000000000004</v>
      </c>
      <c r="I262" s="80">
        <v>0.26079999999999998</v>
      </c>
      <c r="J262" s="80">
        <v>4.5845000000000002</v>
      </c>
      <c r="K262" s="80">
        <v>2.1956000000000002</v>
      </c>
      <c r="L262" s="80">
        <v>2.3889</v>
      </c>
      <c r="M262" s="80">
        <v>0.2261</v>
      </c>
      <c r="N262" s="80">
        <v>1.3997999999999999</v>
      </c>
      <c r="O262" s="80">
        <v>9.4299999999999995E-2</v>
      </c>
      <c r="P262" s="80">
        <v>-9.6299999999999997E-2</v>
      </c>
      <c r="Q262" s="80">
        <v>-6.9999999999999999E-4</v>
      </c>
      <c r="R262" s="80">
        <v>5.5510000000000002</v>
      </c>
      <c r="S262" s="80">
        <v>10.369300000000001</v>
      </c>
      <c r="T262" s="80">
        <v>1.5731999999999999</v>
      </c>
      <c r="U262" s="80">
        <v>1.9167000000000001</v>
      </c>
      <c r="V262" s="107">
        <v>29.5562</v>
      </c>
      <c r="W262" s="80">
        <v>11.642899999999999</v>
      </c>
      <c r="X262" s="80">
        <v>6.4711999999999996</v>
      </c>
      <c r="Y262" s="80">
        <v>14.4261</v>
      </c>
    </row>
    <row r="263" spans="1:25" ht="20.25" customHeight="1" x14ac:dyDescent="0.35">
      <c r="A263" s="67" t="s">
        <v>544</v>
      </c>
      <c r="B263" s="81">
        <v>22.769100000000002</v>
      </c>
      <c r="C263" s="80">
        <v>1.2078</v>
      </c>
      <c r="D263" s="107">
        <v>21.561299999999999</v>
      </c>
      <c r="E263" s="80">
        <v>0.60119999999999996</v>
      </c>
      <c r="F263" s="80">
        <v>4.0300000000000002E-2</v>
      </c>
      <c r="G263" s="80">
        <v>10.098599999999999</v>
      </c>
      <c r="H263" s="80">
        <v>4.9790999999999999</v>
      </c>
      <c r="I263" s="80">
        <v>0.2923</v>
      </c>
      <c r="J263" s="80">
        <v>3.8001</v>
      </c>
      <c r="K263" s="80">
        <v>1.7357</v>
      </c>
      <c r="L263" s="80">
        <v>2.0642999999999998</v>
      </c>
      <c r="M263" s="80">
        <v>0.32029999999999997</v>
      </c>
      <c r="N263" s="80">
        <v>1.4393</v>
      </c>
      <c r="O263" s="80">
        <v>7.8299999999999995E-2</v>
      </c>
      <c r="P263" s="80">
        <v>-8.7499999999999994E-2</v>
      </c>
      <c r="Q263" s="80">
        <v>-5.9999999999999995E-4</v>
      </c>
      <c r="R263" s="80">
        <v>2.2311999999999999</v>
      </c>
      <c r="S263" s="80">
        <v>10.026400000000001</v>
      </c>
      <c r="T263" s="80">
        <v>1.6907000000000001</v>
      </c>
      <c r="U263" s="80">
        <v>2.1349</v>
      </c>
      <c r="V263" s="107">
        <v>25.386900000000001</v>
      </c>
      <c r="W263" s="80">
        <v>10.831200000000001</v>
      </c>
      <c r="X263" s="80">
        <v>5.8521000000000001</v>
      </c>
      <c r="Y263" s="80">
        <v>10.74</v>
      </c>
    </row>
    <row r="264" spans="1:25" ht="20.25" customHeight="1" x14ac:dyDescent="0.35">
      <c r="A264" s="67" t="s">
        <v>545</v>
      </c>
      <c r="B264" s="81">
        <v>20.871200000000002</v>
      </c>
      <c r="C264" s="80">
        <v>1.1633</v>
      </c>
      <c r="D264" s="107">
        <v>19.707799999999999</v>
      </c>
      <c r="E264" s="80">
        <v>0.28039999999999998</v>
      </c>
      <c r="F264" s="80">
        <v>3.2500000000000001E-2</v>
      </c>
      <c r="G264" s="80">
        <v>9.2567000000000004</v>
      </c>
      <c r="H264" s="80">
        <v>4.9641999999999999</v>
      </c>
      <c r="I264" s="80">
        <v>0.22770000000000001</v>
      </c>
      <c r="J264" s="80">
        <v>2.7206999999999999</v>
      </c>
      <c r="K264" s="80">
        <v>1.2770999999999999</v>
      </c>
      <c r="L264" s="80">
        <v>1.4436</v>
      </c>
      <c r="M264" s="80">
        <v>0.52800000000000002</v>
      </c>
      <c r="N264" s="80">
        <v>1.6726000000000001</v>
      </c>
      <c r="O264" s="80">
        <v>0.10199999999999999</v>
      </c>
      <c r="P264" s="80">
        <v>-7.6100000000000001E-2</v>
      </c>
      <c r="Q264" s="80">
        <v>-8.0000000000000004E-4</v>
      </c>
      <c r="R264" s="80">
        <v>2.1413000000000002</v>
      </c>
      <c r="S264" s="80">
        <v>9.2029999999999994</v>
      </c>
      <c r="T264" s="80">
        <v>1.7854000000000001</v>
      </c>
      <c r="U264" s="80">
        <v>1.9514</v>
      </c>
      <c r="V264" s="107">
        <v>23.444600000000001</v>
      </c>
      <c r="W264" s="80">
        <v>10.113099999999999</v>
      </c>
      <c r="X264" s="80">
        <v>5.1489000000000003</v>
      </c>
      <c r="Y264" s="80">
        <v>9.5695999999999994</v>
      </c>
    </row>
    <row r="265" spans="1:25" ht="20.25" customHeight="1" x14ac:dyDescent="0.35">
      <c r="A265" s="67" t="s">
        <v>546</v>
      </c>
      <c r="B265" s="81">
        <v>19.7881</v>
      </c>
      <c r="C265" s="80">
        <v>1.1606000000000001</v>
      </c>
      <c r="D265" s="107">
        <v>18.627500000000001</v>
      </c>
      <c r="E265" s="80">
        <v>0.25269999999999998</v>
      </c>
      <c r="F265" s="80">
        <v>2.8299999999999999E-2</v>
      </c>
      <c r="G265" s="80">
        <v>9.1496999999999993</v>
      </c>
      <c r="H265" s="80">
        <v>5.1612999999999998</v>
      </c>
      <c r="I265" s="80">
        <v>0.11559999999999999</v>
      </c>
      <c r="J265" s="80">
        <v>2.0474000000000001</v>
      </c>
      <c r="K265" s="80">
        <v>0.83189999999999997</v>
      </c>
      <c r="L265" s="80">
        <v>1.2155</v>
      </c>
      <c r="M265" s="80">
        <v>0.5282</v>
      </c>
      <c r="N265" s="80">
        <v>1.3355999999999999</v>
      </c>
      <c r="O265" s="80">
        <v>8.7599999999999997E-2</v>
      </c>
      <c r="P265" s="80">
        <v>-7.7799999999999994E-2</v>
      </c>
      <c r="Q265" s="80">
        <v>-1.1999999999999999E-3</v>
      </c>
      <c r="R265" s="80">
        <v>1.7561</v>
      </c>
      <c r="S265" s="80">
        <v>9.0978999999999992</v>
      </c>
      <c r="T265" s="80">
        <v>1.6748000000000001</v>
      </c>
      <c r="U265" s="80">
        <v>1.8445</v>
      </c>
      <c r="V265" s="107">
        <v>22.146699999999999</v>
      </c>
      <c r="W265" s="80">
        <v>9.1882000000000001</v>
      </c>
      <c r="X265" s="80">
        <v>4.0269000000000004</v>
      </c>
      <c r="Y265" s="80">
        <v>9.4306999999999999</v>
      </c>
    </row>
    <row r="266" spans="1:25" ht="20.25" customHeight="1" x14ac:dyDescent="0.35">
      <c r="A266" s="67" t="s">
        <v>547</v>
      </c>
      <c r="B266" s="81">
        <v>20.593399999999999</v>
      </c>
      <c r="C266" s="80">
        <v>1.1400999999999999</v>
      </c>
      <c r="D266" s="107">
        <v>19.453299999999999</v>
      </c>
      <c r="E266" s="80">
        <v>0.1767</v>
      </c>
      <c r="F266" s="80">
        <v>2.7E-2</v>
      </c>
      <c r="G266" s="80">
        <v>10.3605</v>
      </c>
      <c r="H266" s="80">
        <v>5.1692</v>
      </c>
      <c r="I266" s="80">
        <v>9.1399999999999995E-2</v>
      </c>
      <c r="J266" s="80">
        <v>1.7202999999999999</v>
      </c>
      <c r="K266" s="80">
        <v>0.72030000000000005</v>
      </c>
      <c r="L266" s="80">
        <v>1</v>
      </c>
      <c r="M266" s="80">
        <v>0.5181</v>
      </c>
      <c r="N266" s="80">
        <v>1.3892</v>
      </c>
      <c r="O266" s="80">
        <v>7.3899999999999993E-2</v>
      </c>
      <c r="P266" s="80">
        <v>-7.1800000000000003E-2</v>
      </c>
      <c r="Q266" s="80">
        <v>-1.1000000000000001E-3</v>
      </c>
      <c r="R266" s="80">
        <v>1.7218</v>
      </c>
      <c r="S266" s="80">
        <v>10.3055</v>
      </c>
      <c r="T266" s="80">
        <v>1.9798</v>
      </c>
      <c r="U266" s="80">
        <v>1.8656999999999999</v>
      </c>
      <c r="V266" s="107">
        <v>23.2988</v>
      </c>
      <c r="W266" s="80">
        <v>8.8881999999999994</v>
      </c>
      <c r="X266" s="80">
        <v>3.7189999999999999</v>
      </c>
      <c r="Y266" s="80">
        <v>10.5642</v>
      </c>
    </row>
    <row r="267" spans="1:25" ht="20.25" customHeight="1" x14ac:dyDescent="0.35">
      <c r="A267" s="67" t="s">
        <v>548</v>
      </c>
      <c r="B267" s="81">
        <v>20.6602</v>
      </c>
      <c r="C267" s="80">
        <v>1.1673</v>
      </c>
      <c r="D267" s="107">
        <v>19.492899999999999</v>
      </c>
      <c r="E267" s="80">
        <v>0.27900000000000003</v>
      </c>
      <c r="F267" s="80">
        <v>0.03</v>
      </c>
      <c r="G267" s="80">
        <v>8.6644000000000005</v>
      </c>
      <c r="H267" s="80">
        <v>5.4317000000000002</v>
      </c>
      <c r="I267" s="80">
        <v>0.1741</v>
      </c>
      <c r="J267" s="80">
        <v>2.8708</v>
      </c>
      <c r="K267" s="80">
        <v>1.2448999999999999</v>
      </c>
      <c r="L267" s="80">
        <v>1.6258999999999999</v>
      </c>
      <c r="M267" s="80">
        <v>0.38879999999999998</v>
      </c>
      <c r="N267" s="80">
        <v>1.6268</v>
      </c>
      <c r="O267" s="80">
        <v>9.8199999999999996E-2</v>
      </c>
      <c r="P267" s="80">
        <v>-6.9800000000000001E-2</v>
      </c>
      <c r="Q267" s="80">
        <v>-1.1999999999999999E-3</v>
      </c>
      <c r="R267" s="80">
        <v>2.0937000000000001</v>
      </c>
      <c r="S267" s="80">
        <v>8.6046999999999993</v>
      </c>
      <c r="T267" s="80">
        <v>1.6883999999999999</v>
      </c>
      <c r="U267" s="80">
        <v>1.8694999999999999</v>
      </c>
      <c r="V267" s="107">
        <v>23.050699999999999</v>
      </c>
      <c r="W267" s="80">
        <v>10.4922</v>
      </c>
      <c r="X267" s="80">
        <v>5.0605000000000002</v>
      </c>
      <c r="Y267" s="80">
        <v>8.9733999999999998</v>
      </c>
    </row>
    <row r="268" spans="1:25" ht="20.25" customHeight="1" x14ac:dyDescent="0.35">
      <c r="A268" s="67" t="s">
        <v>549</v>
      </c>
      <c r="B268" s="81">
        <v>20.934699999999999</v>
      </c>
      <c r="C268" s="80">
        <v>1.1226</v>
      </c>
      <c r="D268" s="107">
        <v>19.812100000000001</v>
      </c>
      <c r="E268" s="80">
        <v>1.2904</v>
      </c>
      <c r="F268" s="80">
        <v>3.8100000000000002E-2</v>
      </c>
      <c r="G268" s="80">
        <v>6.8167</v>
      </c>
      <c r="H268" s="80">
        <v>5.0651000000000002</v>
      </c>
      <c r="I268" s="80">
        <v>0.33210000000000001</v>
      </c>
      <c r="J268" s="80">
        <v>4.2958999999999996</v>
      </c>
      <c r="K268" s="80">
        <v>1.907</v>
      </c>
      <c r="L268" s="80">
        <v>2.3889</v>
      </c>
      <c r="M268" s="80">
        <v>0.33460000000000001</v>
      </c>
      <c r="N268" s="80">
        <v>1.6174999999999999</v>
      </c>
      <c r="O268" s="80">
        <v>7.9799999999999996E-2</v>
      </c>
      <c r="P268" s="80">
        <v>-5.6800000000000003E-2</v>
      </c>
      <c r="Q268" s="80">
        <v>-1.1999999999999999E-3</v>
      </c>
      <c r="R268" s="80">
        <v>3.0882000000000001</v>
      </c>
      <c r="S268" s="80">
        <v>6.7542</v>
      </c>
      <c r="T268" s="80">
        <v>1.2602</v>
      </c>
      <c r="U268" s="80">
        <v>1.9000999999999999</v>
      </c>
      <c r="V268" s="107">
        <v>22.972300000000001</v>
      </c>
      <c r="W268" s="80">
        <v>11.645200000000001</v>
      </c>
      <c r="X268" s="80">
        <v>6.5800999999999998</v>
      </c>
      <c r="Y268" s="80">
        <v>8.1450999999999993</v>
      </c>
    </row>
    <row r="269" spans="1:25" ht="20.25" customHeight="1" x14ac:dyDescent="0.35">
      <c r="A269" s="67" t="s">
        <v>550</v>
      </c>
      <c r="B269" s="81">
        <v>23.690899999999999</v>
      </c>
      <c r="C269" s="80">
        <v>1.1193</v>
      </c>
      <c r="D269" s="107">
        <v>22.5716</v>
      </c>
      <c r="E269" s="80">
        <v>1.0096000000000001</v>
      </c>
      <c r="F269" s="80">
        <v>4.2700000000000002E-2</v>
      </c>
      <c r="G269" s="80">
        <v>9.8606999999999996</v>
      </c>
      <c r="H269" s="80">
        <v>4.1618000000000004</v>
      </c>
      <c r="I269" s="80">
        <v>0.50819999999999999</v>
      </c>
      <c r="J269" s="80">
        <v>4.8811999999999998</v>
      </c>
      <c r="K269" s="80">
        <v>2.1941999999999999</v>
      </c>
      <c r="L269" s="80">
        <v>2.6871</v>
      </c>
      <c r="M269" s="80">
        <v>0.2422</v>
      </c>
      <c r="N269" s="80">
        <v>1.8475999999999999</v>
      </c>
      <c r="O269" s="80">
        <v>7.4999999999999997E-2</v>
      </c>
      <c r="P269" s="80">
        <v>-5.6300000000000003E-2</v>
      </c>
      <c r="Q269" s="80">
        <v>-1.1999999999999999E-3</v>
      </c>
      <c r="R269" s="80">
        <v>3.0331999999999999</v>
      </c>
      <c r="S269" s="80">
        <v>9.8025000000000002</v>
      </c>
      <c r="T269" s="80">
        <v>0.87780000000000002</v>
      </c>
      <c r="U269" s="80">
        <v>1.7194</v>
      </c>
      <c r="V269" s="107">
        <v>25.168800000000001</v>
      </c>
      <c r="W269" s="80">
        <v>11.6411</v>
      </c>
      <c r="X269" s="80">
        <v>7.4793000000000003</v>
      </c>
      <c r="Y269" s="80">
        <v>10.913</v>
      </c>
    </row>
    <row r="270" spans="1:25" ht="20.25" customHeight="1" x14ac:dyDescent="0.35">
      <c r="A270" s="67" t="s">
        <v>551</v>
      </c>
      <c r="B270" s="81">
        <v>25.440100000000001</v>
      </c>
      <c r="C270" s="80">
        <v>1.1907000000000001</v>
      </c>
      <c r="D270" s="107">
        <v>24.249300000000002</v>
      </c>
      <c r="E270" s="80">
        <v>2.3155000000000001</v>
      </c>
      <c r="F270" s="80">
        <v>5.33E-2</v>
      </c>
      <c r="G270" s="80">
        <v>9.6044</v>
      </c>
      <c r="H270" s="80">
        <v>4.2843</v>
      </c>
      <c r="I270" s="80">
        <v>0.44690000000000002</v>
      </c>
      <c r="J270" s="80">
        <v>5.7149999999999999</v>
      </c>
      <c r="K270" s="80">
        <v>2.5221</v>
      </c>
      <c r="L270" s="80">
        <v>3.1928999999999998</v>
      </c>
      <c r="M270" s="80">
        <v>0.10970000000000001</v>
      </c>
      <c r="N270" s="80">
        <v>1.7275</v>
      </c>
      <c r="O270" s="80">
        <v>6.0600000000000001E-2</v>
      </c>
      <c r="P270" s="80">
        <v>-6.6900000000000001E-2</v>
      </c>
      <c r="Q270" s="80">
        <v>-1E-3</v>
      </c>
      <c r="R270" s="80">
        <v>4.2186000000000003</v>
      </c>
      <c r="S270" s="80">
        <v>9.5427999999999997</v>
      </c>
      <c r="T270" s="80">
        <v>1.1471</v>
      </c>
      <c r="U270" s="80">
        <v>1.8472</v>
      </c>
      <c r="V270" s="107">
        <v>27.2437</v>
      </c>
      <c r="W270" s="80">
        <v>12.283300000000001</v>
      </c>
      <c r="X270" s="80">
        <v>7.9991000000000003</v>
      </c>
      <c r="Y270" s="80">
        <v>11.9733</v>
      </c>
    </row>
    <row r="271" spans="1:25" ht="20.25" customHeight="1" x14ac:dyDescent="0.35">
      <c r="A271" s="67" t="s">
        <v>552</v>
      </c>
      <c r="B271" s="81">
        <v>25.729299999999999</v>
      </c>
      <c r="C271" s="80">
        <v>1.2267999999999999</v>
      </c>
      <c r="D271" s="107">
        <v>24.502500000000001</v>
      </c>
      <c r="E271" s="80">
        <v>1.4591000000000001</v>
      </c>
      <c r="F271" s="80">
        <v>4.19E-2</v>
      </c>
      <c r="G271" s="80">
        <v>10.6373</v>
      </c>
      <c r="H271" s="80">
        <v>4.7628000000000004</v>
      </c>
      <c r="I271" s="80">
        <v>0.52800000000000002</v>
      </c>
      <c r="J271" s="80">
        <v>5.2324000000000002</v>
      </c>
      <c r="K271" s="80">
        <v>2.2645</v>
      </c>
      <c r="L271" s="80">
        <v>2.9679000000000002</v>
      </c>
      <c r="M271" s="80">
        <v>5.8700000000000002E-2</v>
      </c>
      <c r="N271" s="80">
        <v>1.7856000000000001</v>
      </c>
      <c r="O271" s="80">
        <v>6.7599999999999993E-2</v>
      </c>
      <c r="P271" s="80">
        <v>-6.93E-2</v>
      </c>
      <c r="Q271" s="80">
        <v>-1.6000000000000001E-3</v>
      </c>
      <c r="R271" s="80">
        <v>3.4169</v>
      </c>
      <c r="S271" s="80">
        <v>10.5746</v>
      </c>
      <c r="T271" s="80">
        <v>1.6273</v>
      </c>
      <c r="U271" s="80">
        <v>1.8665</v>
      </c>
      <c r="V271" s="107">
        <v>27.996400000000001</v>
      </c>
      <c r="W271" s="80">
        <v>12.3675</v>
      </c>
      <c r="X271" s="80">
        <v>7.6045999999999996</v>
      </c>
      <c r="Y271" s="80">
        <v>12.138299999999999</v>
      </c>
    </row>
    <row r="272" spans="1:25" ht="20.25" customHeight="1" x14ac:dyDescent="0.35">
      <c r="A272" s="67" t="s">
        <v>553</v>
      </c>
      <c r="B272" s="81">
        <v>27.994299999999999</v>
      </c>
      <c r="C272" s="80">
        <v>1.2637</v>
      </c>
      <c r="D272" s="107">
        <v>26.730599999999999</v>
      </c>
      <c r="E272" s="80">
        <v>1.8171999999999999</v>
      </c>
      <c r="F272" s="80">
        <v>9.6799999999999997E-2</v>
      </c>
      <c r="G272" s="80">
        <v>13.5154</v>
      </c>
      <c r="H272" s="80">
        <v>4.4217000000000004</v>
      </c>
      <c r="I272" s="80">
        <v>0.40160000000000001</v>
      </c>
      <c r="J272" s="80">
        <v>4.8219000000000003</v>
      </c>
      <c r="K272" s="80">
        <v>2.0577999999999999</v>
      </c>
      <c r="L272" s="80">
        <v>2.7641</v>
      </c>
      <c r="M272" s="80">
        <v>9.7900000000000001E-2</v>
      </c>
      <c r="N272" s="80">
        <v>1.5567</v>
      </c>
      <c r="O272" s="80">
        <v>7.3099999999999998E-2</v>
      </c>
      <c r="P272" s="80">
        <v>-7.0699999999999999E-2</v>
      </c>
      <c r="Q272" s="80">
        <v>-1E-3</v>
      </c>
      <c r="R272" s="80">
        <v>3.5649999999999999</v>
      </c>
      <c r="S272" s="80">
        <v>13.4597</v>
      </c>
      <c r="T272" s="80">
        <v>1.325</v>
      </c>
      <c r="U272" s="80">
        <v>2.5505</v>
      </c>
      <c r="V272" s="107">
        <v>30.606100000000001</v>
      </c>
      <c r="W272" s="80">
        <v>11.299799999999999</v>
      </c>
      <c r="X272" s="80">
        <v>6.8781999999999996</v>
      </c>
      <c r="Y272" s="80">
        <v>15.429399999999999</v>
      </c>
    </row>
    <row r="273" spans="1:25" ht="20.25" customHeight="1" x14ac:dyDescent="0.35">
      <c r="A273" s="67" t="s">
        <v>554</v>
      </c>
      <c r="B273" s="81">
        <v>22.587299999999999</v>
      </c>
      <c r="C273" s="80">
        <v>1.0228999999999999</v>
      </c>
      <c r="D273" s="107">
        <v>21.564399999999999</v>
      </c>
      <c r="E273" s="80">
        <v>0.61980000000000002</v>
      </c>
      <c r="F273" s="80">
        <v>5.3199999999999997E-2</v>
      </c>
      <c r="G273" s="80">
        <v>9.8458000000000006</v>
      </c>
      <c r="H273" s="80">
        <v>4.1383999999999999</v>
      </c>
      <c r="I273" s="80">
        <v>0.38190000000000002</v>
      </c>
      <c r="J273" s="80">
        <v>4.9941000000000004</v>
      </c>
      <c r="K273" s="80">
        <v>2.4146000000000001</v>
      </c>
      <c r="L273" s="80">
        <v>2.5794999999999999</v>
      </c>
      <c r="M273" s="80">
        <v>0.22339999999999999</v>
      </c>
      <c r="N273" s="80">
        <v>1.3021</v>
      </c>
      <c r="O273" s="80">
        <v>6.5500000000000003E-2</v>
      </c>
      <c r="P273" s="80">
        <v>-5.8099999999999999E-2</v>
      </c>
      <c r="Q273" s="80">
        <v>-1.6000000000000001E-3</v>
      </c>
      <c r="R273" s="80">
        <v>2.0661</v>
      </c>
      <c r="S273" s="80">
        <v>9.8038000000000007</v>
      </c>
      <c r="T273" s="80">
        <v>2.1558999999999999</v>
      </c>
      <c r="U273" s="80">
        <v>2.0575999999999999</v>
      </c>
      <c r="V273" s="107">
        <v>25.777999999999999</v>
      </c>
      <c r="W273" s="80">
        <v>11.039899999999999</v>
      </c>
      <c r="X273" s="80">
        <v>6.9015000000000004</v>
      </c>
      <c r="Y273" s="80">
        <v>10.518800000000001</v>
      </c>
    </row>
    <row r="274" spans="1:25" ht="20.25" customHeight="1" x14ac:dyDescent="0.35">
      <c r="A274" s="67" t="s">
        <v>555</v>
      </c>
      <c r="B274" s="81">
        <v>23.348500000000001</v>
      </c>
      <c r="C274" s="80">
        <v>1.0306999999999999</v>
      </c>
      <c r="D274" s="107">
        <v>22.317699999999999</v>
      </c>
      <c r="E274" s="80">
        <v>0.4496</v>
      </c>
      <c r="F274" s="80">
        <v>2.98E-2</v>
      </c>
      <c r="G274" s="80">
        <v>9.4411000000000005</v>
      </c>
      <c r="H274" s="80">
        <v>4.0707000000000004</v>
      </c>
      <c r="I274" s="80">
        <v>0.53180000000000005</v>
      </c>
      <c r="J274" s="80">
        <v>5.9406999999999996</v>
      </c>
      <c r="K274" s="80">
        <v>2.6951999999999998</v>
      </c>
      <c r="L274" s="80">
        <v>3.2456</v>
      </c>
      <c r="M274" s="80">
        <v>0.32669999999999999</v>
      </c>
      <c r="N274" s="80">
        <v>1.5075000000000001</v>
      </c>
      <c r="O274" s="80">
        <v>7.9200000000000007E-2</v>
      </c>
      <c r="P274" s="80">
        <v>-5.7299999999999997E-2</v>
      </c>
      <c r="Q274" s="80">
        <v>-2.0999999999999999E-3</v>
      </c>
      <c r="R274" s="80">
        <v>2.1093999999999999</v>
      </c>
      <c r="S274" s="80">
        <v>9.3826999999999998</v>
      </c>
      <c r="T274" s="80">
        <v>2.5688</v>
      </c>
      <c r="U274" s="80">
        <v>2.1295000000000002</v>
      </c>
      <c r="V274" s="107">
        <v>27.015999999999998</v>
      </c>
      <c r="W274" s="80">
        <v>12.3775</v>
      </c>
      <c r="X274" s="80">
        <v>8.3066999999999993</v>
      </c>
      <c r="Y274" s="80">
        <v>9.9204000000000008</v>
      </c>
    </row>
    <row r="275" spans="1:25" ht="20.25" customHeight="1" x14ac:dyDescent="0.35">
      <c r="A275" s="67" t="s">
        <v>556</v>
      </c>
      <c r="B275" s="81">
        <v>21.644100000000002</v>
      </c>
      <c r="C275" s="80">
        <v>0.96960000000000002</v>
      </c>
      <c r="D275" s="107">
        <v>20.674499999999998</v>
      </c>
      <c r="E275" s="80">
        <v>0.29680000000000001</v>
      </c>
      <c r="F275" s="80">
        <v>3.0300000000000001E-2</v>
      </c>
      <c r="G275" s="80">
        <v>9.8552</v>
      </c>
      <c r="H275" s="80">
        <v>4.4233000000000002</v>
      </c>
      <c r="I275" s="80">
        <v>0.2135</v>
      </c>
      <c r="J275" s="80">
        <v>4.0590999999999999</v>
      </c>
      <c r="K275" s="80">
        <v>1.7831999999999999</v>
      </c>
      <c r="L275" s="80">
        <v>2.2759</v>
      </c>
      <c r="M275" s="80">
        <v>0.45800000000000002</v>
      </c>
      <c r="N275" s="80">
        <v>1.3211999999999999</v>
      </c>
      <c r="O275" s="80">
        <v>6.54E-2</v>
      </c>
      <c r="P275" s="80">
        <v>-4.6199999999999998E-2</v>
      </c>
      <c r="Q275" s="80">
        <v>-2.2000000000000001E-3</v>
      </c>
      <c r="R275" s="80">
        <v>1.7485999999999999</v>
      </c>
      <c r="S275" s="80">
        <v>9.7994000000000003</v>
      </c>
      <c r="T275" s="80">
        <v>1.6032</v>
      </c>
      <c r="U275" s="80">
        <v>2.2214999999999998</v>
      </c>
      <c r="V275" s="107">
        <v>24.499199999999998</v>
      </c>
      <c r="W275" s="80">
        <v>10.475199999999999</v>
      </c>
      <c r="X275" s="80">
        <v>6.0518000000000001</v>
      </c>
      <c r="Y275" s="80">
        <v>10.1822</v>
      </c>
    </row>
    <row r="276" spans="1:25" ht="20.25" customHeight="1" x14ac:dyDescent="0.35">
      <c r="A276" s="67" t="s">
        <v>557</v>
      </c>
      <c r="B276" s="81">
        <v>20.382400000000001</v>
      </c>
      <c r="C276" s="80">
        <v>0.9597</v>
      </c>
      <c r="D276" s="107">
        <v>19.422799999999999</v>
      </c>
      <c r="E276" s="80">
        <v>3.8399999999999997E-2</v>
      </c>
      <c r="F276" s="80">
        <v>3.8899999999999997E-2</v>
      </c>
      <c r="G276" s="80">
        <v>9.8857999999999997</v>
      </c>
      <c r="H276" s="80">
        <v>4.3963999999999999</v>
      </c>
      <c r="I276" s="80">
        <v>0.13089999999999999</v>
      </c>
      <c r="J276" s="80">
        <v>2.7111000000000001</v>
      </c>
      <c r="K276" s="80">
        <v>1.1539999999999999</v>
      </c>
      <c r="L276" s="80">
        <v>1.5569999999999999</v>
      </c>
      <c r="M276" s="80">
        <v>0.53280000000000005</v>
      </c>
      <c r="N276" s="80">
        <v>1.6520999999999999</v>
      </c>
      <c r="O276" s="80">
        <v>7.9299999999999995E-2</v>
      </c>
      <c r="P276" s="80">
        <v>-4.0599999999999997E-2</v>
      </c>
      <c r="Q276" s="80">
        <v>-2.3E-3</v>
      </c>
      <c r="R276" s="80">
        <v>1.8431999999999999</v>
      </c>
      <c r="S276" s="80">
        <v>9.8323</v>
      </c>
      <c r="T276" s="80">
        <v>2.2006999999999999</v>
      </c>
      <c r="U276" s="80">
        <v>2.0870000000000002</v>
      </c>
      <c r="V276" s="107">
        <v>23.7105</v>
      </c>
      <c r="W276" s="80">
        <v>9.4231999999999996</v>
      </c>
      <c r="X276" s="80">
        <v>5.0267999999999997</v>
      </c>
      <c r="Y276" s="80">
        <v>9.9631000000000007</v>
      </c>
    </row>
    <row r="277" spans="1:25" ht="20.25" customHeight="1" x14ac:dyDescent="0.35">
      <c r="A277" s="67" t="s">
        <v>558</v>
      </c>
      <c r="B277" s="81">
        <v>19.194700000000001</v>
      </c>
      <c r="C277" s="80">
        <v>0.85540000000000005</v>
      </c>
      <c r="D277" s="107">
        <v>18.339300000000001</v>
      </c>
      <c r="E277" s="80">
        <v>9.1899999999999996E-2</v>
      </c>
      <c r="F277" s="80">
        <v>3.8199999999999998E-2</v>
      </c>
      <c r="G277" s="80">
        <v>9.3163999999999998</v>
      </c>
      <c r="H277" s="80">
        <v>3.0489000000000002</v>
      </c>
      <c r="I277" s="80">
        <v>0.22789999999999999</v>
      </c>
      <c r="J277" s="80">
        <v>3.5775000000000001</v>
      </c>
      <c r="K277" s="80">
        <v>1.482</v>
      </c>
      <c r="L277" s="80">
        <v>2.0954999999999999</v>
      </c>
      <c r="M277" s="80">
        <v>0.4657</v>
      </c>
      <c r="N277" s="80">
        <v>1.5414000000000001</v>
      </c>
      <c r="O277" s="80">
        <v>9.3799999999999994E-2</v>
      </c>
      <c r="P277" s="80">
        <v>-5.9900000000000002E-2</v>
      </c>
      <c r="Q277" s="80">
        <v>-2.5999999999999999E-3</v>
      </c>
      <c r="R277" s="80">
        <v>1.7837000000000001</v>
      </c>
      <c r="S277" s="80">
        <v>9.2775999999999996</v>
      </c>
      <c r="T277" s="80">
        <v>1.8197000000000001</v>
      </c>
      <c r="U277" s="80">
        <v>1.9705999999999999</v>
      </c>
      <c r="V277" s="107">
        <v>22.1297</v>
      </c>
      <c r="W277" s="80">
        <v>8.8613999999999997</v>
      </c>
      <c r="X277" s="80">
        <v>5.8125</v>
      </c>
      <c r="Y277" s="80">
        <v>9.4466000000000001</v>
      </c>
    </row>
    <row r="278" spans="1:25" ht="20.25" customHeight="1" x14ac:dyDescent="0.35">
      <c r="A278" s="67" t="s">
        <v>559</v>
      </c>
      <c r="B278" s="81">
        <v>20.084900000000001</v>
      </c>
      <c r="C278" s="80">
        <v>0.8911</v>
      </c>
      <c r="D278" s="107">
        <v>19.193899999999999</v>
      </c>
      <c r="E278" s="80">
        <v>0.1265</v>
      </c>
      <c r="F278" s="80">
        <v>4.9399999999999999E-2</v>
      </c>
      <c r="G278" s="80">
        <v>10.0106</v>
      </c>
      <c r="H278" s="80">
        <v>3.7081</v>
      </c>
      <c r="I278" s="80">
        <v>0.23569999999999999</v>
      </c>
      <c r="J278" s="80">
        <v>3.0019</v>
      </c>
      <c r="K278" s="80">
        <v>1.3045</v>
      </c>
      <c r="L278" s="80">
        <v>1.6974</v>
      </c>
      <c r="M278" s="80">
        <v>0.51859999999999995</v>
      </c>
      <c r="N278" s="80">
        <v>1.4842</v>
      </c>
      <c r="O278" s="80">
        <v>9.4100000000000003E-2</v>
      </c>
      <c r="P278" s="80">
        <v>-3.2800000000000003E-2</v>
      </c>
      <c r="Q278" s="80">
        <v>-2.5000000000000001E-3</v>
      </c>
      <c r="R278" s="80">
        <v>1.7430000000000001</v>
      </c>
      <c r="S278" s="80">
        <v>9.9961000000000002</v>
      </c>
      <c r="T278" s="80">
        <v>1.6202000000000001</v>
      </c>
      <c r="U278" s="80">
        <v>2.2044000000000001</v>
      </c>
      <c r="V278" s="107">
        <v>23.0185</v>
      </c>
      <c r="W278" s="80">
        <v>8.9486000000000008</v>
      </c>
      <c r="X278" s="80">
        <v>5.2404000000000002</v>
      </c>
      <c r="Y278" s="80">
        <v>10.186500000000001</v>
      </c>
    </row>
    <row r="279" spans="1:25" ht="20.25" customHeight="1" x14ac:dyDescent="0.35">
      <c r="A279" s="67" t="s">
        <v>560</v>
      </c>
      <c r="B279" s="81">
        <v>19.674499999999998</v>
      </c>
      <c r="C279" s="80">
        <v>0.93289999999999995</v>
      </c>
      <c r="D279" s="107">
        <v>18.741599999999998</v>
      </c>
      <c r="E279" s="80">
        <v>0.33169999999999999</v>
      </c>
      <c r="F279" s="80">
        <v>3.6499999999999998E-2</v>
      </c>
      <c r="G279" s="80">
        <v>7.3536000000000001</v>
      </c>
      <c r="H279" s="80">
        <v>4.1398000000000001</v>
      </c>
      <c r="I279" s="80">
        <v>0.34810000000000002</v>
      </c>
      <c r="J279" s="80">
        <v>4.4966999999999997</v>
      </c>
      <c r="K279" s="80">
        <v>1.8588</v>
      </c>
      <c r="L279" s="80">
        <v>2.6379000000000001</v>
      </c>
      <c r="M279" s="80">
        <v>0.47389999999999999</v>
      </c>
      <c r="N279" s="80">
        <v>1.5033000000000001</v>
      </c>
      <c r="O279" s="80">
        <v>0.1016</v>
      </c>
      <c r="P279" s="80">
        <v>-4.0800000000000003E-2</v>
      </c>
      <c r="Q279" s="80">
        <v>-2.7000000000000001E-3</v>
      </c>
      <c r="R279" s="80">
        <v>1.9965999999999999</v>
      </c>
      <c r="S279" s="80">
        <v>7.3197000000000001</v>
      </c>
      <c r="T279" s="80">
        <v>1.5316000000000001</v>
      </c>
      <c r="U279" s="80">
        <v>2.1524999999999999</v>
      </c>
      <c r="V279" s="107">
        <v>22.425699999999999</v>
      </c>
      <c r="W279" s="80">
        <v>10.9617</v>
      </c>
      <c r="X279" s="80">
        <v>6.8220000000000001</v>
      </c>
      <c r="Y279" s="80">
        <v>7.7217000000000002</v>
      </c>
    </row>
    <row r="280" spans="1:25" ht="20.25" customHeight="1" x14ac:dyDescent="0.35">
      <c r="A280" s="67" t="s">
        <v>561</v>
      </c>
      <c r="B280" s="81">
        <v>20.2471</v>
      </c>
      <c r="C280" s="80">
        <v>0.94840000000000002</v>
      </c>
      <c r="D280" s="107">
        <v>19.2987</v>
      </c>
      <c r="E280" s="80">
        <v>0.2258</v>
      </c>
      <c r="F280" s="80">
        <v>4.99E-2</v>
      </c>
      <c r="G280" s="80">
        <v>7.6455000000000002</v>
      </c>
      <c r="H280" s="80">
        <v>4.4984000000000002</v>
      </c>
      <c r="I280" s="80">
        <v>0.4254</v>
      </c>
      <c r="J280" s="80">
        <v>4.6544999999999996</v>
      </c>
      <c r="K280" s="80">
        <v>1.8098000000000001</v>
      </c>
      <c r="L280" s="80">
        <v>2.8445999999999998</v>
      </c>
      <c r="M280" s="80">
        <v>0.3715</v>
      </c>
      <c r="N280" s="80">
        <v>1.3877999999999999</v>
      </c>
      <c r="O280" s="80">
        <v>8.2799999999999999E-2</v>
      </c>
      <c r="P280" s="80">
        <v>-4.0599999999999997E-2</v>
      </c>
      <c r="Q280" s="80">
        <v>-2.3999999999999998E-3</v>
      </c>
      <c r="R280" s="80">
        <v>1.7613000000000001</v>
      </c>
      <c r="S280" s="80">
        <v>7.62</v>
      </c>
      <c r="T280" s="80">
        <v>1.2979000000000001</v>
      </c>
      <c r="U280" s="80">
        <v>2.2164000000000001</v>
      </c>
      <c r="V280" s="107">
        <v>22.812999999999999</v>
      </c>
      <c r="W280" s="80">
        <v>11.3376</v>
      </c>
      <c r="X280" s="80">
        <v>6.8391999999999999</v>
      </c>
      <c r="Y280" s="80">
        <v>7.9212999999999996</v>
      </c>
    </row>
    <row r="281" spans="1:25" ht="20.25" customHeight="1" x14ac:dyDescent="0.35">
      <c r="A281" s="67" t="s">
        <v>562</v>
      </c>
      <c r="B281" s="81">
        <v>23.7928</v>
      </c>
      <c r="C281" s="80">
        <v>1.0853999999999999</v>
      </c>
      <c r="D281" s="107">
        <v>22.7074</v>
      </c>
      <c r="E281" s="80">
        <v>0.38600000000000001</v>
      </c>
      <c r="F281" s="80">
        <v>4.2599999999999999E-2</v>
      </c>
      <c r="G281" s="80">
        <v>9.9442000000000004</v>
      </c>
      <c r="H281" s="80">
        <v>4.8041999999999998</v>
      </c>
      <c r="I281" s="80">
        <v>0.47220000000000001</v>
      </c>
      <c r="J281" s="80">
        <v>5.4847999999999999</v>
      </c>
      <c r="K281" s="80">
        <v>2.1375000000000002</v>
      </c>
      <c r="L281" s="80">
        <v>3.3473000000000002</v>
      </c>
      <c r="M281" s="80">
        <v>0.20749999999999999</v>
      </c>
      <c r="N281" s="80">
        <v>1.3359000000000001</v>
      </c>
      <c r="O281" s="80">
        <v>9.1899999999999996E-2</v>
      </c>
      <c r="P281" s="80">
        <v>-5.91E-2</v>
      </c>
      <c r="Q281" s="80">
        <v>-2.8E-3</v>
      </c>
      <c r="R281" s="80">
        <v>1.8804000000000001</v>
      </c>
      <c r="S281" s="80">
        <v>9.8907000000000007</v>
      </c>
      <c r="T281" s="80">
        <v>1.2297</v>
      </c>
      <c r="U281" s="80">
        <v>2.0598000000000001</v>
      </c>
      <c r="V281" s="107">
        <v>25.9969</v>
      </c>
      <c r="W281" s="80">
        <v>12.304500000000001</v>
      </c>
      <c r="X281" s="80">
        <v>7.5003000000000002</v>
      </c>
      <c r="Y281" s="80">
        <v>10.3729</v>
      </c>
    </row>
    <row r="282" spans="1:25" ht="20.25" customHeight="1" x14ac:dyDescent="0.35">
      <c r="A282" s="67" t="s">
        <v>563</v>
      </c>
      <c r="B282" s="81">
        <v>24.972100000000001</v>
      </c>
      <c r="C282" s="80">
        <v>1.1688000000000001</v>
      </c>
      <c r="D282" s="107">
        <v>23.8033</v>
      </c>
      <c r="E282" s="80">
        <v>1.0841000000000001</v>
      </c>
      <c r="F282" s="80">
        <v>5.79E-2</v>
      </c>
      <c r="G282" s="80">
        <v>10.918799999999999</v>
      </c>
      <c r="H282" s="80">
        <v>4.6581000000000001</v>
      </c>
      <c r="I282" s="80">
        <v>0.2772</v>
      </c>
      <c r="J282" s="80">
        <v>4.6826999999999996</v>
      </c>
      <c r="K282" s="80">
        <v>1.7685999999999999</v>
      </c>
      <c r="L282" s="80">
        <v>2.9140999999999999</v>
      </c>
      <c r="M282" s="80">
        <v>0.10299999999999999</v>
      </c>
      <c r="N282" s="80">
        <v>1.9851000000000001</v>
      </c>
      <c r="O282" s="80">
        <v>9.2899999999999996E-2</v>
      </c>
      <c r="P282" s="80">
        <v>-5.3499999999999999E-2</v>
      </c>
      <c r="Q282" s="80">
        <v>-3.0000000000000001E-3</v>
      </c>
      <c r="R282" s="80">
        <v>3.2473000000000001</v>
      </c>
      <c r="S282" s="80">
        <v>10.872199999999999</v>
      </c>
      <c r="T282" s="80">
        <v>1.9407000000000001</v>
      </c>
      <c r="U282" s="80">
        <v>2.1591999999999998</v>
      </c>
      <c r="V282" s="107">
        <v>27.903199999999998</v>
      </c>
      <c r="W282" s="80">
        <v>11.706099999999999</v>
      </c>
      <c r="X282" s="80">
        <v>7.048</v>
      </c>
      <c r="Y282" s="80">
        <v>12.060700000000001</v>
      </c>
    </row>
    <row r="283" spans="1:25" ht="20.25" customHeight="1" x14ac:dyDescent="0.35">
      <c r="A283" s="67" t="s">
        <v>564</v>
      </c>
      <c r="B283" s="81">
        <v>25.3521</v>
      </c>
      <c r="C283" s="80">
        <v>1.1891</v>
      </c>
      <c r="D283" s="107">
        <v>24.1629</v>
      </c>
      <c r="E283" s="80">
        <v>1.0446</v>
      </c>
      <c r="F283" s="80">
        <v>6.1699999999999998E-2</v>
      </c>
      <c r="G283" s="80">
        <v>8.8346</v>
      </c>
      <c r="H283" s="80">
        <v>4.7241</v>
      </c>
      <c r="I283" s="80">
        <v>0.5292</v>
      </c>
      <c r="J283" s="80">
        <v>6.6487999999999996</v>
      </c>
      <c r="K283" s="80">
        <v>2.7799</v>
      </c>
      <c r="L283" s="80">
        <v>3.8689</v>
      </c>
      <c r="M283" s="80">
        <v>8.1299999999999997E-2</v>
      </c>
      <c r="N283" s="80">
        <v>2.1686999999999999</v>
      </c>
      <c r="O283" s="80">
        <v>0.12379999999999999</v>
      </c>
      <c r="P283" s="80">
        <v>-5.0700000000000002E-2</v>
      </c>
      <c r="Q283" s="80">
        <v>-3.2000000000000002E-3</v>
      </c>
      <c r="R283" s="80">
        <v>3.4276</v>
      </c>
      <c r="S283" s="80">
        <v>8.7812000000000001</v>
      </c>
      <c r="T283" s="80">
        <v>1.8771</v>
      </c>
      <c r="U283" s="80">
        <v>2.1919</v>
      </c>
      <c r="V283" s="107">
        <v>28.2319</v>
      </c>
      <c r="W283" s="80">
        <v>14.152100000000001</v>
      </c>
      <c r="X283" s="80">
        <v>9.4280000000000008</v>
      </c>
      <c r="Y283" s="80">
        <v>9.9408999999999992</v>
      </c>
    </row>
    <row r="284" spans="1:25" ht="20.25" customHeight="1" x14ac:dyDescent="0.35">
      <c r="A284" s="67" t="s">
        <v>565</v>
      </c>
      <c r="B284" s="81">
        <v>26.260400000000001</v>
      </c>
      <c r="C284" s="80">
        <v>1.0452999999999999</v>
      </c>
      <c r="D284" s="107">
        <v>25.2151</v>
      </c>
      <c r="E284" s="80">
        <v>1.5455000000000001</v>
      </c>
      <c r="F284" s="80">
        <v>5.3600000000000002E-2</v>
      </c>
      <c r="G284" s="80">
        <v>8.3750999999999998</v>
      </c>
      <c r="H284" s="80">
        <v>4.8601000000000001</v>
      </c>
      <c r="I284" s="80">
        <v>0.59770000000000001</v>
      </c>
      <c r="J284" s="80">
        <v>7.6657999999999999</v>
      </c>
      <c r="K284" s="80">
        <v>3.3172000000000001</v>
      </c>
      <c r="L284" s="80">
        <v>4.3486000000000002</v>
      </c>
      <c r="M284" s="80">
        <v>9.8100000000000007E-2</v>
      </c>
      <c r="N284" s="80">
        <v>1.9417</v>
      </c>
      <c r="O284" s="80">
        <v>0.1236</v>
      </c>
      <c r="P284" s="80">
        <v>-4.2900000000000001E-2</v>
      </c>
      <c r="Q284" s="80">
        <v>-3.2000000000000002E-3</v>
      </c>
      <c r="R284" s="80">
        <v>3.7195999999999998</v>
      </c>
      <c r="S284" s="80">
        <v>8.32</v>
      </c>
      <c r="T284" s="80">
        <v>1.3897999999999999</v>
      </c>
      <c r="U284" s="80">
        <v>2.3731</v>
      </c>
      <c r="V284" s="107">
        <v>28.978000000000002</v>
      </c>
      <c r="W284" s="80">
        <v>15.1633</v>
      </c>
      <c r="X284" s="80">
        <v>10.3032</v>
      </c>
      <c r="Y284" s="80">
        <v>9.9742999999999995</v>
      </c>
    </row>
    <row r="285" spans="1:25" ht="20.25" customHeight="1" x14ac:dyDescent="0.35">
      <c r="A285" s="67" t="s">
        <v>566</v>
      </c>
      <c r="B285" s="81">
        <v>23.538</v>
      </c>
      <c r="C285" s="80">
        <v>0.90490000000000004</v>
      </c>
      <c r="D285" s="107">
        <v>22.633099999999999</v>
      </c>
      <c r="E285" s="80">
        <v>1.0439000000000001</v>
      </c>
      <c r="F285" s="80">
        <v>4.8800000000000003E-2</v>
      </c>
      <c r="G285" s="80">
        <v>6.7237999999999998</v>
      </c>
      <c r="H285" s="80">
        <v>3.8466</v>
      </c>
      <c r="I285" s="80">
        <v>0.61919999999999997</v>
      </c>
      <c r="J285" s="80">
        <v>8.4861000000000004</v>
      </c>
      <c r="K285" s="80">
        <v>3.48</v>
      </c>
      <c r="L285" s="80">
        <v>5.0060000000000002</v>
      </c>
      <c r="M285" s="80">
        <v>0.18229999999999999</v>
      </c>
      <c r="N285" s="80">
        <v>1.6113</v>
      </c>
      <c r="O285" s="80">
        <v>0.1191</v>
      </c>
      <c r="P285" s="80">
        <v>-4.48E-2</v>
      </c>
      <c r="Q285" s="80">
        <v>-3.0000000000000001E-3</v>
      </c>
      <c r="R285" s="80">
        <v>2.8723000000000001</v>
      </c>
      <c r="S285" s="80">
        <v>6.6745000000000001</v>
      </c>
      <c r="T285" s="80">
        <v>2.0871</v>
      </c>
      <c r="U285" s="80">
        <v>2.1318000000000001</v>
      </c>
      <c r="V285" s="107">
        <v>26.8521</v>
      </c>
      <c r="W285" s="80">
        <v>14.7455</v>
      </c>
      <c r="X285" s="80">
        <v>10.898899999999999</v>
      </c>
      <c r="Y285" s="80">
        <v>7.8163999999999998</v>
      </c>
    </row>
    <row r="286" spans="1:25" ht="20.25" customHeight="1" x14ac:dyDescent="0.35">
      <c r="A286" s="67" t="s">
        <v>567</v>
      </c>
      <c r="B286" s="81">
        <v>22.937899999999999</v>
      </c>
      <c r="C286" s="80">
        <v>0.87129999999999996</v>
      </c>
      <c r="D286" s="107">
        <v>22.066500000000001</v>
      </c>
      <c r="E286" s="80">
        <v>0.53290000000000004</v>
      </c>
      <c r="F286" s="80">
        <v>4.6199999999999998E-2</v>
      </c>
      <c r="G286" s="80">
        <v>8.6367999999999991</v>
      </c>
      <c r="H286" s="80">
        <v>3.3129</v>
      </c>
      <c r="I286" s="80">
        <v>0.58079999999999998</v>
      </c>
      <c r="J286" s="80">
        <v>6.6944999999999997</v>
      </c>
      <c r="K286" s="80">
        <v>2.6951999999999998</v>
      </c>
      <c r="L286" s="80">
        <v>3.9992000000000001</v>
      </c>
      <c r="M286" s="80">
        <v>0.40710000000000002</v>
      </c>
      <c r="N286" s="80">
        <v>1.7784</v>
      </c>
      <c r="O286" s="80">
        <v>0.12740000000000001</v>
      </c>
      <c r="P286" s="80">
        <v>-4.7199999999999999E-2</v>
      </c>
      <c r="Q286" s="80">
        <v>-3.2000000000000002E-3</v>
      </c>
      <c r="R286" s="80">
        <v>2.5310000000000001</v>
      </c>
      <c r="S286" s="80">
        <v>8.5906000000000002</v>
      </c>
      <c r="T286" s="80">
        <v>2.3247</v>
      </c>
      <c r="U286" s="80">
        <v>2.0790999999999999</v>
      </c>
      <c r="V286" s="107">
        <v>26.470400000000001</v>
      </c>
      <c r="W286" s="80">
        <v>12.7737</v>
      </c>
      <c r="X286" s="80">
        <v>9.4608000000000008</v>
      </c>
      <c r="Y286" s="80">
        <v>9.2157999999999998</v>
      </c>
    </row>
    <row r="287" spans="1:25" ht="20.25" customHeight="1" x14ac:dyDescent="0.35">
      <c r="A287" s="67" t="s">
        <v>568</v>
      </c>
      <c r="B287" s="81">
        <v>17.434699999999999</v>
      </c>
      <c r="C287" s="80">
        <v>0.78749999999999998</v>
      </c>
      <c r="D287" s="107">
        <v>16.647200000000002</v>
      </c>
      <c r="E287" s="80">
        <v>0.1507</v>
      </c>
      <c r="F287" s="80">
        <v>2.8000000000000001E-2</v>
      </c>
      <c r="G287" s="80">
        <v>6.2430000000000003</v>
      </c>
      <c r="H287" s="80">
        <v>3.6798000000000002</v>
      </c>
      <c r="I287" s="80">
        <v>0.29780000000000001</v>
      </c>
      <c r="J287" s="80">
        <v>4.0190000000000001</v>
      </c>
      <c r="K287" s="80">
        <v>1.5952</v>
      </c>
      <c r="L287" s="80">
        <v>2.4238</v>
      </c>
      <c r="M287" s="80">
        <v>0.57969999999999999</v>
      </c>
      <c r="N287" s="80">
        <v>1.5921000000000001</v>
      </c>
      <c r="O287" s="80">
        <v>0.1037</v>
      </c>
      <c r="P287" s="80">
        <v>-4.3099999999999999E-2</v>
      </c>
      <c r="Q287" s="80">
        <v>-3.5000000000000001E-3</v>
      </c>
      <c r="R287" s="80">
        <v>1.9146000000000001</v>
      </c>
      <c r="S287" s="80">
        <v>6.2028999999999996</v>
      </c>
      <c r="T287" s="80">
        <v>1.7596000000000001</v>
      </c>
      <c r="U287" s="80">
        <v>2.2831999999999999</v>
      </c>
      <c r="V287" s="107">
        <v>20.69</v>
      </c>
      <c r="W287" s="80">
        <v>10.1685</v>
      </c>
      <c r="X287" s="80">
        <v>6.4886999999999997</v>
      </c>
      <c r="Y287" s="80">
        <v>6.4215999999999998</v>
      </c>
    </row>
    <row r="288" spans="1:25" ht="20.149999999999999" customHeight="1" x14ac:dyDescent="0.35">
      <c r="A288" s="67" t="s">
        <v>569</v>
      </c>
      <c r="B288" s="81">
        <v>17.287199999999999</v>
      </c>
      <c r="C288" s="80">
        <v>0.80689999999999995</v>
      </c>
      <c r="D288" s="107">
        <v>16.480399999999999</v>
      </c>
      <c r="E288" s="80">
        <v>6.4399999999999999E-2</v>
      </c>
      <c r="F288" s="80">
        <v>2.24E-2</v>
      </c>
      <c r="G288" s="80">
        <v>5.8789999999999996</v>
      </c>
      <c r="H288" s="80">
        <v>4.0030999999999999</v>
      </c>
      <c r="I288" s="80">
        <v>0.23350000000000001</v>
      </c>
      <c r="J288" s="80">
        <v>3.7450999999999999</v>
      </c>
      <c r="K288" s="80">
        <v>1.4718</v>
      </c>
      <c r="L288" s="80">
        <v>2.2732999999999999</v>
      </c>
      <c r="M288" s="80">
        <v>0.70420000000000005</v>
      </c>
      <c r="N288" s="80">
        <v>1.7491000000000001</v>
      </c>
      <c r="O288" s="80">
        <v>0.12189999999999999</v>
      </c>
      <c r="P288" s="80">
        <v>-3.8800000000000001E-2</v>
      </c>
      <c r="Q288" s="80">
        <v>-3.5999999999999999E-3</v>
      </c>
      <c r="R288" s="80">
        <v>2.0097</v>
      </c>
      <c r="S288" s="80">
        <v>5.8270999999999997</v>
      </c>
      <c r="T288" s="80">
        <v>1.7759</v>
      </c>
      <c r="U288" s="80">
        <v>2.2595999999999998</v>
      </c>
      <c r="V288" s="107">
        <v>20.515899999999998</v>
      </c>
      <c r="W288" s="80">
        <v>10.4351</v>
      </c>
      <c r="X288" s="80">
        <v>6.4320000000000004</v>
      </c>
      <c r="Y288" s="80">
        <v>5.9657999999999998</v>
      </c>
    </row>
    <row r="289" spans="1:25" ht="20.25" customHeight="1" x14ac:dyDescent="0.35">
      <c r="A289" s="67" t="s">
        <v>570</v>
      </c>
      <c r="B289" s="81">
        <v>18.013000000000002</v>
      </c>
      <c r="C289" s="80">
        <v>0.80430000000000001</v>
      </c>
      <c r="D289" s="107">
        <v>17.208600000000001</v>
      </c>
      <c r="E289" s="80">
        <v>0.12690000000000001</v>
      </c>
      <c r="F289" s="80">
        <v>1.9099999999999999E-2</v>
      </c>
      <c r="G289" s="80">
        <v>7.3526999999999996</v>
      </c>
      <c r="H289" s="80">
        <v>3.1928999999999998</v>
      </c>
      <c r="I289" s="80">
        <v>0.22270000000000001</v>
      </c>
      <c r="J289" s="80">
        <v>3.9895999999999998</v>
      </c>
      <c r="K289" s="80">
        <v>1.401</v>
      </c>
      <c r="L289" s="80">
        <v>2.5886</v>
      </c>
      <c r="M289" s="80">
        <v>0.53169999999999995</v>
      </c>
      <c r="N289" s="80">
        <v>1.6969000000000001</v>
      </c>
      <c r="O289" s="80">
        <v>0.1145</v>
      </c>
      <c r="P289" s="80">
        <v>-3.4799999999999998E-2</v>
      </c>
      <c r="Q289" s="80">
        <v>-3.5000000000000001E-3</v>
      </c>
      <c r="R289" s="80">
        <v>2.0133000000000001</v>
      </c>
      <c r="S289" s="80">
        <v>7.2968000000000002</v>
      </c>
      <c r="T289" s="80">
        <v>0.92559999999999998</v>
      </c>
      <c r="U289" s="80">
        <v>2.3595000000000002</v>
      </c>
      <c r="V289" s="107">
        <v>20.4938</v>
      </c>
      <c r="W289" s="80">
        <v>9.6338000000000008</v>
      </c>
      <c r="X289" s="80">
        <v>6.4409000000000001</v>
      </c>
      <c r="Y289" s="80">
        <v>7.4988000000000001</v>
      </c>
    </row>
    <row r="290" spans="1:25" ht="20.25" customHeight="1" x14ac:dyDescent="0.35">
      <c r="A290" s="67" t="s">
        <v>571</v>
      </c>
      <c r="B290" s="81">
        <v>19.8992</v>
      </c>
      <c r="C290" s="80">
        <v>0.81969999999999998</v>
      </c>
      <c r="D290" s="107">
        <v>19.079499999999999</v>
      </c>
      <c r="E290" s="80">
        <v>9.69E-2</v>
      </c>
      <c r="F290" s="80">
        <v>3.0300000000000001E-2</v>
      </c>
      <c r="G290" s="80">
        <v>8.4267000000000003</v>
      </c>
      <c r="H290" s="80">
        <v>3.7547999999999999</v>
      </c>
      <c r="I290" s="80">
        <v>0.34860000000000002</v>
      </c>
      <c r="J290" s="80">
        <v>3.992</v>
      </c>
      <c r="K290" s="80">
        <v>1.5615000000000001</v>
      </c>
      <c r="L290" s="80">
        <v>2.4304999999999999</v>
      </c>
      <c r="M290" s="80">
        <v>0.52300000000000002</v>
      </c>
      <c r="N290" s="80">
        <v>1.8280000000000001</v>
      </c>
      <c r="O290" s="80">
        <v>0.1145</v>
      </c>
      <c r="P290" s="80">
        <v>-3.1800000000000002E-2</v>
      </c>
      <c r="Q290" s="80">
        <v>-3.5000000000000001E-3</v>
      </c>
      <c r="R290" s="80">
        <v>2.0851000000000002</v>
      </c>
      <c r="S290" s="80">
        <v>8.4111999999999991</v>
      </c>
      <c r="T290" s="80">
        <v>0.18890000000000001</v>
      </c>
      <c r="U290" s="80">
        <v>2.1107</v>
      </c>
      <c r="V290" s="107">
        <v>21.379100000000001</v>
      </c>
      <c r="W290" s="80">
        <v>10.4465</v>
      </c>
      <c r="X290" s="80">
        <v>6.6917</v>
      </c>
      <c r="Y290" s="80">
        <v>8.5538000000000007</v>
      </c>
    </row>
    <row r="291" spans="1:25" ht="20.25" customHeight="1" x14ac:dyDescent="0.35">
      <c r="A291" s="67" t="s">
        <v>572</v>
      </c>
      <c r="B291" s="81">
        <v>19.281300000000002</v>
      </c>
      <c r="C291" s="80">
        <v>0.81499999999999995</v>
      </c>
      <c r="D291" s="107">
        <v>18.4663</v>
      </c>
      <c r="E291" s="80">
        <v>0.13950000000000001</v>
      </c>
      <c r="F291" s="80">
        <v>3.5400000000000001E-2</v>
      </c>
      <c r="G291" s="80">
        <v>9.1568000000000005</v>
      </c>
      <c r="H291" s="80">
        <v>3.0264000000000002</v>
      </c>
      <c r="I291" s="80">
        <v>0.217</v>
      </c>
      <c r="J291" s="80">
        <v>4.0359999999999996</v>
      </c>
      <c r="K291" s="80">
        <v>1.4133</v>
      </c>
      <c r="L291" s="80">
        <v>2.6227</v>
      </c>
      <c r="M291" s="80">
        <v>0.44819999999999999</v>
      </c>
      <c r="N291" s="80">
        <v>1.3525</v>
      </c>
      <c r="O291" s="80">
        <v>0.1009</v>
      </c>
      <c r="P291" s="80">
        <v>-4.2799999999999998E-2</v>
      </c>
      <c r="Q291" s="80">
        <v>-3.5000000000000001E-3</v>
      </c>
      <c r="R291" s="80">
        <v>1.6755</v>
      </c>
      <c r="S291" s="80">
        <v>9.1095000000000006</v>
      </c>
      <c r="T291" s="80">
        <v>1.3736999999999999</v>
      </c>
      <c r="U291" s="80">
        <v>2.0476000000000001</v>
      </c>
      <c r="V291" s="107">
        <v>21.887599999999999</v>
      </c>
      <c r="W291" s="80">
        <v>9.0800999999999998</v>
      </c>
      <c r="X291" s="80">
        <v>6.0537000000000001</v>
      </c>
      <c r="Y291" s="80">
        <v>9.3316999999999997</v>
      </c>
    </row>
    <row r="292" spans="1:25" ht="20.25" customHeight="1" x14ac:dyDescent="0.35">
      <c r="A292" s="67" t="s">
        <v>573</v>
      </c>
      <c r="B292" s="81">
        <v>20.2151</v>
      </c>
      <c r="C292" s="80">
        <v>0.86670000000000003</v>
      </c>
      <c r="D292" s="107">
        <v>19.348299999999998</v>
      </c>
      <c r="E292" s="80">
        <v>0.2555</v>
      </c>
      <c r="F292" s="80">
        <v>2.5899999999999999E-2</v>
      </c>
      <c r="G292" s="80">
        <v>9.0021000000000004</v>
      </c>
      <c r="H292" s="80">
        <v>3.2677</v>
      </c>
      <c r="I292" s="80">
        <v>0.28079999999999999</v>
      </c>
      <c r="J292" s="80">
        <v>4.9154</v>
      </c>
      <c r="K292" s="80">
        <v>1.9614</v>
      </c>
      <c r="L292" s="80">
        <v>2.9540000000000002</v>
      </c>
      <c r="M292" s="80">
        <v>0.41049999999999998</v>
      </c>
      <c r="N292" s="80">
        <v>1.1478999999999999</v>
      </c>
      <c r="O292" s="80">
        <v>9.1999999999999998E-2</v>
      </c>
      <c r="P292" s="80">
        <v>-4.58E-2</v>
      </c>
      <c r="Q292" s="80">
        <v>-3.7000000000000002E-3</v>
      </c>
      <c r="R292" s="80">
        <v>1.5606</v>
      </c>
      <c r="S292" s="80">
        <v>8.9627999999999997</v>
      </c>
      <c r="T292" s="80">
        <v>0.77700000000000002</v>
      </c>
      <c r="U292" s="80">
        <v>2.1456</v>
      </c>
      <c r="V292" s="107">
        <v>22.270900000000001</v>
      </c>
      <c r="W292" s="80">
        <v>10.0223</v>
      </c>
      <c r="X292" s="80">
        <v>6.7546999999999997</v>
      </c>
      <c r="Y292" s="80">
        <v>9.2835000000000001</v>
      </c>
    </row>
    <row r="293" spans="1:25" ht="20.25" customHeight="1" x14ac:dyDescent="0.35">
      <c r="A293" s="67" t="s">
        <v>574</v>
      </c>
      <c r="B293" s="81">
        <v>22.4848</v>
      </c>
      <c r="C293" s="80">
        <v>0.91739999999999999</v>
      </c>
      <c r="D293" s="107">
        <v>21.567499999999999</v>
      </c>
      <c r="E293" s="80">
        <v>0.18010000000000001</v>
      </c>
      <c r="F293" s="80">
        <v>4.02E-2</v>
      </c>
      <c r="G293" s="80">
        <v>8.5434000000000001</v>
      </c>
      <c r="H293" s="80">
        <v>4.4401999999999999</v>
      </c>
      <c r="I293" s="80">
        <v>0.46279999999999999</v>
      </c>
      <c r="J293" s="80">
        <v>6.2332000000000001</v>
      </c>
      <c r="K293" s="80">
        <v>1.9982</v>
      </c>
      <c r="L293" s="80">
        <v>4.2350000000000003</v>
      </c>
      <c r="M293" s="80">
        <v>0.20499999999999999</v>
      </c>
      <c r="N293" s="80">
        <v>1.4161999999999999</v>
      </c>
      <c r="O293" s="80">
        <v>8.4199999999999997E-2</v>
      </c>
      <c r="P293" s="80">
        <v>-3.4799999999999998E-2</v>
      </c>
      <c r="Q293" s="80">
        <v>-3.0000000000000001E-3</v>
      </c>
      <c r="R293" s="80">
        <v>1.7594000000000001</v>
      </c>
      <c r="S293" s="80">
        <v>8.5046999999999997</v>
      </c>
      <c r="T293" s="80">
        <v>1.8523000000000001</v>
      </c>
      <c r="U293" s="80">
        <v>1.8789</v>
      </c>
      <c r="V293" s="107">
        <v>25.2987</v>
      </c>
      <c r="W293" s="80">
        <v>12.757400000000001</v>
      </c>
      <c r="X293" s="80">
        <v>8.3170999999999999</v>
      </c>
      <c r="Y293" s="80">
        <v>8.7637</v>
      </c>
    </row>
    <row r="294" spans="1:25" ht="20.25" customHeight="1" x14ac:dyDescent="0.35">
      <c r="A294" s="67" t="s">
        <v>575</v>
      </c>
      <c r="B294" s="81">
        <v>22.7212</v>
      </c>
      <c r="C294" s="80">
        <v>0.9556</v>
      </c>
      <c r="D294" s="107">
        <v>21.765599999999999</v>
      </c>
      <c r="E294" s="80">
        <v>0.39140000000000003</v>
      </c>
      <c r="F294" s="80">
        <v>5.9400000000000001E-2</v>
      </c>
      <c r="G294" s="80">
        <v>8.8386999999999993</v>
      </c>
      <c r="H294" s="80">
        <v>4.1463000000000001</v>
      </c>
      <c r="I294" s="80">
        <v>0.58560000000000001</v>
      </c>
      <c r="J294" s="80">
        <v>5.9271000000000003</v>
      </c>
      <c r="K294" s="80">
        <v>2.1362999999999999</v>
      </c>
      <c r="L294" s="80">
        <v>3.7907999999999999</v>
      </c>
      <c r="M294" s="80">
        <v>0.12809999999999999</v>
      </c>
      <c r="N294" s="80">
        <v>1.6508</v>
      </c>
      <c r="O294" s="80">
        <v>8.9099999999999999E-2</v>
      </c>
      <c r="P294" s="80">
        <v>-4.8099999999999997E-2</v>
      </c>
      <c r="Q294" s="80">
        <v>-2.8E-3</v>
      </c>
      <c r="R294" s="80">
        <v>2.2509999999999999</v>
      </c>
      <c r="S294" s="80">
        <v>8.7783999999999995</v>
      </c>
      <c r="T294" s="80">
        <v>1.8996</v>
      </c>
      <c r="U294" s="80">
        <v>1.8985000000000001</v>
      </c>
      <c r="V294" s="107">
        <v>25.563700000000001</v>
      </c>
      <c r="W294" s="80">
        <v>12.437900000000001</v>
      </c>
      <c r="X294" s="80">
        <v>8.2916000000000007</v>
      </c>
      <c r="Y294" s="80">
        <v>9.2896000000000001</v>
      </c>
    </row>
    <row r="295" spans="1:25" ht="20.25" customHeight="1" x14ac:dyDescent="0.35">
      <c r="A295" s="67" t="s">
        <v>576</v>
      </c>
      <c r="B295" s="81">
        <v>25.369499999999999</v>
      </c>
      <c r="C295" s="80">
        <v>1.0753999999999999</v>
      </c>
      <c r="D295" s="107">
        <v>24.2942</v>
      </c>
      <c r="E295" s="80">
        <v>0.6462</v>
      </c>
      <c r="F295" s="80">
        <v>7.1099999999999997E-2</v>
      </c>
      <c r="G295" s="80">
        <v>10.0951</v>
      </c>
      <c r="H295" s="80">
        <v>4.5456000000000003</v>
      </c>
      <c r="I295" s="80">
        <v>0.53369999999999995</v>
      </c>
      <c r="J295" s="80">
        <v>6.3483000000000001</v>
      </c>
      <c r="K295" s="80">
        <v>2.3637999999999999</v>
      </c>
      <c r="L295" s="80">
        <v>3.9845999999999999</v>
      </c>
      <c r="M295" s="80">
        <v>7.8600000000000003E-2</v>
      </c>
      <c r="N295" s="80">
        <v>1.9273</v>
      </c>
      <c r="O295" s="80">
        <v>9.9900000000000003E-2</v>
      </c>
      <c r="P295" s="80">
        <v>-4.87E-2</v>
      </c>
      <c r="Q295" s="80">
        <v>-2.8999999999999998E-3</v>
      </c>
      <c r="R295" s="80">
        <v>2.8144999999999998</v>
      </c>
      <c r="S295" s="80">
        <v>10.0251</v>
      </c>
      <c r="T295" s="80">
        <v>1.5556000000000001</v>
      </c>
      <c r="U295" s="80">
        <v>2.1185</v>
      </c>
      <c r="V295" s="107">
        <v>27.968299999999999</v>
      </c>
      <c r="W295" s="80">
        <v>13.4335</v>
      </c>
      <c r="X295" s="80">
        <v>8.8879000000000001</v>
      </c>
      <c r="Y295" s="80">
        <v>10.8124</v>
      </c>
    </row>
    <row r="296" spans="1:25" ht="20.25" customHeight="1" x14ac:dyDescent="0.35">
      <c r="A296" s="67" t="s">
        <v>577</v>
      </c>
      <c r="B296" s="81">
        <v>26.041599999999999</v>
      </c>
      <c r="C296" s="80">
        <v>1.1446000000000001</v>
      </c>
      <c r="D296" s="107">
        <v>24.896999999999998</v>
      </c>
      <c r="E296" s="80">
        <v>1.2446999999999999</v>
      </c>
      <c r="F296" s="80">
        <v>7.6100000000000001E-2</v>
      </c>
      <c r="G296" s="80">
        <v>11.1995</v>
      </c>
      <c r="H296" s="80">
        <v>4.1773999999999996</v>
      </c>
      <c r="I296" s="80">
        <v>0.42749999999999999</v>
      </c>
      <c r="J296" s="80">
        <v>5.7986000000000004</v>
      </c>
      <c r="K296" s="80">
        <v>2.0484</v>
      </c>
      <c r="L296" s="80">
        <v>3.7502</v>
      </c>
      <c r="M296" s="80">
        <v>9.4899999999999998E-2</v>
      </c>
      <c r="N296" s="80">
        <v>1.8111999999999999</v>
      </c>
      <c r="O296" s="80">
        <v>0.13289999999999999</v>
      </c>
      <c r="P296" s="80">
        <v>-6.3200000000000006E-2</v>
      </c>
      <c r="Q296" s="80">
        <v>-2.5999999999999999E-3</v>
      </c>
      <c r="R296" s="80">
        <v>3.3448000000000002</v>
      </c>
      <c r="S296" s="80">
        <v>11.1195</v>
      </c>
      <c r="T296" s="80">
        <v>1.9655</v>
      </c>
      <c r="U296" s="80">
        <v>1.9953000000000001</v>
      </c>
      <c r="V296" s="107">
        <v>28.857800000000001</v>
      </c>
      <c r="W296" s="80">
        <v>12.3096</v>
      </c>
      <c r="X296" s="80">
        <v>8.1321999999999992</v>
      </c>
      <c r="Y296" s="80">
        <v>12.520300000000001</v>
      </c>
    </row>
    <row r="297" spans="1:25" ht="20.25" customHeight="1" x14ac:dyDescent="0.35">
      <c r="A297" s="67" t="s">
        <v>578</v>
      </c>
      <c r="B297" s="81">
        <v>22.073699999999999</v>
      </c>
      <c r="C297" s="80">
        <v>0.85009999999999997</v>
      </c>
      <c r="D297" s="107">
        <v>21.223600000000001</v>
      </c>
      <c r="E297" s="80">
        <v>0.61850000000000005</v>
      </c>
      <c r="F297" s="80">
        <v>4.7100000000000003E-2</v>
      </c>
      <c r="G297" s="80">
        <v>8.0433000000000003</v>
      </c>
      <c r="H297" s="80">
        <v>3.1962999999999999</v>
      </c>
      <c r="I297" s="80">
        <v>0.34310000000000002</v>
      </c>
      <c r="J297" s="80">
        <v>7.0224000000000002</v>
      </c>
      <c r="K297" s="80">
        <v>2.9523000000000001</v>
      </c>
      <c r="L297" s="80">
        <v>4.0701000000000001</v>
      </c>
      <c r="M297" s="80">
        <v>0.1928</v>
      </c>
      <c r="N297" s="80">
        <v>1.6787000000000001</v>
      </c>
      <c r="O297" s="80">
        <v>0.11849999999999999</v>
      </c>
      <c r="P297" s="80">
        <v>-3.4299999999999997E-2</v>
      </c>
      <c r="Q297" s="80">
        <v>-2.7000000000000001E-3</v>
      </c>
      <c r="R297" s="80">
        <v>2.5165000000000002</v>
      </c>
      <c r="S297" s="80">
        <v>7.9894999999999996</v>
      </c>
      <c r="T297" s="80">
        <v>2.2311999999999999</v>
      </c>
      <c r="U297" s="80">
        <v>1.6982999999999999</v>
      </c>
      <c r="V297" s="107">
        <v>25.153099999999998</v>
      </c>
      <c r="W297" s="80">
        <v>12.433199999999999</v>
      </c>
      <c r="X297" s="80">
        <v>9.2370000000000001</v>
      </c>
      <c r="Y297" s="80">
        <v>8.7088999999999999</v>
      </c>
    </row>
    <row r="298" spans="1:25" ht="20.25" customHeight="1" x14ac:dyDescent="0.35">
      <c r="A298" s="67" t="s">
        <v>579</v>
      </c>
      <c r="B298" s="81">
        <v>22.869</v>
      </c>
      <c r="C298" s="80">
        <v>0.93410000000000004</v>
      </c>
      <c r="D298" s="107">
        <v>21.934899999999999</v>
      </c>
      <c r="E298" s="80">
        <v>0.33139999999999997</v>
      </c>
      <c r="F298" s="80">
        <v>4.5100000000000001E-2</v>
      </c>
      <c r="G298" s="80">
        <v>9.5094999999999992</v>
      </c>
      <c r="H298" s="80">
        <v>3.2096</v>
      </c>
      <c r="I298" s="80">
        <v>0.4294</v>
      </c>
      <c r="J298" s="80">
        <v>5.8329000000000004</v>
      </c>
      <c r="K298" s="80">
        <v>2.4599000000000002</v>
      </c>
      <c r="L298" s="80">
        <v>3.3730000000000002</v>
      </c>
      <c r="M298" s="80">
        <v>0.34849999999999998</v>
      </c>
      <c r="N298" s="80">
        <v>2.153</v>
      </c>
      <c r="O298" s="80">
        <v>0.1211</v>
      </c>
      <c r="P298" s="80">
        <v>-4.2700000000000002E-2</v>
      </c>
      <c r="Q298" s="80">
        <v>-3.0000000000000001E-3</v>
      </c>
      <c r="R298" s="80">
        <v>2.6943000000000001</v>
      </c>
      <c r="S298" s="80">
        <v>9.4658999999999995</v>
      </c>
      <c r="T298" s="80">
        <v>2.1145999999999998</v>
      </c>
      <c r="U298" s="80">
        <v>1.7557</v>
      </c>
      <c r="V298" s="107">
        <v>25.805199999999999</v>
      </c>
      <c r="W298" s="80">
        <v>11.9735</v>
      </c>
      <c r="X298" s="80">
        <v>8.7637999999999998</v>
      </c>
      <c r="Y298" s="80">
        <v>9.8859999999999992</v>
      </c>
    </row>
    <row r="299" spans="1:25" ht="20.25" customHeight="1" x14ac:dyDescent="0.35">
      <c r="A299" s="67" t="s">
        <v>580</v>
      </c>
      <c r="B299" s="81">
        <v>21.080300000000001</v>
      </c>
      <c r="C299" s="80">
        <v>0.95379999999999998</v>
      </c>
      <c r="D299" s="107">
        <v>20.1265</v>
      </c>
      <c r="E299" s="80">
        <v>0.2492</v>
      </c>
      <c r="F299" s="80">
        <v>5.1700000000000003E-2</v>
      </c>
      <c r="G299" s="80">
        <v>10.5</v>
      </c>
      <c r="H299" s="80">
        <v>3.4441000000000002</v>
      </c>
      <c r="I299" s="80">
        <v>0.33289999999999997</v>
      </c>
      <c r="J299" s="80">
        <v>3.3420000000000001</v>
      </c>
      <c r="K299" s="80">
        <v>1.2692000000000001</v>
      </c>
      <c r="L299" s="80">
        <v>2.0728</v>
      </c>
      <c r="M299" s="80">
        <v>0.60340000000000005</v>
      </c>
      <c r="N299" s="80">
        <v>1.5327999999999999</v>
      </c>
      <c r="O299" s="80">
        <v>0.12570000000000001</v>
      </c>
      <c r="P299" s="80">
        <v>-5.2499999999999998E-2</v>
      </c>
      <c r="Q299" s="80">
        <v>-2.7000000000000001E-3</v>
      </c>
      <c r="R299" s="80">
        <v>2.0065</v>
      </c>
      <c r="S299" s="80">
        <v>10.4529</v>
      </c>
      <c r="T299" s="80">
        <v>1.5397000000000001</v>
      </c>
      <c r="U299" s="80">
        <v>2.1225000000000001</v>
      </c>
      <c r="V299" s="107">
        <v>23.788799999999998</v>
      </c>
      <c r="W299" s="80">
        <v>9.2551000000000005</v>
      </c>
      <c r="X299" s="80">
        <v>5.8110999999999997</v>
      </c>
      <c r="Y299" s="80">
        <v>10.8009</v>
      </c>
    </row>
    <row r="300" spans="1:25" ht="20.25" customHeight="1" x14ac:dyDescent="0.35">
      <c r="A300" s="67" t="s">
        <v>581</v>
      </c>
      <c r="B300" s="81">
        <v>20.2547</v>
      </c>
      <c r="C300" s="80">
        <v>0.88239999999999996</v>
      </c>
      <c r="D300" s="107">
        <v>19.372299999999999</v>
      </c>
      <c r="E300" s="80">
        <v>0.23619999999999999</v>
      </c>
      <c r="F300" s="80">
        <v>5.6599999999999998E-2</v>
      </c>
      <c r="G300" s="80">
        <v>9.2787000000000006</v>
      </c>
      <c r="H300" s="80">
        <v>3.2772000000000001</v>
      </c>
      <c r="I300" s="80">
        <v>0.24160000000000001</v>
      </c>
      <c r="J300" s="80">
        <v>3.8877000000000002</v>
      </c>
      <c r="K300" s="80">
        <v>1.4649000000000001</v>
      </c>
      <c r="L300" s="80">
        <v>2.4228000000000001</v>
      </c>
      <c r="M300" s="80">
        <v>0.54600000000000004</v>
      </c>
      <c r="N300" s="80">
        <v>1.7838000000000001</v>
      </c>
      <c r="O300" s="80">
        <v>0.1147</v>
      </c>
      <c r="P300" s="80">
        <v>-4.7199999999999999E-2</v>
      </c>
      <c r="Q300" s="80">
        <v>-2.8999999999999998E-3</v>
      </c>
      <c r="R300" s="80">
        <v>2.2126999999999999</v>
      </c>
      <c r="S300" s="80">
        <v>9.2571999999999992</v>
      </c>
      <c r="T300" s="80">
        <v>2.0577999999999999</v>
      </c>
      <c r="U300" s="80">
        <v>2.0388000000000002</v>
      </c>
      <c r="V300" s="107">
        <v>23.468900000000001</v>
      </c>
      <c r="W300" s="80">
        <v>9.7363</v>
      </c>
      <c r="X300" s="80">
        <v>6.4591000000000003</v>
      </c>
      <c r="Y300" s="80">
        <v>9.5715000000000003</v>
      </c>
    </row>
    <row r="301" spans="1:25" ht="20.25" customHeight="1" x14ac:dyDescent="0.35">
      <c r="A301" s="67" t="s">
        <v>582</v>
      </c>
      <c r="B301" s="81">
        <v>18.029</v>
      </c>
      <c r="C301" s="80">
        <v>0.88829999999999998</v>
      </c>
      <c r="D301" s="107">
        <v>17.140699999999999</v>
      </c>
      <c r="E301" s="80">
        <v>0.2132</v>
      </c>
      <c r="F301" s="80">
        <v>4.7100000000000003E-2</v>
      </c>
      <c r="G301" s="80">
        <v>7.7717000000000001</v>
      </c>
      <c r="H301" s="80">
        <v>3.7023999999999999</v>
      </c>
      <c r="I301" s="80">
        <v>0.12640000000000001</v>
      </c>
      <c r="J301" s="80">
        <v>2.9384999999999999</v>
      </c>
      <c r="K301" s="80">
        <v>1.2543</v>
      </c>
      <c r="L301" s="80">
        <v>1.6841999999999999</v>
      </c>
      <c r="M301" s="80">
        <v>0.57430000000000003</v>
      </c>
      <c r="N301" s="80">
        <v>1.7168000000000001</v>
      </c>
      <c r="O301" s="80">
        <v>0.1067</v>
      </c>
      <c r="P301" s="80">
        <v>-5.3400000000000003E-2</v>
      </c>
      <c r="Q301" s="80">
        <v>-2.8999999999999998E-3</v>
      </c>
      <c r="R301" s="80">
        <v>2.0968</v>
      </c>
      <c r="S301" s="80">
        <v>7.7586000000000004</v>
      </c>
      <c r="T301" s="80">
        <v>2.4893000000000001</v>
      </c>
      <c r="U301" s="80">
        <v>1.8069999999999999</v>
      </c>
      <c r="V301" s="107">
        <v>21.437000000000001</v>
      </c>
      <c r="W301" s="80">
        <v>9.0584000000000007</v>
      </c>
      <c r="X301" s="80">
        <v>5.3559999999999999</v>
      </c>
      <c r="Y301" s="80">
        <v>8.0319000000000003</v>
      </c>
    </row>
    <row r="302" spans="1:25" ht="20.25" customHeight="1" x14ac:dyDescent="0.35">
      <c r="A302" s="67" t="s">
        <v>583</v>
      </c>
      <c r="B302" s="81">
        <v>18.418500000000002</v>
      </c>
      <c r="C302" s="80">
        <v>0.94799999999999995</v>
      </c>
      <c r="D302" s="107">
        <v>17.470500000000001</v>
      </c>
      <c r="E302" s="80">
        <v>0.52839999999999998</v>
      </c>
      <c r="F302" s="80">
        <v>5.2600000000000001E-2</v>
      </c>
      <c r="G302" s="80">
        <v>9.0442999999999998</v>
      </c>
      <c r="H302" s="80">
        <v>3.1833999999999998</v>
      </c>
      <c r="I302" s="80">
        <v>9.7600000000000006E-2</v>
      </c>
      <c r="J302" s="80">
        <v>2.1835</v>
      </c>
      <c r="K302" s="80">
        <v>0.57950000000000002</v>
      </c>
      <c r="L302" s="80">
        <v>1.6040000000000001</v>
      </c>
      <c r="M302" s="80">
        <v>0.59109999999999996</v>
      </c>
      <c r="N302" s="80">
        <v>1.7417</v>
      </c>
      <c r="O302" s="80">
        <v>0.1166</v>
      </c>
      <c r="P302" s="80">
        <v>-6.5299999999999997E-2</v>
      </c>
      <c r="Q302" s="80">
        <v>-3.3999999999999998E-3</v>
      </c>
      <c r="R302" s="80">
        <v>2.4380999999999999</v>
      </c>
      <c r="S302" s="80">
        <v>9.0455000000000005</v>
      </c>
      <c r="T302" s="80">
        <v>2.7635000000000001</v>
      </c>
      <c r="U302" s="80">
        <v>1.9542999999999999</v>
      </c>
      <c r="V302" s="107">
        <v>22.188199999999998</v>
      </c>
      <c r="W302" s="80">
        <v>7.7972000000000001</v>
      </c>
      <c r="X302" s="80">
        <v>4.6139000000000001</v>
      </c>
      <c r="Y302" s="80">
        <v>9.6252999999999993</v>
      </c>
    </row>
    <row r="303" spans="1:25" ht="20.25" customHeight="1" x14ac:dyDescent="0.35">
      <c r="A303" s="111" t="s">
        <v>593</v>
      </c>
      <c r="B303" s="81">
        <v>17.956399999999999</v>
      </c>
      <c r="C303" s="80">
        <v>0.85150000000000003</v>
      </c>
      <c r="D303" s="107">
        <v>17.104900000000001</v>
      </c>
      <c r="E303" s="80">
        <v>0.36940000000000001</v>
      </c>
      <c r="F303" s="80">
        <v>5.5899999999999998E-2</v>
      </c>
      <c r="G303" s="80">
        <v>7.8558000000000003</v>
      </c>
      <c r="H303" s="80">
        <v>3.1602999999999999</v>
      </c>
      <c r="I303" s="80">
        <v>0.1381</v>
      </c>
      <c r="J303" s="80">
        <v>3.5371000000000001</v>
      </c>
      <c r="K303" s="80">
        <v>1.0995999999999999</v>
      </c>
      <c r="L303" s="80">
        <v>2.4375</v>
      </c>
      <c r="M303" s="80">
        <v>0.45440000000000003</v>
      </c>
      <c r="N303" s="80">
        <v>1.4475</v>
      </c>
      <c r="O303" s="80">
        <v>0.12280000000000001</v>
      </c>
      <c r="P303" s="80">
        <v>-3.3399999999999999E-2</v>
      </c>
      <c r="Q303" s="80">
        <v>-3.0999999999999999E-3</v>
      </c>
      <c r="R303" s="80">
        <v>1.9945999999999999</v>
      </c>
      <c r="S303" s="80">
        <v>7.8567</v>
      </c>
      <c r="T303" s="80">
        <v>2.9188999999999998</v>
      </c>
      <c r="U303" s="80">
        <v>1.9086000000000001</v>
      </c>
      <c r="V303" s="107">
        <v>21.932400000000001</v>
      </c>
      <c r="W303" s="80">
        <v>8.7375000000000007</v>
      </c>
      <c r="X303" s="80">
        <v>5.5772000000000004</v>
      </c>
      <c r="Y303" s="80">
        <v>8.2811000000000003</v>
      </c>
    </row>
    <row r="304" spans="1:25" ht="15.5" x14ac:dyDescent="0.35">
      <c r="A304" s="111" t="s">
        <v>608</v>
      </c>
      <c r="B304" s="81">
        <v>19.007200000000001</v>
      </c>
      <c r="C304" s="80">
        <v>0.97199999999999998</v>
      </c>
      <c r="D304" s="107">
        <v>18.0352</v>
      </c>
      <c r="E304" s="80">
        <v>0.48399999999999999</v>
      </c>
      <c r="F304" s="80">
        <v>5.0099999999999999E-2</v>
      </c>
      <c r="G304" s="80">
        <v>8.9245000000000001</v>
      </c>
      <c r="H304" s="80">
        <v>3.3611</v>
      </c>
      <c r="I304" s="80">
        <v>0.1258</v>
      </c>
      <c r="J304" s="80">
        <v>3.3767999999999998</v>
      </c>
      <c r="K304" s="80">
        <v>1.3042</v>
      </c>
      <c r="L304" s="80">
        <v>2.0726</v>
      </c>
      <c r="M304" s="80">
        <v>0.38819999999999999</v>
      </c>
      <c r="N304" s="80">
        <v>1.2799</v>
      </c>
      <c r="O304" s="80">
        <v>0.1168</v>
      </c>
      <c r="P304" s="80">
        <v>-6.8400000000000002E-2</v>
      </c>
      <c r="Q304" s="80">
        <v>-3.5000000000000001E-3</v>
      </c>
      <c r="R304" s="80">
        <v>1.9985999999999999</v>
      </c>
      <c r="S304" s="80">
        <v>8.8567</v>
      </c>
      <c r="T304" s="80">
        <v>2.0173999999999999</v>
      </c>
      <c r="U304" s="80">
        <v>2.0198999999999998</v>
      </c>
      <c r="V304" s="107">
        <v>22.072500000000002</v>
      </c>
      <c r="W304" s="80">
        <v>8.5317000000000007</v>
      </c>
      <c r="X304" s="80">
        <v>5.1706000000000003</v>
      </c>
      <c r="Y304" s="80">
        <v>9.4586000000000006</v>
      </c>
    </row>
    <row r="305" spans="1:25" ht="15.5" x14ac:dyDescent="0.35">
      <c r="A305" s="111" t="s">
        <v>609</v>
      </c>
      <c r="B305" s="81">
        <v>21.221800000000002</v>
      </c>
      <c r="C305" s="80">
        <v>0.90569999999999995</v>
      </c>
      <c r="D305" s="107">
        <v>20.315999999999999</v>
      </c>
      <c r="E305" s="80">
        <v>0.28449999999999998</v>
      </c>
      <c r="F305" s="80">
        <v>5.16E-2</v>
      </c>
      <c r="G305" s="80">
        <v>7.3722000000000003</v>
      </c>
      <c r="H305" s="80">
        <v>3.2275</v>
      </c>
      <c r="I305" s="80">
        <v>0.45500000000000002</v>
      </c>
      <c r="J305" s="80">
        <v>6.8182</v>
      </c>
      <c r="K305" s="80">
        <v>2.5975000000000001</v>
      </c>
      <c r="L305" s="80">
        <v>4.2206999999999999</v>
      </c>
      <c r="M305" s="80">
        <v>0.25469999999999998</v>
      </c>
      <c r="N305" s="80">
        <v>1.7808999999999999</v>
      </c>
      <c r="O305" s="80">
        <v>0.12920000000000001</v>
      </c>
      <c r="P305" s="80">
        <v>-5.3199999999999997E-2</v>
      </c>
      <c r="Q305" s="80">
        <v>-4.5999999999999999E-3</v>
      </c>
      <c r="R305" s="80">
        <v>2.2473000000000001</v>
      </c>
      <c r="S305" s="80">
        <v>7.3711000000000002</v>
      </c>
      <c r="T305" s="80">
        <v>1.8996</v>
      </c>
      <c r="U305" s="80">
        <v>1.9906999999999999</v>
      </c>
      <c r="V305" s="107">
        <v>24.206299999999999</v>
      </c>
      <c r="W305" s="80">
        <v>12.536300000000001</v>
      </c>
      <c r="X305" s="80">
        <v>9.3087999999999997</v>
      </c>
      <c r="Y305" s="80">
        <v>7.7083000000000004</v>
      </c>
    </row>
    <row r="306" spans="1:25" ht="15.5" x14ac:dyDescent="0.35">
      <c r="A306" s="111" t="s">
        <v>610</v>
      </c>
      <c r="B306" s="81">
        <v>23.9542</v>
      </c>
      <c r="C306" s="80">
        <v>1.0484</v>
      </c>
      <c r="D306" s="107">
        <v>22.905799999999999</v>
      </c>
      <c r="E306" s="80">
        <v>0.68310000000000004</v>
      </c>
      <c r="F306" s="80">
        <v>5.8999999999999997E-2</v>
      </c>
      <c r="G306" s="80">
        <v>9.3741000000000003</v>
      </c>
      <c r="H306" s="80">
        <v>3.9304000000000001</v>
      </c>
      <c r="I306" s="80">
        <v>0.52680000000000005</v>
      </c>
      <c r="J306" s="80">
        <v>6.2317999999999998</v>
      </c>
      <c r="K306" s="80">
        <v>2.4274</v>
      </c>
      <c r="L306" s="80">
        <v>3.8045</v>
      </c>
      <c r="M306" s="80">
        <v>0.14549999999999999</v>
      </c>
      <c r="N306" s="80">
        <v>1.8856999999999999</v>
      </c>
      <c r="O306" s="80">
        <v>0.1273</v>
      </c>
      <c r="P306" s="80">
        <v>-5.28E-2</v>
      </c>
      <c r="Q306" s="80">
        <v>-5.1000000000000004E-3</v>
      </c>
      <c r="R306" s="80">
        <v>2.7907999999999999</v>
      </c>
      <c r="S306" s="80">
        <v>9.3384</v>
      </c>
      <c r="T306" s="80">
        <v>1.1415999999999999</v>
      </c>
      <c r="U306" s="80">
        <v>2.2435999999999998</v>
      </c>
      <c r="V306" s="107">
        <v>26.291</v>
      </c>
      <c r="W306" s="80">
        <v>12.7202</v>
      </c>
      <c r="X306" s="80">
        <v>8.7897999999999996</v>
      </c>
      <c r="Y306" s="80">
        <v>10.116199999999999</v>
      </c>
    </row>
    <row r="307" spans="1:25" ht="15.5" x14ac:dyDescent="0.35">
      <c r="A307" s="111" t="s">
        <v>616</v>
      </c>
      <c r="B307" s="81">
        <v>25.028600000000001</v>
      </c>
      <c r="C307" s="80">
        <v>1.1188</v>
      </c>
      <c r="D307" s="107">
        <v>23.909800000000001</v>
      </c>
      <c r="E307" s="80">
        <v>0.73429999999999995</v>
      </c>
      <c r="F307" s="80">
        <v>8.0799999999999997E-2</v>
      </c>
      <c r="G307" s="80">
        <v>10.043100000000001</v>
      </c>
      <c r="H307" s="80">
        <v>4.1204999999999998</v>
      </c>
      <c r="I307" s="80">
        <v>0.46899999999999997</v>
      </c>
      <c r="J307" s="80">
        <v>6.2487000000000004</v>
      </c>
      <c r="K307" s="80">
        <v>2.3216000000000001</v>
      </c>
      <c r="L307" s="80">
        <v>3.9270999999999998</v>
      </c>
      <c r="M307" s="80">
        <v>6.4299999999999996E-2</v>
      </c>
      <c r="N307" s="80">
        <v>2.0857999999999999</v>
      </c>
      <c r="O307" s="80">
        <v>0.1245</v>
      </c>
      <c r="P307" s="80">
        <v>-5.5100000000000003E-2</v>
      </c>
      <c r="Q307" s="80">
        <v>-6.1000000000000004E-3</v>
      </c>
      <c r="R307" s="80">
        <v>3.0569000000000002</v>
      </c>
      <c r="S307" s="80">
        <v>10.0116</v>
      </c>
      <c r="T307" s="80">
        <v>1.4854000000000001</v>
      </c>
      <c r="U307" s="80">
        <v>2.3431999999999999</v>
      </c>
      <c r="V307" s="107">
        <v>27.738399999999999</v>
      </c>
      <c r="W307" s="80">
        <v>12.988300000000001</v>
      </c>
      <c r="X307" s="80">
        <v>8.8678000000000008</v>
      </c>
      <c r="Y307" s="80">
        <v>10.8582</v>
      </c>
    </row>
    <row r="308" spans="1:25" ht="15.5" x14ac:dyDescent="0.35">
      <c r="A308" s="111" t="s">
        <v>617</v>
      </c>
      <c r="B308" s="81">
        <v>25.949100000000001</v>
      </c>
      <c r="C308" s="80">
        <v>1.1677999999999999</v>
      </c>
      <c r="D308" s="107">
        <v>24.781300000000002</v>
      </c>
      <c r="E308" s="80">
        <v>0.67600000000000005</v>
      </c>
      <c r="F308" s="80">
        <v>8.0199999999999994E-2</v>
      </c>
      <c r="G308" s="80">
        <v>10.4564</v>
      </c>
      <c r="H308" s="80">
        <v>3.9693999999999998</v>
      </c>
      <c r="I308" s="80">
        <v>0.42909999999999998</v>
      </c>
      <c r="J308" s="80">
        <v>7.0727000000000002</v>
      </c>
      <c r="K308" s="80">
        <v>3.0078999999999998</v>
      </c>
      <c r="L308" s="80">
        <v>4.0648</v>
      </c>
      <c r="M308" s="80">
        <v>0.1293</v>
      </c>
      <c r="N308" s="80">
        <v>1.9105000000000001</v>
      </c>
      <c r="O308" s="80">
        <v>0.1366</v>
      </c>
      <c r="P308" s="80">
        <v>-7.2900000000000006E-2</v>
      </c>
      <c r="Q308" s="80">
        <v>-6.0000000000000001E-3</v>
      </c>
      <c r="R308" s="80">
        <v>2.8346</v>
      </c>
      <c r="S308" s="80">
        <v>10.4251</v>
      </c>
      <c r="T308" s="80">
        <v>1.4188000000000001</v>
      </c>
      <c r="U308" s="80">
        <v>2.3433999999999999</v>
      </c>
      <c r="V308" s="107">
        <v>28.543500000000002</v>
      </c>
      <c r="W308" s="80">
        <v>13.510999999999999</v>
      </c>
      <c r="X308" s="80">
        <v>9.5416000000000007</v>
      </c>
      <c r="Y308" s="80">
        <v>11.2127</v>
      </c>
    </row>
    <row r="309" spans="1:25" ht="15.5" x14ac:dyDescent="0.35">
      <c r="A309" s="111" t="s">
        <v>618</v>
      </c>
      <c r="B309" s="81">
        <v>21.645099999999999</v>
      </c>
      <c r="C309" s="80">
        <v>0.95189999999999997</v>
      </c>
      <c r="D309" s="107">
        <v>20.693300000000001</v>
      </c>
      <c r="E309" s="80">
        <v>0.77290000000000003</v>
      </c>
      <c r="F309" s="80">
        <v>6.8599999999999994E-2</v>
      </c>
      <c r="G309" s="80">
        <v>5.0660999999999996</v>
      </c>
      <c r="H309" s="80">
        <v>3.3281000000000001</v>
      </c>
      <c r="I309" s="80">
        <v>0.53620000000000001</v>
      </c>
      <c r="J309" s="80">
        <v>9.0894999999999992</v>
      </c>
      <c r="K309" s="80">
        <v>3.7907999999999999</v>
      </c>
      <c r="L309" s="80">
        <v>5.2987000000000002</v>
      </c>
      <c r="M309" s="80">
        <v>0.20860000000000001</v>
      </c>
      <c r="N309" s="80">
        <v>1.5746</v>
      </c>
      <c r="O309" s="80">
        <v>0.1028</v>
      </c>
      <c r="P309" s="80">
        <v>-4.87E-2</v>
      </c>
      <c r="Q309" s="80">
        <v>-5.4000000000000003E-3</v>
      </c>
      <c r="R309" s="80">
        <v>2.5055000000000001</v>
      </c>
      <c r="S309" s="80">
        <v>5.0796000000000001</v>
      </c>
      <c r="T309" s="80">
        <v>1.8638999999999999</v>
      </c>
      <c r="U309" s="80">
        <v>1.9542999999999999</v>
      </c>
      <c r="V309" s="107">
        <v>24.511500000000002</v>
      </c>
      <c r="W309" s="80">
        <v>14.737</v>
      </c>
      <c r="X309" s="80">
        <v>11.408899999999999</v>
      </c>
      <c r="Y309" s="80">
        <v>5.9076000000000004</v>
      </c>
    </row>
    <row r="310" spans="1:25" ht="15.5" x14ac:dyDescent="0.35">
      <c r="A310" s="111" t="s">
        <v>620</v>
      </c>
      <c r="B310" s="81">
        <v>22.710899999999999</v>
      </c>
      <c r="C310" s="80">
        <v>0.97860000000000003</v>
      </c>
      <c r="D310" s="107">
        <v>21.732299999999999</v>
      </c>
      <c r="E310" s="80">
        <v>0.78549999999999998</v>
      </c>
      <c r="F310" s="80">
        <v>9.4500000000000001E-2</v>
      </c>
      <c r="G310" s="80">
        <v>8.8995999999999995</v>
      </c>
      <c r="H310" s="80">
        <v>4.0987999999999998</v>
      </c>
      <c r="I310" s="80">
        <v>0.38990000000000002</v>
      </c>
      <c r="J310" s="80">
        <v>5.3407</v>
      </c>
      <c r="K310" s="80">
        <v>2.1173000000000002</v>
      </c>
      <c r="L310" s="80">
        <v>3.2233999999999998</v>
      </c>
      <c r="M310" s="80">
        <v>0.4365</v>
      </c>
      <c r="N310" s="80">
        <v>1.6105</v>
      </c>
      <c r="O310" s="80">
        <v>0.12709999999999999</v>
      </c>
      <c r="P310" s="80">
        <v>-4.5199999999999997E-2</v>
      </c>
      <c r="Q310" s="80">
        <v>-5.7000000000000002E-3</v>
      </c>
      <c r="R310" s="80">
        <v>2.5806</v>
      </c>
      <c r="S310" s="80">
        <v>8.9367000000000001</v>
      </c>
      <c r="T310" s="80">
        <v>1.6902999999999999</v>
      </c>
      <c r="U310" s="80">
        <v>2.0491999999999999</v>
      </c>
      <c r="V310" s="107">
        <v>25.471800000000002</v>
      </c>
      <c r="W310" s="80">
        <v>11.8764</v>
      </c>
      <c r="X310" s="80">
        <v>7.7775999999999996</v>
      </c>
      <c r="Y310" s="80">
        <v>9.7796000000000003</v>
      </c>
    </row>
    <row r="311" spans="1:25" ht="15.5" x14ac:dyDescent="0.35">
      <c r="A311" s="111" t="s">
        <v>621</v>
      </c>
      <c r="B311" s="81">
        <v>21.526</v>
      </c>
      <c r="C311" s="80">
        <v>0.89880000000000004</v>
      </c>
      <c r="D311" s="107">
        <v>20.627199999999998</v>
      </c>
      <c r="E311" s="80">
        <v>0.27260000000000001</v>
      </c>
      <c r="F311" s="80">
        <v>6.0199999999999997E-2</v>
      </c>
      <c r="G311" s="80">
        <v>9.3482000000000003</v>
      </c>
      <c r="H311" s="80">
        <v>3.8252999999999999</v>
      </c>
      <c r="I311" s="80">
        <v>0.22090000000000001</v>
      </c>
      <c r="J311" s="80">
        <v>4.9790999999999999</v>
      </c>
      <c r="K311" s="80">
        <v>1.744</v>
      </c>
      <c r="L311" s="80">
        <v>3.2351999999999999</v>
      </c>
      <c r="M311" s="80">
        <v>0.54749999999999999</v>
      </c>
      <c r="N311" s="80">
        <v>1.3257000000000001</v>
      </c>
      <c r="O311" s="80">
        <v>0.1085</v>
      </c>
      <c r="P311" s="80">
        <v>-5.5199999999999999E-2</v>
      </c>
      <c r="Q311" s="80">
        <v>-5.7000000000000002E-3</v>
      </c>
      <c r="R311" s="80">
        <v>1.7762</v>
      </c>
      <c r="S311" s="80">
        <v>9.3390000000000004</v>
      </c>
      <c r="T311" s="80">
        <v>-0.1193</v>
      </c>
      <c r="U311" s="80">
        <v>2.2124999999999999</v>
      </c>
      <c r="V311" s="107">
        <v>22.720300000000002</v>
      </c>
      <c r="W311" s="80">
        <v>10.8986</v>
      </c>
      <c r="X311" s="80">
        <v>7.0732999999999997</v>
      </c>
      <c r="Y311" s="80">
        <v>9.6809999999999992</v>
      </c>
    </row>
    <row r="312" spans="1:25" ht="15.5" x14ac:dyDescent="0.35">
      <c r="A312" s="111" t="s">
        <v>623</v>
      </c>
      <c r="B312" s="81">
        <v>22.192399999999999</v>
      </c>
      <c r="C312" s="80">
        <v>0.91049999999999998</v>
      </c>
      <c r="D312" s="107">
        <v>21.2819</v>
      </c>
      <c r="E312" s="80">
        <v>2.9499999999999998E-2</v>
      </c>
      <c r="F312" s="80">
        <v>3.0800000000000001E-2</v>
      </c>
      <c r="G312" s="80">
        <v>10.2074</v>
      </c>
      <c r="H312" s="80">
        <v>3.9655999999999998</v>
      </c>
      <c r="I312" s="80">
        <v>0.25190000000000001</v>
      </c>
      <c r="J312" s="80">
        <v>5.1939000000000002</v>
      </c>
      <c r="K312" s="80">
        <v>2.1684000000000001</v>
      </c>
      <c r="L312" s="80">
        <v>3.0255000000000001</v>
      </c>
      <c r="M312" s="80">
        <v>0.58530000000000004</v>
      </c>
      <c r="N312" s="80">
        <v>0.9738</v>
      </c>
      <c r="O312" s="80">
        <v>0.10639999999999999</v>
      </c>
      <c r="P312" s="80">
        <v>-5.6899999999999999E-2</v>
      </c>
      <c r="Q312" s="80">
        <v>-5.8999999999999999E-3</v>
      </c>
      <c r="R312" s="80">
        <v>1.1687000000000001</v>
      </c>
      <c r="S312" s="80">
        <v>10.1792</v>
      </c>
      <c r="T312" s="80">
        <v>-1.9556</v>
      </c>
      <c r="U312" s="80">
        <v>2.2856000000000001</v>
      </c>
      <c r="V312" s="107">
        <v>21.611899999999999</v>
      </c>
      <c r="W312" s="80">
        <v>10.970499999999999</v>
      </c>
      <c r="X312" s="80">
        <v>7.0049000000000001</v>
      </c>
      <c r="Y312" s="80">
        <v>10.267799999999999</v>
      </c>
    </row>
    <row r="313" spans="1:25" ht="15.5" x14ac:dyDescent="0.35">
      <c r="A313" s="134" t="s">
        <v>657</v>
      </c>
      <c r="B313" s="81">
        <v>20.681699999999999</v>
      </c>
      <c r="C313" s="80">
        <v>0.86080000000000001</v>
      </c>
      <c r="D313" s="107">
        <v>19.820900000000002</v>
      </c>
      <c r="E313" s="80">
        <v>0.13469999999999999</v>
      </c>
      <c r="F313" s="80">
        <v>1.8499999999999999E-2</v>
      </c>
      <c r="G313" s="80">
        <v>9.2271000000000001</v>
      </c>
      <c r="H313" s="80">
        <v>4.0449000000000002</v>
      </c>
      <c r="I313" s="80">
        <v>0.2039</v>
      </c>
      <c r="J313" s="80">
        <v>4.2752999999999997</v>
      </c>
      <c r="K313" s="80">
        <v>1.6917</v>
      </c>
      <c r="L313" s="80">
        <v>2.5836999999999999</v>
      </c>
      <c r="M313" s="80">
        <v>0.63</v>
      </c>
      <c r="N313" s="80">
        <v>1.2087000000000001</v>
      </c>
      <c r="O313" s="80">
        <v>0.1208</v>
      </c>
      <c r="P313" s="80">
        <v>-3.6799999999999999E-2</v>
      </c>
      <c r="Q313" s="80">
        <v>-6.1999999999999998E-3</v>
      </c>
      <c r="R313" s="80">
        <v>1.5257000000000001</v>
      </c>
      <c r="S313" s="80">
        <v>9.1841000000000008</v>
      </c>
      <c r="T313" s="80">
        <v>-1.8843000000000001</v>
      </c>
      <c r="U313" s="80">
        <v>2.1240999999999999</v>
      </c>
      <c r="V313" s="107">
        <v>20.060700000000001</v>
      </c>
      <c r="W313" s="80">
        <v>10.3628</v>
      </c>
      <c r="X313" s="80">
        <v>6.3178999999999998</v>
      </c>
      <c r="Y313" s="80">
        <v>9.3803000000000001</v>
      </c>
    </row>
    <row r="314" spans="1:25" ht="15.5" x14ac:dyDescent="0.35">
      <c r="A314" s="111" t="s">
        <v>637</v>
      </c>
      <c r="B314" s="81">
        <v>21.385200000000001</v>
      </c>
      <c r="C314" s="80">
        <v>0.93789999999999996</v>
      </c>
      <c r="D314" s="107">
        <v>20.447299999999998</v>
      </c>
      <c r="E314" s="80">
        <v>0.4264</v>
      </c>
      <c r="F314" s="80">
        <v>5.8700000000000002E-2</v>
      </c>
      <c r="G314" s="80">
        <v>10.219200000000001</v>
      </c>
      <c r="H314" s="80">
        <v>3.4481999999999999</v>
      </c>
      <c r="I314" s="80">
        <v>0.2011</v>
      </c>
      <c r="J314" s="80">
        <v>3.9222000000000001</v>
      </c>
      <c r="K314" s="80">
        <v>1.4593</v>
      </c>
      <c r="L314" s="80">
        <v>2.4628000000000001</v>
      </c>
      <c r="M314" s="80">
        <v>0.62460000000000004</v>
      </c>
      <c r="N314" s="80">
        <v>1.4933000000000001</v>
      </c>
      <c r="O314" s="80">
        <v>0.1198</v>
      </c>
      <c r="P314" s="80">
        <v>-5.9700000000000003E-2</v>
      </c>
      <c r="Q314" s="80">
        <v>-6.4999999999999997E-3</v>
      </c>
      <c r="R314" s="80">
        <v>2.1594000000000002</v>
      </c>
      <c r="S314" s="80">
        <v>10.157999999999999</v>
      </c>
      <c r="T314" s="80">
        <v>-1.5732999999999999</v>
      </c>
      <c r="U314" s="80">
        <v>2.1164000000000001</v>
      </c>
      <c r="V314" s="107">
        <v>20.990400000000001</v>
      </c>
      <c r="W314" s="80">
        <v>9.6893999999999991</v>
      </c>
      <c r="X314" s="80">
        <v>6.2412000000000001</v>
      </c>
      <c r="Y314" s="80">
        <v>10.7043</v>
      </c>
    </row>
    <row r="315" spans="1:25" ht="15.5" x14ac:dyDescent="0.35">
      <c r="A315" s="111" t="s">
        <v>638</v>
      </c>
      <c r="B315" s="81">
        <v>20.860199999999999</v>
      </c>
      <c r="C315" s="80">
        <v>0.88360000000000005</v>
      </c>
      <c r="D315" s="107">
        <v>19.976600000000001</v>
      </c>
      <c r="E315" s="80">
        <v>0.27329999999999999</v>
      </c>
      <c r="F315" s="80">
        <v>7.9299999999999995E-2</v>
      </c>
      <c r="G315" s="80">
        <v>10.875299999999999</v>
      </c>
      <c r="H315" s="80">
        <v>3.2663000000000002</v>
      </c>
      <c r="I315" s="80">
        <v>0.15440000000000001</v>
      </c>
      <c r="J315" s="80">
        <v>3.1467000000000001</v>
      </c>
      <c r="K315" s="80">
        <v>1.2161</v>
      </c>
      <c r="L315" s="80">
        <v>1.9305000000000001</v>
      </c>
      <c r="M315" s="80">
        <v>0.60119999999999996</v>
      </c>
      <c r="N315" s="80">
        <v>1.5377000000000001</v>
      </c>
      <c r="O315" s="80">
        <v>0.10589999999999999</v>
      </c>
      <c r="P315" s="80">
        <v>-5.7500000000000002E-2</v>
      </c>
      <c r="Q315" s="80">
        <v>-6.0000000000000001E-3</v>
      </c>
      <c r="R315" s="80">
        <v>2.0105</v>
      </c>
      <c r="S315" s="80">
        <v>10.861000000000001</v>
      </c>
      <c r="T315" s="80">
        <v>-1.0445</v>
      </c>
      <c r="U315" s="80">
        <v>2.0674999999999999</v>
      </c>
      <c r="V315" s="107">
        <v>20.999600000000001</v>
      </c>
      <c r="W315" s="80">
        <v>8.7063000000000006</v>
      </c>
      <c r="X315" s="80">
        <v>5.4398999999999997</v>
      </c>
      <c r="Y315" s="80">
        <v>11.228</v>
      </c>
    </row>
    <row r="316" spans="1:25" ht="15.5" x14ac:dyDescent="0.35">
      <c r="A316" s="111" t="s">
        <v>640</v>
      </c>
      <c r="B316" s="81">
        <v>22.055599999999998</v>
      </c>
      <c r="C316" s="80">
        <v>0.90620000000000001</v>
      </c>
      <c r="D316" s="107">
        <v>21.1493</v>
      </c>
      <c r="E316" s="80">
        <v>0.60950000000000004</v>
      </c>
      <c r="F316" s="80">
        <v>5.0700000000000002E-2</v>
      </c>
      <c r="G316" s="80">
        <v>10.1196</v>
      </c>
      <c r="H316" s="80">
        <v>3.2090999999999998</v>
      </c>
      <c r="I316" s="80">
        <v>0.1389</v>
      </c>
      <c r="J316" s="80">
        <v>4.9553000000000003</v>
      </c>
      <c r="K316" s="80">
        <v>1.6436999999999999</v>
      </c>
      <c r="L316" s="80">
        <v>3.3115999999999999</v>
      </c>
      <c r="M316" s="80">
        <v>0.39029999999999998</v>
      </c>
      <c r="N316" s="80">
        <v>1.6103000000000001</v>
      </c>
      <c r="O316" s="80">
        <v>0.1148</v>
      </c>
      <c r="P316" s="80">
        <v>-4.2900000000000001E-2</v>
      </c>
      <c r="Q316" s="80">
        <v>-6.1000000000000004E-3</v>
      </c>
      <c r="R316" s="80">
        <v>2.4051999999999998</v>
      </c>
      <c r="S316" s="80">
        <v>10.0997</v>
      </c>
      <c r="T316" s="80">
        <v>-2.2353000000000001</v>
      </c>
      <c r="U316" s="80">
        <v>2.1865999999999999</v>
      </c>
      <c r="V316" s="107">
        <v>21.1007</v>
      </c>
      <c r="W316" s="80">
        <v>10.303800000000001</v>
      </c>
      <c r="X316" s="80">
        <v>7.0946999999999996</v>
      </c>
      <c r="Y316" s="80">
        <v>10.7797</v>
      </c>
    </row>
    <row r="317" spans="1:25" ht="15.5" x14ac:dyDescent="0.35">
      <c r="A317" s="111" t="s">
        <v>641</v>
      </c>
      <c r="B317" s="81">
        <v>22.795000000000002</v>
      </c>
      <c r="C317" s="80">
        <v>0.83660000000000001</v>
      </c>
      <c r="D317" s="107">
        <v>21.958300000000001</v>
      </c>
      <c r="E317" s="80">
        <v>0.1457</v>
      </c>
      <c r="F317" s="80">
        <v>6.4799999999999996E-2</v>
      </c>
      <c r="G317" s="80">
        <v>8.6241000000000003</v>
      </c>
      <c r="H317" s="80">
        <v>3.2585999999999999</v>
      </c>
      <c r="I317" s="80">
        <v>0.44969999999999999</v>
      </c>
      <c r="J317" s="80">
        <v>8.0754000000000001</v>
      </c>
      <c r="K317" s="80">
        <v>2.7795999999999998</v>
      </c>
      <c r="L317" s="80">
        <v>5.2957999999999998</v>
      </c>
      <c r="M317" s="80">
        <v>0.31730000000000003</v>
      </c>
      <c r="N317" s="80">
        <v>0.92620000000000002</v>
      </c>
      <c r="O317" s="80">
        <v>0.1244</v>
      </c>
      <c r="P317" s="80">
        <v>-2.0199999999999999E-2</v>
      </c>
      <c r="Q317" s="80">
        <v>-7.6E-3</v>
      </c>
      <c r="R317" s="80">
        <v>1.2504999999999999</v>
      </c>
      <c r="S317" s="80">
        <v>8.6347000000000005</v>
      </c>
      <c r="T317" s="80">
        <v>-1.6016999999999999</v>
      </c>
      <c r="U317" s="80">
        <v>1.9103000000000001</v>
      </c>
      <c r="V317" s="107">
        <v>22.266999999999999</v>
      </c>
      <c r="W317" s="80">
        <v>13.027100000000001</v>
      </c>
      <c r="X317" s="80">
        <v>9.7684999999999995</v>
      </c>
      <c r="Y317" s="80">
        <v>8.8346</v>
      </c>
    </row>
    <row r="318" spans="1:25" ht="15.5" x14ac:dyDescent="0.35">
      <c r="A318" s="111" t="s">
        <v>642</v>
      </c>
      <c r="B318" s="81">
        <v>23.742699999999999</v>
      </c>
      <c r="C318" s="80">
        <v>0.86029999999999995</v>
      </c>
      <c r="D318" s="107">
        <v>22.882400000000001</v>
      </c>
      <c r="E318" s="80">
        <v>0.224</v>
      </c>
      <c r="F318" s="80">
        <v>7.5999999999999998E-2</v>
      </c>
      <c r="G318" s="80">
        <v>9.3864000000000001</v>
      </c>
      <c r="H318" s="80">
        <v>3.1423000000000001</v>
      </c>
      <c r="I318" s="80">
        <v>0.55740000000000001</v>
      </c>
      <c r="J318" s="80">
        <v>7.9382000000000001</v>
      </c>
      <c r="K318" s="80">
        <v>2.5952000000000002</v>
      </c>
      <c r="L318" s="80">
        <v>5.343</v>
      </c>
      <c r="M318" s="80">
        <v>0.12909999999999999</v>
      </c>
      <c r="N318" s="80">
        <v>1.3593999999999999</v>
      </c>
      <c r="O318" s="80">
        <v>0.1227</v>
      </c>
      <c r="P318" s="80">
        <v>-4.48E-2</v>
      </c>
      <c r="Q318" s="80">
        <v>-8.5000000000000006E-3</v>
      </c>
      <c r="R318" s="80">
        <v>1.7750999999999999</v>
      </c>
      <c r="S318" s="80">
        <v>9.3935999999999993</v>
      </c>
      <c r="T318" s="80">
        <v>-1.0764</v>
      </c>
      <c r="U318" s="80">
        <v>1.9906999999999999</v>
      </c>
      <c r="V318" s="107">
        <v>23.796700000000001</v>
      </c>
      <c r="W318" s="80">
        <v>13.1265</v>
      </c>
      <c r="X318" s="80">
        <v>9.9842999999999993</v>
      </c>
      <c r="Y318" s="80">
        <v>9.6865000000000006</v>
      </c>
    </row>
    <row r="319" spans="1:25" ht="15.5" x14ac:dyDescent="0.35">
      <c r="A319" s="111" t="s">
        <v>655</v>
      </c>
      <c r="B319" s="81">
        <v>24.723099999999999</v>
      </c>
      <c r="C319" s="80">
        <v>1.1077999999999999</v>
      </c>
      <c r="D319" s="107">
        <v>23.615400000000001</v>
      </c>
      <c r="E319" s="80">
        <v>0.75460000000000005</v>
      </c>
      <c r="F319" s="80">
        <v>8.1199999999999994E-2</v>
      </c>
      <c r="G319" s="80">
        <v>9.4613999999999994</v>
      </c>
      <c r="H319" s="80">
        <v>4.03</v>
      </c>
      <c r="I319" s="80">
        <v>0.35749999999999998</v>
      </c>
      <c r="J319" s="80">
        <v>7.3507999999999996</v>
      </c>
      <c r="K319" s="80">
        <v>2.2519999999999998</v>
      </c>
      <c r="L319" s="80">
        <v>5.0987999999999998</v>
      </c>
      <c r="M319" s="80">
        <v>8.5500000000000007E-2</v>
      </c>
      <c r="N319" s="80">
        <v>1.4507000000000001</v>
      </c>
      <c r="O319" s="80">
        <v>0.12709999999999999</v>
      </c>
      <c r="P319" s="80">
        <v>-7.1099999999999997E-2</v>
      </c>
      <c r="Q319" s="80">
        <v>-1.23E-2</v>
      </c>
      <c r="R319" s="80">
        <v>2.4169999999999998</v>
      </c>
      <c r="S319" s="80">
        <v>9.4578000000000007</v>
      </c>
      <c r="T319" s="80">
        <v>1.2078</v>
      </c>
      <c r="U319" s="80">
        <v>2.0602999999999998</v>
      </c>
      <c r="V319" s="107">
        <v>26.883500000000002</v>
      </c>
      <c r="W319" s="80">
        <v>13.2745</v>
      </c>
      <c r="X319" s="80">
        <v>9.2445000000000004</v>
      </c>
      <c r="Y319" s="80">
        <v>10.2971</v>
      </c>
    </row>
    <row r="320" spans="1:25" ht="15.5" x14ac:dyDescent="0.35">
      <c r="A320" s="111" t="s">
        <v>656</v>
      </c>
      <c r="B320" s="124">
        <v>24.0364</v>
      </c>
      <c r="C320" s="125">
        <v>1.0959000000000001</v>
      </c>
      <c r="D320" s="126">
        <v>22.9405</v>
      </c>
      <c r="E320" s="125">
        <v>0.52749999999999997</v>
      </c>
      <c r="F320" s="125">
        <v>6.59E-2</v>
      </c>
      <c r="G320" s="125">
        <v>7.3769999999999998</v>
      </c>
      <c r="H320" s="125">
        <v>3.6720999999999999</v>
      </c>
      <c r="I320" s="125">
        <v>0.55710000000000004</v>
      </c>
      <c r="J320" s="125">
        <v>9.1936999999999998</v>
      </c>
      <c r="K320" s="125">
        <v>3.2259000000000002</v>
      </c>
      <c r="L320" s="125">
        <v>5.9678000000000004</v>
      </c>
      <c r="M320" s="125">
        <v>0.13250000000000001</v>
      </c>
      <c r="N320" s="125">
        <v>1.3709</v>
      </c>
      <c r="O320" s="125">
        <v>0.13189999999999999</v>
      </c>
      <c r="P320" s="125">
        <v>-7.7899999999999997E-2</v>
      </c>
      <c r="Q320" s="125">
        <v>-1.04E-2</v>
      </c>
      <c r="R320" s="125">
        <v>2.1059999999999999</v>
      </c>
      <c r="S320" s="125">
        <v>7.3672000000000004</v>
      </c>
      <c r="T320" s="125">
        <v>1.9522999999999999</v>
      </c>
      <c r="U320" s="125">
        <v>2.7839999999999998</v>
      </c>
      <c r="V320" s="126">
        <v>27.6768</v>
      </c>
      <c r="W320" s="125">
        <v>14.926299999999999</v>
      </c>
      <c r="X320" s="125">
        <v>11.254200000000001</v>
      </c>
      <c r="Y320" s="125">
        <v>7.9705000000000004</v>
      </c>
    </row>
    <row r="321" spans="1:25" ht="15.5" x14ac:dyDescent="0.35">
      <c r="A321" s="111" t="s">
        <v>658</v>
      </c>
      <c r="B321" s="81">
        <v>19.976199999999999</v>
      </c>
      <c r="C321" s="80">
        <v>0.8458</v>
      </c>
      <c r="D321" s="107">
        <v>19.130400000000002</v>
      </c>
      <c r="E321" s="80">
        <v>0.35680000000000001</v>
      </c>
      <c r="F321" s="80">
        <v>5.7099999999999998E-2</v>
      </c>
      <c r="G321" s="80">
        <v>7.6729000000000003</v>
      </c>
      <c r="H321" s="80">
        <v>2.3140999999999998</v>
      </c>
      <c r="I321" s="80">
        <v>0.41439999999999999</v>
      </c>
      <c r="J321" s="80">
        <v>6.6402000000000001</v>
      </c>
      <c r="K321" s="80">
        <v>2.5198999999999998</v>
      </c>
      <c r="L321" s="80">
        <v>4.1201999999999996</v>
      </c>
      <c r="M321" s="80">
        <v>0.21990000000000001</v>
      </c>
      <c r="N321" s="80">
        <v>1.4021999999999999</v>
      </c>
      <c r="O321" s="80">
        <v>0.1089</v>
      </c>
      <c r="P321" s="80">
        <v>-4.6399999999999997E-2</v>
      </c>
      <c r="Q321" s="80">
        <v>-9.7000000000000003E-3</v>
      </c>
      <c r="R321" s="80">
        <v>1.9073</v>
      </c>
      <c r="S321" s="80">
        <v>7.6905999999999999</v>
      </c>
      <c r="T321" s="80">
        <v>2.3696999999999999</v>
      </c>
      <c r="U321" s="125">
        <v>2.3134999999999999</v>
      </c>
      <c r="V321" s="126">
        <v>23.813600000000001</v>
      </c>
      <c r="W321" s="80">
        <v>10.9908</v>
      </c>
      <c r="X321" s="80">
        <v>8.6767000000000003</v>
      </c>
      <c r="Y321" s="80">
        <v>8.0868000000000002</v>
      </c>
    </row>
    <row r="322" spans="1:25" ht="15.5" x14ac:dyDescent="0.35">
      <c r="A322" s="111" t="s">
        <v>661</v>
      </c>
      <c r="B322" s="81">
        <v>21.170200000000001</v>
      </c>
      <c r="C322" s="80">
        <v>0.94769999999999999</v>
      </c>
      <c r="D322" s="107">
        <v>20.2224</v>
      </c>
      <c r="E322" s="80">
        <v>0.14330000000000001</v>
      </c>
      <c r="F322" s="80">
        <v>4.8899999999999999E-2</v>
      </c>
      <c r="G322" s="80">
        <v>8.1824999999999992</v>
      </c>
      <c r="H322" s="80">
        <v>2.9792000000000001</v>
      </c>
      <c r="I322" s="80">
        <v>0.28670000000000001</v>
      </c>
      <c r="J322" s="80">
        <v>6.8853999999999997</v>
      </c>
      <c r="K322" s="80">
        <v>2.0011000000000001</v>
      </c>
      <c r="L322" s="80">
        <v>4.8842999999999996</v>
      </c>
      <c r="M322" s="80">
        <v>0.29959999999999998</v>
      </c>
      <c r="N322" s="80">
        <v>1.3597999999999999</v>
      </c>
      <c r="O322" s="80">
        <v>0.1164</v>
      </c>
      <c r="P322" s="80">
        <v>-6.7900000000000002E-2</v>
      </c>
      <c r="Q322" s="80">
        <v>-1.1599999999999999E-2</v>
      </c>
      <c r="R322" s="80">
        <v>1.6639999999999999</v>
      </c>
      <c r="S322" s="80">
        <v>8.1868999999999996</v>
      </c>
      <c r="T322" s="80">
        <v>2.9013</v>
      </c>
      <c r="U322" s="125">
        <v>2.4506999999999999</v>
      </c>
      <c r="V322" s="126">
        <v>25.574400000000001</v>
      </c>
      <c r="W322" s="80">
        <v>11.810700000000001</v>
      </c>
      <c r="X322" s="80">
        <v>8.8315000000000001</v>
      </c>
      <c r="Y322" s="80">
        <v>8.3748000000000005</v>
      </c>
    </row>
    <row r="323" spans="1:25" ht="15.5" x14ac:dyDescent="0.35">
      <c r="A323" s="111" t="s">
        <v>664</v>
      </c>
      <c r="B323" s="81">
        <v>18.741499999999998</v>
      </c>
      <c r="C323" s="80">
        <v>0.83330000000000004</v>
      </c>
      <c r="D323" s="107">
        <v>17.908300000000001</v>
      </c>
      <c r="E323" s="80">
        <v>5.7200000000000001E-2</v>
      </c>
      <c r="F323" s="80">
        <v>3.9E-2</v>
      </c>
      <c r="G323" s="80">
        <v>7.7481</v>
      </c>
      <c r="H323" s="80">
        <v>2.9679000000000002</v>
      </c>
      <c r="I323" s="80">
        <v>0.2409</v>
      </c>
      <c r="J323" s="80">
        <v>4.9664999999999999</v>
      </c>
      <c r="K323" s="80">
        <v>1.5467</v>
      </c>
      <c r="L323" s="80">
        <v>3.4197000000000002</v>
      </c>
      <c r="M323" s="80">
        <v>0.502</v>
      </c>
      <c r="N323" s="80">
        <v>1.3421000000000001</v>
      </c>
      <c r="O323" s="80">
        <v>0.10489999999999999</v>
      </c>
      <c r="P323" s="80">
        <v>-4.9599999999999998E-2</v>
      </c>
      <c r="Q323" s="80">
        <v>-1.0699999999999999E-2</v>
      </c>
      <c r="R323" s="80">
        <v>1.5533999999999999</v>
      </c>
      <c r="S323" s="80">
        <v>7.7378</v>
      </c>
      <c r="T323" s="80">
        <v>2.2639</v>
      </c>
      <c r="U323" s="125">
        <v>2.5291000000000001</v>
      </c>
      <c r="V323" s="126">
        <v>22.7012</v>
      </c>
      <c r="W323" s="80">
        <v>10.019399999999999</v>
      </c>
      <c r="X323" s="80">
        <v>7.0514999999999999</v>
      </c>
      <c r="Y323" s="80">
        <v>7.8441999999999998</v>
      </c>
    </row>
    <row r="324" spans="1:25" ht="15.5" x14ac:dyDescent="0.35">
      <c r="A324" s="111" t="s">
        <v>666</v>
      </c>
      <c r="B324" s="81">
        <v>16.567799999999998</v>
      </c>
      <c r="C324" s="80">
        <v>0.78310000000000002</v>
      </c>
      <c r="D324" s="107">
        <v>15.784800000000001</v>
      </c>
      <c r="E324" s="80">
        <v>5.8799999999999998E-2</v>
      </c>
      <c r="F324" s="80">
        <v>3.27E-2</v>
      </c>
      <c r="G324" s="80">
        <v>7.3273999999999999</v>
      </c>
      <c r="H324" s="80">
        <v>3.0482999999999998</v>
      </c>
      <c r="I324" s="80">
        <v>0.1069</v>
      </c>
      <c r="J324" s="80">
        <v>3.7284999999999999</v>
      </c>
      <c r="K324" s="80">
        <v>1.1317999999999999</v>
      </c>
      <c r="L324" s="80">
        <v>2.5966999999999998</v>
      </c>
      <c r="M324" s="80">
        <v>0.66759999999999997</v>
      </c>
      <c r="N324" s="80">
        <v>0.77070000000000005</v>
      </c>
      <c r="O324" s="80">
        <v>9.9500000000000005E-2</v>
      </c>
      <c r="P324" s="80">
        <v>-4.3400000000000001E-2</v>
      </c>
      <c r="Q324" s="80">
        <v>-1.21E-2</v>
      </c>
      <c r="R324" s="80">
        <v>0.97030000000000005</v>
      </c>
      <c r="S324" s="80">
        <v>7.3186999999999998</v>
      </c>
      <c r="T324" s="80">
        <v>3.3025000000000002</v>
      </c>
      <c r="U324" s="125">
        <v>2.2261000000000002</v>
      </c>
      <c r="V324" s="126">
        <v>21.313400000000001</v>
      </c>
      <c r="W324" s="80">
        <v>8.3219999999999992</v>
      </c>
      <c r="X324" s="80">
        <v>5.2736999999999998</v>
      </c>
      <c r="Y324" s="80">
        <v>7.4188000000000001</v>
      </c>
    </row>
    <row r="325" spans="1:25" ht="15.5" x14ac:dyDescent="0.35">
      <c r="A325" s="111" t="s">
        <v>667</v>
      </c>
      <c r="B325" s="81">
        <v>16.8308</v>
      </c>
      <c r="C325" s="80">
        <v>0.69740000000000002</v>
      </c>
      <c r="D325" s="107">
        <v>16.133500000000002</v>
      </c>
      <c r="E325" s="80">
        <v>0.1215</v>
      </c>
      <c r="F325" s="80">
        <v>4.2099999999999999E-2</v>
      </c>
      <c r="G325" s="80">
        <v>7.4936999999999996</v>
      </c>
      <c r="H325" s="80">
        <v>3.2772000000000001</v>
      </c>
      <c r="I325" s="80">
        <v>7.6499999999999999E-2</v>
      </c>
      <c r="J325" s="80">
        <v>3.6101000000000001</v>
      </c>
      <c r="K325" s="80">
        <v>1.0987</v>
      </c>
      <c r="L325" s="80">
        <v>2.5114000000000001</v>
      </c>
      <c r="M325" s="80">
        <v>0.6976</v>
      </c>
      <c r="N325" s="80">
        <v>0.72389999999999999</v>
      </c>
      <c r="O325" s="80">
        <v>0.12509999999999999</v>
      </c>
      <c r="P325" s="80">
        <v>-2.1399999999999999E-2</v>
      </c>
      <c r="Q325" s="80">
        <v>-1.2800000000000001E-2</v>
      </c>
      <c r="R325" s="80">
        <v>1.0174000000000001</v>
      </c>
      <c r="S325" s="80">
        <v>7.4889000000000001</v>
      </c>
      <c r="T325" s="80">
        <v>2.0246</v>
      </c>
      <c r="U325" s="125">
        <v>2.2663000000000002</v>
      </c>
      <c r="V325" s="126">
        <v>20.424299999999999</v>
      </c>
      <c r="W325" s="80">
        <v>8.3853000000000009</v>
      </c>
      <c r="X325" s="80">
        <v>5.1081000000000003</v>
      </c>
      <c r="Y325" s="80">
        <v>7.6573000000000002</v>
      </c>
    </row>
    <row r="326" spans="1:25" ht="15.5" x14ac:dyDescent="0.35">
      <c r="A326" s="111" t="s">
        <v>668</v>
      </c>
      <c r="B326" s="81">
        <v>17.826799999999999</v>
      </c>
      <c r="C326" s="80">
        <v>0.75580000000000003</v>
      </c>
      <c r="D326" s="107">
        <v>17.071000000000002</v>
      </c>
      <c r="E326" s="80">
        <v>0.14230000000000001</v>
      </c>
      <c r="F326" s="80">
        <v>5.3600000000000002E-2</v>
      </c>
      <c r="G326" s="80">
        <v>6.2648000000000001</v>
      </c>
      <c r="H326" s="80">
        <v>3.0373999999999999</v>
      </c>
      <c r="I326" s="80">
        <v>0.18720000000000001</v>
      </c>
      <c r="J326" s="80">
        <v>5.5462999999999996</v>
      </c>
      <c r="K326" s="80">
        <v>1.7802</v>
      </c>
      <c r="L326" s="80">
        <v>3.7660999999999998</v>
      </c>
      <c r="M326" s="80">
        <v>0.54430000000000001</v>
      </c>
      <c r="N326" s="80">
        <v>1.2119</v>
      </c>
      <c r="O326" s="80">
        <v>0.1318</v>
      </c>
      <c r="P326" s="80">
        <v>-3.4000000000000002E-2</v>
      </c>
      <c r="Q326" s="80">
        <v>-1.47E-2</v>
      </c>
      <c r="R326" s="80">
        <v>1.5375000000000001</v>
      </c>
      <c r="S326" s="80">
        <v>6.2668999999999997</v>
      </c>
      <c r="T326" s="80">
        <v>1.2891999999999999</v>
      </c>
      <c r="U326" s="125">
        <v>2.5491999999999999</v>
      </c>
      <c r="V326" s="126">
        <v>20.909300000000002</v>
      </c>
      <c r="W326" s="80">
        <v>10.527100000000001</v>
      </c>
      <c r="X326" s="80">
        <v>7.4897</v>
      </c>
      <c r="Y326" s="80">
        <v>6.4607000000000001</v>
      </c>
    </row>
    <row r="327" spans="1:25" ht="15.5" x14ac:dyDescent="0.35">
      <c r="A327" s="111" t="s">
        <v>669</v>
      </c>
      <c r="B327" s="81">
        <v>17.6326</v>
      </c>
      <c r="C327" s="80">
        <v>0.76719999999999999</v>
      </c>
      <c r="D327" s="107">
        <v>16.865400000000001</v>
      </c>
      <c r="E327" s="80">
        <v>0.1784</v>
      </c>
      <c r="F327" s="80">
        <v>3.44E-2</v>
      </c>
      <c r="G327" s="80">
        <v>7.3219000000000003</v>
      </c>
      <c r="H327" s="80">
        <v>2.9666999999999999</v>
      </c>
      <c r="I327" s="80">
        <v>0.2437</v>
      </c>
      <c r="J327" s="80">
        <v>4.4943</v>
      </c>
      <c r="K327" s="80">
        <v>1.4935</v>
      </c>
      <c r="L327" s="80">
        <v>3.0009000000000001</v>
      </c>
      <c r="M327" s="80">
        <v>0.51649999999999996</v>
      </c>
      <c r="N327" s="80">
        <v>1.0209999999999999</v>
      </c>
      <c r="O327" s="80">
        <v>0.1235</v>
      </c>
      <c r="P327" s="80">
        <v>-1.9699999999999999E-2</v>
      </c>
      <c r="Q327" s="80">
        <v>-1.54E-2</v>
      </c>
      <c r="R327" s="80">
        <v>1.3753</v>
      </c>
      <c r="S327" s="80">
        <v>7.3038999999999996</v>
      </c>
      <c r="T327" s="80">
        <v>1.4681</v>
      </c>
      <c r="U327" s="125">
        <v>2.5145</v>
      </c>
      <c r="V327" s="126">
        <v>20.847899999999999</v>
      </c>
      <c r="W327" s="80">
        <v>9.2422000000000004</v>
      </c>
      <c r="X327" s="80">
        <v>6.2755000000000001</v>
      </c>
      <c r="Y327" s="80">
        <v>7.5347</v>
      </c>
    </row>
    <row r="328" spans="1:25" ht="15.5" x14ac:dyDescent="0.35">
      <c r="A328" s="111" t="s">
        <v>670</v>
      </c>
      <c r="B328" s="81">
        <v>18.543399999999998</v>
      </c>
      <c r="C328" s="80">
        <v>0.84030000000000005</v>
      </c>
      <c r="D328" s="107">
        <v>17.703099999999999</v>
      </c>
      <c r="E328" s="80">
        <v>0.30120000000000002</v>
      </c>
      <c r="F328" s="80">
        <v>3.6799999999999999E-2</v>
      </c>
      <c r="G328" s="80">
        <v>7.1920000000000002</v>
      </c>
      <c r="H328" s="80">
        <v>3.6358999999999999</v>
      </c>
      <c r="I328" s="80">
        <v>0.28689999999999999</v>
      </c>
      <c r="J328" s="80">
        <v>4.7213000000000003</v>
      </c>
      <c r="K328" s="80">
        <v>1.7522</v>
      </c>
      <c r="L328" s="80">
        <v>2.9691000000000001</v>
      </c>
      <c r="M328" s="80">
        <v>0.42880000000000001</v>
      </c>
      <c r="N328" s="80">
        <v>1.0426</v>
      </c>
      <c r="O328" s="80">
        <v>9.4600000000000004E-2</v>
      </c>
      <c r="P328" s="80">
        <v>-1.8700000000000001E-2</v>
      </c>
      <c r="Q328" s="80">
        <v>-1.83E-2</v>
      </c>
      <c r="R328" s="80">
        <v>1.4912000000000001</v>
      </c>
      <c r="S328" s="80">
        <v>7.1760999999999999</v>
      </c>
      <c r="T328" s="80">
        <v>1.1133</v>
      </c>
      <c r="U328" s="125">
        <v>2.6431</v>
      </c>
      <c r="V328" s="126">
        <v>21.459499999999998</v>
      </c>
      <c r="W328" s="80">
        <v>10.115500000000001</v>
      </c>
      <c r="X328" s="80">
        <v>6.4795999999999996</v>
      </c>
      <c r="Y328" s="80">
        <v>7.53</v>
      </c>
    </row>
    <row r="329" spans="1:25" ht="15.5" x14ac:dyDescent="0.35">
      <c r="A329" s="111" t="s">
        <v>671</v>
      </c>
      <c r="B329" s="81">
        <v>20.159300000000002</v>
      </c>
      <c r="C329" s="80">
        <v>0.96830000000000005</v>
      </c>
      <c r="D329" s="107">
        <v>19.190999999999999</v>
      </c>
      <c r="E329" s="80">
        <v>0.35809999999999997</v>
      </c>
      <c r="F329" s="80">
        <v>3.9800000000000002E-2</v>
      </c>
      <c r="G329" s="80">
        <v>6.2781000000000002</v>
      </c>
      <c r="H329" s="80">
        <v>3.1187999999999998</v>
      </c>
      <c r="I329" s="80">
        <v>0.50890000000000002</v>
      </c>
      <c r="J329" s="80">
        <v>7.0452000000000004</v>
      </c>
      <c r="K329" s="80">
        <v>2.4649000000000001</v>
      </c>
      <c r="L329" s="80">
        <v>4.5803000000000003</v>
      </c>
      <c r="M329" s="80">
        <v>0.2888</v>
      </c>
      <c r="N329" s="80">
        <v>1.5066999999999999</v>
      </c>
      <c r="O329" s="80">
        <v>0.1087</v>
      </c>
      <c r="P329" s="80">
        <v>-4.1799999999999997E-2</v>
      </c>
      <c r="Q329" s="80">
        <v>-2.0500000000000001E-2</v>
      </c>
      <c r="R329" s="80">
        <v>2.0335000000000001</v>
      </c>
      <c r="S329" s="80">
        <v>6.2579000000000002</v>
      </c>
      <c r="T329" s="80">
        <v>1.5345</v>
      </c>
      <c r="U329" s="125">
        <v>1.9228000000000001</v>
      </c>
      <c r="V329" s="126">
        <v>22.648199999999999</v>
      </c>
      <c r="W329" s="80">
        <v>12.468500000000001</v>
      </c>
      <c r="X329" s="80">
        <v>9.3497000000000003</v>
      </c>
      <c r="Y329" s="80">
        <v>6.6760000000000002</v>
      </c>
    </row>
    <row r="330" spans="1:25" ht="15.5" x14ac:dyDescent="0.35">
      <c r="A330" s="111" t="s">
        <v>672</v>
      </c>
      <c r="B330" s="81">
        <v>21.7377</v>
      </c>
      <c r="C330" s="80">
        <v>1.0262</v>
      </c>
      <c r="D330" s="107">
        <v>20.711500000000001</v>
      </c>
      <c r="E330" s="80">
        <v>0.57579999999999998</v>
      </c>
      <c r="F330" s="80">
        <v>4.48E-2</v>
      </c>
      <c r="G330" s="80">
        <v>7.8177000000000003</v>
      </c>
      <c r="H330" s="80">
        <v>2.7513999999999998</v>
      </c>
      <c r="I330" s="80">
        <v>0.41</v>
      </c>
      <c r="J330" s="80">
        <v>7.0595999999999997</v>
      </c>
      <c r="K330" s="80">
        <v>1.9711000000000001</v>
      </c>
      <c r="L330" s="80">
        <v>5.0884999999999998</v>
      </c>
      <c r="M330" s="80">
        <v>0.16619999999999999</v>
      </c>
      <c r="N330" s="80">
        <v>1.8474999999999999</v>
      </c>
      <c r="O330" s="80">
        <v>0.11990000000000001</v>
      </c>
      <c r="P330" s="80">
        <v>-6.1499999999999999E-2</v>
      </c>
      <c r="Q330" s="80">
        <v>-1.9800000000000002E-2</v>
      </c>
      <c r="R330" s="80">
        <v>2.6084999999999998</v>
      </c>
      <c r="S330" s="80">
        <v>7.7972000000000001</v>
      </c>
      <c r="T330" s="80">
        <v>2.4281999999999999</v>
      </c>
      <c r="U330" s="125">
        <v>2.0754999999999999</v>
      </c>
      <c r="V330" s="126">
        <v>25.215199999999999</v>
      </c>
      <c r="W330" s="80">
        <v>12.2347</v>
      </c>
      <c r="X330" s="80">
        <v>9.4832999999999998</v>
      </c>
      <c r="Y330" s="80">
        <v>8.4382999999999999</v>
      </c>
    </row>
    <row r="331" spans="1:25" ht="15.5" x14ac:dyDescent="0.35">
      <c r="A331" s="111" t="s">
        <v>674</v>
      </c>
      <c r="B331" s="81">
        <v>23.875399999999999</v>
      </c>
      <c r="C331" s="80">
        <v>1.1467000000000001</v>
      </c>
      <c r="D331" s="107">
        <v>22.7287</v>
      </c>
      <c r="E331" s="80">
        <v>0.30020000000000002</v>
      </c>
      <c r="F331" s="80">
        <v>4.2200000000000001E-2</v>
      </c>
      <c r="G331" s="80">
        <v>6.9644000000000004</v>
      </c>
      <c r="H331" s="80">
        <v>3.5276999999999998</v>
      </c>
      <c r="I331" s="80">
        <v>0.47249999999999998</v>
      </c>
      <c r="J331" s="80">
        <v>9.6455000000000002</v>
      </c>
      <c r="K331" s="80">
        <v>3.3809</v>
      </c>
      <c r="L331" s="80">
        <v>6.2645999999999997</v>
      </c>
      <c r="M331" s="80">
        <v>7.4099999999999999E-2</v>
      </c>
      <c r="N331" s="80">
        <v>1.6636</v>
      </c>
      <c r="O331" s="80">
        <v>0.1235</v>
      </c>
      <c r="P331" s="80">
        <v>-6.2300000000000001E-2</v>
      </c>
      <c r="Q331" s="80">
        <v>-2.2800000000000001E-2</v>
      </c>
      <c r="R331" s="80">
        <v>2.1352000000000002</v>
      </c>
      <c r="S331" s="80">
        <v>6.9588000000000001</v>
      </c>
      <c r="T331" s="80">
        <v>1.1860999999999999</v>
      </c>
      <c r="U331" s="125">
        <v>2.2824</v>
      </c>
      <c r="V331" s="126">
        <v>26.197299999999998</v>
      </c>
      <c r="W331" s="80">
        <v>15.3835</v>
      </c>
      <c r="X331" s="80">
        <v>11.8559</v>
      </c>
      <c r="Y331" s="80">
        <v>7.3068</v>
      </c>
    </row>
    <row r="332" spans="1:25" ht="15.5" x14ac:dyDescent="0.35">
      <c r="A332" s="111" t="s">
        <v>686</v>
      </c>
      <c r="B332" s="81">
        <v>24.787500000000001</v>
      </c>
      <c r="C332" s="80">
        <v>1.1685000000000001</v>
      </c>
      <c r="D332" s="107">
        <v>23.619</v>
      </c>
      <c r="E332" s="80">
        <v>0.46949999999999997</v>
      </c>
      <c r="F332" s="80">
        <v>4.48E-2</v>
      </c>
      <c r="G332" s="80">
        <v>9.8155000000000001</v>
      </c>
      <c r="H332" s="80">
        <v>2.3572000000000002</v>
      </c>
      <c r="I332" s="80">
        <v>0.48970000000000002</v>
      </c>
      <c r="J332" s="80">
        <v>8.5078999999999994</v>
      </c>
      <c r="K332" s="80">
        <v>2.8544</v>
      </c>
      <c r="L332" s="80">
        <v>5.6534000000000004</v>
      </c>
      <c r="M332" s="80">
        <v>0.13109999999999999</v>
      </c>
      <c r="N332" s="80">
        <v>1.7669999999999999</v>
      </c>
      <c r="O332" s="80">
        <v>0.1246</v>
      </c>
      <c r="P332" s="80">
        <v>-6.6400000000000001E-2</v>
      </c>
      <c r="Q332" s="80">
        <v>-2.1899999999999999E-2</v>
      </c>
      <c r="R332" s="80">
        <v>2.4184999999999999</v>
      </c>
      <c r="S332" s="80">
        <v>9.8028999999999993</v>
      </c>
      <c r="T332" s="80">
        <v>1.93</v>
      </c>
      <c r="U332" s="125">
        <v>2.4491999999999998</v>
      </c>
      <c r="V332" s="126">
        <v>27.998100000000001</v>
      </c>
      <c r="W332" s="80">
        <v>13.2529</v>
      </c>
      <c r="X332" s="80">
        <v>10.8956</v>
      </c>
      <c r="Y332" s="80">
        <v>10.329800000000001</v>
      </c>
    </row>
    <row r="333" spans="1:25" ht="15.5" x14ac:dyDescent="0.35">
      <c r="A333" s="111" t="s">
        <v>687</v>
      </c>
      <c r="B333" s="81">
        <v>20.2547</v>
      </c>
      <c r="C333" s="80">
        <v>0.96289999999999998</v>
      </c>
      <c r="D333" s="107">
        <v>19.291799999999999</v>
      </c>
      <c r="E333" s="80">
        <v>0.21929999999999999</v>
      </c>
      <c r="F333" s="80">
        <v>3.5799999999999998E-2</v>
      </c>
      <c r="G333" s="80">
        <v>6.3247</v>
      </c>
      <c r="H333" s="80">
        <v>2.5394999999999999</v>
      </c>
      <c r="I333" s="80">
        <v>0.55410000000000004</v>
      </c>
      <c r="J333" s="80">
        <v>7.7580999999999998</v>
      </c>
      <c r="K333" s="80">
        <v>2.9390999999999998</v>
      </c>
      <c r="L333" s="80">
        <v>4.819</v>
      </c>
      <c r="M333" s="80">
        <v>0.17799999999999999</v>
      </c>
      <c r="N333" s="80">
        <v>1.6445000000000001</v>
      </c>
      <c r="O333" s="80">
        <v>0.1153</v>
      </c>
      <c r="P333" s="80">
        <v>-5.74E-2</v>
      </c>
      <c r="Q333" s="80">
        <v>-2.01E-2</v>
      </c>
      <c r="R333" s="80">
        <v>2.0118</v>
      </c>
      <c r="S333" s="80">
        <v>6.3277000000000001</v>
      </c>
      <c r="T333" s="80">
        <v>3.0922999999999998</v>
      </c>
      <c r="U333" s="125">
        <v>2.0023</v>
      </c>
      <c r="V333" s="126">
        <v>24.386399999999998</v>
      </c>
      <c r="W333" s="80">
        <v>12.674200000000001</v>
      </c>
      <c r="X333" s="80">
        <v>10.1347</v>
      </c>
      <c r="Y333" s="80">
        <v>6.5797999999999996</v>
      </c>
    </row>
    <row r="334" spans="1:25" ht="15.5" x14ac:dyDescent="0.35">
      <c r="A334" s="111" t="s">
        <v>689</v>
      </c>
      <c r="B334" s="81">
        <v>19.680599999999998</v>
      </c>
      <c r="C334" s="80">
        <v>1.0647</v>
      </c>
      <c r="D334" s="107">
        <v>18.6159</v>
      </c>
      <c r="E334" s="80">
        <v>0.33160000000000001</v>
      </c>
      <c r="F334" s="80">
        <v>3.39E-2</v>
      </c>
      <c r="G334" s="80">
        <v>5.9363999999999999</v>
      </c>
      <c r="H334" s="80">
        <v>2.7</v>
      </c>
      <c r="I334" s="80">
        <v>0.41980000000000001</v>
      </c>
      <c r="J334" s="80">
        <v>7.3376000000000001</v>
      </c>
      <c r="K334" s="80">
        <v>2.7462</v>
      </c>
      <c r="L334" s="80">
        <v>4.5914999999999999</v>
      </c>
      <c r="M334" s="80">
        <v>0.34320000000000001</v>
      </c>
      <c r="N334" s="80">
        <v>1.4757</v>
      </c>
      <c r="O334" s="80">
        <v>0.1211</v>
      </c>
      <c r="P334" s="80">
        <v>-6.0199999999999997E-2</v>
      </c>
      <c r="Q334" s="80">
        <v>-2.3300000000000001E-2</v>
      </c>
      <c r="R334" s="80">
        <v>1.9716</v>
      </c>
      <c r="S334" s="80">
        <v>5.9272</v>
      </c>
      <c r="T334" s="80">
        <v>4.0042999999999997</v>
      </c>
      <c r="U334" s="125">
        <v>1.9332</v>
      </c>
      <c r="V334" s="126">
        <v>24.5534</v>
      </c>
      <c r="W334" s="80">
        <v>12.276400000000001</v>
      </c>
      <c r="X334" s="80">
        <v>9.5762999999999998</v>
      </c>
      <c r="Y334" s="80">
        <v>6.3018999999999998</v>
      </c>
    </row>
    <row r="335" spans="1:25" ht="15.5" x14ac:dyDescent="0.35">
      <c r="A335" s="111" t="s">
        <v>691</v>
      </c>
      <c r="B335" s="81">
        <v>18.677600000000002</v>
      </c>
      <c r="C335" s="80">
        <v>0.98719999999999997</v>
      </c>
      <c r="D335" s="107">
        <v>17.6904</v>
      </c>
      <c r="E335" s="80">
        <v>0.1988</v>
      </c>
      <c r="F335" s="80">
        <v>3.39E-2</v>
      </c>
      <c r="G335" s="80">
        <v>3.98</v>
      </c>
      <c r="H335" s="80">
        <v>3.6301000000000001</v>
      </c>
      <c r="I335" s="80">
        <v>0.34820000000000001</v>
      </c>
      <c r="J335" s="80">
        <v>7.3845999999999998</v>
      </c>
      <c r="K335" s="80">
        <v>2.6604000000000001</v>
      </c>
      <c r="L335" s="80">
        <v>4.7241</v>
      </c>
      <c r="M335" s="80">
        <v>0.47910000000000003</v>
      </c>
      <c r="N335" s="80">
        <v>1.6151</v>
      </c>
      <c r="O335" s="80">
        <v>9.7699999999999995E-2</v>
      </c>
      <c r="P335" s="80">
        <v>-5.5899999999999998E-2</v>
      </c>
      <c r="Q335" s="80">
        <v>-2.12E-2</v>
      </c>
      <c r="R335" s="80">
        <v>1.958</v>
      </c>
      <c r="S335" s="80">
        <v>3.9676</v>
      </c>
      <c r="T335" s="80">
        <v>2.4287000000000001</v>
      </c>
      <c r="U335" s="125">
        <v>2.9792999999999998</v>
      </c>
      <c r="V335" s="126">
        <v>23.098400000000002</v>
      </c>
      <c r="W335" s="80">
        <v>13.457000000000001</v>
      </c>
      <c r="X335" s="80">
        <v>9.8269000000000002</v>
      </c>
      <c r="Y335" s="80">
        <v>4.2127999999999997</v>
      </c>
    </row>
    <row r="336" spans="1:25" ht="15.5" x14ac:dyDescent="0.35">
      <c r="A336" s="111" t="s">
        <v>701</v>
      </c>
      <c r="B336" s="81">
        <v>16.204999999999998</v>
      </c>
      <c r="C336" s="80">
        <v>0.92130000000000001</v>
      </c>
      <c r="D336" s="107">
        <v>15.2837</v>
      </c>
      <c r="E336" s="80">
        <v>8.8800000000000004E-2</v>
      </c>
      <c r="F336" s="80">
        <v>5.4100000000000002E-2</v>
      </c>
      <c r="G336" s="80">
        <v>5.4425999999999997</v>
      </c>
      <c r="H336" s="80">
        <v>3.5642</v>
      </c>
      <c r="I336" s="80">
        <v>0.18820000000000001</v>
      </c>
      <c r="J336" s="80">
        <v>3.6566000000000001</v>
      </c>
      <c r="K336" s="80">
        <v>1.1599999999999999</v>
      </c>
      <c r="L336" s="80">
        <v>2.4965999999999999</v>
      </c>
      <c r="M336" s="80">
        <v>0.58250000000000002</v>
      </c>
      <c r="N336" s="80">
        <v>1.6367</v>
      </c>
      <c r="O336" s="80">
        <v>0.12740000000000001</v>
      </c>
      <c r="P336" s="80">
        <v>-3.5000000000000003E-2</v>
      </c>
      <c r="Q336" s="80">
        <v>-2.23E-2</v>
      </c>
      <c r="R336" s="80">
        <v>1.9014</v>
      </c>
      <c r="S336" s="80">
        <v>5.4481000000000002</v>
      </c>
      <c r="T336" s="80">
        <v>3.5514999999999999</v>
      </c>
      <c r="U336" s="125">
        <v>2.5733999999999999</v>
      </c>
      <c r="V336" s="126">
        <v>21.4086</v>
      </c>
      <c r="W336" s="80">
        <v>9.6281999999999996</v>
      </c>
      <c r="X336" s="80">
        <v>6.0640000000000001</v>
      </c>
      <c r="Y336" s="80">
        <v>5.5853999999999999</v>
      </c>
    </row>
    <row r="337" spans="1:25" ht="15.5" x14ac:dyDescent="0.35">
      <c r="A337" s="111" t="s">
        <v>702</v>
      </c>
      <c r="B337" s="81">
        <v>15.3225</v>
      </c>
      <c r="C337" s="80">
        <v>0.91059999999999997</v>
      </c>
      <c r="D337" s="107">
        <v>14.411899999999999</v>
      </c>
      <c r="E337" s="80">
        <v>1.77E-2</v>
      </c>
      <c r="F337" s="80">
        <v>3.2300000000000002E-2</v>
      </c>
      <c r="G337" s="80">
        <v>4.1818999999999997</v>
      </c>
      <c r="H337" s="80">
        <v>3.3029999999999999</v>
      </c>
      <c r="I337" s="80">
        <v>0.16689999999999999</v>
      </c>
      <c r="J337" s="80">
        <v>4.5777999999999999</v>
      </c>
      <c r="K337" s="80">
        <v>1.8648</v>
      </c>
      <c r="L337" s="80">
        <v>2.7130000000000001</v>
      </c>
      <c r="M337" s="80">
        <v>0.66269999999999996</v>
      </c>
      <c r="N337" s="80">
        <v>1.4256</v>
      </c>
      <c r="O337" s="80">
        <v>0.12859999999999999</v>
      </c>
      <c r="P337" s="80">
        <v>-6.2199999999999998E-2</v>
      </c>
      <c r="Q337" s="80">
        <v>-2.24E-2</v>
      </c>
      <c r="R337" s="80">
        <v>1.615</v>
      </c>
      <c r="S337" s="80">
        <v>4.1711</v>
      </c>
      <c r="T337" s="80">
        <v>3.238</v>
      </c>
      <c r="U337" s="125">
        <v>2.4346000000000001</v>
      </c>
      <c r="V337" s="126">
        <v>20.084499999999998</v>
      </c>
      <c r="W337" s="80">
        <v>10.135999999999999</v>
      </c>
      <c r="X337" s="80">
        <v>6.8329000000000004</v>
      </c>
      <c r="Y337" s="80">
        <v>4.2320000000000002</v>
      </c>
    </row>
    <row r="338" spans="1:25" ht="15.5" x14ac:dyDescent="0.35">
      <c r="A338" s="111" t="s">
        <v>706</v>
      </c>
      <c r="B338" s="81">
        <v>15.8583</v>
      </c>
      <c r="C338" s="80">
        <v>0.93789999999999996</v>
      </c>
      <c r="D338" s="107">
        <v>14.920400000000001</v>
      </c>
      <c r="E338" s="80">
        <v>9.8100000000000007E-2</v>
      </c>
      <c r="F338" s="80">
        <v>2.7400000000000001E-2</v>
      </c>
      <c r="G338" s="80">
        <v>5.0305999999999997</v>
      </c>
      <c r="H338" s="80">
        <v>3.3233999999999999</v>
      </c>
      <c r="I338" s="80">
        <v>0.1905</v>
      </c>
      <c r="J338" s="80">
        <v>4.0206</v>
      </c>
      <c r="K338" s="80">
        <v>1.3687</v>
      </c>
      <c r="L338" s="80">
        <v>2.6518000000000002</v>
      </c>
      <c r="M338" s="80">
        <v>0.60980000000000001</v>
      </c>
      <c r="N338" s="80">
        <v>1.5806</v>
      </c>
      <c r="O338" s="80">
        <v>0.13250000000000001</v>
      </c>
      <c r="P338" s="80">
        <v>-6.9599999999999995E-2</v>
      </c>
      <c r="Q338" s="80">
        <v>-2.3400000000000001E-2</v>
      </c>
      <c r="R338" s="80">
        <v>1.8521000000000001</v>
      </c>
      <c r="S338" s="80">
        <v>5.0170000000000003</v>
      </c>
      <c r="T338" s="80">
        <v>3.5169000000000001</v>
      </c>
      <c r="U338" s="125">
        <v>2.5394999999999999</v>
      </c>
      <c r="V338" s="126">
        <v>20.976800000000001</v>
      </c>
      <c r="W338" s="80">
        <v>9.7248000000000001</v>
      </c>
      <c r="X338" s="80">
        <v>6.4013999999999998</v>
      </c>
      <c r="Y338" s="80">
        <v>5.1561000000000003</v>
      </c>
    </row>
    <row r="339" spans="1:25" ht="15.5" x14ac:dyDescent="0.35">
      <c r="A339" s="111" t="s">
        <v>705</v>
      </c>
      <c r="B339" s="81">
        <v>17.033200000000001</v>
      </c>
      <c r="C339" s="80">
        <v>0.98860000000000003</v>
      </c>
      <c r="D339" s="107">
        <v>16.044599999999999</v>
      </c>
      <c r="E339" s="80">
        <v>4.9200000000000001E-2</v>
      </c>
      <c r="F339" s="80">
        <v>3.4500000000000003E-2</v>
      </c>
      <c r="G339" s="80">
        <v>3.5628000000000002</v>
      </c>
      <c r="H339" s="80">
        <v>3.8062999999999998</v>
      </c>
      <c r="I339" s="80">
        <v>0.28410000000000002</v>
      </c>
      <c r="J339" s="80">
        <v>6.1002999999999998</v>
      </c>
      <c r="K339" s="80">
        <v>2.3532999999999999</v>
      </c>
      <c r="L339" s="80">
        <v>3.7469999999999999</v>
      </c>
      <c r="M339" s="80">
        <v>0.58160000000000001</v>
      </c>
      <c r="N339" s="80">
        <v>1.571</v>
      </c>
      <c r="O339" s="80">
        <v>0.12590000000000001</v>
      </c>
      <c r="P339" s="80">
        <v>-4.7100000000000003E-2</v>
      </c>
      <c r="Q339" s="80">
        <v>-2.4E-2</v>
      </c>
      <c r="R339" s="80">
        <v>1.8686</v>
      </c>
      <c r="S339" s="80">
        <v>3.4748000000000001</v>
      </c>
      <c r="T339" s="80">
        <v>1.915</v>
      </c>
      <c r="U339" s="125">
        <v>2.7330000000000001</v>
      </c>
      <c r="V339" s="126">
        <v>20.692599999999999</v>
      </c>
      <c r="W339" s="80">
        <v>12.343299999999999</v>
      </c>
      <c r="X339" s="80">
        <v>8.5370000000000008</v>
      </c>
      <c r="Y339" s="80">
        <v>3.6465999999999998</v>
      </c>
    </row>
    <row r="340" spans="1:25" ht="15.5" x14ac:dyDescent="0.35">
      <c r="A340" s="111" t="s">
        <v>707</v>
      </c>
      <c r="B340" s="81">
        <v>17.218900000000001</v>
      </c>
      <c r="C340" s="80">
        <v>0.89370000000000005</v>
      </c>
      <c r="D340" s="107">
        <v>16.325199999999999</v>
      </c>
      <c r="E340" s="80">
        <v>7.0000000000000007E-2</v>
      </c>
      <c r="F340" s="80">
        <v>3.7499999999999999E-2</v>
      </c>
      <c r="G340" s="80">
        <v>5.4405999999999999</v>
      </c>
      <c r="H340" s="80">
        <v>3.3138000000000001</v>
      </c>
      <c r="I340" s="80">
        <v>0.28589999999999999</v>
      </c>
      <c r="J340" s="80">
        <v>5.0358999999999998</v>
      </c>
      <c r="K340" s="80">
        <v>1.661</v>
      </c>
      <c r="L340" s="80">
        <v>3.375</v>
      </c>
      <c r="M340" s="80">
        <v>0.38919999999999999</v>
      </c>
      <c r="N340" s="80">
        <v>1.7071000000000001</v>
      </c>
      <c r="O340" s="80">
        <v>0.1145</v>
      </c>
      <c r="P340" s="80">
        <v>-4.6600000000000003E-2</v>
      </c>
      <c r="Q340" s="80">
        <v>-2.2599999999999999E-2</v>
      </c>
      <c r="R340" s="80">
        <v>1.9355</v>
      </c>
      <c r="S340" s="80">
        <v>5.4340999999999999</v>
      </c>
      <c r="T340" s="80">
        <v>2.7050000000000001</v>
      </c>
      <c r="U340" s="125">
        <v>2.7706</v>
      </c>
      <c r="V340" s="126">
        <v>21.800799999999999</v>
      </c>
      <c r="W340" s="80">
        <v>10.7319</v>
      </c>
      <c r="X340" s="80">
        <v>7.4180999999999999</v>
      </c>
      <c r="Y340" s="80">
        <v>5.548</v>
      </c>
    </row>
    <row r="341" spans="1:25" ht="15.5" x14ac:dyDescent="0.35">
      <c r="A341" s="111" t="s">
        <v>709</v>
      </c>
      <c r="B341" s="81">
        <v>19.817499999999999</v>
      </c>
      <c r="C341" s="80">
        <v>0.96309999999999996</v>
      </c>
      <c r="D341" s="107">
        <v>18.854399999999998</v>
      </c>
      <c r="E341" s="80">
        <v>0</v>
      </c>
      <c r="F341" s="80">
        <v>2.7E-2</v>
      </c>
      <c r="G341" s="80">
        <v>6.891</v>
      </c>
      <c r="H341" s="80">
        <v>2.9180000000000001</v>
      </c>
      <c r="I341" s="80">
        <v>0.2535</v>
      </c>
      <c r="J341" s="80">
        <v>6.5189000000000004</v>
      </c>
      <c r="K341" s="80">
        <v>2.4163000000000001</v>
      </c>
      <c r="L341" s="80">
        <v>4.1026999999999996</v>
      </c>
      <c r="M341" s="80">
        <v>0.27839999999999998</v>
      </c>
      <c r="N341" s="80">
        <v>1.9302999999999999</v>
      </c>
      <c r="O341" s="80">
        <v>0.1053</v>
      </c>
      <c r="P341" s="80">
        <v>-4.5199999999999997E-2</v>
      </c>
      <c r="Q341" s="80">
        <v>-2.2800000000000001E-2</v>
      </c>
      <c r="R341" s="80">
        <v>2.1187999999999998</v>
      </c>
      <c r="S341" s="80">
        <v>6.8348000000000004</v>
      </c>
      <c r="T341" s="80">
        <v>2.5205000000000002</v>
      </c>
      <c r="U341" s="125">
        <v>1.9516</v>
      </c>
      <c r="V341" s="126">
        <v>23.3264</v>
      </c>
      <c r="W341" s="80">
        <v>11.899100000000001</v>
      </c>
      <c r="X341" s="80">
        <v>8.9810999999999996</v>
      </c>
      <c r="Y341" s="80">
        <v>6.9180999999999999</v>
      </c>
    </row>
    <row r="342" spans="1:25" ht="15.5" x14ac:dyDescent="0.35">
      <c r="A342" s="111" t="s">
        <v>730</v>
      </c>
      <c r="B342" s="81">
        <v>21.753599999999999</v>
      </c>
      <c r="C342" s="80">
        <v>0.99280000000000002</v>
      </c>
      <c r="D342" s="107">
        <v>20.7608</v>
      </c>
      <c r="E342" s="80">
        <v>0</v>
      </c>
      <c r="F342" s="80">
        <v>3.9199999999999999E-2</v>
      </c>
      <c r="G342" s="80">
        <v>9.5554000000000006</v>
      </c>
      <c r="H342" s="80">
        <v>2.9371</v>
      </c>
      <c r="I342" s="80">
        <v>0.2429</v>
      </c>
      <c r="J342" s="80">
        <v>5.9574999999999996</v>
      </c>
      <c r="K342" s="80">
        <v>1.9661999999999999</v>
      </c>
      <c r="L342" s="80">
        <v>3.9912999999999998</v>
      </c>
      <c r="M342" s="80">
        <v>0.1182</v>
      </c>
      <c r="N342" s="80">
        <v>1.8613</v>
      </c>
      <c r="O342" s="80">
        <v>0.1217</v>
      </c>
      <c r="P342" s="80">
        <v>-4.7699999999999999E-2</v>
      </c>
      <c r="Q342" s="80">
        <v>-2.47E-2</v>
      </c>
      <c r="R342" s="80">
        <v>2.0661999999999998</v>
      </c>
      <c r="S342" s="80">
        <v>9.5114000000000001</v>
      </c>
      <c r="T342" s="80">
        <v>2.5066000000000002</v>
      </c>
      <c r="U342" s="125">
        <v>2.1475</v>
      </c>
      <c r="V342" s="126">
        <v>25.414999999999999</v>
      </c>
      <c r="W342" s="80">
        <v>11.117000000000001</v>
      </c>
      <c r="X342" s="80">
        <v>8.1798999999999999</v>
      </c>
      <c r="Y342" s="80">
        <v>9.5945999999999998</v>
      </c>
    </row>
    <row r="343" spans="1:25" ht="15.5" x14ac:dyDescent="0.35">
      <c r="A343" s="111" t="s">
        <v>731</v>
      </c>
      <c r="B343" s="81">
        <v>22.757400000000001</v>
      </c>
      <c r="C343" s="80">
        <v>1.0492999999999999</v>
      </c>
      <c r="D343" s="107">
        <v>21.708100000000002</v>
      </c>
      <c r="E343" s="80">
        <v>0</v>
      </c>
      <c r="F343" s="80">
        <v>2.75E-2</v>
      </c>
      <c r="G343" s="80">
        <v>7.5850999999999997</v>
      </c>
      <c r="H343" s="80">
        <v>2.9477000000000002</v>
      </c>
      <c r="I343" s="80">
        <v>0.58620000000000005</v>
      </c>
      <c r="J343" s="80">
        <v>8.8603000000000005</v>
      </c>
      <c r="K343" s="80">
        <v>3.1852999999999998</v>
      </c>
      <c r="L343" s="80">
        <v>5.6749000000000001</v>
      </c>
      <c r="M343" s="80">
        <v>6.8400000000000002E-2</v>
      </c>
      <c r="N343" s="80">
        <v>1.5874999999999999</v>
      </c>
      <c r="O343" s="80">
        <v>0.13270000000000001</v>
      </c>
      <c r="P343" s="80">
        <v>-5.7299999999999997E-2</v>
      </c>
      <c r="Q343" s="80">
        <v>-3.0099999999999998E-2</v>
      </c>
      <c r="R343" s="80">
        <v>1.9702</v>
      </c>
      <c r="S343" s="80">
        <v>7.3627000000000002</v>
      </c>
      <c r="T343" s="80">
        <v>1.9990000000000001</v>
      </c>
      <c r="U343" s="125">
        <v>2.2509000000000001</v>
      </c>
      <c r="V343" s="126">
        <v>25.957899999999999</v>
      </c>
      <c r="W343" s="80">
        <v>14.0501</v>
      </c>
      <c r="X343" s="80">
        <v>11.102399999999999</v>
      </c>
      <c r="Y343" s="80">
        <v>7.6125999999999996</v>
      </c>
    </row>
    <row r="344" spans="1:25" ht="15.5" x14ac:dyDescent="0.35">
      <c r="A344" s="111" t="s">
        <v>732</v>
      </c>
      <c r="B344" s="81">
        <v>24.894300000000001</v>
      </c>
      <c r="C344" s="80">
        <v>1.1527000000000001</v>
      </c>
      <c r="D344" s="107">
        <v>23.741599999999998</v>
      </c>
      <c r="E344" s="80">
        <v>0</v>
      </c>
      <c r="F344" s="80">
        <v>3.4099999999999998E-2</v>
      </c>
      <c r="G344" s="80">
        <v>11.161099999999999</v>
      </c>
      <c r="H344" s="80">
        <v>3.1663000000000001</v>
      </c>
      <c r="I344" s="80">
        <v>0.48430000000000001</v>
      </c>
      <c r="J344" s="80">
        <v>6.8441000000000001</v>
      </c>
      <c r="K344" s="80">
        <v>2.3062</v>
      </c>
      <c r="L344" s="80">
        <v>4.5377999999999998</v>
      </c>
      <c r="M344" s="80">
        <v>0.13170000000000001</v>
      </c>
      <c r="N344" s="80">
        <v>1.879</v>
      </c>
      <c r="O344" s="80">
        <v>0.13769999999999999</v>
      </c>
      <c r="P344" s="80">
        <v>-6.4199999999999993E-2</v>
      </c>
      <c r="Q344" s="80">
        <v>-3.2500000000000001E-2</v>
      </c>
      <c r="R344" s="80">
        <v>2.3593000000000002</v>
      </c>
      <c r="S344" s="80">
        <v>10.8527</v>
      </c>
      <c r="T344" s="80">
        <v>2.5579999999999998</v>
      </c>
      <c r="U344" s="125">
        <v>2.4226000000000001</v>
      </c>
      <c r="V344" s="126">
        <v>28.722300000000001</v>
      </c>
      <c r="W344" s="80">
        <v>12.5054</v>
      </c>
      <c r="X344" s="80">
        <v>9.3391000000000002</v>
      </c>
      <c r="Y344" s="80">
        <v>11.1953</v>
      </c>
    </row>
    <row r="345" spans="1:25" ht="15.5" x14ac:dyDescent="0.35">
      <c r="A345" s="111" t="s">
        <v>733</v>
      </c>
      <c r="B345" s="81">
        <v>22.220300000000002</v>
      </c>
      <c r="C345" s="80">
        <v>1.0035000000000001</v>
      </c>
      <c r="D345" s="107">
        <v>21.216799999999999</v>
      </c>
      <c r="E345" s="80">
        <v>0</v>
      </c>
      <c r="F345" s="80">
        <v>2.2100000000000002E-2</v>
      </c>
      <c r="G345" s="80">
        <v>8.4467999999999996</v>
      </c>
      <c r="H345" s="80">
        <v>2.8771</v>
      </c>
      <c r="I345" s="80">
        <v>0.35599999999999998</v>
      </c>
      <c r="J345" s="80">
        <v>7.4176000000000002</v>
      </c>
      <c r="K345" s="80">
        <v>2.7075999999999998</v>
      </c>
      <c r="L345" s="80">
        <v>4.7100999999999997</v>
      </c>
      <c r="M345" s="80">
        <v>0.1971</v>
      </c>
      <c r="N345" s="80">
        <v>1.8542000000000001</v>
      </c>
      <c r="O345" s="80">
        <v>0.1237</v>
      </c>
      <c r="P345" s="80">
        <v>-5.0599999999999999E-2</v>
      </c>
      <c r="Q345" s="80">
        <v>-2.7199999999999998E-2</v>
      </c>
      <c r="R345" s="80">
        <v>2.1307</v>
      </c>
      <c r="S345" s="80">
        <v>8.3161000000000005</v>
      </c>
      <c r="T345" s="80">
        <v>1.8352999999999999</v>
      </c>
      <c r="U345" s="125">
        <v>2.0630999999999999</v>
      </c>
      <c r="V345" s="126">
        <v>25.115200000000002</v>
      </c>
      <c r="W345" s="80">
        <v>12.702</v>
      </c>
      <c r="X345" s="80">
        <v>9.8248999999999995</v>
      </c>
      <c r="Y345" s="80">
        <v>8.4688999999999997</v>
      </c>
    </row>
    <row r="346" spans="1:25" ht="15.5" x14ac:dyDescent="0.35">
      <c r="A346" s="111" t="s">
        <v>711</v>
      </c>
      <c r="B346" s="81">
        <v>19.9618</v>
      </c>
      <c r="C346" s="80">
        <v>0.99019999999999997</v>
      </c>
      <c r="D346" s="107">
        <v>18.971599999999999</v>
      </c>
      <c r="E346" s="80">
        <v>0</v>
      </c>
      <c r="F346" s="80">
        <v>1.83E-2</v>
      </c>
      <c r="G346" s="80">
        <v>7.9496000000000002</v>
      </c>
      <c r="H346" s="80">
        <v>2.7069999999999999</v>
      </c>
      <c r="I346" s="80">
        <v>0.2994</v>
      </c>
      <c r="J346" s="80">
        <v>6.0050999999999997</v>
      </c>
      <c r="K346" s="80">
        <v>2.3502000000000001</v>
      </c>
      <c r="L346" s="80">
        <v>3.6549</v>
      </c>
      <c r="M346" s="80">
        <v>0.54469999999999996</v>
      </c>
      <c r="N346" s="80">
        <v>1.4108000000000001</v>
      </c>
      <c r="O346" s="80">
        <v>0.11310000000000001</v>
      </c>
      <c r="P346" s="80">
        <v>-4.4600000000000001E-2</v>
      </c>
      <c r="Q346" s="80">
        <v>-3.1800000000000002E-2</v>
      </c>
      <c r="R346" s="80">
        <v>1.5976999999999999</v>
      </c>
      <c r="S346" s="80">
        <v>7.8941999999999997</v>
      </c>
      <c r="T346" s="80">
        <v>3.4392999999999998</v>
      </c>
      <c r="U346" s="125">
        <v>2.0354000000000001</v>
      </c>
      <c r="V346" s="126">
        <v>24.446300000000001</v>
      </c>
      <c r="W346" s="80">
        <v>10.967000000000001</v>
      </c>
      <c r="X346" s="80">
        <v>8.26</v>
      </c>
      <c r="Y346" s="80">
        <v>7.968</v>
      </c>
    </row>
    <row r="347" spans="1:25" ht="15.5" x14ac:dyDescent="0.35">
      <c r="A347" s="111" t="s">
        <v>712</v>
      </c>
      <c r="B347" s="81">
        <v>16.5214</v>
      </c>
      <c r="C347" s="80">
        <v>0.81020000000000003</v>
      </c>
      <c r="D347" s="107">
        <v>15.7112</v>
      </c>
      <c r="E347" s="80">
        <v>0</v>
      </c>
      <c r="F347" s="80">
        <v>3.1099999999999999E-2</v>
      </c>
      <c r="G347" s="80">
        <v>5.9608999999999996</v>
      </c>
      <c r="H347" s="80">
        <v>2.7793000000000001</v>
      </c>
      <c r="I347" s="80">
        <v>0.1182</v>
      </c>
      <c r="J347" s="80">
        <v>4.3909000000000002</v>
      </c>
      <c r="K347" s="80">
        <v>1.5757000000000001</v>
      </c>
      <c r="L347" s="80">
        <v>2.8151999999999999</v>
      </c>
      <c r="M347" s="80">
        <v>0.73839999999999995</v>
      </c>
      <c r="N347" s="80">
        <v>1.6108</v>
      </c>
      <c r="O347" s="80">
        <v>0.1041</v>
      </c>
      <c r="P347" s="80">
        <v>9.1000000000000004E-3</v>
      </c>
      <c r="Q347" s="80">
        <v>-3.1699999999999999E-2</v>
      </c>
      <c r="R347" s="80">
        <v>1.7562</v>
      </c>
      <c r="S347" s="80">
        <v>5.9508000000000001</v>
      </c>
      <c r="T347" s="80">
        <v>3.0855999999999999</v>
      </c>
      <c r="U347" s="125">
        <v>3.1467000000000001</v>
      </c>
      <c r="V347" s="126">
        <v>21.9435</v>
      </c>
      <c r="W347" s="80">
        <v>9.6376000000000008</v>
      </c>
      <c r="X347" s="80">
        <v>6.8582999999999998</v>
      </c>
      <c r="Y347" s="80">
        <v>5.992</v>
      </c>
    </row>
    <row r="348" spans="1:25" ht="15.5" x14ac:dyDescent="0.35">
      <c r="A348" s="111" t="s">
        <v>724</v>
      </c>
      <c r="B348" s="81">
        <v>16.5275</v>
      </c>
      <c r="C348" s="80">
        <v>0.84040000000000004</v>
      </c>
      <c r="D348" s="107">
        <v>15.687099999999999</v>
      </c>
      <c r="E348" s="80">
        <v>0</v>
      </c>
      <c r="F348" s="80">
        <v>2.1499999999999998E-2</v>
      </c>
      <c r="G348" s="80">
        <v>4.7131999999999996</v>
      </c>
      <c r="H348" s="80">
        <v>3.2204999999999999</v>
      </c>
      <c r="I348" s="80">
        <v>0.1172</v>
      </c>
      <c r="J348" s="80">
        <v>5.1902999999999997</v>
      </c>
      <c r="K348" s="80">
        <v>1.5931</v>
      </c>
      <c r="L348" s="80">
        <v>3.5972</v>
      </c>
      <c r="M348" s="80">
        <v>0.82489999999999997</v>
      </c>
      <c r="N348" s="80">
        <v>1.5234000000000001</v>
      </c>
      <c r="O348" s="80">
        <v>0.1244</v>
      </c>
      <c r="P348" s="80">
        <v>-1.49E-2</v>
      </c>
      <c r="Q348" s="80">
        <v>-3.3300000000000003E-2</v>
      </c>
      <c r="R348" s="80">
        <v>1.6988000000000001</v>
      </c>
      <c r="S348" s="80">
        <v>4.6836000000000002</v>
      </c>
      <c r="T348" s="80">
        <v>2.4207999999999998</v>
      </c>
      <c r="U348" s="125">
        <v>3.2429000000000001</v>
      </c>
      <c r="V348" s="126">
        <v>21.3508</v>
      </c>
      <c r="W348" s="80">
        <v>10.876300000000001</v>
      </c>
      <c r="X348" s="80">
        <v>7.6558000000000002</v>
      </c>
      <c r="Y348" s="80">
        <v>4.7347000000000001</v>
      </c>
    </row>
    <row r="349" spans="1:25" ht="15.5" x14ac:dyDescent="0.35">
      <c r="A349" s="137" t="s">
        <v>729</v>
      </c>
      <c r="B349" s="81">
        <v>16.833500000000001</v>
      </c>
      <c r="C349" s="80">
        <v>0.8629</v>
      </c>
      <c r="D349" s="107">
        <v>15.970599999999999</v>
      </c>
      <c r="E349" s="80">
        <v>0</v>
      </c>
      <c r="F349" s="80">
        <v>3.1899999999999998E-2</v>
      </c>
      <c r="G349" s="80">
        <v>4.0609000000000002</v>
      </c>
      <c r="H349" s="80">
        <v>3.0790999999999999</v>
      </c>
      <c r="I349" s="80">
        <v>0.1646</v>
      </c>
      <c r="J349" s="80">
        <v>6.2073</v>
      </c>
      <c r="K349" s="80">
        <v>2.1964000000000001</v>
      </c>
      <c r="L349" s="80">
        <v>4.0109000000000004</v>
      </c>
      <c r="M349" s="80">
        <v>0.80689999999999995</v>
      </c>
      <c r="N349" s="80">
        <v>1.5549999999999999</v>
      </c>
      <c r="O349" s="80">
        <v>0.1138</v>
      </c>
      <c r="P349" s="80">
        <v>-1.32E-2</v>
      </c>
      <c r="Q349" s="80">
        <v>-3.56E-2</v>
      </c>
      <c r="R349" s="80">
        <v>1.7310000000000001</v>
      </c>
      <c r="S349" s="80">
        <v>4.0305</v>
      </c>
      <c r="T349" s="80">
        <v>1.8755999999999999</v>
      </c>
      <c r="U349" s="125">
        <v>3.1046999999999998</v>
      </c>
      <c r="V349" s="126">
        <v>20.950900000000001</v>
      </c>
      <c r="W349" s="80">
        <v>11.812900000000001</v>
      </c>
      <c r="X349" s="80">
        <v>8.7338000000000005</v>
      </c>
      <c r="Y349" s="80">
        <v>4.0928000000000004</v>
      </c>
    </row>
    <row r="350" spans="1:25" ht="15.5" x14ac:dyDescent="0.35">
      <c r="A350" s="111" t="s">
        <v>734</v>
      </c>
      <c r="B350" s="81">
        <v>16.339600000000001</v>
      </c>
      <c r="C350" s="80">
        <v>0.83289999999999997</v>
      </c>
      <c r="D350" s="107">
        <v>15.5067</v>
      </c>
      <c r="E350" s="80">
        <v>0</v>
      </c>
      <c r="F350" s="80">
        <v>4.3700000000000003E-2</v>
      </c>
      <c r="G350" s="80">
        <v>5.6390000000000002</v>
      </c>
      <c r="H350" s="80">
        <v>3.1387</v>
      </c>
      <c r="I350" s="80">
        <v>0.2054</v>
      </c>
      <c r="J350" s="80">
        <v>3.8365999999999998</v>
      </c>
      <c r="K350" s="80">
        <v>1.3069</v>
      </c>
      <c r="L350" s="80">
        <v>2.5297000000000001</v>
      </c>
      <c r="M350" s="80">
        <v>0.73050000000000004</v>
      </c>
      <c r="N350" s="80">
        <v>1.831</v>
      </c>
      <c r="O350" s="80">
        <v>0.1181</v>
      </c>
      <c r="P350" s="80">
        <v>-5.1999999999999998E-3</v>
      </c>
      <c r="Q350" s="80">
        <v>-3.1099999999999999E-2</v>
      </c>
      <c r="R350" s="80">
        <v>2.0905</v>
      </c>
      <c r="S350" s="80">
        <v>5.5412999999999997</v>
      </c>
      <c r="T350" s="80">
        <v>3.1463000000000001</v>
      </c>
      <c r="U350" s="125">
        <v>2.8591000000000002</v>
      </c>
      <c r="V350" s="126">
        <v>21.5121</v>
      </c>
      <c r="W350" s="80">
        <v>9.7422000000000004</v>
      </c>
      <c r="X350" s="80">
        <v>6.6035000000000004</v>
      </c>
      <c r="Y350" s="80">
        <v>5.6826999999999996</v>
      </c>
    </row>
    <row r="351" spans="1:25" ht="15.5" x14ac:dyDescent="0.35">
      <c r="A351" s="111" t="s">
        <v>736</v>
      </c>
      <c r="B351" s="81">
        <v>15.9941</v>
      </c>
      <c r="C351" s="80">
        <v>0.76759999999999995</v>
      </c>
      <c r="D351" s="107">
        <v>15.2265</v>
      </c>
      <c r="E351" s="80">
        <v>0</v>
      </c>
      <c r="F351" s="80">
        <v>2.47E-2</v>
      </c>
      <c r="G351" s="80">
        <v>5.1692999999999998</v>
      </c>
      <c r="H351" s="80">
        <v>2.3167</v>
      </c>
      <c r="I351" s="80">
        <v>0.20699999999999999</v>
      </c>
      <c r="J351" s="80">
        <v>5.1024000000000003</v>
      </c>
      <c r="K351" s="80">
        <v>1.7463</v>
      </c>
      <c r="L351" s="80">
        <v>3.3559999999999999</v>
      </c>
      <c r="M351" s="80">
        <v>0.66769999999999996</v>
      </c>
      <c r="N351" s="80">
        <v>1.6665000000000001</v>
      </c>
      <c r="O351" s="80">
        <v>0.1158</v>
      </c>
      <c r="P351" s="80">
        <v>-1.03E-2</v>
      </c>
      <c r="Q351" s="80">
        <v>-3.3399999999999999E-2</v>
      </c>
      <c r="R351" s="80">
        <v>1.9229000000000001</v>
      </c>
      <c r="S351" s="80">
        <v>5.0534999999999997</v>
      </c>
      <c r="T351" s="80">
        <v>2.8502000000000001</v>
      </c>
      <c r="U351" s="125">
        <v>2.7071999999999998</v>
      </c>
      <c r="V351" s="126">
        <v>20.783899999999999</v>
      </c>
      <c r="W351" s="80">
        <v>9.9603999999999999</v>
      </c>
      <c r="X351" s="80">
        <v>7.6436000000000002</v>
      </c>
      <c r="Y351" s="80">
        <v>5.194</v>
      </c>
    </row>
    <row r="352" spans="1:25" ht="15.5" x14ac:dyDescent="0.35">
      <c r="A352" s="111" t="s">
        <v>738</v>
      </c>
      <c r="B352" s="81">
        <v>17.475000000000001</v>
      </c>
      <c r="C352" s="80">
        <v>0.82340000000000002</v>
      </c>
      <c r="D352" s="107">
        <v>16.651599999999998</v>
      </c>
      <c r="E352" s="80">
        <v>0</v>
      </c>
      <c r="F352" s="80">
        <v>3.9E-2</v>
      </c>
      <c r="G352" s="80">
        <v>4.9923000000000002</v>
      </c>
      <c r="H352" s="80">
        <v>2.0525000000000002</v>
      </c>
      <c r="I352" s="80">
        <v>0.2712</v>
      </c>
      <c r="J352" s="80">
        <v>7.1228999999999996</v>
      </c>
      <c r="K352" s="80">
        <v>2.2282000000000002</v>
      </c>
      <c r="L352" s="80">
        <v>4.8947000000000003</v>
      </c>
      <c r="M352" s="80">
        <v>0.50860000000000005</v>
      </c>
      <c r="N352" s="80">
        <v>1.6037999999999999</v>
      </c>
      <c r="O352" s="80">
        <v>0.12470000000000001</v>
      </c>
      <c r="P352" s="80">
        <v>-2.7199999999999998E-2</v>
      </c>
      <c r="Q352" s="80">
        <v>-3.61E-2</v>
      </c>
      <c r="R352" s="80">
        <v>1.8287</v>
      </c>
      <c r="S352" s="80">
        <v>4.931</v>
      </c>
      <c r="T352" s="80">
        <v>2.1029</v>
      </c>
      <c r="U352" s="125">
        <v>3.1808000000000001</v>
      </c>
      <c r="V352" s="126">
        <v>21.935300000000002</v>
      </c>
      <c r="W352" s="80">
        <v>11.558999999999999</v>
      </c>
      <c r="X352" s="80">
        <v>9.5063999999999993</v>
      </c>
      <c r="Y352" s="80">
        <v>5.0312999999999999</v>
      </c>
    </row>
    <row r="353" spans="1:25" ht="15.5" x14ac:dyDescent="0.35">
      <c r="A353" s="111" t="s">
        <v>739</v>
      </c>
      <c r="B353" s="81">
        <v>20.456600000000002</v>
      </c>
      <c r="C353" s="80">
        <v>0.97519999999999996</v>
      </c>
      <c r="D353" s="107">
        <v>19.481400000000001</v>
      </c>
      <c r="E353" s="80">
        <v>0</v>
      </c>
      <c r="F353" s="80">
        <v>3.6299999999999999E-2</v>
      </c>
      <c r="G353" s="80">
        <v>7.1329000000000002</v>
      </c>
      <c r="H353" s="80">
        <v>2.4300000000000002</v>
      </c>
      <c r="I353" s="80">
        <v>0.35880000000000001</v>
      </c>
      <c r="J353" s="80">
        <v>7.62</v>
      </c>
      <c r="K353" s="80">
        <v>2.5869</v>
      </c>
      <c r="L353" s="80">
        <v>5.0331000000000001</v>
      </c>
      <c r="M353" s="80">
        <v>0.26590000000000003</v>
      </c>
      <c r="N353" s="80">
        <v>1.5869</v>
      </c>
      <c r="O353" s="80">
        <v>0.115</v>
      </c>
      <c r="P353" s="80">
        <v>-2.6599999999999999E-2</v>
      </c>
      <c r="Q353" s="80">
        <v>-3.7900000000000003E-2</v>
      </c>
      <c r="R353" s="80">
        <v>1.8594999999999999</v>
      </c>
      <c r="S353" s="80">
        <v>7.0114999999999998</v>
      </c>
      <c r="T353" s="80">
        <v>2.1951999999999998</v>
      </c>
      <c r="U353" s="125">
        <v>2.1937000000000002</v>
      </c>
      <c r="V353" s="126">
        <v>23.8703</v>
      </c>
      <c r="W353" s="80">
        <v>12.261699999999999</v>
      </c>
      <c r="X353" s="80">
        <v>9.8315999999999999</v>
      </c>
      <c r="Y353" s="80">
        <v>7.1692</v>
      </c>
    </row>
    <row r="354" spans="1:25" ht="15.5" x14ac:dyDescent="0.35">
      <c r="A354" s="111" t="s">
        <v>752</v>
      </c>
      <c r="B354" s="81">
        <v>22.706199999999999</v>
      </c>
      <c r="C354" s="80">
        <v>1.0306</v>
      </c>
      <c r="D354" s="107">
        <v>21.675699999999999</v>
      </c>
      <c r="E354" s="80">
        <v>0</v>
      </c>
      <c r="F354" s="80">
        <v>4.3299999999999998E-2</v>
      </c>
      <c r="G354" s="80">
        <v>7.2847999999999997</v>
      </c>
      <c r="H354" s="80">
        <v>2.5758000000000001</v>
      </c>
      <c r="I354" s="80">
        <v>0.49490000000000001</v>
      </c>
      <c r="J354" s="80">
        <v>8.9353999999999996</v>
      </c>
      <c r="K354" s="80">
        <v>2.7416999999999998</v>
      </c>
      <c r="L354" s="80">
        <v>6.1936999999999998</v>
      </c>
      <c r="M354" s="80">
        <v>0.16719999999999999</v>
      </c>
      <c r="N354" s="80">
        <v>2.1392000000000002</v>
      </c>
      <c r="O354" s="80">
        <v>0.1278</v>
      </c>
      <c r="P354" s="80">
        <v>-5.16E-2</v>
      </c>
      <c r="Q354" s="80">
        <v>-4.1099999999999998E-2</v>
      </c>
      <c r="R354" s="80">
        <v>2.4152999999999998</v>
      </c>
      <c r="S354" s="80">
        <v>7.1797000000000004</v>
      </c>
      <c r="T354" s="80">
        <v>1.5125</v>
      </c>
      <c r="U354" s="125">
        <v>2.3300999999999998</v>
      </c>
      <c r="V354" s="126">
        <v>25.5183</v>
      </c>
      <c r="W354" s="80">
        <v>14.3126</v>
      </c>
      <c r="X354" s="80">
        <v>11.736800000000001</v>
      </c>
      <c r="Y354" s="80">
        <v>7.3281000000000001</v>
      </c>
    </row>
    <row r="355" spans="1:25" ht="15.5" x14ac:dyDescent="0.35">
      <c r="A355" s="111" t="s">
        <v>754</v>
      </c>
      <c r="B355" s="81">
        <v>22.915700000000001</v>
      </c>
      <c r="C355" s="80">
        <v>1.0553999999999999</v>
      </c>
      <c r="D355" s="107">
        <v>21.860399999999998</v>
      </c>
      <c r="E355" s="80">
        <v>0</v>
      </c>
      <c r="F355" s="80">
        <v>4.8399999999999999E-2</v>
      </c>
      <c r="G355" s="80">
        <v>6.9752000000000001</v>
      </c>
      <c r="H355" s="80">
        <v>2.6594000000000002</v>
      </c>
      <c r="I355" s="80">
        <v>0.56640000000000001</v>
      </c>
      <c r="J355" s="80">
        <v>9.4343000000000004</v>
      </c>
      <c r="K355" s="80">
        <v>2.9666999999999999</v>
      </c>
      <c r="L355" s="80">
        <v>6.4676999999999998</v>
      </c>
      <c r="M355" s="80">
        <v>0.10970000000000001</v>
      </c>
      <c r="N355" s="80">
        <v>2.0042</v>
      </c>
      <c r="O355" s="80">
        <v>0.13830000000000001</v>
      </c>
      <c r="P355" s="80">
        <v>-3.27E-2</v>
      </c>
      <c r="Q355" s="80">
        <v>-4.2700000000000002E-2</v>
      </c>
      <c r="R355" s="80">
        <v>2.2498</v>
      </c>
      <c r="S355" s="80">
        <v>6.9162999999999997</v>
      </c>
      <c r="T355" s="80">
        <v>2.7080000000000002</v>
      </c>
      <c r="U355" s="125">
        <v>2.2486000000000002</v>
      </c>
      <c r="V355" s="126">
        <v>26.817</v>
      </c>
      <c r="W355" s="80">
        <v>14.773899999999999</v>
      </c>
      <c r="X355" s="80">
        <v>12.114599999999999</v>
      </c>
      <c r="Y355" s="80">
        <v>7.0235000000000003</v>
      </c>
    </row>
    <row r="356" spans="1:25" ht="15.5" x14ac:dyDescent="0.35">
      <c r="A356" s="111" t="s">
        <v>767</v>
      </c>
      <c r="B356" s="81">
        <v>25.5426</v>
      </c>
      <c r="C356" s="80">
        <v>1.1007</v>
      </c>
      <c r="D356" s="107">
        <v>24.4419</v>
      </c>
      <c r="E356" s="80">
        <v>0</v>
      </c>
      <c r="F356" s="80">
        <v>0.05</v>
      </c>
      <c r="G356" s="80">
        <v>9.3818000000000001</v>
      </c>
      <c r="H356" s="80">
        <v>2.7646999999999999</v>
      </c>
      <c r="I356" s="80">
        <v>0.39300000000000002</v>
      </c>
      <c r="J356" s="80">
        <v>9.7378</v>
      </c>
      <c r="K356" s="80">
        <v>3.3521999999999998</v>
      </c>
      <c r="L356" s="80">
        <v>6.3856000000000002</v>
      </c>
      <c r="M356" s="80">
        <v>0.128</v>
      </c>
      <c r="N356" s="80">
        <v>1.9504999999999999</v>
      </c>
      <c r="O356" s="80">
        <v>0.12939999999999999</v>
      </c>
      <c r="P356" s="80">
        <v>-4.6199999999999998E-2</v>
      </c>
      <c r="Q356" s="80">
        <v>-4.7100000000000003E-2</v>
      </c>
      <c r="R356" s="80">
        <v>2.1368999999999998</v>
      </c>
      <c r="S356" s="80">
        <v>9.3748000000000005</v>
      </c>
      <c r="T356" s="80">
        <v>1.8351999999999999</v>
      </c>
      <c r="U356" s="125">
        <v>2.464</v>
      </c>
      <c r="V356" s="126">
        <v>28.741199999999999</v>
      </c>
      <c r="W356" s="80">
        <v>14.974</v>
      </c>
      <c r="X356" s="80">
        <v>12.209300000000001</v>
      </c>
      <c r="Y356" s="80">
        <v>9.4318000000000008</v>
      </c>
    </row>
    <row r="357" spans="1:25" ht="15.5" x14ac:dyDescent="0.35">
      <c r="A357" s="111" t="s">
        <v>768</v>
      </c>
      <c r="B357" s="81">
        <v>22.308399999999999</v>
      </c>
      <c r="C357" s="80">
        <v>1.0072000000000001</v>
      </c>
      <c r="D357" s="107">
        <v>21.301200000000001</v>
      </c>
      <c r="E357" s="80">
        <v>0</v>
      </c>
      <c r="F357" s="80">
        <v>4.1099999999999998E-2</v>
      </c>
      <c r="G357" s="80">
        <v>7.7178000000000004</v>
      </c>
      <c r="H357" s="80">
        <v>2.6145</v>
      </c>
      <c r="I357" s="80">
        <v>0.2858</v>
      </c>
      <c r="J357" s="80">
        <v>8.6347000000000005</v>
      </c>
      <c r="K357" s="80">
        <v>3.0470999999999999</v>
      </c>
      <c r="L357" s="80">
        <v>5.5876000000000001</v>
      </c>
      <c r="M357" s="80">
        <v>0.17660000000000001</v>
      </c>
      <c r="N357" s="80">
        <v>1.7735000000000001</v>
      </c>
      <c r="O357" s="80">
        <v>0.12230000000000001</v>
      </c>
      <c r="P357" s="80">
        <v>-2.0899999999999998E-2</v>
      </c>
      <c r="Q357" s="80">
        <v>-4.4299999999999999E-2</v>
      </c>
      <c r="R357" s="80">
        <v>1.9301999999999999</v>
      </c>
      <c r="S357" s="80">
        <v>7.7245999999999997</v>
      </c>
      <c r="T357" s="80">
        <v>1.3629</v>
      </c>
      <c r="U357" s="125">
        <v>2.2214</v>
      </c>
      <c r="V357" s="126">
        <v>24.8855</v>
      </c>
      <c r="W357" s="80">
        <v>13.485099999999999</v>
      </c>
      <c r="X357" s="80">
        <v>10.870699999999999</v>
      </c>
      <c r="Y357" s="80">
        <v>7.7590000000000003</v>
      </c>
    </row>
    <row r="358" spans="1:25" ht="15.5" x14ac:dyDescent="0.35">
      <c r="A358" s="111" t="s">
        <v>772</v>
      </c>
      <c r="B358" s="81">
        <v>20.5566</v>
      </c>
      <c r="C358" s="80">
        <v>1.1888000000000001</v>
      </c>
      <c r="D358" s="107">
        <v>19.367799999999999</v>
      </c>
      <c r="E358" s="80">
        <v>0</v>
      </c>
      <c r="F358" s="80">
        <v>3.4599999999999999E-2</v>
      </c>
      <c r="G358" s="80">
        <v>5.9778000000000002</v>
      </c>
      <c r="H358" s="80">
        <v>2.7254</v>
      </c>
      <c r="I358" s="80">
        <v>0.42570000000000002</v>
      </c>
      <c r="J358" s="80">
        <v>8.0946999999999996</v>
      </c>
      <c r="K358" s="80">
        <v>3.2126000000000001</v>
      </c>
      <c r="L358" s="80">
        <v>4.8819999999999997</v>
      </c>
      <c r="M358" s="80">
        <v>0.48080000000000001</v>
      </c>
      <c r="N358" s="80">
        <v>1.6167</v>
      </c>
      <c r="O358" s="80">
        <v>0.12239999999999999</v>
      </c>
      <c r="P358" s="80">
        <v>-5.5800000000000002E-2</v>
      </c>
      <c r="Q358" s="80">
        <v>-5.45E-2</v>
      </c>
      <c r="R358" s="80">
        <v>1.7846</v>
      </c>
      <c r="S358" s="80">
        <v>5.9668000000000001</v>
      </c>
      <c r="T358" s="80">
        <v>2.9849000000000001</v>
      </c>
      <c r="U358" s="125">
        <v>2.4235000000000002</v>
      </c>
      <c r="V358" s="126">
        <v>24.776199999999999</v>
      </c>
      <c r="W358" s="80">
        <v>13.343299999999999</v>
      </c>
      <c r="X358" s="80">
        <v>10.617900000000001</v>
      </c>
      <c r="Y358" s="80">
        <v>6.0124000000000004</v>
      </c>
    </row>
    <row r="359" spans="1:25" ht="15.5" x14ac:dyDescent="0.35">
      <c r="A359" s="111" t="s">
        <v>778</v>
      </c>
      <c r="B359" s="81">
        <v>18.213100000000001</v>
      </c>
      <c r="C359" s="80">
        <v>1.1979</v>
      </c>
      <c r="D359" s="107">
        <v>17.0152</v>
      </c>
      <c r="E359" s="80">
        <v>0</v>
      </c>
      <c r="F359" s="80">
        <v>2.7799999999999998E-2</v>
      </c>
      <c r="G359" s="80">
        <v>3.9228000000000001</v>
      </c>
      <c r="H359" s="80">
        <v>3.6246999999999998</v>
      </c>
      <c r="I359" s="80">
        <v>0.4254</v>
      </c>
      <c r="J359" s="80">
        <v>6.6843000000000004</v>
      </c>
      <c r="K359" s="80">
        <v>2.4283999999999999</v>
      </c>
      <c r="L359" s="80">
        <v>4.2558999999999996</v>
      </c>
      <c r="M359" s="80">
        <v>0.72489999999999999</v>
      </c>
      <c r="N359" s="80">
        <v>1.5999000000000001</v>
      </c>
      <c r="O359" s="80">
        <v>0.1076</v>
      </c>
      <c r="P359" s="80">
        <v>-4.7E-2</v>
      </c>
      <c r="Q359" s="80">
        <v>-5.5300000000000002E-2</v>
      </c>
      <c r="R359" s="80">
        <v>1.8342000000000001</v>
      </c>
      <c r="S359" s="80">
        <v>3.8239999999999998</v>
      </c>
      <c r="T359" s="80">
        <v>2.1015000000000001</v>
      </c>
      <c r="U359" s="125">
        <v>3.9525999999999999</v>
      </c>
      <c r="V359" s="126">
        <v>23.069299999999998</v>
      </c>
      <c r="W359" s="80">
        <v>13.059200000000001</v>
      </c>
      <c r="X359" s="80">
        <v>9.4344999999999999</v>
      </c>
      <c r="Y359" s="80">
        <v>3.9506000000000001</v>
      </c>
    </row>
    <row r="360" spans="1:25" ht="15.5" x14ac:dyDescent="0.35">
      <c r="A360" s="111" t="s">
        <v>782</v>
      </c>
      <c r="B360" s="81">
        <v>16.7394</v>
      </c>
      <c r="C360" s="80">
        <v>1.0145999999999999</v>
      </c>
      <c r="D360" s="107">
        <v>15.7248</v>
      </c>
      <c r="E360" s="80">
        <v>0</v>
      </c>
      <c r="F360" s="80">
        <v>3.4299999999999997E-2</v>
      </c>
      <c r="G360" s="80">
        <v>5.4981</v>
      </c>
      <c r="H360" s="80">
        <v>2.3755000000000002</v>
      </c>
      <c r="I360" s="80">
        <v>0.19</v>
      </c>
      <c r="J360" s="80">
        <v>5.0594999999999999</v>
      </c>
      <c r="K360" s="80">
        <v>1.7383999999999999</v>
      </c>
      <c r="L360" s="80">
        <v>3.3210999999999999</v>
      </c>
      <c r="M360" s="80">
        <v>0.78469999999999995</v>
      </c>
      <c r="N360" s="80">
        <v>1.7571000000000001</v>
      </c>
      <c r="O360" s="80">
        <v>0.1145</v>
      </c>
      <c r="P360" s="80">
        <v>-3.1899999999999998E-2</v>
      </c>
      <c r="Q360" s="80">
        <v>-5.7000000000000002E-2</v>
      </c>
      <c r="R360" s="80">
        <v>1.9151</v>
      </c>
      <c r="S360" s="80">
        <v>5.4888000000000003</v>
      </c>
      <c r="T360" s="80">
        <v>3.2368999999999999</v>
      </c>
      <c r="U360" s="80">
        <v>2.9483000000000001</v>
      </c>
      <c r="V360" s="107">
        <v>21.91</v>
      </c>
      <c r="W360" s="80">
        <v>10.1668</v>
      </c>
      <c r="X360" s="80">
        <v>7.7912999999999997</v>
      </c>
      <c r="Y360" s="80">
        <v>5.5324</v>
      </c>
    </row>
    <row r="361" spans="1:25" ht="15.5" x14ac:dyDescent="0.35">
      <c r="A361" s="111" t="s">
        <v>781</v>
      </c>
      <c r="B361" s="81">
        <v>17.1752</v>
      </c>
      <c r="C361" s="80">
        <v>1.018</v>
      </c>
      <c r="D361" s="107">
        <v>16.1572</v>
      </c>
      <c r="E361" s="80">
        <v>0</v>
      </c>
      <c r="F361" s="80">
        <v>3.5299999999999998E-2</v>
      </c>
      <c r="G361" s="80">
        <v>6.3021000000000003</v>
      </c>
      <c r="H361" s="80">
        <v>2.0284</v>
      </c>
      <c r="I361" s="80">
        <v>0.2266</v>
      </c>
      <c r="J361" s="80">
        <v>5.5105000000000004</v>
      </c>
      <c r="K361" s="80">
        <v>1.9201999999999999</v>
      </c>
      <c r="L361" s="80">
        <v>3.5903</v>
      </c>
      <c r="M361" s="80">
        <v>0.75260000000000005</v>
      </c>
      <c r="N361" s="80">
        <v>1.2981</v>
      </c>
      <c r="O361" s="80">
        <v>0.1109</v>
      </c>
      <c r="P361" s="80">
        <v>-4.4900000000000002E-2</v>
      </c>
      <c r="Q361" s="80">
        <v>-6.25E-2</v>
      </c>
      <c r="R361" s="80">
        <v>1.4601999999999999</v>
      </c>
      <c r="S361" s="80">
        <v>6.2862999999999998</v>
      </c>
      <c r="T361" s="80">
        <v>2.2765</v>
      </c>
      <c r="U361" s="80">
        <v>3.5162</v>
      </c>
      <c r="V361" s="107">
        <v>21.9499</v>
      </c>
      <c r="W361" s="80">
        <v>9.8162000000000003</v>
      </c>
      <c r="X361" s="80">
        <v>7.7877999999999998</v>
      </c>
      <c r="Y361" s="80">
        <v>6.3373999999999997</v>
      </c>
    </row>
    <row r="362" spans="1:25" x14ac:dyDescent="0.35">
      <c r="B362" s="131"/>
      <c r="C362" s="131"/>
      <c r="D362" s="131"/>
      <c r="E362" s="131"/>
      <c r="F362" s="131"/>
      <c r="G362" s="131"/>
      <c r="H362" s="131"/>
      <c r="I362" s="131"/>
      <c r="J362" s="131"/>
      <c r="K362" s="131"/>
      <c r="L362" s="131"/>
      <c r="N362" s="131"/>
      <c r="O362" s="131"/>
      <c r="P362" s="131"/>
      <c r="Q362" s="131"/>
      <c r="R362" s="131"/>
      <c r="S362" s="131"/>
      <c r="T362" s="131"/>
      <c r="U362" s="131"/>
      <c r="V362" s="131"/>
      <c r="W362" s="131"/>
      <c r="X362" s="131"/>
      <c r="Y362" s="131"/>
    </row>
    <row r="363" spans="1:25" x14ac:dyDescent="0.35">
      <c r="B363" s="131"/>
      <c r="C363" s="131"/>
      <c r="D363" s="131"/>
      <c r="E363" s="131"/>
      <c r="F363" s="131"/>
      <c r="G363" s="131"/>
      <c r="H363" s="131"/>
      <c r="I363" s="131"/>
      <c r="J363" s="131"/>
      <c r="K363" s="131"/>
      <c r="L363" s="131"/>
      <c r="N363" s="131"/>
      <c r="O363" s="131"/>
      <c r="P363" s="131"/>
      <c r="Q363" s="131"/>
      <c r="R363" s="131"/>
      <c r="S363" s="131"/>
      <c r="T363" s="131"/>
      <c r="U363" s="131"/>
      <c r="V363" s="131"/>
      <c r="W363" s="131"/>
      <c r="X363" s="131"/>
      <c r="Y363" s="131"/>
    </row>
    <row r="364" spans="1:25" x14ac:dyDescent="0.35">
      <c r="B364" s="131"/>
      <c r="C364" s="153"/>
      <c r="D364" s="131"/>
      <c r="E364" s="131"/>
      <c r="F364" s="131"/>
      <c r="G364" s="131"/>
      <c r="H364" s="131"/>
      <c r="I364" s="131"/>
      <c r="J364" s="131"/>
      <c r="K364" s="131"/>
      <c r="L364" s="131"/>
      <c r="M364" s="138"/>
      <c r="N364" s="131"/>
      <c r="O364" s="131"/>
      <c r="P364" s="131"/>
      <c r="Q364" s="131"/>
      <c r="R364" s="131"/>
      <c r="S364" s="131"/>
      <c r="T364" s="131"/>
      <c r="U364" s="131"/>
      <c r="V364" s="131"/>
      <c r="W364" s="131"/>
      <c r="X364" s="131"/>
      <c r="Y364" s="131"/>
    </row>
    <row r="365" spans="1:25" x14ac:dyDescent="0.35">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row>
    <row r="366" spans="1:25" x14ac:dyDescent="0.35">
      <c r="B366" s="131"/>
      <c r="C366" s="131"/>
      <c r="D366" s="131"/>
      <c r="E366" s="131"/>
      <c r="F366" s="131"/>
      <c r="G366" s="131"/>
      <c r="H366" s="131"/>
      <c r="I366" s="131"/>
      <c r="J366" s="131"/>
      <c r="K366" s="131"/>
      <c r="L366" s="131"/>
      <c r="M366" s="139"/>
      <c r="N366" s="131"/>
      <c r="O366" s="131"/>
      <c r="P366" s="131"/>
      <c r="Q366" s="131"/>
      <c r="R366" s="131"/>
      <c r="S366" s="131"/>
      <c r="T366" s="131"/>
      <c r="U366" s="131"/>
      <c r="V366" s="131"/>
      <c r="W366" s="131"/>
      <c r="X366" s="131"/>
      <c r="Y366" s="131"/>
    </row>
    <row r="367" spans="1:25" x14ac:dyDescent="0.35">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row>
    <row r="368" spans="1:25" x14ac:dyDescent="0.35">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row>
    <row r="369" spans="2:25" x14ac:dyDescent="0.35">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row>
    <row r="370" spans="2:25" x14ac:dyDescent="0.35">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row>
    <row r="371" spans="2:25" x14ac:dyDescent="0.35">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row>
    <row r="372" spans="2:25" x14ac:dyDescent="0.35">
      <c r="B372" s="131"/>
      <c r="C372" s="131"/>
      <c r="D372" s="131"/>
      <c r="E372" s="131"/>
      <c r="F372" s="131"/>
      <c r="G372" s="131"/>
      <c r="H372" s="131"/>
      <c r="I372" s="131"/>
      <c r="J372" s="131"/>
      <c r="K372" s="131"/>
      <c r="L372" s="131"/>
      <c r="N372" s="131"/>
      <c r="O372" s="131"/>
      <c r="P372" s="131"/>
      <c r="Q372" s="131"/>
      <c r="R372" s="131"/>
      <c r="S372" s="131"/>
      <c r="T372" s="131"/>
      <c r="U372" s="131"/>
      <c r="V372" s="131"/>
      <c r="W372" s="131"/>
      <c r="X372" s="131"/>
      <c r="Y372" s="131"/>
    </row>
    <row r="373" spans="2:25" x14ac:dyDescent="0.35">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row>
    <row r="374" spans="2:25" x14ac:dyDescent="0.35">
      <c r="B374" s="131"/>
      <c r="C374" s="131"/>
      <c r="D374" s="131"/>
      <c r="E374" s="131"/>
      <c r="F374" s="131"/>
      <c r="G374" s="131"/>
      <c r="H374" s="131"/>
      <c r="I374" s="131"/>
      <c r="J374" s="131"/>
      <c r="K374" s="131"/>
      <c r="L374" s="131"/>
      <c r="M374" s="136"/>
      <c r="N374" s="131"/>
      <c r="O374" s="131"/>
      <c r="P374" s="131"/>
      <c r="Q374" s="131"/>
      <c r="R374" s="131"/>
      <c r="S374" s="131"/>
      <c r="T374" s="131"/>
      <c r="U374" s="131"/>
      <c r="V374" s="131"/>
      <c r="W374" s="131"/>
      <c r="X374" s="131"/>
      <c r="Y374" s="131"/>
    </row>
    <row r="375" spans="2:25" x14ac:dyDescent="0.35">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row>
    <row r="376" spans="2:25" x14ac:dyDescent="0.35">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row>
    <row r="377" spans="2:25" x14ac:dyDescent="0.35">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row>
    <row r="378" spans="2:25" x14ac:dyDescent="0.35">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row>
    <row r="379" spans="2:25" x14ac:dyDescent="0.35">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row>
    <row r="380" spans="2:25" x14ac:dyDescent="0.35">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row>
    <row r="381" spans="2:25" x14ac:dyDescent="0.35">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row>
    <row r="382" spans="2:25" x14ac:dyDescent="0.35">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row>
    <row r="383" spans="2:25" x14ac:dyDescent="0.35">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row>
    <row r="384" spans="2:25" x14ac:dyDescent="0.35">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row>
    <row r="385" spans="2:25" x14ac:dyDescent="0.35">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row>
    <row r="386" spans="2:25" x14ac:dyDescent="0.35">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row>
    <row r="387" spans="2:25" x14ac:dyDescent="0.35">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row>
    <row r="388" spans="2:25" x14ac:dyDescent="0.35">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row>
    <row r="389" spans="2:25" x14ac:dyDescent="0.35">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row>
    <row r="390" spans="2:25" x14ac:dyDescent="0.35">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row>
    <row r="391" spans="2:25" x14ac:dyDescent="0.35">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row>
    <row r="392" spans="2:25" x14ac:dyDescent="0.35">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row>
    <row r="393" spans="2:25" x14ac:dyDescent="0.35">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row>
    <row r="394" spans="2:25" x14ac:dyDescent="0.35">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row>
    <row r="395" spans="2:25" x14ac:dyDescent="0.35">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row>
    <row r="396" spans="2:25" x14ac:dyDescent="0.35">
      <c r="B396" s="131"/>
    </row>
    <row r="397" spans="2:25" x14ac:dyDescent="0.35">
      <c r="B397" s="131"/>
    </row>
    <row r="398" spans="2:25" x14ac:dyDescent="0.35">
      <c r="B398" s="131"/>
    </row>
    <row r="399" spans="2:25" x14ac:dyDescent="0.35">
      <c r="B399" s="131"/>
    </row>
    <row r="400" spans="2:25" x14ac:dyDescent="0.35">
      <c r="B400" s="131"/>
    </row>
    <row r="401" spans="2:2" x14ac:dyDescent="0.35">
      <c r="B401" s="131"/>
    </row>
    <row r="402" spans="2:2" x14ac:dyDescent="0.35">
      <c r="B402" s="131"/>
    </row>
    <row r="403" spans="2:2" x14ac:dyDescent="0.35">
      <c r="B403" s="131"/>
    </row>
    <row r="404" spans="2:2" x14ac:dyDescent="0.35">
      <c r="B404" s="131"/>
    </row>
    <row r="405" spans="2:2" x14ac:dyDescent="0.35">
      <c r="B405" s="131"/>
    </row>
    <row r="406" spans="2:2" x14ac:dyDescent="0.35">
      <c r="B406" s="131"/>
    </row>
    <row r="407" spans="2:2" x14ac:dyDescent="0.35">
      <c r="B407" s="131"/>
    </row>
    <row r="408" spans="2:2" x14ac:dyDescent="0.35">
      <c r="B408" s="131"/>
    </row>
    <row r="409" spans="2:2" x14ac:dyDescent="0.35">
      <c r="B409" s="131"/>
    </row>
    <row r="410" spans="2:2" x14ac:dyDescent="0.35">
      <c r="B410" s="131"/>
    </row>
    <row r="411" spans="2:2" x14ac:dyDescent="0.35">
      <c r="B411" s="131"/>
    </row>
    <row r="412" spans="2:2" x14ac:dyDescent="0.35">
      <c r="B412" s="131"/>
    </row>
    <row r="413" spans="2:2" x14ac:dyDescent="0.35">
      <c r="B413" s="131"/>
    </row>
  </sheetData>
  <phoneticPr fontId="32" type="noConversion"/>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Notes</vt:lpstr>
      <vt:lpstr>Commentary</vt:lpstr>
      <vt:lpstr>Main table</vt:lpstr>
      <vt:lpstr>Shares of electricity supplied</vt:lpstr>
      <vt:lpstr>Annual</vt:lpstr>
      <vt:lpstr>calculation_hide</vt:lpstr>
      <vt:lpstr>Month</vt:lpstr>
      <vt:lpstr>Quarter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production and availability from the public supply system</dc:title>
  <dc:creator>energy.stats@beis.gov.uk</dc:creator>
  <cp:keywords>Electricity production, supply system</cp:keywords>
  <cp:lastModifiedBy>Jones2, Rhys (Energy Security)</cp:lastModifiedBy>
  <cp:lastPrinted>2025-08-14T13:06:08Z</cp:lastPrinted>
  <dcterms:created xsi:type="dcterms:W3CDTF">2021-09-22T15:25:03Z</dcterms:created>
  <dcterms:modified xsi:type="dcterms:W3CDTF">2026-08-26T10:21:33Z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2021-09-24T12:28:24Z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586dc4ad-4846-4b8a-b14b-4f4a3ec775a9</vt:lpwstr>
  </property>
  <property fmtid="{D5CDD505-2E9C-101B-9397-08002B2CF9AE}" pid="8" name="MSIP_Label_ba62f585-b40f-4ab9-bafe-39150f03d124_ContentBits">
    <vt:lpwstr>0</vt:lpwstr>
  </property>
</Properties>
</file>