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h000035\Downloads\"/>
    </mc:Choice>
  </mc:AlternateContent>
  <xr:revisionPtr revIDLastSave="0" documentId="13_ncr:1_{82FD2ABA-7547-4C2F-8EFB-767027446865}" xr6:coauthVersionLast="47" xr6:coauthVersionMax="47" xr10:uidLastSave="{00000000-0000-0000-0000-000000000000}"/>
  <bookViews>
    <workbookView xWindow="1520" yWindow="1520" windowWidth="14400" windowHeight="7270" xr2:uid="{00000000-000D-0000-FFFF-FFFF00000000}"/>
  </bookViews>
  <sheets>
    <sheet name="Instructions" sheetId="1" r:id="rId1"/>
    <sheet name="Enter_your_data" sheetId="2" r:id="rId2"/>
    <sheet name="Your_output" sheetId="3" r:id="rId3"/>
    <sheet name="Lists" sheetId="4" state="hidden" r:id="rId4"/>
    <sheet name="_56F9DC9755BA473782653E2940F9" sheetId="5" state="hidden" r:id="rId5"/>
  </sheets>
  <definedNames>
    <definedName name="_56F9DC9755BA473782653E2940F9FormId">"x73Zfk2WwE2QhIErkOBcbcuX7XjWtJtEigquCcyL7FZUME5BODk5T1JJRDJBNlRHUVBTTVo1M1RZTS4u"</definedName>
    <definedName name="_56F9DC9755BA473782653E2940F9ResponseSheet">"Form1"</definedName>
    <definedName name="_56F9DC9755BA473782653E2940F9SourceDocId">"{729a40eb-9fb9-4e7d-bd7f-c6d284ff6ca6}"</definedName>
    <definedName name="England">Lists!$I$3:$I$5</definedName>
    <definedName name="Large">Lists!$C$2:$C$11</definedName>
    <definedName name="Northern_Ireland">Lists!$I$3:$I$3</definedName>
    <definedName name="p_Period" localSheetId="1">Lists!$A$2:$A$13</definedName>
    <definedName name="p_Period" localSheetId="0">Lists!$A$2:$A$13</definedName>
    <definedName name="p_Period">Lists!$A$2:$A$13</definedName>
    <definedName name="Scotland">Lists!$I$4:$I$4</definedName>
    <definedName name="Small">Lists!$C$2:$C$10</definedName>
    <definedName name="Wales">Lists!$I$5:$I$5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FpEC/qvjWbzj26nM3aIYlMjeVlHJYlhaZ1GioA0Tq+c="/>
    </ext>
  </extLst>
</workbook>
</file>

<file path=xl/calcChain.xml><?xml version="1.0" encoding="utf-8"?>
<calcChain xmlns="http://schemas.openxmlformats.org/spreadsheetml/2006/main">
  <c r="N23" i="3" l="1"/>
  <c r="L23" i="3"/>
  <c r="H23" i="3"/>
  <c r="C23" i="3"/>
  <c r="O23" i="3" s="1"/>
  <c r="B23" i="3"/>
  <c r="A23" i="3" a="1"/>
  <c r="A23" i="3" s="1"/>
  <c r="N22" i="3"/>
  <c r="L22" i="3"/>
  <c r="H22" i="3"/>
  <c r="F22" i="3" a="1"/>
  <c r="F22" i="3" s="1"/>
  <c r="C22" i="3"/>
  <c r="O22" i="3" s="1"/>
  <c r="B22" i="3"/>
  <c r="A22" i="3" a="1"/>
  <c r="A22" i="3" s="1"/>
  <c r="N21" i="3"/>
  <c r="L21" i="3"/>
  <c r="H21" i="3"/>
  <c r="F21" i="3" a="1"/>
  <c r="F21" i="3" s="1"/>
  <c r="C21" i="3"/>
  <c r="I21" i="3" s="1" a="1"/>
  <c r="I21" i="3" s="1"/>
  <c r="B21" i="3"/>
  <c r="A21" i="3" a="1"/>
  <c r="A21" i="3"/>
  <c r="O20" i="3"/>
  <c r="N20" i="3"/>
  <c r="L20" i="3"/>
  <c r="H20" i="3"/>
  <c r="F20" i="3" a="1"/>
  <c r="F20" i="3"/>
  <c r="M20" i="3" s="1" a="1"/>
  <c r="M20" i="3" s="1"/>
  <c r="C20" i="3"/>
  <c r="D20" i="3" s="1"/>
  <c r="B20" i="3"/>
  <c r="A20" i="3" a="1"/>
  <c r="A20" i="3"/>
  <c r="O19" i="3"/>
  <c r="N19" i="3"/>
  <c r="L19" i="3"/>
  <c r="I19" i="3" a="1"/>
  <c r="I19" i="3" s="1"/>
  <c r="H19" i="3"/>
  <c r="F19" i="3" a="1"/>
  <c r="F19" i="3"/>
  <c r="J19" i="3" s="1" a="1"/>
  <c r="J19" i="3" s="1"/>
  <c r="K19" i="3" s="1" a="1"/>
  <c r="K19" i="3" s="1"/>
  <c r="E19" i="3" a="1"/>
  <c r="E19" i="3" s="1"/>
  <c r="G19" i="3" s="1" a="1"/>
  <c r="G19" i="3" s="1"/>
  <c r="C19" i="3"/>
  <c r="D19" i="3" s="1"/>
  <c r="B19" i="3"/>
  <c r="A19" i="3" a="1"/>
  <c r="A19" i="3"/>
  <c r="O18" i="3"/>
  <c r="N18" i="3"/>
  <c r="M18" i="3" a="1"/>
  <c r="M18" i="3" s="1"/>
  <c r="L18" i="3"/>
  <c r="I18" i="3" a="1"/>
  <c r="I18" i="3" s="1"/>
  <c r="H18" i="3"/>
  <c r="F18" i="3" a="1"/>
  <c r="F18" i="3"/>
  <c r="J18" i="3" s="1" a="1"/>
  <c r="J18" i="3" s="1"/>
  <c r="K18" i="3" s="1" a="1"/>
  <c r="K18" i="3" s="1"/>
  <c r="E18" i="3" a="1"/>
  <c r="E18" i="3"/>
  <c r="G18" i="3" s="1" a="1"/>
  <c r="G18" i="3" s="1"/>
  <c r="D18" i="3"/>
  <c r="C18" i="3"/>
  <c r="B18" i="3"/>
  <c r="A18" i="3" a="1"/>
  <c r="A18" i="3"/>
  <c r="N17" i="3"/>
  <c r="L17" i="3"/>
  <c r="H17" i="3"/>
  <c r="D17" i="3"/>
  <c r="C17" i="3"/>
  <c r="F17" i="3" s="1" a="1"/>
  <c r="F17" i="3" s="1"/>
  <c r="B17" i="3"/>
  <c r="A17" i="3" a="1"/>
  <c r="A17" i="3"/>
  <c r="N16" i="3"/>
  <c r="L16" i="3"/>
  <c r="H16" i="3"/>
  <c r="C16" i="3"/>
  <c r="F16" i="3" s="1" a="1"/>
  <c r="F16" i="3" s="1"/>
  <c r="B16" i="3"/>
  <c r="A16" i="3" a="1"/>
  <c r="A16" i="3" s="1"/>
  <c r="N15" i="3"/>
  <c r="L15" i="3"/>
  <c r="H15" i="3"/>
  <c r="F15" i="3" a="1"/>
  <c r="F15" i="3" s="1"/>
  <c r="C15" i="3"/>
  <c r="O15" i="3" s="1"/>
  <c r="B15" i="3"/>
  <c r="A15" i="3" a="1"/>
  <c r="A15" i="3"/>
  <c r="O14" i="3"/>
  <c r="N14" i="3"/>
  <c r="L14" i="3"/>
  <c r="H14" i="3"/>
  <c r="F14" i="3" a="1"/>
  <c r="F14" i="3"/>
  <c r="E14" i="3" s="1" a="1"/>
  <c r="E14" i="3" s="1"/>
  <c r="G14" i="3" s="1" a="1"/>
  <c r="G14" i="3" s="1"/>
  <c r="C14" i="3"/>
  <c r="I14" i="3" s="1" a="1"/>
  <c r="I14" i="3" s="1"/>
  <c r="B14" i="3"/>
  <c r="A14" i="3" a="1"/>
  <c r="A14" i="3" s="1"/>
  <c r="O13" i="3"/>
  <c r="N13" i="3"/>
  <c r="L13" i="3"/>
  <c r="H13" i="3"/>
  <c r="F13" i="3" a="1"/>
  <c r="F13" i="3" s="1"/>
  <c r="C13" i="3"/>
  <c r="I13" i="3" s="1" a="1"/>
  <c r="I13" i="3" s="1"/>
  <c r="B13" i="3"/>
  <c r="A13" i="3" a="1"/>
  <c r="A13" i="3"/>
  <c r="O12" i="3"/>
  <c r="N12" i="3"/>
  <c r="L12" i="3"/>
  <c r="I12" i="3" a="1"/>
  <c r="I12" i="3" s="1"/>
  <c r="H12" i="3"/>
  <c r="F12" i="3" a="1"/>
  <c r="F12" i="3"/>
  <c r="M12" i="3" s="1" a="1"/>
  <c r="M12" i="3" s="1"/>
  <c r="C12" i="3"/>
  <c r="D12" i="3" s="1"/>
  <c r="B12" i="3"/>
  <c r="A12" i="3" a="1"/>
  <c r="A12" i="3"/>
  <c r="O11" i="3"/>
  <c r="N11" i="3"/>
  <c r="M11" i="3" a="1"/>
  <c r="M11" i="3" s="1"/>
  <c r="L11" i="3"/>
  <c r="J11" i="3" a="1"/>
  <c r="J11" i="3"/>
  <c r="K11" i="3" s="1" a="1"/>
  <c r="K11" i="3" s="1"/>
  <c r="I11" i="3" a="1"/>
  <c r="I11" i="3"/>
  <c r="H11" i="3"/>
  <c r="F11" i="3" a="1"/>
  <c r="F11" i="3"/>
  <c r="E11" i="3" a="1"/>
  <c r="E11" i="3"/>
  <c r="G11" i="3" s="1" a="1"/>
  <c r="G11" i="3" s="1"/>
  <c r="D11" i="3"/>
  <c r="C11" i="3"/>
  <c r="B11" i="3"/>
  <c r="A11" i="3" a="1"/>
  <c r="A11" i="3"/>
  <c r="O10" i="3"/>
  <c r="N10" i="3"/>
  <c r="L10" i="3"/>
  <c r="H10" i="3"/>
  <c r="C10" i="3"/>
  <c r="F10" i="3" s="1" a="1"/>
  <c r="F10" i="3" s="1"/>
  <c r="B10" i="3"/>
  <c r="A10" i="3" a="1"/>
  <c r="A10" i="3"/>
  <c r="O9" i="3"/>
  <c r="N9" i="3"/>
  <c r="L9" i="3"/>
  <c r="H9" i="3"/>
  <c r="C9" i="3"/>
  <c r="F9" i="3" s="1" a="1"/>
  <c r="F9" i="3" s="1"/>
  <c r="B9" i="3"/>
  <c r="A9" i="3" a="1"/>
  <c r="A9" i="3"/>
  <c r="N8" i="3"/>
  <c r="L8" i="3"/>
  <c r="H8" i="3"/>
  <c r="C8" i="3"/>
  <c r="F8" i="3" s="1" a="1"/>
  <c r="F8" i="3" s="1"/>
  <c r="B8" i="3"/>
  <c r="A8" i="3" a="1"/>
  <c r="A8" i="3" s="1"/>
  <c r="N7" i="3"/>
  <c r="L7" i="3"/>
  <c r="H7" i="3"/>
  <c r="F7" i="3" a="1"/>
  <c r="F7" i="3" s="1"/>
  <c r="C7" i="3"/>
  <c r="D7" i="3" s="1"/>
  <c r="B7" i="3"/>
  <c r="A7" i="3" a="1"/>
  <c r="A7" i="3"/>
  <c r="N6" i="3"/>
  <c r="L6" i="3"/>
  <c r="H6" i="3"/>
  <c r="F6" i="3" a="1"/>
  <c r="F6" i="3"/>
  <c r="E6" i="3" s="1" a="1"/>
  <c r="E6" i="3" s="1"/>
  <c r="G6" i="3" s="1" a="1"/>
  <c r="G6" i="3" s="1"/>
  <c r="C6" i="3"/>
  <c r="O6" i="3" s="1"/>
  <c r="B6" i="3"/>
  <c r="A6" i="3" a="1"/>
  <c r="A6" i="3"/>
  <c r="O5" i="3"/>
  <c r="N5" i="3"/>
  <c r="L5" i="3"/>
  <c r="H5" i="3"/>
  <c r="F5" i="3" a="1"/>
  <c r="F5" i="3" s="1"/>
  <c r="C5" i="3"/>
  <c r="I5" i="3" s="1" a="1"/>
  <c r="I5" i="3" s="1"/>
  <c r="B5" i="3"/>
  <c r="A5" i="3" a="1"/>
  <c r="A5" i="3"/>
  <c r="O4" i="3"/>
  <c r="N4" i="3"/>
  <c r="L4" i="3"/>
  <c r="J4" i="3" a="1"/>
  <c r="J4" i="3"/>
  <c r="K4" i="3" s="1" a="1"/>
  <c r="K4" i="3" s="1"/>
  <c r="I4" i="3" a="1"/>
  <c r="I4" i="3" s="1"/>
  <c r="H4" i="3"/>
  <c r="F4" i="3" a="1"/>
  <c r="F4" i="3"/>
  <c r="M4" i="3" s="1" a="1"/>
  <c r="M4" i="3" s="1"/>
  <c r="E4" i="3" a="1"/>
  <c r="E4" i="3"/>
  <c r="G4" i="3" s="1" a="1"/>
  <c r="G4" i="3" s="1"/>
  <c r="C4" i="3"/>
  <c r="D4" i="3" s="1"/>
  <c r="B4" i="3"/>
  <c r="A4" i="3" a="1"/>
  <c r="A4" i="3"/>
  <c r="O3" i="3"/>
  <c r="N3" i="3"/>
  <c r="L3" i="3"/>
  <c r="I3" i="3" a="1"/>
  <c r="I3" i="3"/>
  <c r="H3" i="3"/>
  <c r="F3" i="3" a="1"/>
  <c r="F3" i="3" s="1"/>
  <c r="D3" i="3"/>
  <c r="C3" i="3"/>
  <c r="B3" i="3"/>
  <c r="A3" i="3" a="1"/>
  <c r="A3" i="3"/>
  <c r="N2" i="3"/>
  <c r="L2" i="3"/>
  <c r="H2" i="3"/>
  <c r="C2" i="3"/>
  <c r="F2" i="3" s="1" a="1"/>
  <c r="F2" i="3" s="1"/>
  <c r="B2" i="3"/>
  <c r="A2" i="3" a="1"/>
  <c r="A2" i="3"/>
  <c r="J17" i="3" l="1" a="1"/>
  <c r="J17" i="3" s="1"/>
  <c r="K17" i="3" s="1" a="1"/>
  <c r="K17" i="3" s="1"/>
  <c r="E17" i="3" a="1"/>
  <c r="E17" i="3" s="1"/>
  <c r="G17" i="3" s="1" a="1"/>
  <c r="G17" i="3" s="1"/>
  <c r="M17" i="3" a="1"/>
  <c r="M17" i="3" s="1"/>
  <c r="E2" i="3" a="1"/>
  <c r="E2" i="3" s="1"/>
  <c r="G2" i="3" s="1" a="1"/>
  <c r="G2" i="3" s="1"/>
  <c r="M2" i="3" a="1"/>
  <c r="M2" i="3" s="1"/>
  <c r="J2" i="3" a="1"/>
  <c r="J2" i="3" s="1"/>
  <c r="K2" i="3" s="1" a="1"/>
  <c r="K2" i="3" s="1"/>
  <c r="M13" i="3" a="1"/>
  <c r="M13" i="3" s="1"/>
  <c r="E13" i="3" a="1"/>
  <c r="E13" i="3" s="1"/>
  <c r="G13" i="3" s="1" a="1"/>
  <c r="G13" i="3" s="1"/>
  <c r="J13" i="3" a="1"/>
  <c r="J13" i="3" s="1"/>
  <c r="K13" i="3" s="1" a="1"/>
  <c r="K13" i="3" s="1"/>
  <c r="J16" i="3" a="1"/>
  <c r="J16" i="3" s="1"/>
  <c r="K16" i="3" s="1" a="1"/>
  <c r="K16" i="3" s="1"/>
  <c r="E16" i="3" a="1"/>
  <c r="E16" i="3" s="1"/>
  <c r="G16" i="3" s="1" a="1"/>
  <c r="G16" i="3" s="1"/>
  <c r="M16" i="3" a="1"/>
  <c r="M16" i="3" s="1"/>
  <c r="E3" i="3" a="1"/>
  <c r="E3" i="3" s="1"/>
  <c r="G3" i="3" s="1" a="1"/>
  <c r="G3" i="3" s="1"/>
  <c r="J3" i="3" a="1"/>
  <c r="J3" i="3" s="1"/>
  <c r="K3" i="3" s="1" a="1"/>
  <c r="K3" i="3" s="1"/>
  <c r="M3" i="3" a="1"/>
  <c r="M3" i="3" s="1"/>
  <c r="J9" i="3" a="1"/>
  <c r="J9" i="3" s="1"/>
  <c r="K9" i="3" s="1" a="1"/>
  <c r="K9" i="3" s="1"/>
  <c r="E9" i="3" a="1"/>
  <c r="E9" i="3" s="1"/>
  <c r="G9" i="3" s="1" a="1"/>
  <c r="G9" i="3" s="1"/>
  <c r="M9" i="3" a="1"/>
  <c r="M9" i="3" s="1"/>
  <c r="J10" i="3" a="1"/>
  <c r="J10" i="3" s="1"/>
  <c r="K10" i="3" s="1" a="1"/>
  <c r="K10" i="3" s="1"/>
  <c r="E10" i="3" a="1"/>
  <c r="E10" i="3" s="1"/>
  <c r="G10" i="3" s="1" a="1"/>
  <c r="G10" i="3" s="1"/>
  <c r="M10" i="3" a="1"/>
  <c r="M10" i="3" s="1"/>
  <c r="J15" i="3" a="1"/>
  <c r="J15" i="3" s="1"/>
  <c r="K15" i="3" s="1" a="1"/>
  <c r="K15" i="3" s="1"/>
  <c r="E15" i="3" a="1"/>
  <c r="E15" i="3" s="1"/>
  <c r="G15" i="3" s="1" a="1"/>
  <c r="G15" i="3" s="1"/>
  <c r="M15" i="3" a="1"/>
  <c r="M15" i="3" s="1"/>
  <c r="J8" i="3" a="1"/>
  <c r="J8" i="3" s="1"/>
  <c r="K8" i="3" s="1" a="1"/>
  <c r="K8" i="3" s="1"/>
  <c r="E8" i="3" a="1"/>
  <c r="E8" i="3" s="1"/>
  <c r="G8" i="3" s="1" a="1"/>
  <c r="G8" i="3" s="1"/>
  <c r="M8" i="3" a="1"/>
  <c r="M8" i="3" s="1"/>
  <c r="E5" i="3" a="1"/>
  <c r="E5" i="3" s="1"/>
  <c r="G5" i="3" s="1" a="1"/>
  <c r="G5" i="3" s="1"/>
  <c r="M5" i="3" a="1"/>
  <c r="M5" i="3" s="1"/>
  <c r="J5" i="3" a="1"/>
  <c r="J5" i="3" s="1"/>
  <c r="K5" i="3" s="1" a="1"/>
  <c r="K5" i="3" s="1"/>
  <c r="E22" i="3" a="1"/>
  <c r="E22" i="3" s="1"/>
  <c r="G22" i="3" s="1" a="1"/>
  <c r="G22" i="3" s="1"/>
  <c r="M22" i="3" a="1"/>
  <c r="M22" i="3" s="1"/>
  <c r="J22" i="3" a="1"/>
  <c r="J22" i="3" s="1"/>
  <c r="K22" i="3" s="1" a="1"/>
  <c r="K22" i="3" s="1"/>
  <c r="A2" i="2"/>
  <c r="J7" i="3" a="1"/>
  <c r="J7" i="3" s="1"/>
  <c r="K7" i="3" s="1" a="1"/>
  <c r="K7" i="3" s="1"/>
  <c r="E7" i="3" a="1"/>
  <c r="E7" i="3" s="1"/>
  <c r="G7" i="3" s="1" a="1"/>
  <c r="G7" i="3" s="1"/>
  <c r="M7" i="3" a="1"/>
  <c r="M7" i="3" s="1"/>
  <c r="M21" i="3" a="1"/>
  <c r="M21" i="3" s="1"/>
  <c r="J21" i="3" a="1"/>
  <c r="J21" i="3" s="1"/>
  <c r="K21" i="3" s="1" a="1"/>
  <c r="K21" i="3" s="1"/>
  <c r="E21" i="3" a="1"/>
  <c r="E21" i="3" s="1"/>
  <c r="G21" i="3" s="1" a="1"/>
  <c r="G21" i="3" s="1"/>
  <c r="M19" i="3" a="1"/>
  <c r="M19" i="3" s="1"/>
  <c r="I20" i="3" a="1"/>
  <c r="I20" i="3" s="1"/>
  <c r="O21" i="3"/>
  <c r="F23" i="3" a="1"/>
  <c r="F23" i="3" s="1"/>
  <c r="E12" i="3" a="1"/>
  <c r="E12" i="3" s="1"/>
  <c r="G12" i="3" s="1" a="1"/>
  <c r="G12" i="3" s="1"/>
  <c r="E20" i="3" a="1"/>
  <c r="E20" i="3" s="1"/>
  <c r="G20" i="3" s="1" a="1"/>
  <c r="G20" i="3" s="1"/>
  <c r="D16" i="3"/>
  <c r="I17" i="3" a="1"/>
  <c r="I17" i="3" s="1"/>
  <c r="J14" i="3" a="1"/>
  <c r="J14" i="3" s="1"/>
  <c r="K14" i="3" s="1" a="1"/>
  <c r="K14" i="3" s="1"/>
  <c r="J12" i="3" a="1"/>
  <c r="J12" i="3" s="1"/>
  <c r="K12" i="3" s="1" a="1"/>
  <c r="K12" i="3" s="1"/>
  <c r="J20" i="3" a="1"/>
  <c r="J20" i="3" s="1"/>
  <c r="K20" i="3" s="1" a="1"/>
  <c r="K20" i="3" s="1"/>
  <c r="O2" i="3"/>
  <c r="I9" i="3" a="1"/>
  <c r="I9" i="3" s="1"/>
  <c r="D15" i="3"/>
  <c r="I16" i="3" a="1"/>
  <c r="I16" i="3" s="1"/>
  <c r="O17" i="3"/>
  <c r="D23" i="3"/>
  <c r="D2" i="3"/>
  <c r="D10" i="3"/>
  <c r="I2" i="3" a="1"/>
  <c r="I2" i="3" s="1"/>
  <c r="D9" i="3"/>
  <c r="I10" i="3" a="1"/>
  <c r="I10" i="3" s="1"/>
  <c r="D8" i="3"/>
  <c r="D14" i="3"/>
  <c r="M14" i="3" a="1"/>
  <c r="M14" i="3" s="1"/>
  <c r="I15" i="3" a="1"/>
  <c r="I15" i="3" s="1"/>
  <c r="O16" i="3"/>
  <c r="D22" i="3"/>
  <c r="I23" i="3" a="1"/>
  <c r="I23" i="3" s="1"/>
  <c r="D6" i="3"/>
  <c r="M6" i="3" a="1"/>
  <c r="M6" i="3" s="1"/>
  <c r="I7" i="3" a="1"/>
  <c r="I7" i="3" s="1"/>
  <c r="D5" i="3"/>
  <c r="I6" i="3" a="1"/>
  <c r="I6" i="3" s="1"/>
  <c r="O7" i="3"/>
  <c r="D13" i="3"/>
  <c r="D21" i="3"/>
  <c r="I22" i="3" a="1"/>
  <c r="I22" i="3" s="1"/>
  <c r="J6" i="3" a="1"/>
  <c r="J6" i="3" s="1"/>
  <c r="K6" i="3" s="1" a="1"/>
  <c r="K6" i="3" s="1"/>
  <c r="I8" i="3" a="1"/>
  <c r="I8" i="3" s="1"/>
  <c r="O8" i="3"/>
  <c r="J23" i="3" l="1" a="1"/>
  <c r="J23" i="3" s="1"/>
  <c r="K23" i="3" s="1" a="1"/>
  <c r="K23" i="3" s="1"/>
  <c r="E23" i="3" a="1"/>
  <c r="E23" i="3" s="1"/>
  <c r="G23" i="3" s="1" a="1"/>
  <c r="G23" i="3" s="1"/>
  <c r="M23" i="3" a="1"/>
  <c r="M2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<sst xmlns="http://schemas.openxmlformats.org/spreadsheetml/2006/main" count="360" uniqueCount="169">
  <si>
    <t>Using this packaging data file generator</t>
  </si>
  <si>
    <t>If you’re an organisation that supplies packaging to consumers and businesses in the UK, you may have to take action to comply with extended producer responsibility (EPR) for packaging.</t>
  </si>
  <si>
    <t>You may need to collect and submit data about packaging you’ve supplied through the UK market, or any filled packaging you have imported, emptied and discarded in the UK.</t>
  </si>
  <si>
    <t>Find out if you need to collect and report your packaging data.</t>
  </si>
  <si>
    <t>If you do have to report packaging data you can use this tool to either:</t>
  </si>
  <si>
    <t>•  generate a valid packaging data file</t>
  </si>
  <si>
    <t>•  check how your file should be structured before creating one yourself</t>
  </si>
  <si>
    <t>It will open as a spreadsheet with three tabs in most spreadsheet software.</t>
  </si>
  <si>
    <t>Using the generator</t>
  </si>
  <si>
    <t>1. Prepare your data</t>
  </si>
  <si>
    <t>There is guidance that explains:</t>
  </si>
  <si>
    <t>•  what data you need to collect</t>
  </si>
  <si>
    <t>•  how to create your file for extended producer responsibility</t>
  </si>
  <si>
    <t>This tool will generate the codes and enforce the rules explained in the guidance about creating your file.</t>
  </si>
  <si>
    <t>2. Enter your data</t>
  </si>
  <si>
    <t>Go to the ‘Enter your data’ tab in the spreadsheet.</t>
  </si>
  <si>
    <t>Enter your first record on the row under the headers. Start with column B, ‘Organisation ID’.</t>
  </si>
  <si>
    <t>The spreadsheet is converting your entries as you go. To avoid errors, work from left to right across a row. If you need to make changes, clear the entire row and start again.</t>
  </si>
  <si>
    <t xml:space="preserve">Select from the drop-down list in any field where one is available. For fields without a dropdown list, check the guidance explaining </t>
  </si>
  <si>
    <t xml:space="preserve">how to create your file for extended producer responsibility </t>
  </si>
  <si>
    <t>to find the correct format.</t>
  </si>
  <si>
    <t>If you need to submit more than one record:</t>
  </si>
  <si>
    <t>•  use a new row for each record</t>
  </si>
  <si>
    <t>•  enter data one row at a time</t>
  </si>
  <si>
    <t>•  do not leave blank rows between records</t>
  </si>
  <si>
    <t>If you save the file while you’re working on it, keep the original format - it should be an ODS (open document spreadsheet) file.</t>
  </si>
  <si>
    <t>3. Generate a file</t>
  </si>
  <si>
    <t>When you’ve entered all your records, check the number under ‘Missing Rows in your output’ (cell A2). It will be one less than the number of records you’ve entered - for example, if you’ve got 5 rows of records, it should be 4.</t>
  </si>
  <si>
    <t>This tells you how many rows you’ll have to add in the following steps.</t>
  </si>
  <si>
    <t>Skip these steps if ‘Missing Rows in your output’ is zero - that is, you have only entered 1 row.</t>
  </si>
  <si>
    <t>1.  Switch to the ‘Your output’ tab of the spreadsheet.</t>
  </si>
  <si>
    <t>2.  Click row 1 to select the whole row, and then copy it.</t>
  </si>
  <si>
    <t>3.  Select exactly the number of rows you need to add - for example, if ‘Missing Rows in your output’ was ‘4’, select rows 3 to 6.</t>
  </si>
  <si>
    <t>4.  Paste the formula from your copied row 1 into these rows - ‘paste formula’ is usually available in the ‘edit’ menu of spreadsheet software, under ‘paste special’</t>
  </si>
  <si>
    <t>Now:</t>
  </si>
  <si>
    <t>•  ‘Missing rows in your output’ on the ‘Enter your data’ tab should be zero</t>
  </si>
  <si>
    <t>•  the ‘Enter your data’ and ‘Your output’ tabs should have the same number of active rows, ignoring the header rows</t>
  </si>
  <si>
    <t>If the number is still greater than zero, check that you have copied the formula from the first row of ‘Your output’ to enough additional rows.</t>
  </si>
  <si>
    <t>4. Check your data</t>
  </si>
  <si>
    <t>If you’ve made any errors, they will be highlighted in the ‘Your output’ tab.</t>
  </si>
  <si>
    <t>Errors include things like:</t>
  </si>
  <si>
    <t>•  missing information</t>
  </si>
  <si>
    <t>•  codes that cannot be used together - for example, if your organisation size is ‘Large (L)’, you cannot select ‘small organisation packaging (SP)’ for packaging type</t>
  </si>
  <si>
    <t>•  you’ve completed fields that should be empty - for example, giving a number for ‘Quantity (units)’ for anything other than drinks containers</t>
  </si>
  <si>
    <t xml:space="preserve">Correct these errors before exporting your file. Check the guidance on </t>
  </si>
  <si>
    <t>how to create your file for extended producer responsibility</t>
  </si>
  <si>
    <t>if you need help understanding the error.</t>
  </si>
  <si>
    <t>5. Export the file</t>
  </si>
  <si>
    <t>You should only export your data once you have completely finished and will not need to edit it again.</t>
  </si>
  <si>
    <t>Make sure you are on the ‘Your output’ tab.</t>
  </si>
  <si>
    <t>Save the file using ‘Save as’. You must save it in the CSV (comma separated values) format.</t>
  </si>
  <si>
    <t>Your spreadsheet program may warn you that you cannot save a workbook as CSV. It will ask you if you want to save the active tab. If you are on ‘Your output’, confirm that you do want to save the active tab.</t>
  </si>
  <si>
    <t>You can submit this CSV file to the Report Packaging Data service.</t>
  </si>
  <si>
    <t>*[CSV]: comma separated values</t>
  </si>
  <si>
    <t>Version 2.2</t>
  </si>
  <si>
    <t>Missing Rows in OutputFormat</t>
  </si>
  <si>
    <t>Organisation ID</t>
  </si>
  <si>
    <t>Subsidiary ID</t>
  </si>
  <si>
    <t>Organisation size</t>
  </si>
  <si>
    <t>Submission period</t>
  </si>
  <si>
    <t>Packaging activity</t>
  </si>
  <si>
    <t>Packaging type</t>
  </si>
  <si>
    <t>Packaging class</t>
  </si>
  <si>
    <t>Packaging material</t>
  </si>
  <si>
    <t>Packaging sub-material</t>
  </si>
  <si>
    <t>From country</t>
  </si>
  <si>
    <t>To country</t>
  </si>
  <si>
    <t>Quantity (kg)</t>
  </si>
  <si>
    <t>Quantity (units)</t>
  </si>
  <si>
    <t>Transitional packaging units (kg)</t>
  </si>
  <si>
    <t>Recyclability Rating</t>
  </si>
  <si>
    <t>Large - (L)</t>
  </si>
  <si>
    <t>1 Jan 2026 to 30 Jun 2026 - (2026-H1)</t>
  </si>
  <si>
    <t>Supplied under your brand - (SO)</t>
  </si>
  <si>
    <t>Household packaging - (HH)</t>
  </si>
  <si>
    <t>Primary packaging - (P1)</t>
  </si>
  <si>
    <t>Plastic - (PL)</t>
  </si>
  <si>
    <t>Rigid</t>
  </si>
  <si>
    <t>Green (G)</t>
  </si>
  <si>
    <t>Red (R)</t>
  </si>
  <si>
    <t>Packed or filled as unbranded - (PF)</t>
  </si>
  <si>
    <t>Amber (A)</t>
  </si>
  <si>
    <t>Imported - (IM)</t>
  </si>
  <si>
    <t>Supplied as empty - (SE)</t>
  </si>
  <si>
    <t>Hired or loaned - (HL)</t>
  </si>
  <si>
    <t>Supplied through an online marketplace that you own - (OM)</t>
  </si>
  <si>
    <t>Non-Household packaging - (NH)</t>
  </si>
  <si>
    <t>Online marketplace total - (P6)</t>
  </si>
  <si>
    <t>Amber - Medical (A-M)</t>
  </si>
  <si>
    <t>Red - Medical (R-M)</t>
  </si>
  <si>
    <t>Green - Medical (G-M)</t>
  </si>
  <si>
    <t>organisation_id</t>
  </si>
  <si>
    <t>subsidiary_id</t>
  </si>
  <si>
    <t>organisation_size</t>
  </si>
  <si>
    <t>submission_period</t>
  </si>
  <si>
    <t>packaging_activity</t>
  </si>
  <si>
    <t>packaging_type</t>
  </si>
  <si>
    <t>packaging_class</t>
  </si>
  <si>
    <t>packaging_material</t>
  </si>
  <si>
    <t>packaging_material_subtype</t>
  </si>
  <si>
    <t>from_country</t>
  </si>
  <si>
    <t>to_country</t>
  </si>
  <si>
    <t>packaging_material_weight</t>
  </si>
  <si>
    <t>packaging_material_units</t>
  </si>
  <si>
    <t>transitional_packaging_units</t>
  </si>
  <si>
    <t>ram_rag_rating</t>
  </si>
  <si>
    <t>Submission Period</t>
  </si>
  <si>
    <t>Class Code</t>
  </si>
  <si>
    <t>Nations</t>
  </si>
  <si>
    <t>Packaging class Details</t>
  </si>
  <si>
    <t>1 Jan 2023 to 30 Jun 2023 - (2023-P1)</t>
  </si>
  <si>
    <t>Aluminium - (AL)</t>
  </si>
  <si>
    <t>P1</t>
  </si>
  <si>
    <t xml:space="preserve">Bamboo </t>
  </si>
  <si>
    <t>England - (EN)</t>
  </si>
  <si>
    <t>Self-managed consumer waste - (CW)</t>
  </si>
  <si>
    <t>Self-managed organisation waste - (OW)</t>
  </si>
  <si>
    <t>Commonly ends up in public bins - (PB)</t>
  </si>
  <si>
    <t>Reusable packaging - (RU)</t>
  </si>
  <si>
    <t>Household drinks containers - (HDC)</t>
  </si>
  <si>
    <t>Non-household drinks containers - (NDC)</t>
  </si>
  <si>
    <t>Small organisation packaging - all - (SP)</t>
  </si>
  <si>
    <t>Sold through an online marketplace that you own - (OM)</t>
  </si>
  <si>
    <t>1 Mar 2023 to 30 Jun 2023 - (2023-P2)</t>
  </si>
  <si>
    <t>Small - (S)</t>
  </si>
  <si>
    <t>Fibre Composite - (FC)</t>
  </si>
  <si>
    <t>P2</t>
  </si>
  <si>
    <t>Secondary packaging - (P2)</t>
  </si>
  <si>
    <t xml:space="preserve">Ceramic </t>
  </si>
  <si>
    <t>Northern Ireland - (NI)</t>
  </si>
  <si>
    <t>Consumer waste - (O1)</t>
  </si>
  <si>
    <t>Organisation waste - (O2)</t>
  </si>
  <si>
    <t>Public bin - (B1)</t>
  </si>
  <si>
    <t>1 Jul 2023 to 31 Dec 2023 - (2023-P3)</t>
  </si>
  <si>
    <t>Glass - (GL)</t>
  </si>
  <si>
    <t>P3</t>
  </si>
  <si>
    <t>Shipment packaging - (P3)</t>
  </si>
  <si>
    <t xml:space="preserve">Copper </t>
  </si>
  <si>
    <t>Scotland - (SC)</t>
  </si>
  <si>
    <t>Non-primary reusable packaging - (P5)</t>
  </si>
  <si>
    <t>1 Jan 2024 to 30 Jun 2024 - (2024-P1)</t>
  </si>
  <si>
    <t>Paper or card - (PC)</t>
  </si>
  <si>
    <t>P4</t>
  </si>
  <si>
    <t>Tertiary packaging - (P4)</t>
  </si>
  <si>
    <t xml:space="preserve">Cork </t>
  </si>
  <si>
    <t>Wales - (WS)</t>
  </si>
  <si>
    <t>1 Apr 2024 to 30 Jun 2024 - (2024-P2)</t>
  </si>
  <si>
    <t>P5</t>
  </si>
  <si>
    <t xml:space="preserve">Hemp </t>
  </si>
  <si>
    <t>1 May 2024 to 30 Jun 2024 - (2024-P3)</t>
  </si>
  <si>
    <t>Steel - (ST)</t>
  </si>
  <si>
    <t>P6</t>
  </si>
  <si>
    <t xml:space="preserve">Rubber </t>
  </si>
  <si>
    <t>1 Jul 2024 to 31 Dec 2024 - (2024-P4)</t>
  </si>
  <si>
    <t>Wood - (WD)</t>
  </si>
  <si>
    <t>O1</t>
  </si>
  <si>
    <t xml:space="preserve">Silicone </t>
  </si>
  <si>
    <t>1 Jan 2024 to 30 Dec 2024 - (2024-P0)</t>
  </si>
  <si>
    <t>Other - (OT)</t>
  </si>
  <si>
    <t>O2</t>
  </si>
  <si>
    <t>1 Jan 2025 to 30 Jun 2025 - (2025-H1)</t>
  </si>
  <si>
    <t>B1</t>
  </si>
  <si>
    <t>1 Jul 2025 to 31 Dec 2025 - (2025-H2)</t>
  </si>
  <si>
    <t>Closed loop packaging waste - (CLR)</t>
  </si>
  <si>
    <t>1 Jan 2025 to 31 Dec 2025 - (2025-P0)</t>
  </si>
  <si>
    <t>x73Zfk2WwE2QhIErkOBcbcuX7XjWtJtEigquCcyL7FZUME5BODk5T1JJRDJBNlRHUVBTTVo1M1RZTS4u</t>
  </si>
  <si>
    <t>Form1</t>
  </si>
  <si>
    <t>{729a40eb-9fb9-4e7d-bd7f-c6d284ff6ca6}</t>
  </si>
  <si>
    <t>Hemp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</si>
</sst>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000000"/>
      <name val="Calibri"/>
      <scheme val="minor"/>
    </font>
    <font>
      <sz val="11"/>
      <color rgb="FF212121"/>
      <name val="Calibri"/>
    </font>
    <font>
      <b/>
      <sz val="11"/>
      <color rgb="FF000000"/>
      <name val="Calibri"/>
    </font>
    <font>
      <sz val="12"/>
      <color rgb="FF000000"/>
      <name val="Calibri"/>
    </font>
    <font>
      <b/>
      <sz val="22"/>
      <color rgb="FF000000"/>
      <name val="Calibri"/>
    </font>
    <font>
      <b/>
      <sz val="12"/>
      <color rgb="FF000000"/>
      <name val="Calibri"/>
    </font>
    <font>
      <sz val="12"/>
      <name val="Calibri"/>
    </font>
    <font>
      <sz val="16"/>
      <color rgb="FF000000"/>
      <name val="Calibri"/>
    </font>
    <font>
      <sz val="12"/>
      <color theme="1"/>
      <name val="Calibri"/>
      <scheme val="minor"/>
    </font>
    <font>
      <u/>
      <sz val="16"/>
      <color rgb="FF0563C1"/>
      <name val="Calibri"/>
    </font>
    <font>
      <u/>
      <sz val="11"/>
      <color rgb="FF0078D4"/>
      <name val="Calibri"/>
    </font>
    <font>
      <b/>
      <sz val="18"/>
      <color rgb="FF000000"/>
      <name val="Calibri"/>
    </font>
    <font>
      <b/>
      <sz val="16"/>
      <color rgb="FF000000"/>
      <name val="Calibri"/>
    </font>
    <font>
      <i/>
      <sz val="16"/>
      <color rgb="FF000000"/>
      <name val="Calibri"/>
    </font>
    <font>
      <b/>
      <i/>
      <sz val="12"/>
      <color rgb="FF000000"/>
      <name val="Calibri"/>
    </font>
  </fonts>
  <fills count="4">
    <fill>
      <patternFill patternType="none"/>
    </fill>
    <fill>
      <patternFill patternType="gray125"/>
    </fill>
    <fill>
      <patternFill patternType="solid">
        <fgColor rgb="FFD9D9D9"/>
        <bgColor rgb="FFD9D9D9"/>
      </patternFill>
    </fill>
    <fill>
      <patternFill patternType="solid">
        <fgColor rgb="FFE7E6E6"/>
        <bgColor rgb="FFE7E6E6"/>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style="thin">
        <color rgb="FF000000"/>
      </bottom>
      <diagonal/>
    </border>
    <border>
      <left style="medium">
        <color rgb="FFFF0000"/>
      </left>
      <right/>
      <top style="medium">
        <color rgb="FFFF0000"/>
      </top>
      <bottom style="medium">
        <color rgb="FF000000"/>
      </bottom>
      <diagonal/>
    </border>
    <border>
      <left style="medium">
        <color rgb="FFFF0000"/>
      </left>
      <right style="medium">
        <color rgb="FFFF0000"/>
      </right>
      <top style="medium">
        <color rgb="FFFF0000"/>
      </top>
      <bottom style="medium">
        <color rgb="FF000000"/>
      </bottom>
      <diagonal/>
    </border>
    <border>
      <left/>
      <right/>
      <top style="medium">
        <color rgb="FFFF0000"/>
      </top>
      <bottom style="medium">
        <color rgb="FF000000"/>
      </bottom>
      <diagonal/>
    </border>
    <border>
      <left/>
      <right style="medium">
        <color rgb="FFFF0000"/>
      </right>
      <top style="medium">
        <color rgb="FFFF0000"/>
      </top>
      <bottom style="medium">
        <color rgb="FF000000"/>
      </bottom>
      <diagonal/>
    </border>
    <border>
      <left style="medium">
        <color theme="1"/>
      </left>
      <right style="medium">
        <color rgb="FFFF0000"/>
      </right>
      <top/>
      <bottom style="medium">
        <color theme="1"/>
      </bottom>
      <diagonal/>
    </border>
    <border>
      <left style="medium">
        <color rgb="FFFF0000"/>
      </left>
      <right/>
      <top/>
      <bottom/>
      <diagonal/>
    </border>
    <border>
      <left style="medium">
        <color rgb="FFFF0000"/>
      </left>
      <right/>
      <top style="thin">
        <color rgb="FF000000"/>
      </top>
      <bottom style="thin">
        <color rgb="FF000000"/>
      </bottom>
      <diagonal/>
    </border>
    <border>
      <left/>
      <right/>
      <top/>
      <bottom/>
      <diagonal/>
    </border>
    <border>
      <left style="medium">
        <color rgb="FFFF0000"/>
      </left>
      <right style="medium">
        <color rgb="FFFF0000"/>
      </right>
      <top/>
      <bottom style="thin">
        <color rgb="FF000000"/>
      </bottom>
      <diagonal/>
    </border>
    <border>
      <left/>
      <right/>
      <top style="thin">
        <color rgb="FF000000"/>
      </top>
      <bottom style="thin">
        <color rgb="FF000000"/>
      </bottom>
      <diagonal/>
    </border>
    <border>
      <left style="medium">
        <color rgb="FFFF0000"/>
      </left>
      <right/>
      <top/>
      <bottom style="thin">
        <color rgb="FF000000"/>
      </bottom>
      <diagonal/>
    </border>
    <border>
      <left/>
      <right/>
      <top/>
      <bottom style="thin">
        <color rgb="FF000000"/>
      </bottom>
      <diagonal/>
    </border>
    <border>
      <left style="medium">
        <color rgb="FFFF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FF0000"/>
      </right>
      <top style="medium">
        <color rgb="FF000000"/>
      </top>
      <bottom style="medium">
        <color rgb="FF000000"/>
      </bottom>
      <diagonal/>
    </border>
    <border>
      <left style="thin">
        <color rgb="FF000000"/>
      </left>
      <right/>
      <top/>
      <bottom/>
      <diagonal/>
    </border>
    <border>
      <left style="medium">
        <color rgb="FFFF0000"/>
      </left>
      <right/>
      <top/>
      <bottom style="medium">
        <color rgb="FFFF0000"/>
      </bottom>
      <diagonal/>
    </border>
    <border>
      <left style="medium">
        <color rgb="FFFF0000"/>
      </left>
      <right style="medium">
        <color rgb="FFFF0000"/>
      </right>
      <top style="thin">
        <color rgb="FF000000"/>
      </top>
      <bottom style="thin">
        <color rgb="FF000000"/>
      </bottom>
      <diagonal/>
    </border>
    <border>
      <left style="medium">
        <color rgb="FFFF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diagonal/>
    </border>
    <border>
      <left style="thin">
        <color rgb="FF000000"/>
      </left>
      <right style="medium">
        <color rgb="FFFF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top style="thin">
        <color rgb="FF000000"/>
      </top>
      <bottom/>
      <diagonal/>
    </border>
    <border>
      <left style="medium">
        <color rgb="FFFF0000"/>
      </left>
      <right/>
      <top style="thin">
        <color rgb="FF000000"/>
      </top>
      <bottom style="medium">
        <color rgb="FFFF0000"/>
      </bottom>
      <diagonal/>
    </border>
    <border>
      <left style="medium">
        <color rgb="FFFF0000"/>
      </left>
      <right style="thin">
        <color rgb="FF000000"/>
      </right>
      <top style="thin">
        <color rgb="FF000000"/>
      </top>
      <bottom style="thin">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style="thin">
        <color rgb="FF000000"/>
      </top>
      <bottom/>
      <diagonal/>
    </border>
    <border>
      <left/>
      <right/>
      <top style="thin">
        <color rgb="FF000000"/>
      </top>
      <bottom style="medium">
        <color rgb="FFFF0000"/>
      </bottom>
      <diagonal/>
    </border>
    <border>
      <left style="medium">
        <color rgb="FFFF0000"/>
      </left>
      <right style="medium">
        <color rgb="FFFF0000"/>
      </right>
      <top style="thin">
        <color rgb="FF000000"/>
      </top>
      <bottom style="medium">
        <color rgb="FFFF0000"/>
      </bottom>
      <diagonal/>
    </border>
    <border>
      <left/>
      <right/>
      <top style="medium">
        <color rgb="FFFF0000"/>
      </top>
      <bottom/>
      <diagonal/>
    </border>
    <border>
      <left style="medium">
        <color rgb="FFFF0000"/>
      </left>
      <right style="medium">
        <color rgb="FFFF0000"/>
      </right>
      <top style="thin">
        <color rgb="FF000000"/>
      </top>
      <bottom/>
      <diagonal/>
    </border>
    <border>
      <left/>
      <right style="medium">
        <color rgb="FFFF0000"/>
      </right>
      <top/>
      <bottom/>
      <diagonal/>
    </border>
    <border>
      <left/>
      <right style="medium">
        <color rgb="FFFF0000"/>
      </right>
      <top/>
      <bottom style="medium">
        <color rgb="FFFF0000"/>
      </bottom>
      <diagonal/>
    </border>
  </borders>
  <cellStyleXfs count="1">
    <xf numFmtId="0" fontId="0" fillId="0" borderId="0"/>
  </cellStyleXfs>
  <cellXfs count="65">
    <xf numFmtId="0" fontId="0" fillId="0" borderId="0" xfId="0"/>
    <xf numFmtId="0" fontId="1" fillId="0" borderId="0" xfId="0" applyFont="1"/>
    <xf numFmtId="0" fontId="2" fillId="2" borderId="1" xfId="0" applyFont="1" applyFill="1" applyBorder="1" applyAlignment="1">
      <alignment horizontal="center"/>
    </xf>
    <xf numFmtId="0" fontId="3" fillId="0" borderId="0" xfId="0" applyFont="1"/>
    <xf numFmtId="0" fontId="2" fillId="0" borderId="2" xfId="0" applyFont="1" applyBorder="1"/>
    <xf numFmtId="0" fontId="3" fillId="0" borderId="0" xfId="0" applyFont="1" applyAlignment="1">
      <alignment vertical="center" wrapText="1"/>
    </xf>
    <xf numFmtId="0" fontId="2" fillId="0" borderId="3" xfId="0" applyFont="1" applyBorder="1"/>
    <xf numFmtId="0" fontId="4" fillId="0" borderId="0" xfId="0" applyFont="1" applyAlignment="1">
      <alignment horizontal="center" vertical="center" shrinkToFit="1"/>
    </xf>
    <xf numFmtId="0" fontId="2" fillId="0" borderId="4" xfId="0" applyFont="1" applyBorder="1" applyAlignment="1">
      <alignment horizontal="center"/>
    </xf>
    <xf numFmtId="0" fontId="3" fillId="0" borderId="0" xfId="0" applyFont="1" applyAlignment="1">
      <alignment wrapText="1"/>
    </xf>
    <xf numFmtId="0" fontId="2" fillId="0" borderId="5" xfId="0" applyFont="1" applyBorder="1"/>
    <xf numFmtId="0" fontId="2" fillId="0" borderId="4" xfId="0" applyFont="1" applyBorder="1"/>
    <xf numFmtId="0" fontId="5" fillId="0" borderId="3" xfId="0" applyFont="1" applyBorder="1" applyAlignment="1">
      <alignment horizontal="center"/>
    </xf>
    <xf numFmtId="0" fontId="3" fillId="0" borderId="1" xfId="0" applyFont="1" applyBorder="1"/>
    <xf numFmtId="0" fontId="2" fillId="0" borderId="7" xfId="0" applyFont="1" applyBorder="1"/>
    <xf numFmtId="0" fontId="3" fillId="0" borderId="8" xfId="0" applyFont="1" applyBorder="1"/>
    <xf numFmtId="0" fontId="3" fillId="0" borderId="9"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5" fillId="0" borderId="15" xfId="0" applyFont="1" applyBorder="1"/>
    <xf numFmtId="0" fontId="5" fillId="0" borderId="16" xfId="0" applyFont="1" applyBorder="1"/>
    <xf numFmtId="0" fontId="5" fillId="0" borderId="1" xfId="0" applyFont="1" applyBorder="1"/>
    <xf numFmtId="0" fontId="5" fillId="0" borderId="17" xfId="0" applyFont="1" applyBorder="1"/>
    <xf numFmtId="0" fontId="5" fillId="0" borderId="18" xfId="0" applyFont="1" applyBorder="1"/>
    <xf numFmtId="0" fontId="3" fillId="0" borderId="1" xfId="0" applyFont="1" applyBorder="1" applyAlignment="1">
      <alignment horizontal="left"/>
    </xf>
    <xf numFmtId="0" fontId="3" fillId="0" borderId="19" xfId="0" applyFont="1" applyBorder="1"/>
    <xf numFmtId="0" fontId="8" fillId="0" borderId="0" xfId="0" applyFont="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applyAlignment="1">
      <alignment horizontal="left"/>
    </xf>
    <xf numFmtId="0" fontId="3" fillId="0" borderId="26" xfId="0" applyFont="1" applyBorder="1"/>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10" fillId="0" borderId="0" xfId="0" applyFont="1"/>
    <xf numFmtId="49" fontId="3" fillId="0" borderId="0" xfId="0" applyNumberFormat="1" applyFont="1"/>
    <xf numFmtId="0" fontId="7" fillId="3" borderId="10" xfId="0" applyFont="1" applyFill="1" applyBorder="1" applyAlignment="1">
      <alignment vertical="center" wrapText="1"/>
    </xf>
    <xf numFmtId="0" fontId="6" fillId="0" borderId="10" xfId="0" applyFont="1" applyBorder="1"/>
    <xf numFmtId="0" fontId="3" fillId="3" borderId="10" xfId="0" applyFont="1" applyFill="1" applyBorder="1"/>
    <xf numFmtId="0" fontId="13" fillId="3" borderId="10" xfId="0" applyFont="1" applyFill="1" applyBorder="1" applyAlignment="1">
      <alignment horizontal="left" vertical="center" wrapText="1"/>
    </xf>
    <xf numFmtId="0" fontId="12" fillId="3" borderId="10" xfId="0" applyFont="1" applyFill="1" applyBorder="1" applyAlignment="1">
      <alignment vertical="center" wrapText="1"/>
    </xf>
    <xf numFmtId="0" fontId="9" fillId="3" borderId="10" xfId="0" applyFont="1" applyFill="1" applyBorder="1" applyAlignment="1">
      <alignment vertical="center" wrapText="1"/>
    </xf>
    <xf numFmtId="0" fontId="14" fillId="3" borderId="10" xfId="0" applyFont="1" applyFill="1" applyBorder="1" applyAlignment="1">
      <alignment horizontal="right" wrapText="1"/>
    </xf>
    <xf numFmtId="0" fontId="11" fillId="3" borderId="10" xfId="0" applyFont="1" applyFill="1" applyBorder="1" applyAlignment="1">
      <alignment vertical="center" wrapText="1"/>
    </xf>
    <xf numFmtId="0" fontId="5" fillId="0" borderId="3" xfId="0" applyFont="1" applyBorder="1" applyAlignment="1">
      <alignment horizontal="center"/>
    </xf>
    <xf numFmtId="0" fontId="6" fillId="0" borderId="5" xfId="0" applyFont="1" applyBorder="1"/>
    <xf numFmtId="0" fontId="6" fillId="0" borderId="6" xfId="0" applyFont="1" applyBorder="1"/>
  </cellXfs>
  <cellStyles count="1">
    <cellStyle name="Normal" xfId="0" builtinId="0"/>
  </cellStyles>
  <dxfs count="2">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90725"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2" Type="http://schemas.openxmlformats.org/officeDocument/2006/relationships/hyperlink" Target="https://www.gov.uk/guidance/how-to-collect-your-packaging-data-for-extended-producer-responsibility" TargetMode="External"/><Relationship Id="rId1" Type="http://schemas.openxmlformats.org/officeDocument/2006/relationships/hyperlink" Target="https://www.gov.uk/guidance/packaging-waste-prepare-for-extended-producer-responsibility" TargetMode="External"/><Relationship Id="rId6" Type="http://schemas.openxmlformats.org/officeDocument/2006/relationships/drawing" Target="../drawings/drawing1.xml"/><Relationship Id="rId5"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4" Type="http://schemas.openxmlformats.org/officeDocument/2006/relationships/hyperlink" Target="https://www.gov.uk/government/publications/packaging-data-how-to-create-your-file-for-extended-producer-responsibility/packaging-data-file-specification-for-extended-producer-responsi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1.25" defaultRowHeight="15" customHeight="1" x14ac:dyDescent="0.35"/>
  <cols>
    <col min="1" max="1" width="19.75" customWidth="1"/>
    <col min="2" max="2" width="103.25" customWidth="1"/>
    <col min="3" max="6" width="8.08203125" hidden="1" customWidth="1"/>
    <col min="7" max="26" width="8.58203125" customWidth="1"/>
  </cols>
  <sheetData>
    <row r="1" spans="1:26" ht="81.75" customHeight="1" x14ac:dyDescent="0.35">
      <c r="A1" s="5"/>
      <c r="B1" s="7" t="s">
        <v>0</v>
      </c>
      <c r="C1" s="9"/>
      <c r="D1" s="9"/>
      <c r="E1" s="9"/>
      <c r="F1" s="9"/>
      <c r="G1" s="9"/>
      <c r="H1" s="9"/>
      <c r="I1" s="9"/>
      <c r="J1" s="9"/>
      <c r="K1" s="9"/>
      <c r="L1" s="9"/>
      <c r="M1" s="9"/>
      <c r="N1" s="9"/>
      <c r="O1" s="9"/>
      <c r="P1" s="9"/>
      <c r="Q1" s="9"/>
      <c r="R1" s="9"/>
      <c r="S1" s="9"/>
      <c r="T1" s="9"/>
      <c r="U1" s="9"/>
      <c r="V1" s="9"/>
      <c r="W1" s="9"/>
      <c r="X1" s="9"/>
      <c r="Y1" s="9"/>
      <c r="Z1" s="9"/>
    </row>
    <row r="2" spans="1:26" ht="15.5" x14ac:dyDescent="0.35">
      <c r="A2" s="56"/>
      <c r="B2" s="55"/>
      <c r="C2" s="9"/>
      <c r="D2" s="9"/>
      <c r="E2" s="9"/>
      <c r="F2" s="9"/>
      <c r="G2" s="9"/>
      <c r="H2" s="9"/>
      <c r="I2" s="9"/>
      <c r="J2" s="9"/>
      <c r="K2" s="9"/>
      <c r="L2" s="9"/>
      <c r="M2" s="9"/>
      <c r="N2" s="9"/>
      <c r="O2" s="9"/>
      <c r="P2" s="9"/>
      <c r="Q2" s="9"/>
      <c r="R2" s="9"/>
      <c r="S2" s="9"/>
      <c r="T2" s="9"/>
      <c r="U2" s="9"/>
      <c r="V2" s="9"/>
      <c r="W2" s="9"/>
      <c r="X2" s="9"/>
      <c r="Y2" s="9"/>
      <c r="Z2" s="9"/>
    </row>
    <row r="3" spans="1:26" ht="37.5" customHeight="1" x14ac:dyDescent="0.35">
      <c r="A3" s="54" t="s">
        <v>1</v>
      </c>
      <c r="B3" s="55"/>
      <c r="C3" s="9"/>
      <c r="D3" s="9"/>
      <c r="E3" s="9"/>
      <c r="F3" s="9"/>
      <c r="G3" s="9"/>
      <c r="H3" s="9"/>
      <c r="I3" s="9"/>
      <c r="J3" s="9"/>
      <c r="K3" s="9"/>
      <c r="L3" s="9"/>
      <c r="M3" s="9"/>
      <c r="N3" s="9"/>
      <c r="O3" s="9"/>
      <c r="P3" s="9"/>
      <c r="Q3" s="9"/>
      <c r="R3" s="9"/>
      <c r="S3" s="9"/>
      <c r="T3" s="9"/>
      <c r="U3" s="9"/>
      <c r="V3" s="9"/>
      <c r="W3" s="9"/>
      <c r="X3" s="9"/>
      <c r="Y3" s="9"/>
      <c r="Z3" s="9"/>
    </row>
    <row r="4" spans="1:26" ht="15.5" x14ac:dyDescent="0.35">
      <c r="A4" s="56"/>
      <c r="B4" s="55"/>
      <c r="C4" s="9"/>
      <c r="D4" s="9"/>
      <c r="E4" s="9"/>
      <c r="F4" s="9"/>
      <c r="G4" s="9"/>
      <c r="H4" s="9"/>
      <c r="I4" s="9"/>
      <c r="J4" s="9"/>
      <c r="K4" s="9"/>
      <c r="L4" s="9"/>
      <c r="M4" s="9"/>
      <c r="N4" s="9"/>
      <c r="O4" s="9"/>
      <c r="P4" s="9"/>
      <c r="Q4" s="9"/>
      <c r="R4" s="9"/>
      <c r="S4" s="9"/>
      <c r="T4" s="9"/>
      <c r="U4" s="9"/>
      <c r="V4" s="9"/>
      <c r="W4" s="9"/>
      <c r="X4" s="9"/>
      <c r="Y4" s="9"/>
      <c r="Z4" s="9"/>
    </row>
    <row r="5" spans="1:26" ht="40.5" customHeight="1" x14ac:dyDescent="0.35">
      <c r="A5" s="54" t="s">
        <v>2</v>
      </c>
      <c r="B5" s="55"/>
      <c r="C5" s="9"/>
      <c r="D5" s="9"/>
      <c r="E5" s="9"/>
      <c r="F5" s="9"/>
      <c r="G5" s="9"/>
      <c r="H5" s="9"/>
      <c r="I5" s="9"/>
      <c r="J5" s="9"/>
      <c r="K5" s="9"/>
      <c r="L5" s="9"/>
      <c r="M5" s="9"/>
      <c r="N5" s="9"/>
      <c r="O5" s="9"/>
      <c r="P5" s="9"/>
      <c r="Q5" s="9"/>
      <c r="R5" s="9"/>
      <c r="S5" s="9"/>
      <c r="T5" s="9"/>
      <c r="U5" s="9"/>
      <c r="V5" s="9"/>
      <c r="W5" s="9"/>
      <c r="X5" s="9"/>
      <c r="Y5" s="9"/>
      <c r="Z5" s="9"/>
    </row>
    <row r="6" spans="1:26" ht="15.5" x14ac:dyDescent="0.35">
      <c r="A6" s="56"/>
      <c r="B6" s="55"/>
      <c r="C6" s="9"/>
      <c r="D6" s="9"/>
      <c r="E6" s="9"/>
      <c r="F6" s="9"/>
      <c r="G6" s="9"/>
      <c r="H6" s="9"/>
      <c r="I6" s="9"/>
      <c r="J6" s="9"/>
      <c r="K6" s="9"/>
      <c r="L6" s="9"/>
      <c r="M6" s="9"/>
      <c r="N6" s="9"/>
      <c r="O6" s="9"/>
      <c r="P6" s="9"/>
      <c r="Q6" s="9"/>
      <c r="R6" s="9"/>
      <c r="S6" s="9"/>
      <c r="T6" s="9"/>
      <c r="U6" s="9"/>
      <c r="V6" s="9"/>
      <c r="W6" s="9"/>
      <c r="X6" s="9"/>
      <c r="Y6" s="9"/>
      <c r="Z6" s="9"/>
    </row>
    <row r="7" spans="1:26" ht="15.5" x14ac:dyDescent="0.35">
      <c r="A7" s="59" t="s">
        <v>3</v>
      </c>
      <c r="B7" s="55"/>
      <c r="C7" s="9"/>
      <c r="D7" s="9"/>
      <c r="E7" s="9"/>
      <c r="F7" s="9"/>
      <c r="G7" s="9"/>
      <c r="H7" s="9"/>
      <c r="I7" s="9"/>
      <c r="J7" s="9"/>
      <c r="K7" s="9"/>
      <c r="L7" s="9"/>
      <c r="M7" s="9"/>
      <c r="N7" s="9"/>
      <c r="O7" s="9"/>
      <c r="P7" s="9"/>
      <c r="Q7" s="9"/>
      <c r="R7" s="9"/>
      <c r="S7" s="9"/>
      <c r="T7" s="9"/>
      <c r="U7" s="9"/>
      <c r="V7" s="9"/>
      <c r="W7" s="9"/>
      <c r="X7" s="9"/>
      <c r="Y7" s="9"/>
      <c r="Z7" s="9"/>
    </row>
    <row r="8" spans="1:26" ht="15.5" x14ac:dyDescent="0.35">
      <c r="A8" s="56"/>
      <c r="B8" s="55"/>
      <c r="C8" s="9"/>
      <c r="D8" s="9"/>
      <c r="E8" s="9"/>
      <c r="F8" s="9"/>
      <c r="G8" s="9"/>
      <c r="H8" s="9"/>
      <c r="I8" s="9"/>
      <c r="J8" s="9"/>
      <c r="K8" s="9"/>
      <c r="L8" s="9"/>
      <c r="M8" s="9"/>
      <c r="N8" s="9"/>
      <c r="O8" s="9"/>
      <c r="P8" s="9"/>
      <c r="Q8" s="9"/>
      <c r="R8" s="9"/>
      <c r="S8" s="9"/>
      <c r="T8" s="9"/>
      <c r="U8" s="9"/>
      <c r="V8" s="9"/>
      <c r="W8" s="9"/>
      <c r="X8" s="9"/>
      <c r="Y8" s="9"/>
      <c r="Z8" s="9"/>
    </row>
    <row r="9" spans="1:26" ht="15.75" customHeight="1" x14ac:dyDescent="0.35">
      <c r="A9" s="54" t="s">
        <v>4</v>
      </c>
      <c r="B9" s="55"/>
      <c r="C9" s="9"/>
      <c r="D9" s="9"/>
      <c r="E9" s="9"/>
      <c r="F9" s="9"/>
      <c r="G9" s="9"/>
      <c r="H9" s="9"/>
      <c r="I9" s="9"/>
      <c r="J9" s="9"/>
      <c r="K9" s="9"/>
      <c r="L9" s="9"/>
      <c r="M9" s="9"/>
      <c r="N9" s="9"/>
      <c r="O9" s="9"/>
      <c r="P9" s="9"/>
      <c r="Q9" s="9"/>
      <c r="R9" s="9"/>
      <c r="S9" s="9"/>
      <c r="T9" s="9"/>
      <c r="U9" s="9"/>
      <c r="V9" s="9"/>
      <c r="W9" s="9"/>
      <c r="X9" s="9"/>
      <c r="Y9" s="9"/>
      <c r="Z9" s="9"/>
    </row>
    <row r="10" spans="1:26" ht="15.75" customHeight="1" x14ac:dyDescent="0.35">
      <c r="A10" s="56"/>
      <c r="B10" s="55"/>
      <c r="C10" s="5"/>
      <c r="D10" s="5"/>
      <c r="E10" s="5"/>
      <c r="F10" s="5"/>
      <c r="G10" s="5"/>
      <c r="H10" s="5"/>
      <c r="I10" s="5"/>
      <c r="J10" s="5"/>
      <c r="K10" s="5"/>
      <c r="L10" s="5"/>
      <c r="M10" s="5"/>
      <c r="N10" s="5"/>
      <c r="O10" s="5"/>
      <c r="P10" s="5"/>
      <c r="Q10" s="5"/>
      <c r="R10" s="5"/>
      <c r="S10" s="5"/>
      <c r="T10" s="5"/>
      <c r="U10" s="5"/>
      <c r="V10" s="5"/>
      <c r="W10" s="5"/>
      <c r="X10" s="5"/>
      <c r="Y10" s="5"/>
      <c r="Z10" s="5"/>
    </row>
    <row r="11" spans="1:26" ht="15.75" customHeight="1" x14ac:dyDescent="0.35">
      <c r="A11" s="54" t="s">
        <v>5</v>
      </c>
      <c r="B11" s="55"/>
      <c r="C11" s="9"/>
      <c r="D11" s="9"/>
      <c r="E11" s="9"/>
      <c r="F11" s="9"/>
      <c r="G11" s="9"/>
      <c r="H11" s="9"/>
      <c r="I11" s="9"/>
      <c r="J11" s="9"/>
      <c r="K11" s="9"/>
      <c r="L11" s="9"/>
      <c r="M11" s="9"/>
      <c r="N11" s="9"/>
      <c r="O11" s="9"/>
      <c r="P11" s="9"/>
      <c r="Q11" s="9"/>
      <c r="R11" s="9"/>
      <c r="S11" s="9"/>
      <c r="T11" s="9"/>
      <c r="U11" s="9"/>
      <c r="V11" s="9"/>
      <c r="W11" s="9"/>
      <c r="X11" s="9"/>
      <c r="Y11" s="9"/>
      <c r="Z11" s="9"/>
    </row>
    <row r="12" spans="1:26" ht="15.75" customHeight="1" x14ac:dyDescent="0.35">
      <c r="A12" s="54" t="s">
        <v>6</v>
      </c>
      <c r="B12" s="55"/>
      <c r="C12" s="9"/>
      <c r="D12" s="9"/>
      <c r="E12" s="9"/>
      <c r="F12" s="9"/>
      <c r="G12" s="9"/>
      <c r="H12" s="9"/>
      <c r="I12" s="9"/>
      <c r="J12" s="9"/>
      <c r="K12" s="9"/>
      <c r="L12" s="9"/>
      <c r="M12" s="9"/>
      <c r="N12" s="9"/>
      <c r="O12" s="9"/>
      <c r="P12" s="9"/>
      <c r="Q12" s="9"/>
      <c r="R12" s="9"/>
      <c r="S12" s="9"/>
      <c r="T12" s="9"/>
      <c r="U12" s="9"/>
      <c r="V12" s="9"/>
      <c r="W12" s="9"/>
      <c r="X12" s="9"/>
      <c r="Y12" s="9"/>
      <c r="Z12" s="9"/>
    </row>
    <row r="13" spans="1:26" ht="15.75" customHeight="1" x14ac:dyDescent="0.35">
      <c r="A13" s="56"/>
      <c r="B13" s="55"/>
      <c r="C13" s="9"/>
      <c r="D13" s="9"/>
      <c r="E13" s="9"/>
      <c r="F13" s="9"/>
      <c r="G13" s="9"/>
      <c r="H13" s="9"/>
      <c r="I13" s="9"/>
      <c r="J13" s="9"/>
      <c r="K13" s="9"/>
      <c r="L13" s="9"/>
      <c r="M13" s="9"/>
      <c r="N13" s="9"/>
      <c r="O13" s="9"/>
      <c r="P13" s="9"/>
      <c r="Q13" s="9"/>
      <c r="R13" s="9"/>
      <c r="S13" s="9"/>
      <c r="T13" s="9"/>
      <c r="U13" s="9"/>
      <c r="V13" s="9"/>
      <c r="W13" s="9"/>
      <c r="X13" s="9"/>
      <c r="Y13" s="9"/>
      <c r="Z13" s="9"/>
    </row>
    <row r="14" spans="1:26" ht="15.75" customHeight="1" x14ac:dyDescent="0.35">
      <c r="A14" s="54" t="s">
        <v>7</v>
      </c>
      <c r="B14" s="55"/>
      <c r="C14" s="9"/>
      <c r="D14" s="9"/>
      <c r="E14" s="9"/>
      <c r="F14" s="9"/>
      <c r="G14" s="9"/>
      <c r="H14" s="9"/>
      <c r="I14" s="9"/>
      <c r="J14" s="9"/>
      <c r="K14" s="9"/>
      <c r="L14" s="9"/>
      <c r="M14" s="9"/>
      <c r="N14" s="9"/>
      <c r="O14" s="9"/>
      <c r="P14" s="9"/>
      <c r="Q14" s="9"/>
      <c r="R14" s="9"/>
      <c r="S14" s="9"/>
      <c r="T14" s="9"/>
      <c r="U14" s="9"/>
      <c r="V14" s="9"/>
      <c r="W14" s="9"/>
      <c r="X14" s="9"/>
      <c r="Y14" s="9"/>
      <c r="Z14" s="9"/>
    </row>
    <row r="15" spans="1:26" ht="15.75" customHeight="1" x14ac:dyDescent="0.35">
      <c r="A15" s="56"/>
      <c r="B15" s="55"/>
      <c r="C15" s="9"/>
      <c r="D15" s="9"/>
      <c r="E15" s="9"/>
      <c r="F15" s="9"/>
      <c r="G15" s="9"/>
      <c r="H15" s="9"/>
      <c r="I15" s="9"/>
      <c r="J15" s="9"/>
      <c r="K15" s="9"/>
      <c r="L15" s="9"/>
      <c r="M15" s="9"/>
      <c r="N15" s="9"/>
      <c r="O15" s="9"/>
      <c r="P15" s="9"/>
      <c r="Q15" s="9"/>
      <c r="R15" s="9"/>
      <c r="S15" s="9"/>
      <c r="T15" s="9"/>
      <c r="U15" s="9"/>
      <c r="V15" s="9"/>
      <c r="W15" s="9"/>
      <c r="X15" s="9"/>
      <c r="Y15" s="9"/>
      <c r="Z15" s="9"/>
    </row>
    <row r="16" spans="1:26" ht="15.5" x14ac:dyDescent="0.35">
      <c r="A16" s="61" t="s">
        <v>8</v>
      </c>
      <c r="B16" s="55"/>
      <c r="C16" s="9"/>
      <c r="D16" s="9"/>
      <c r="E16" s="9"/>
      <c r="F16" s="9"/>
      <c r="G16" s="9"/>
      <c r="H16" s="9"/>
      <c r="I16" s="9"/>
      <c r="J16" s="9"/>
      <c r="K16" s="9"/>
      <c r="L16" s="9"/>
      <c r="M16" s="9"/>
      <c r="N16" s="9"/>
      <c r="O16" s="9"/>
      <c r="P16" s="9"/>
      <c r="Q16" s="9"/>
      <c r="R16" s="9"/>
      <c r="S16" s="9"/>
      <c r="T16" s="9"/>
      <c r="U16" s="9"/>
      <c r="V16" s="9"/>
      <c r="W16" s="9"/>
      <c r="X16" s="9"/>
      <c r="Y16" s="9"/>
      <c r="Z16" s="9"/>
    </row>
    <row r="17" spans="1:26" ht="15.5" x14ac:dyDescent="0.35">
      <c r="A17" s="56"/>
      <c r="B17" s="55"/>
      <c r="C17" s="9"/>
      <c r="D17" s="9"/>
      <c r="E17" s="9"/>
      <c r="F17" s="9"/>
      <c r="G17" s="9"/>
      <c r="H17" s="9"/>
      <c r="I17" s="9"/>
      <c r="J17" s="9"/>
      <c r="K17" s="9"/>
      <c r="L17" s="9"/>
      <c r="M17" s="9"/>
      <c r="N17" s="9"/>
      <c r="O17" s="9"/>
      <c r="P17" s="9"/>
      <c r="Q17" s="9"/>
      <c r="R17" s="9"/>
      <c r="S17" s="9"/>
      <c r="T17" s="9"/>
      <c r="U17" s="9"/>
      <c r="V17" s="9"/>
      <c r="W17" s="9"/>
      <c r="X17" s="9"/>
      <c r="Y17" s="9"/>
      <c r="Z17" s="9"/>
    </row>
    <row r="18" spans="1:26" ht="15.5" x14ac:dyDescent="0.35">
      <c r="A18" s="58" t="s">
        <v>9</v>
      </c>
      <c r="B18" s="55"/>
      <c r="C18" s="9"/>
      <c r="D18" s="9"/>
      <c r="E18" s="9"/>
      <c r="F18" s="9"/>
      <c r="G18" s="9"/>
      <c r="H18" s="9"/>
      <c r="I18" s="9"/>
      <c r="J18" s="9"/>
      <c r="K18" s="9"/>
      <c r="L18" s="9"/>
      <c r="M18" s="9"/>
      <c r="N18" s="9"/>
      <c r="O18" s="9"/>
      <c r="P18" s="9"/>
      <c r="Q18" s="9"/>
      <c r="R18" s="9"/>
      <c r="S18" s="9"/>
      <c r="T18" s="9"/>
      <c r="U18" s="9"/>
      <c r="V18" s="9"/>
      <c r="W18" s="9"/>
      <c r="X18" s="9"/>
      <c r="Y18" s="9"/>
      <c r="Z18" s="9"/>
    </row>
    <row r="19" spans="1:26" ht="15.5" x14ac:dyDescent="0.35">
      <c r="A19" s="56"/>
      <c r="B19" s="55"/>
      <c r="C19" s="9"/>
      <c r="D19" s="9"/>
      <c r="E19" s="9"/>
      <c r="F19" s="9"/>
      <c r="G19" s="9"/>
      <c r="H19" s="9"/>
      <c r="I19" s="9"/>
      <c r="J19" s="9"/>
      <c r="K19" s="9"/>
      <c r="L19" s="9"/>
      <c r="M19" s="9"/>
      <c r="N19" s="9"/>
      <c r="O19" s="9"/>
      <c r="P19" s="9"/>
      <c r="Q19" s="9"/>
      <c r="R19" s="9"/>
      <c r="S19" s="9"/>
      <c r="T19" s="9"/>
      <c r="U19" s="9"/>
      <c r="V19" s="9"/>
      <c r="W19" s="9"/>
      <c r="X19" s="9"/>
      <c r="Y19" s="9"/>
      <c r="Z19" s="9"/>
    </row>
    <row r="20" spans="1:26" ht="15.5" x14ac:dyDescent="0.35">
      <c r="A20" s="54" t="s">
        <v>10</v>
      </c>
      <c r="B20" s="55"/>
      <c r="C20" s="9"/>
      <c r="D20" s="9"/>
      <c r="E20" s="9"/>
      <c r="F20" s="9"/>
      <c r="G20" s="9"/>
      <c r="H20" s="9"/>
      <c r="I20" s="9"/>
      <c r="J20" s="9"/>
      <c r="K20" s="9"/>
      <c r="L20" s="9"/>
      <c r="M20" s="9"/>
      <c r="N20" s="9"/>
      <c r="O20" s="9"/>
      <c r="P20" s="9"/>
      <c r="Q20" s="9"/>
      <c r="R20" s="9"/>
      <c r="S20" s="9"/>
      <c r="T20" s="9"/>
      <c r="U20" s="9"/>
      <c r="V20" s="9"/>
      <c r="W20" s="9"/>
      <c r="X20" s="9"/>
      <c r="Y20" s="9"/>
      <c r="Z20" s="9"/>
    </row>
    <row r="21" spans="1:26" ht="15.5" x14ac:dyDescent="0.35">
      <c r="A21" s="56"/>
      <c r="B21" s="55"/>
      <c r="C21" s="9"/>
      <c r="D21" s="9"/>
      <c r="E21" s="9"/>
      <c r="F21" s="9"/>
      <c r="G21" s="9"/>
      <c r="H21" s="9"/>
      <c r="I21" s="9"/>
      <c r="J21" s="9"/>
      <c r="K21" s="9"/>
      <c r="L21" s="9"/>
      <c r="M21" s="9"/>
      <c r="N21" s="9"/>
      <c r="O21" s="9"/>
      <c r="P21" s="9"/>
      <c r="Q21" s="9"/>
      <c r="R21" s="9"/>
      <c r="S21" s="9"/>
      <c r="T21" s="9"/>
      <c r="U21" s="9"/>
      <c r="V21" s="9"/>
      <c r="W21" s="9"/>
      <c r="X21" s="9"/>
      <c r="Y21" s="9"/>
      <c r="Z21" s="9"/>
    </row>
    <row r="22" spans="1:26" ht="15.5" x14ac:dyDescent="0.35">
      <c r="A22" s="59" t="s">
        <v>11</v>
      </c>
      <c r="B22" s="55"/>
      <c r="C22" s="9"/>
      <c r="D22" s="9"/>
      <c r="E22" s="9"/>
      <c r="F22" s="9"/>
      <c r="G22" s="9"/>
      <c r="H22" s="9"/>
      <c r="I22" s="9"/>
      <c r="J22" s="9"/>
      <c r="K22" s="9"/>
      <c r="L22" s="9"/>
      <c r="M22" s="9"/>
      <c r="N22" s="9"/>
      <c r="O22" s="9"/>
      <c r="P22" s="9"/>
      <c r="Q22" s="9"/>
      <c r="R22" s="9"/>
      <c r="S22" s="9"/>
      <c r="T22" s="9"/>
      <c r="U22" s="9"/>
      <c r="V22" s="9"/>
      <c r="W22" s="9"/>
      <c r="X22" s="9"/>
      <c r="Y22" s="9"/>
      <c r="Z22" s="9"/>
    </row>
    <row r="23" spans="1:26" ht="15.5" x14ac:dyDescent="0.35">
      <c r="A23" s="59" t="s">
        <v>12</v>
      </c>
      <c r="B23" s="55"/>
      <c r="C23" s="9"/>
      <c r="D23" s="9"/>
      <c r="E23" s="9"/>
      <c r="F23" s="9"/>
      <c r="G23" s="9"/>
      <c r="H23" s="9"/>
      <c r="I23" s="9"/>
      <c r="J23" s="9"/>
      <c r="K23" s="9"/>
      <c r="L23" s="9"/>
      <c r="M23" s="9"/>
      <c r="N23" s="9"/>
      <c r="O23" s="9"/>
      <c r="P23" s="9"/>
      <c r="Q23" s="9"/>
      <c r="R23" s="9"/>
      <c r="S23" s="9"/>
      <c r="T23" s="9"/>
      <c r="U23" s="9"/>
      <c r="V23" s="9"/>
      <c r="W23" s="9"/>
      <c r="X23" s="9"/>
      <c r="Y23" s="9"/>
      <c r="Z23" s="9"/>
    </row>
    <row r="24" spans="1:26" ht="15.5" x14ac:dyDescent="0.35">
      <c r="A24" s="56"/>
      <c r="B24" s="55"/>
      <c r="C24" s="9"/>
      <c r="D24" s="9"/>
      <c r="E24" s="9"/>
      <c r="F24" s="9"/>
      <c r="G24" s="9"/>
      <c r="H24" s="9"/>
      <c r="I24" s="9"/>
      <c r="J24" s="9"/>
      <c r="K24" s="9"/>
      <c r="L24" s="9"/>
      <c r="M24" s="9"/>
      <c r="N24" s="9"/>
      <c r="O24" s="9"/>
      <c r="P24" s="9"/>
      <c r="Q24" s="9"/>
      <c r="R24" s="9"/>
      <c r="S24" s="9"/>
      <c r="T24" s="9"/>
      <c r="U24" s="9"/>
      <c r="V24" s="9"/>
      <c r="W24" s="9"/>
      <c r="X24" s="9"/>
      <c r="Y24" s="9"/>
      <c r="Z24" s="9"/>
    </row>
    <row r="25" spans="1:26" ht="15.5" x14ac:dyDescent="0.35">
      <c r="A25" s="54" t="s">
        <v>13</v>
      </c>
      <c r="B25" s="55"/>
      <c r="C25" s="9"/>
      <c r="D25" s="9"/>
      <c r="E25" s="9"/>
      <c r="F25" s="9"/>
      <c r="G25" s="9"/>
      <c r="H25" s="9"/>
      <c r="I25" s="9"/>
      <c r="J25" s="9"/>
      <c r="K25" s="9"/>
      <c r="L25" s="9"/>
      <c r="M25" s="9"/>
      <c r="N25" s="9"/>
      <c r="O25" s="9"/>
      <c r="P25" s="9"/>
      <c r="Q25" s="9"/>
      <c r="R25" s="9"/>
      <c r="S25" s="9"/>
      <c r="T25" s="9"/>
      <c r="U25" s="9"/>
      <c r="V25" s="9"/>
      <c r="W25" s="9"/>
      <c r="X25" s="9"/>
      <c r="Y25" s="9"/>
      <c r="Z25" s="9"/>
    </row>
    <row r="26" spans="1:26" ht="15.5" x14ac:dyDescent="0.35">
      <c r="A26" s="56"/>
      <c r="B26" s="55"/>
      <c r="C26" s="9"/>
      <c r="D26" s="9"/>
      <c r="E26" s="9"/>
      <c r="F26" s="9"/>
      <c r="G26" s="9"/>
      <c r="H26" s="9"/>
      <c r="I26" s="9"/>
      <c r="J26" s="9"/>
      <c r="K26" s="9"/>
      <c r="L26" s="9"/>
      <c r="M26" s="9"/>
      <c r="N26" s="9"/>
      <c r="O26" s="9"/>
      <c r="P26" s="9"/>
      <c r="Q26" s="9"/>
      <c r="R26" s="9"/>
      <c r="S26" s="9"/>
      <c r="T26" s="9"/>
      <c r="U26" s="9"/>
      <c r="V26" s="9"/>
      <c r="W26" s="9"/>
      <c r="X26" s="9"/>
      <c r="Y26" s="9"/>
      <c r="Z26" s="9"/>
    </row>
    <row r="27" spans="1:26" ht="15.5" x14ac:dyDescent="0.35">
      <c r="A27" s="58" t="s">
        <v>14</v>
      </c>
      <c r="B27" s="55"/>
      <c r="C27" s="9"/>
      <c r="D27" s="9"/>
      <c r="E27" s="9"/>
      <c r="F27" s="9"/>
      <c r="G27" s="9"/>
      <c r="H27" s="9"/>
      <c r="I27" s="9"/>
      <c r="J27" s="9"/>
      <c r="K27" s="9"/>
      <c r="L27" s="9"/>
      <c r="M27" s="9"/>
      <c r="N27" s="9"/>
      <c r="O27" s="9"/>
      <c r="P27" s="9"/>
      <c r="Q27" s="9"/>
      <c r="R27" s="9"/>
      <c r="S27" s="9"/>
      <c r="T27" s="9"/>
      <c r="U27" s="9"/>
      <c r="V27" s="9"/>
      <c r="W27" s="9"/>
      <c r="X27" s="9"/>
      <c r="Y27" s="9"/>
      <c r="Z27" s="9"/>
    </row>
    <row r="28" spans="1:26" ht="15.5" x14ac:dyDescent="0.35">
      <c r="A28" s="56"/>
      <c r="B28" s="55"/>
      <c r="C28" s="9"/>
      <c r="D28" s="9"/>
      <c r="E28" s="9"/>
      <c r="F28" s="9"/>
      <c r="G28" s="9"/>
      <c r="H28" s="9"/>
      <c r="I28" s="9"/>
      <c r="J28" s="9"/>
      <c r="K28" s="9"/>
      <c r="L28" s="9"/>
      <c r="M28" s="9"/>
      <c r="N28" s="9"/>
      <c r="O28" s="9"/>
      <c r="P28" s="9"/>
      <c r="Q28" s="9"/>
      <c r="R28" s="9"/>
      <c r="S28" s="9"/>
      <c r="T28" s="9"/>
      <c r="U28" s="9"/>
      <c r="V28" s="9"/>
      <c r="W28" s="9"/>
      <c r="X28" s="9"/>
      <c r="Y28" s="9"/>
      <c r="Z28" s="9"/>
    </row>
    <row r="29" spans="1:26" ht="15.5" x14ac:dyDescent="0.35">
      <c r="A29" s="54" t="s">
        <v>15</v>
      </c>
      <c r="B29" s="55"/>
      <c r="C29" s="9"/>
      <c r="D29" s="9"/>
      <c r="E29" s="9"/>
      <c r="F29" s="9"/>
      <c r="G29" s="9"/>
      <c r="H29" s="9"/>
      <c r="I29" s="9"/>
      <c r="J29" s="9"/>
      <c r="K29" s="9"/>
      <c r="L29" s="9"/>
      <c r="M29" s="9"/>
      <c r="N29" s="9"/>
      <c r="O29" s="9"/>
      <c r="P29" s="9"/>
      <c r="Q29" s="9"/>
      <c r="R29" s="9"/>
      <c r="S29" s="9"/>
      <c r="T29" s="9"/>
      <c r="U29" s="9"/>
      <c r="V29" s="9"/>
      <c r="W29" s="9"/>
      <c r="X29" s="9"/>
      <c r="Y29" s="9"/>
      <c r="Z29" s="9"/>
    </row>
    <row r="30" spans="1:26" ht="15.5" x14ac:dyDescent="0.35">
      <c r="A30" s="56"/>
      <c r="B30" s="55"/>
      <c r="C30" s="9"/>
      <c r="D30" s="9"/>
      <c r="E30" s="9"/>
      <c r="F30" s="9"/>
      <c r="G30" s="9"/>
      <c r="H30" s="9"/>
      <c r="I30" s="9"/>
      <c r="J30" s="9"/>
      <c r="K30" s="9"/>
      <c r="L30" s="9"/>
      <c r="M30" s="9"/>
      <c r="N30" s="9"/>
      <c r="O30" s="9"/>
      <c r="P30" s="9"/>
      <c r="Q30" s="9"/>
      <c r="R30" s="9"/>
      <c r="S30" s="9"/>
      <c r="T30" s="9"/>
      <c r="U30" s="9"/>
      <c r="V30" s="9"/>
      <c r="W30" s="9"/>
      <c r="X30" s="9"/>
      <c r="Y30" s="9"/>
      <c r="Z30" s="9"/>
    </row>
    <row r="31" spans="1:26" ht="15.5" x14ac:dyDescent="0.35">
      <c r="A31" s="54" t="s">
        <v>16</v>
      </c>
      <c r="B31" s="55"/>
      <c r="C31" s="9"/>
      <c r="D31" s="9"/>
      <c r="E31" s="9"/>
      <c r="F31" s="9"/>
      <c r="G31" s="9"/>
      <c r="H31" s="9"/>
      <c r="I31" s="9"/>
      <c r="J31" s="9"/>
      <c r="K31" s="9"/>
      <c r="L31" s="9"/>
      <c r="M31" s="9"/>
      <c r="N31" s="9"/>
      <c r="O31" s="9"/>
      <c r="P31" s="9"/>
      <c r="Q31" s="9"/>
      <c r="R31" s="9"/>
      <c r="S31" s="9"/>
      <c r="T31" s="9"/>
      <c r="U31" s="9"/>
      <c r="V31" s="9"/>
      <c r="W31" s="9"/>
      <c r="X31" s="9"/>
      <c r="Y31" s="9"/>
      <c r="Z31" s="9"/>
    </row>
    <row r="32" spans="1:26" ht="15.5" x14ac:dyDescent="0.35">
      <c r="A32" s="56"/>
      <c r="B32" s="55"/>
      <c r="C32" s="9"/>
      <c r="D32" s="9"/>
      <c r="E32" s="9"/>
      <c r="F32" s="9"/>
      <c r="G32" s="9"/>
      <c r="H32" s="9"/>
      <c r="I32" s="9"/>
      <c r="J32" s="9"/>
      <c r="K32" s="9"/>
      <c r="L32" s="9"/>
      <c r="M32" s="9"/>
      <c r="N32" s="9"/>
      <c r="O32" s="9"/>
      <c r="P32" s="9"/>
      <c r="Q32" s="9"/>
      <c r="R32" s="9"/>
      <c r="S32" s="9"/>
      <c r="T32" s="9"/>
      <c r="U32" s="9"/>
      <c r="V32" s="9"/>
      <c r="W32" s="9"/>
      <c r="X32" s="9"/>
      <c r="Y32" s="9"/>
      <c r="Z32" s="9"/>
    </row>
    <row r="33" spans="1:26" ht="45.75" customHeight="1" x14ac:dyDescent="0.35">
      <c r="A33" s="57" t="s">
        <v>17</v>
      </c>
      <c r="B33" s="55"/>
      <c r="C33" s="9"/>
      <c r="D33" s="9"/>
      <c r="E33" s="9"/>
      <c r="F33" s="9"/>
      <c r="G33" s="9"/>
      <c r="H33" s="9"/>
      <c r="I33" s="9"/>
      <c r="J33" s="9"/>
      <c r="K33" s="9"/>
      <c r="L33" s="9"/>
      <c r="M33" s="9"/>
      <c r="N33" s="9"/>
      <c r="O33" s="9"/>
      <c r="P33" s="9"/>
      <c r="Q33" s="9"/>
      <c r="R33" s="9"/>
      <c r="S33" s="9"/>
      <c r="T33" s="9"/>
      <c r="U33" s="9"/>
      <c r="V33" s="9"/>
      <c r="W33" s="9"/>
      <c r="X33" s="9"/>
      <c r="Y33" s="9"/>
      <c r="Z33" s="9"/>
    </row>
    <row r="34" spans="1:26" ht="15.5" x14ac:dyDescent="0.35">
      <c r="A34" s="56"/>
      <c r="B34" s="55"/>
      <c r="C34" s="9"/>
      <c r="D34" s="9"/>
      <c r="E34" s="9"/>
      <c r="F34" s="9"/>
      <c r="G34" s="9"/>
      <c r="H34" s="9"/>
      <c r="I34" s="9"/>
      <c r="J34" s="9"/>
      <c r="K34" s="9"/>
      <c r="L34" s="9"/>
      <c r="M34" s="9"/>
      <c r="N34" s="9"/>
      <c r="O34" s="9"/>
      <c r="P34" s="9"/>
      <c r="Q34" s="9"/>
      <c r="R34" s="9"/>
      <c r="S34" s="9"/>
      <c r="T34" s="9"/>
      <c r="U34" s="9"/>
      <c r="V34" s="9"/>
      <c r="W34" s="9"/>
      <c r="X34" s="9"/>
      <c r="Y34" s="9"/>
      <c r="Z34" s="9"/>
    </row>
    <row r="35" spans="1:26" ht="15.5" x14ac:dyDescent="0.35">
      <c r="A35" s="54" t="s">
        <v>18</v>
      </c>
      <c r="B35" s="55"/>
      <c r="C35" s="9"/>
      <c r="D35" s="9"/>
      <c r="E35" s="9"/>
      <c r="F35" s="9"/>
      <c r="G35" s="9"/>
      <c r="H35" s="9"/>
      <c r="I35" s="9"/>
      <c r="J35" s="9"/>
      <c r="K35" s="9"/>
      <c r="L35" s="9"/>
      <c r="M35" s="9"/>
      <c r="N35" s="9"/>
      <c r="O35" s="9"/>
      <c r="P35" s="9"/>
      <c r="Q35" s="9"/>
      <c r="R35" s="9"/>
      <c r="S35" s="9"/>
      <c r="T35" s="9"/>
      <c r="U35" s="9"/>
      <c r="V35" s="9"/>
      <c r="W35" s="9"/>
      <c r="X35" s="9"/>
      <c r="Y35" s="9"/>
      <c r="Z35" s="9"/>
    </row>
    <row r="36" spans="1:26" ht="15.5" x14ac:dyDescent="0.35">
      <c r="A36" s="59" t="s">
        <v>19</v>
      </c>
      <c r="B36" s="55"/>
      <c r="C36" s="9"/>
      <c r="D36" s="9"/>
      <c r="E36" s="9"/>
      <c r="F36" s="9"/>
      <c r="G36" s="9"/>
      <c r="H36" s="9"/>
      <c r="I36" s="9"/>
      <c r="J36" s="9"/>
      <c r="K36" s="9"/>
      <c r="L36" s="9"/>
      <c r="M36" s="9"/>
      <c r="N36" s="9"/>
      <c r="O36" s="9"/>
      <c r="P36" s="9"/>
      <c r="Q36" s="9"/>
      <c r="R36" s="9"/>
      <c r="S36" s="9"/>
      <c r="T36" s="9"/>
      <c r="U36" s="9"/>
      <c r="V36" s="9"/>
      <c r="W36" s="9"/>
      <c r="X36" s="9"/>
      <c r="Y36" s="9"/>
      <c r="Z36" s="9"/>
    </row>
    <row r="37" spans="1:26" ht="15.5" x14ac:dyDescent="0.35">
      <c r="A37" s="54" t="s">
        <v>20</v>
      </c>
      <c r="B37" s="55"/>
      <c r="C37" s="9"/>
      <c r="D37" s="9"/>
      <c r="E37" s="9"/>
      <c r="F37" s="9"/>
      <c r="G37" s="9"/>
      <c r="H37" s="9"/>
      <c r="I37" s="9"/>
      <c r="J37" s="9"/>
      <c r="K37" s="9"/>
      <c r="L37" s="9"/>
      <c r="M37" s="9"/>
      <c r="N37" s="9"/>
      <c r="O37" s="9"/>
      <c r="P37" s="9"/>
      <c r="Q37" s="9"/>
      <c r="R37" s="9"/>
      <c r="S37" s="9"/>
      <c r="T37" s="9"/>
      <c r="U37" s="9"/>
      <c r="V37" s="9"/>
      <c r="W37" s="9"/>
      <c r="X37" s="9"/>
      <c r="Y37" s="9"/>
      <c r="Z37" s="9"/>
    </row>
    <row r="38" spans="1:26" ht="15.5" x14ac:dyDescent="0.35">
      <c r="A38" s="56"/>
      <c r="B38" s="55"/>
      <c r="C38" s="9"/>
      <c r="D38" s="9"/>
      <c r="E38" s="9"/>
      <c r="F38" s="9"/>
      <c r="G38" s="9"/>
      <c r="H38" s="9"/>
      <c r="I38" s="9"/>
      <c r="J38" s="9"/>
      <c r="K38" s="9"/>
      <c r="L38" s="9"/>
      <c r="M38" s="9"/>
      <c r="N38" s="9"/>
      <c r="O38" s="9"/>
      <c r="P38" s="9"/>
      <c r="Q38" s="9"/>
      <c r="R38" s="9"/>
      <c r="S38" s="9"/>
      <c r="T38" s="9"/>
      <c r="U38" s="9"/>
      <c r="V38" s="9"/>
      <c r="W38" s="9"/>
      <c r="X38" s="9"/>
      <c r="Y38" s="9"/>
      <c r="Z38" s="9"/>
    </row>
    <row r="39" spans="1:26" ht="15.5" x14ac:dyDescent="0.35">
      <c r="A39" s="54" t="s">
        <v>21</v>
      </c>
      <c r="B39" s="55"/>
      <c r="C39" s="9"/>
      <c r="D39" s="9"/>
      <c r="E39" s="9"/>
      <c r="F39" s="9"/>
      <c r="G39" s="9"/>
      <c r="H39" s="9"/>
      <c r="I39" s="9"/>
      <c r="J39" s="9"/>
      <c r="K39" s="9"/>
      <c r="L39" s="9"/>
      <c r="M39" s="9"/>
      <c r="N39" s="9"/>
      <c r="O39" s="9"/>
      <c r="P39" s="9"/>
      <c r="Q39" s="9"/>
      <c r="R39" s="9"/>
      <c r="S39" s="9"/>
      <c r="T39" s="9"/>
      <c r="U39" s="9"/>
      <c r="V39" s="9"/>
      <c r="W39" s="9"/>
      <c r="X39" s="9"/>
      <c r="Y39" s="9"/>
      <c r="Z39" s="9"/>
    </row>
    <row r="40" spans="1:26" ht="15.5" x14ac:dyDescent="0.35">
      <c r="A40" s="56"/>
      <c r="B40" s="55"/>
      <c r="C40" s="9"/>
      <c r="D40" s="9"/>
      <c r="E40" s="9"/>
      <c r="F40" s="9"/>
      <c r="G40" s="9"/>
      <c r="H40" s="9"/>
      <c r="I40" s="9"/>
      <c r="J40" s="9"/>
      <c r="K40" s="9"/>
      <c r="L40" s="9"/>
      <c r="M40" s="9"/>
      <c r="N40" s="9"/>
      <c r="O40" s="9"/>
      <c r="P40" s="9"/>
      <c r="Q40" s="9"/>
      <c r="R40" s="9"/>
      <c r="S40" s="9"/>
      <c r="T40" s="9"/>
      <c r="U40" s="9"/>
      <c r="V40" s="9"/>
      <c r="W40" s="9"/>
      <c r="X40" s="9"/>
      <c r="Y40" s="9"/>
      <c r="Z40" s="9"/>
    </row>
    <row r="41" spans="1:26" ht="15.5" x14ac:dyDescent="0.35">
      <c r="A41" s="54" t="s">
        <v>22</v>
      </c>
      <c r="B41" s="55"/>
      <c r="C41" s="9"/>
      <c r="D41" s="9"/>
      <c r="E41" s="9"/>
      <c r="F41" s="9"/>
      <c r="G41" s="9"/>
      <c r="H41" s="9"/>
      <c r="I41" s="9"/>
      <c r="J41" s="9"/>
      <c r="K41" s="9"/>
      <c r="L41" s="9"/>
      <c r="M41" s="9"/>
      <c r="N41" s="9"/>
      <c r="O41" s="9"/>
      <c r="P41" s="9"/>
      <c r="Q41" s="9"/>
      <c r="R41" s="9"/>
      <c r="S41" s="9"/>
      <c r="T41" s="9"/>
      <c r="U41" s="9"/>
      <c r="V41" s="9"/>
      <c r="W41" s="9"/>
      <c r="X41" s="9"/>
      <c r="Y41" s="9"/>
      <c r="Z41" s="9"/>
    </row>
    <row r="42" spans="1:26" ht="15.5" x14ac:dyDescent="0.35">
      <c r="A42" s="54" t="s">
        <v>23</v>
      </c>
      <c r="B42" s="55"/>
      <c r="C42" s="9"/>
      <c r="D42" s="9"/>
      <c r="E42" s="9"/>
      <c r="F42" s="9"/>
      <c r="G42" s="9"/>
      <c r="H42" s="9"/>
      <c r="I42" s="9"/>
      <c r="J42" s="9"/>
      <c r="K42" s="9"/>
      <c r="L42" s="9"/>
      <c r="M42" s="9"/>
      <c r="N42" s="9"/>
      <c r="O42" s="9"/>
      <c r="P42" s="9"/>
      <c r="Q42" s="9"/>
      <c r="R42" s="9"/>
      <c r="S42" s="9"/>
      <c r="T42" s="9"/>
      <c r="U42" s="9"/>
      <c r="V42" s="9"/>
      <c r="W42" s="9"/>
      <c r="X42" s="9"/>
      <c r="Y42" s="9"/>
      <c r="Z42" s="9"/>
    </row>
    <row r="43" spans="1:26" ht="19.5" customHeight="1" x14ac:dyDescent="0.35">
      <c r="A43" s="54" t="s">
        <v>24</v>
      </c>
      <c r="B43" s="55"/>
      <c r="C43" s="9"/>
      <c r="D43" s="9"/>
      <c r="E43" s="9"/>
      <c r="F43" s="9"/>
      <c r="G43" s="9"/>
      <c r="H43" s="9"/>
      <c r="I43" s="9"/>
      <c r="J43" s="9"/>
      <c r="K43" s="9"/>
      <c r="L43" s="9"/>
      <c r="M43" s="9"/>
      <c r="N43" s="9"/>
      <c r="O43" s="9"/>
      <c r="P43" s="9"/>
      <c r="Q43" s="9"/>
      <c r="R43" s="9"/>
      <c r="S43" s="9"/>
      <c r="T43" s="9"/>
      <c r="U43" s="9"/>
      <c r="V43" s="9"/>
      <c r="W43" s="9"/>
      <c r="X43" s="9"/>
      <c r="Y43" s="9"/>
      <c r="Z43" s="9"/>
    </row>
    <row r="44" spans="1:26" ht="15.5" x14ac:dyDescent="0.35">
      <c r="A44" s="56"/>
      <c r="B44" s="55"/>
      <c r="C44" s="9"/>
      <c r="D44" s="9"/>
      <c r="E44" s="9"/>
      <c r="F44" s="9"/>
      <c r="G44" s="9"/>
      <c r="H44" s="9"/>
      <c r="I44" s="9"/>
      <c r="J44" s="9"/>
      <c r="K44" s="9"/>
      <c r="L44" s="9"/>
      <c r="M44" s="9"/>
      <c r="N44" s="9"/>
      <c r="O44" s="9"/>
      <c r="P44" s="9"/>
      <c r="Q44" s="9"/>
      <c r="R44" s="9"/>
      <c r="S44" s="9"/>
      <c r="T44" s="9"/>
      <c r="U44" s="9"/>
      <c r="V44" s="9"/>
      <c r="W44" s="9"/>
      <c r="X44" s="9"/>
      <c r="Y44" s="9"/>
      <c r="Z44" s="9"/>
    </row>
    <row r="45" spans="1:26" ht="15.5" x14ac:dyDescent="0.35">
      <c r="A45" s="54" t="s">
        <v>25</v>
      </c>
      <c r="B45" s="55"/>
      <c r="C45" s="9"/>
      <c r="D45" s="9"/>
      <c r="E45" s="9"/>
      <c r="F45" s="9"/>
      <c r="G45" s="9"/>
      <c r="H45" s="9"/>
      <c r="I45" s="9"/>
      <c r="J45" s="9"/>
      <c r="K45" s="9"/>
      <c r="L45" s="9"/>
      <c r="M45" s="9"/>
      <c r="N45" s="9"/>
      <c r="O45" s="9"/>
      <c r="P45" s="9"/>
      <c r="Q45" s="9"/>
      <c r="R45" s="9"/>
      <c r="S45" s="9"/>
      <c r="T45" s="9"/>
      <c r="U45" s="9"/>
      <c r="V45" s="9"/>
      <c r="W45" s="9"/>
      <c r="X45" s="9"/>
      <c r="Y45" s="9"/>
      <c r="Z45" s="9"/>
    </row>
    <row r="46" spans="1:26" ht="15.5" x14ac:dyDescent="0.35">
      <c r="A46" s="56"/>
      <c r="B46" s="55"/>
      <c r="C46" s="9"/>
      <c r="D46" s="9"/>
      <c r="E46" s="9"/>
      <c r="F46" s="9"/>
      <c r="G46" s="9"/>
      <c r="H46" s="9"/>
      <c r="I46" s="9"/>
      <c r="J46" s="9"/>
      <c r="K46" s="9"/>
      <c r="L46" s="9"/>
      <c r="M46" s="9"/>
      <c r="N46" s="9"/>
      <c r="O46" s="9"/>
      <c r="P46" s="9"/>
      <c r="Q46" s="9"/>
      <c r="R46" s="9"/>
      <c r="S46" s="9"/>
      <c r="T46" s="9"/>
      <c r="U46" s="9"/>
      <c r="V46" s="9"/>
      <c r="W46" s="9"/>
      <c r="X46" s="9"/>
      <c r="Y46" s="9"/>
      <c r="Z46" s="9"/>
    </row>
    <row r="47" spans="1:26" ht="15.5" x14ac:dyDescent="0.35">
      <c r="A47" s="58" t="s">
        <v>26</v>
      </c>
      <c r="B47" s="55"/>
      <c r="C47" s="9"/>
      <c r="D47" s="9"/>
      <c r="E47" s="9"/>
      <c r="F47" s="9"/>
      <c r="G47" s="9"/>
      <c r="H47" s="9"/>
      <c r="I47" s="9"/>
      <c r="J47" s="9"/>
      <c r="K47" s="9"/>
      <c r="L47" s="9"/>
      <c r="M47" s="9"/>
      <c r="N47" s="9"/>
      <c r="O47" s="9"/>
      <c r="P47" s="9"/>
      <c r="Q47" s="9"/>
      <c r="R47" s="9"/>
      <c r="S47" s="9"/>
      <c r="T47" s="9"/>
      <c r="U47" s="9"/>
      <c r="V47" s="9"/>
      <c r="W47" s="9"/>
      <c r="X47" s="9"/>
      <c r="Y47" s="9"/>
      <c r="Z47" s="9"/>
    </row>
    <row r="48" spans="1:26" ht="15.5" x14ac:dyDescent="0.35">
      <c r="A48" s="56"/>
      <c r="B48" s="55"/>
      <c r="C48" s="9"/>
      <c r="D48" s="9"/>
      <c r="E48" s="9"/>
      <c r="F48" s="9"/>
      <c r="G48" s="9"/>
      <c r="H48" s="9"/>
      <c r="I48" s="9"/>
      <c r="J48" s="9"/>
      <c r="K48" s="9"/>
      <c r="L48" s="9"/>
      <c r="M48" s="9"/>
      <c r="N48" s="9"/>
      <c r="O48" s="9"/>
      <c r="P48" s="9"/>
      <c r="Q48" s="9"/>
      <c r="R48" s="9"/>
      <c r="S48" s="9"/>
      <c r="T48" s="9"/>
      <c r="U48" s="9"/>
      <c r="V48" s="9"/>
      <c r="W48" s="9"/>
      <c r="X48" s="9"/>
      <c r="Y48" s="9"/>
      <c r="Z48" s="9"/>
    </row>
    <row r="49" spans="1:26" ht="37.5" customHeight="1" x14ac:dyDescent="0.35">
      <c r="A49" s="54" t="s">
        <v>27</v>
      </c>
      <c r="B49" s="55"/>
      <c r="C49" s="9"/>
      <c r="D49" s="9"/>
      <c r="E49" s="9"/>
      <c r="F49" s="9"/>
      <c r="G49" s="9"/>
      <c r="H49" s="9"/>
      <c r="I49" s="9"/>
      <c r="J49" s="9"/>
      <c r="K49" s="9"/>
      <c r="L49" s="9"/>
      <c r="M49" s="9"/>
      <c r="N49" s="9"/>
      <c r="O49" s="9"/>
      <c r="P49" s="9"/>
      <c r="Q49" s="9"/>
      <c r="R49" s="9"/>
      <c r="S49" s="9"/>
      <c r="T49" s="9"/>
      <c r="U49" s="9"/>
      <c r="V49" s="9"/>
      <c r="W49" s="9"/>
      <c r="X49" s="9"/>
      <c r="Y49" s="9"/>
      <c r="Z49" s="9"/>
    </row>
    <row r="50" spans="1:26" ht="15.5" x14ac:dyDescent="0.35">
      <c r="A50" s="56"/>
      <c r="B50" s="55"/>
      <c r="C50" s="9"/>
      <c r="D50" s="9"/>
      <c r="E50" s="9"/>
      <c r="F50" s="9"/>
      <c r="G50" s="9"/>
      <c r="H50" s="9"/>
      <c r="I50" s="9"/>
      <c r="J50" s="9"/>
      <c r="K50" s="9"/>
      <c r="L50" s="9"/>
      <c r="M50" s="9"/>
      <c r="N50" s="9"/>
      <c r="O50" s="9"/>
      <c r="P50" s="9"/>
      <c r="Q50" s="9"/>
      <c r="R50" s="9"/>
      <c r="S50" s="9"/>
      <c r="T50" s="9"/>
      <c r="U50" s="9"/>
      <c r="V50" s="9"/>
      <c r="W50" s="9"/>
      <c r="X50" s="9"/>
      <c r="Y50" s="9"/>
      <c r="Z50" s="9"/>
    </row>
    <row r="51" spans="1:26" ht="15.5" x14ac:dyDescent="0.35">
      <c r="A51" s="54" t="s">
        <v>28</v>
      </c>
      <c r="B51" s="55"/>
      <c r="C51" s="9"/>
      <c r="D51" s="9"/>
      <c r="E51" s="9"/>
      <c r="F51" s="9"/>
      <c r="G51" s="9"/>
      <c r="H51" s="9"/>
      <c r="I51" s="9"/>
      <c r="J51" s="9"/>
      <c r="K51" s="9"/>
      <c r="L51" s="9"/>
      <c r="M51" s="9"/>
      <c r="N51" s="9"/>
      <c r="O51" s="9"/>
      <c r="P51" s="9"/>
      <c r="Q51" s="9"/>
      <c r="R51" s="9"/>
      <c r="S51" s="9"/>
      <c r="T51" s="9"/>
      <c r="U51" s="9"/>
      <c r="V51" s="9"/>
      <c r="W51" s="9"/>
      <c r="X51" s="9"/>
      <c r="Y51" s="9"/>
      <c r="Z51" s="9"/>
    </row>
    <row r="52" spans="1:26" ht="15.5" x14ac:dyDescent="0.35">
      <c r="A52" s="56"/>
      <c r="B52" s="55"/>
      <c r="C52" s="9"/>
      <c r="D52" s="9"/>
      <c r="E52" s="9"/>
      <c r="F52" s="9"/>
      <c r="G52" s="9"/>
      <c r="H52" s="9"/>
      <c r="I52" s="9"/>
      <c r="J52" s="9"/>
      <c r="K52" s="9"/>
      <c r="L52" s="9"/>
      <c r="M52" s="9"/>
      <c r="N52" s="9"/>
      <c r="O52" s="9"/>
      <c r="P52" s="9"/>
      <c r="Q52" s="9"/>
      <c r="R52" s="9"/>
      <c r="S52" s="9"/>
      <c r="T52" s="9"/>
      <c r="U52" s="9"/>
      <c r="V52" s="9"/>
      <c r="W52" s="9"/>
      <c r="X52" s="9"/>
      <c r="Y52" s="9"/>
      <c r="Z52" s="9"/>
    </row>
    <row r="53" spans="1:26" ht="15.5" x14ac:dyDescent="0.35">
      <c r="A53" s="57" t="s">
        <v>29</v>
      </c>
      <c r="B53" s="55"/>
      <c r="C53" s="9"/>
      <c r="D53" s="9"/>
      <c r="E53" s="9"/>
      <c r="F53" s="9"/>
      <c r="G53" s="9"/>
      <c r="H53" s="9"/>
      <c r="I53" s="9"/>
      <c r="J53" s="9"/>
      <c r="K53" s="9"/>
      <c r="L53" s="9"/>
      <c r="M53" s="9"/>
      <c r="N53" s="9"/>
      <c r="O53" s="9"/>
      <c r="P53" s="9"/>
      <c r="Q53" s="9"/>
      <c r="R53" s="9"/>
      <c r="S53" s="9"/>
      <c r="T53" s="9"/>
      <c r="U53" s="9"/>
      <c r="V53" s="9"/>
      <c r="W53" s="9"/>
      <c r="X53" s="9"/>
      <c r="Y53" s="9"/>
      <c r="Z53" s="9"/>
    </row>
    <row r="54" spans="1:26" ht="15.5" x14ac:dyDescent="0.35">
      <c r="A54" s="56"/>
      <c r="B54" s="55"/>
      <c r="C54" s="9"/>
      <c r="D54" s="9"/>
      <c r="E54" s="9"/>
      <c r="F54" s="9"/>
      <c r="G54" s="9"/>
      <c r="H54" s="9"/>
      <c r="I54" s="9"/>
      <c r="J54" s="9"/>
      <c r="K54" s="9"/>
      <c r="L54" s="9"/>
      <c r="M54" s="9"/>
      <c r="N54" s="9"/>
      <c r="O54" s="9"/>
      <c r="P54" s="9"/>
      <c r="Q54" s="9"/>
      <c r="R54" s="9"/>
      <c r="S54" s="9"/>
      <c r="T54" s="9"/>
      <c r="U54" s="9"/>
      <c r="V54" s="9"/>
      <c r="W54" s="9"/>
      <c r="X54" s="9"/>
      <c r="Y54" s="9"/>
      <c r="Z54" s="9"/>
    </row>
    <row r="55" spans="1:26" ht="15.5" x14ac:dyDescent="0.35">
      <c r="A55" s="54" t="s">
        <v>30</v>
      </c>
      <c r="B55" s="55"/>
      <c r="C55" s="9"/>
      <c r="D55" s="9"/>
      <c r="E55" s="9"/>
      <c r="F55" s="9"/>
      <c r="G55" s="9"/>
      <c r="H55" s="9"/>
      <c r="I55" s="9"/>
      <c r="J55" s="9"/>
      <c r="K55" s="9"/>
      <c r="L55" s="9"/>
      <c r="M55" s="9"/>
      <c r="N55" s="9"/>
      <c r="O55" s="9"/>
      <c r="P55" s="9"/>
      <c r="Q55" s="9"/>
      <c r="R55" s="9"/>
      <c r="S55" s="9"/>
      <c r="T55" s="9"/>
      <c r="U55" s="9"/>
      <c r="V55" s="9"/>
      <c r="W55" s="9"/>
      <c r="X55" s="9"/>
      <c r="Y55" s="9"/>
      <c r="Z55" s="9"/>
    </row>
    <row r="56" spans="1:26" ht="15.5" x14ac:dyDescent="0.35">
      <c r="A56" s="54" t="s">
        <v>31</v>
      </c>
      <c r="B56" s="55"/>
      <c r="C56" s="9"/>
      <c r="D56" s="9"/>
      <c r="E56" s="9"/>
      <c r="F56" s="9"/>
      <c r="G56" s="9"/>
      <c r="H56" s="9"/>
      <c r="I56" s="9"/>
      <c r="J56" s="9"/>
      <c r="K56" s="9"/>
      <c r="L56" s="9"/>
      <c r="M56" s="9"/>
      <c r="N56" s="9"/>
      <c r="O56" s="9"/>
      <c r="P56" s="9"/>
      <c r="Q56" s="9"/>
      <c r="R56" s="9"/>
      <c r="S56" s="9"/>
      <c r="T56" s="9"/>
      <c r="U56" s="9"/>
      <c r="V56" s="9"/>
      <c r="W56" s="9"/>
      <c r="X56" s="9"/>
      <c r="Y56" s="9"/>
      <c r="Z56" s="9"/>
    </row>
    <row r="57" spans="1:26" ht="15.5" x14ac:dyDescent="0.35">
      <c r="A57" s="54" t="s">
        <v>32</v>
      </c>
      <c r="B57" s="55"/>
      <c r="C57" s="9"/>
      <c r="D57" s="9"/>
      <c r="E57" s="9"/>
      <c r="F57" s="9"/>
      <c r="G57" s="9"/>
      <c r="H57" s="9"/>
      <c r="I57" s="9"/>
      <c r="J57" s="9"/>
      <c r="K57" s="9"/>
      <c r="L57" s="9"/>
      <c r="M57" s="9"/>
      <c r="N57" s="9"/>
      <c r="O57" s="9"/>
      <c r="P57" s="9"/>
      <c r="Q57" s="9"/>
      <c r="R57" s="9"/>
      <c r="S57" s="9"/>
      <c r="T57" s="9"/>
      <c r="U57" s="9"/>
      <c r="V57" s="9"/>
      <c r="W57" s="9"/>
      <c r="X57" s="9"/>
      <c r="Y57" s="9"/>
      <c r="Z57" s="9"/>
    </row>
    <row r="58" spans="1:26" ht="42.75" customHeight="1" x14ac:dyDescent="0.35">
      <c r="A58" s="54" t="s">
        <v>33</v>
      </c>
      <c r="B58" s="55"/>
      <c r="C58" s="9"/>
      <c r="D58" s="9"/>
      <c r="E58" s="9"/>
      <c r="F58" s="9"/>
      <c r="G58" s="9"/>
      <c r="H58" s="9"/>
      <c r="I58" s="9"/>
      <c r="J58" s="9"/>
      <c r="K58" s="9"/>
      <c r="L58" s="9"/>
      <c r="M58" s="9"/>
      <c r="N58" s="9"/>
      <c r="O58" s="9"/>
      <c r="P58" s="9"/>
      <c r="Q58" s="9"/>
      <c r="R58" s="9"/>
      <c r="S58" s="9"/>
      <c r="T58" s="9"/>
      <c r="U58" s="9"/>
      <c r="V58" s="9"/>
      <c r="W58" s="9"/>
      <c r="X58" s="9"/>
      <c r="Y58" s="9"/>
      <c r="Z58" s="9"/>
    </row>
    <row r="59" spans="1:26" ht="15.5" x14ac:dyDescent="0.35">
      <c r="A59" s="56"/>
      <c r="B59" s="55"/>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35">
      <c r="A60" s="54" t="s">
        <v>34</v>
      </c>
      <c r="B60" s="55"/>
      <c r="C60" s="9"/>
      <c r="D60" s="9"/>
      <c r="E60" s="9"/>
      <c r="F60" s="9"/>
      <c r="G60" s="9"/>
      <c r="H60" s="9"/>
      <c r="I60" s="9"/>
      <c r="J60" s="9"/>
      <c r="K60" s="9"/>
      <c r="L60" s="9"/>
      <c r="M60" s="9"/>
      <c r="N60" s="9"/>
      <c r="O60" s="9"/>
      <c r="P60" s="9"/>
      <c r="Q60" s="9"/>
      <c r="R60" s="9"/>
      <c r="S60" s="9"/>
      <c r="T60" s="9"/>
      <c r="U60" s="9"/>
      <c r="V60" s="9"/>
      <c r="W60" s="9"/>
      <c r="X60" s="9"/>
      <c r="Y60" s="9"/>
      <c r="Z60" s="9"/>
    </row>
    <row r="61" spans="1:26" ht="15.5" x14ac:dyDescent="0.35">
      <c r="A61" s="54" t="s">
        <v>35</v>
      </c>
      <c r="B61" s="55"/>
      <c r="C61" s="9"/>
      <c r="D61" s="9"/>
      <c r="E61" s="9"/>
      <c r="F61" s="9"/>
      <c r="G61" s="9"/>
      <c r="H61" s="9"/>
      <c r="I61" s="9"/>
      <c r="J61" s="9"/>
      <c r="K61" s="9"/>
      <c r="L61" s="9"/>
      <c r="M61" s="9"/>
      <c r="N61" s="9"/>
      <c r="O61" s="9"/>
      <c r="P61" s="9"/>
      <c r="Q61" s="9"/>
      <c r="R61" s="9"/>
      <c r="S61" s="9"/>
      <c r="T61" s="9"/>
      <c r="U61" s="9"/>
      <c r="V61" s="9"/>
      <c r="W61" s="9"/>
      <c r="X61" s="9"/>
      <c r="Y61" s="9"/>
      <c r="Z61" s="9"/>
    </row>
    <row r="62" spans="1:26" ht="15.5" x14ac:dyDescent="0.35">
      <c r="A62" s="54" t="s">
        <v>36</v>
      </c>
      <c r="B62" s="55"/>
      <c r="C62" s="9"/>
      <c r="D62" s="9"/>
      <c r="E62" s="9"/>
      <c r="F62" s="9"/>
      <c r="G62" s="9"/>
      <c r="H62" s="9"/>
      <c r="I62" s="9"/>
      <c r="J62" s="9"/>
      <c r="K62" s="9"/>
      <c r="L62" s="9"/>
      <c r="M62" s="9"/>
      <c r="N62" s="9"/>
      <c r="O62" s="9"/>
      <c r="P62" s="9"/>
      <c r="Q62" s="9"/>
      <c r="R62" s="9"/>
      <c r="S62" s="9"/>
      <c r="T62" s="9"/>
      <c r="U62" s="9"/>
      <c r="V62" s="9"/>
      <c r="W62" s="9"/>
      <c r="X62" s="9"/>
      <c r="Y62" s="9"/>
      <c r="Z62" s="9"/>
    </row>
    <row r="63" spans="1:26" ht="15.5" x14ac:dyDescent="0.35">
      <c r="A63" s="56"/>
      <c r="B63" s="55"/>
      <c r="C63" s="9"/>
      <c r="D63" s="9"/>
      <c r="E63" s="9"/>
      <c r="F63" s="9"/>
      <c r="G63" s="9"/>
      <c r="H63" s="9"/>
      <c r="I63" s="9"/>
      <c r="J63" s="9"/>
      <c r="K63" s="9"/>
      <c r="L63" s="9"/>
      <c r="M63" s="9"/>
      <c r="N63" s="9"/>
      <c r="O63" s="9"/>
      <c r="P63" s="9"/>
      <c r="Q63" s="9"/>
      <c r="R63" s="9"/>
      <c r="S63" s="9"/>
      <c r="T63" s="9"/>
      <c r="U63" s="9"/>
      <c r="V63" s="9"/>
      <c r="W63" s="9"/>
      <c r="X63" s="9"/>
      <c r="Y63" s="9"/>
      <c r="Z63" s="9"/>
    </row>
    <row r="64" spans="1:26" ht="15.5" x14ac:dyDescent="0.35">
      <c r="A64" s="54" t="s">
        <v>37</v>
      </c>
      <c r="B64" s="55"/>
      <c r="C64" s="9"/>
      <c r="D64" s="9"/>
      <c r="E64" s="9"/>
      <c r="F64" s="9"/>
      <c r="G64" s="9"/>
      <c r="H64" s="9"/>
      <c r="I64" s="9"/>
      <c r="J64" s="9"/>
      <c r="K64" s="9"/>
      <c r="L64" s="9"/>
      <c r="M64" s="9"/>
      <c r="N64" s="9"/>
      <c r="O64" s="9"/>
      <c r="P64" s="9"/>
      <c r="Q64" s="9"/>
      <c r="R64" s="9"/>
      <c r="S64" s="9"/>
      <c r="T64" s="9"/>
      <c r="U64" s="9"/>
      <c r="V64" s="9"/>
      <c r="W64" s="9"/>
      <c r="X64" s="9"/>
      <c r="Y64" s="9"/>
      <c r="Z64" s="9"/>
    </row>
    <row r="65" spans="1:26" ht="15.5" x14ac:dyDescent="0.35">
      <c r="A65" s="56"/>
      <c r="B65" s="55"/>
      <c r="C65" s="9"/>
      <c r="D65" s="9"/>
      <c r="E65" s="9"/>
      <c r="F65" s="9"/>
      <c r="G65" s="9"/>
      <c r="H65" s="9"/>
      <c r="I65" s="9"/>
      <c r="J65" s="9"/>
      <c r="K65" s="9"/>
      <c r="L65" s="9"/>
      <c r="M65" s="9"/>
      <c r="N65" s="9"/>
      <c r="O65" s="9"/>
      <c r="P65" s="9"/>
      <c r="Q65" s="9"/>
      <c r="R65" s="9"/>
      <c r="S65" s="9"/>
      <c r="T65" s="9"/>
      <c r="U65" s="9"/>
      <c r="V65" s="9"/>
      <c r="W65" s="9"/>
      <c r="X65" s="9"/>
      <c r="Y65" s="9"/>
      <c r="Z65" s="9"/>
    </row>
    <row r="66" spans="1:26" ht="15.5" x14ac:dyDescent="0.35">
      <c r="A66" s="58" t="s">
        <v>38</v>
      </c>
      <c r="B66" s="55"/>
      <c r="C66" s="9"/>
      <c r="D66" s="9"/>
      <c r="E66" s="9"/>
      <c r="F66" s="9"/>
      <c r="G66" s="9"/>
      <c r="H66" s="9"/>
      <c r="I66" s="9"/>
      <c r="J66" s="9"/>
      <c r="K66" s="9"/>
      <c r="L66" s="9"/>
      <c r="M66" s="9"/>
      <c r="N66" s="9"/>
      <c r="O66" s="9"/>
      <c r="P66" s="9"/>
      <c r="Q66" s="9"/>
      <c r="R66" s="9"/>
      <c r="S66" s="9"/>
      <c r="T66" s="9"/>
      <c r="U66" s="9"/>
      <c r="V66" s="9"/>
      <c r="W66" s="9"/>
      <c r="X66" s="9"/>
      <c r="Y66" s="9"/>
      <c r="Z66" s="9"/>
    </row>
    <row r="67" spans="1:26" ht="15.5" x14ac:dyDescent="0.35">
      <c r="A67" s="56"/>
      <c r="B67" s="55"/>
      <c r="C67" s="9"/>
      <c r="D67" s="9"/>
      <c r="E67" s="9"/>
      <c r="F67" s="9"/>
      <c r="G67" s="9"/>
      <c r="H67" s="9"/>
      <c r="I67" s="9"/>
      <c r="J67" s="9"/>
      <c r="K67" s="9"/>
      <c r="L67" s="9"/>
      <c r="M67" s="9"/>
      <c r="N67" s="9"/>
      <c r="O67" s="9"/>
      <c r="P67" s="9"/>
      <c r="Q67" s="9"/>
      <c r="R67" s="9"/>
      <c r="S67" s="9"/>
      <c r="T67" s="9"/>
      <c r="U67" s="9"/>
      <c r="V67" s="9"/>
      <c r="W67" s="9"/>
      <c r="X67" s="9"/>
      <c r="Y67" s="9"/>
      <c r="Z67" s="9"/>
    </row>
    <row r="68" spans="1:26" ht="15.5" x14ac:dyDescent="0.35">
      <c r="A68" s="54" t="s">
        <v>39</v>
      </c>
      <c r="B68" s="55"/>
      <c r="C68" s="9"/>
      <c r="D68" s="9"/>
      <c r="E68" s="9"/>
      <c r="F68" s="9"/>
      <c r="G68" s="9"/>
      <c r="H68" s="9"/>
      <c r="I68" s="9"/>
      <c r="J68" s="9"/>
      <c r="K68" s="9"/>
      <c r="L68" s="9"/>
      <c r="M68" s="9"/>
      <c r="N68" s="9"/>
      <c r="O68" s="9"/>
      <c r="P68" s="9"/>
      <c r="Q68" s="9"/>
      <c r="R68" s="9"/>
      <c r="S68" s="9"/>
      <c r="T68" s="9"/>
      <c r="U68" s="9"/>
      <c r="V68" s="9"/>
      <c r="W68" s="9"/>
      <c r="X68" s="9"/>
      <c r="Y68" s="9"/>
      <c r="Z68" s="9"/>
    </row>
    <row r="69" spans="1:26" ht="15.5" x14ac:dyDescent="0.35">
      <c r="A69" s="56"/>
      <c r="B69" s="55"/>
      <c r="C69" s="9"/>
      <c r="D69" s="9"/>
      <c r="E69" s="9"/>
      <c r="F69" s="9"/>
      <c r="G69" s="9"/>
      <c r="H69" s="9"/>
      <c r="I69" s="9"/>
      <c r="J69" s="9"/>
      <c r="K69" s="9"/>
      <c r="L69" s="9"/>
      <c r="M69" s="9"/>
      <c r="N69" s="9"/>
      <c r="O69" s="9"/>
      <c r="P69" s="9"/>
      <c r="Q69" s="9"/>
      <c r="R69" s="9"/>
      <c r="S69" s="9"/>
      <c r="T69" s="9"/>
      <c r="U69" s="9"/>
      <c r="V69" s="9"/>
      <c r="W69" s="9"/>
      <c r="X69" s="9"/>
      <c r="Y69" s="9"/>
      <c r="Z69" s="9"/>
    </row>
    <row r="70" spans="1:26" ht="15.5" x14ac:dyDescent="0.35">
      <c r="A70" s="54" t="s">
        <v>40</v>
      </c>
      <c r="B70" s="55"/>
      <c r="C70" s="9"/>
      <c r="D70" s="9"/>
      <c r="E70" s="9"/>
      <c r="F70" s="9"/>
      <c r="G70" s="9"/>
      <c r="H70" s="9"/>
      <c r="I70" s="9"/>
      <c r="J70" s="9"/>
      <c r="K70" s="9"/>
      <c r="L70" s="9"/>
      <c r="M70" s="9"/>
      <c r="N70" s="9"/>
      <c r="O70" s="9"/>
      <c r="P70" s="9"/>
      <c r="Q70" s="9"/>
      <c r="R70" s="9"/>
      <c r="S70" s="9"/>
      <c r="T70" s="9"/>
      <c r="U70" s="9"/>
      <c r="V70" s="9"/>
      <c r="W70" s="9"/>
      <c r="X70" s="9"/>
      <c r="Y70" s="9"/>
      <c r="Z70" s="9"/>
    </row>
    <row r="71" spans="1:26" ht="15.5" x14ac:dyDescent="0.35">
      <c r="A71" s="56"/>
      <c r="B71" s="55"/>
      <c r="C71" s="9"/>
      <c r="D71" s="9"/>
      <c r="E71" s="9"/>
      <c r="F71" s="9"/>
      <c r="G71" s="9"/>
      <c r="H71" s="9"/>
      <c r="I71" s="9"/>
      <c r="J71" s="9"/>
      <c r="K71" s="9"/>
      <c r="L71" s="9"/>
      <c r="M71" s="9"/>
      <c r="N71" s="9"/>
      <c r="O71" s="9"/>
      <c r="P71" s="9"/>
      <c r="Q71" s="9"/>
      <c r="R71" s="9"/>
      <c r="S71" s="9"/>
      <c r="T71" s="9"/>
      <c r="U71" s="9"/>
      <c r="V71" s="9"/>
      <c r="W71" s="9"/>
      <c r="X71" s="9"/>
      <c r="Y71" s="9"/>
      <c r="Z71" s="9"/>
    </row>
    <row r="72" spans="1:26" ht="15.5" x14ac:dyDescent="0.35">
      <c r="A72" s="54" t="s">
        <v>41</v>
      </c>
      <c r="B72" s="55"/>
      <c r="C72" s="9"/>
      <c r="D72" s="9"/>
      <c r="E72" s="9"/>
      <c r="F72" s="9"/>
      <c r="G72" s="9"/>
      <c r="H72" s="9"/>
      <c r="I72" s="9"/>
      <c r="J72" s="9"/>
      <c r="K72" s="9"/>
      <c r="L72" s="9"/>
      <c r="M72" s="9"/>
      <c r="N72" s="9"/>
      <c r="O72" s="9"/>
      <c r="P72" s="9"/>
      <c r="Q72" s="9"/>
      <c r="R72" s="9"/>
      <c r="S72" s="9"/>
      <c r="T72" s="9"/>
      <c r="U72" s="9"/>
      <c r="V72" s="9"/>
      <c r="W72" s="9"/>
      <c r="X72" s="9"/>
      <c r="Y72" s="9"/>
      <c r="Z72" s="9"/>
    </row>
    <row r="73" spans="1:26" ht="39.75" customHeight="1" x14ac:dyDescent="0.35">
      <c r="A73" s="54" t="s">
        <v>42</v>
      </c>
      <c r="B73" s="55"/>
      <c r="C73" s="9"/>
      <c r="D73" s="9"/>
      <c r="E73" s="9"/>
      <c r="F73" s="9"/>
      <c r="G73" s="9"/>
      <c r="H73" s="9"/>
      <c r="I73" s="9"/>
      <c r="J73" s="9"/>
      <c r="K73" s="9"/>
      <c r="L73" s="9"/>
      <c r="M73" s="9"/>
      <c r="N73" s="9"/>
      <c r="O73" s="9"/>
      <c r="P73" s="9"/>
      <c r="Q73" s="9"/>
      <c r="R73" s="9"/>
      <c r="S73" s="9"/>
      <c r="T73" s="9"/>
      <c r="U73" s="9"/>
      <c r="V73" s="9"/>
      <c r="W73" s="9"/>
      <c r="X73" s="9"/>
      <c r="Y73" s="9"/>
      <c r="Z73" s="9"/>
    </row>
    <row r="74" spans="1:26" ht="15.5" x14ac:dyDescent="0.35">
      <c r="A74" s="54" t="s">
        <v>43</v>
      </c>
      <c r="B74" s="55"/>
      <c r="C74" s="9"/>
      <c r="D74" s="9"/>
      <c r="E74" s="9"/>
      <c r="F74" s="9"/>
      <c r="G74" s="9"/>
      <c r="H74" s="9"/>
      <c r="I74" s="9"/>
      <c r="J74" s="9"/>
      <c r="K74" s="9"/>
      <c r="L74" s="9"/>
      <c r="M74" s="9"/>
      <c r="N74" s="9"/>
      <c r="O74" s="9"/>
      <c r="P74" s="9"/>
      <c r="Q74" s="9"/>
      <c r="R74" s="9"/>
      <c r="S74" s="9"/>
      <c r="T74" s="9"/>
      <c r="U74" s="9"/>
      <c r="V74" s="9"/>
      <c r="W74" s="9"/>
      <c r="X74" s="9"/>
      <c r="Y74" s="9"/>
      <c r="Z74" s="9"/>
    </row>
    <row r="75" spans="1:26" ht="15.5" x14ac:dyDescent="0.35">
      <c r="A75" s="56"/>
      <c r="B75" s="55"/>
      <c r="C75" s="9"/>
      <c r="D75" s="9"/>
      <c r="E75" s="9"/>
      <c r="F75" s="9"/>
      <c r="G75" s="9"/>
      <c r="H75" s="9"/>
      <c r="I75" s="9"/>
      <c r="J75" s="9"/>
      <c r="K75" s="9"/>
      <c r="L75" s="9"/>
      <c r="M75" s="9"/>
      <c r="N75" s="9"/>
      <c r="O75" s="9"/>
      <c r="P75" s="9"/>
      <c r="Q75" s="9"/>
      <c r="R75" s="9"/>
      <c r="S75" s="9"/>
      <c r="T75" s="9"/>
      <c r="U75" s="9"/>
      <c r="V75" s="9"/>
      <c r="W75" s="9"/>
      <c r="X75" s="9"/>
      <c r="Y75" s="9"/>
      <c r="Z75" s="9"/>
    </row>
    <row r="76" spans="1:26" ht="15.5" x14ac:dyDescent="0.35">
      <c r="A76" s="54" t="s">
        <v>44</v>
      </c>
      <c r="B76" s="55"/>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35">
      <c r="A77" s="59" t="s">
        <v>45</v>
      </c>
      <c r="B77" s="55"/>
      <c r="C77" s="9"/>
      <c r="D77" s="9"/>
      <c r="E77" s="9"/>
      <c r="F77" s="9"/>
      <c r="G77" s="9"/>
      <c r="H77" s="9"/>
      <c r="I77" s="9"/>
      <c r="J77" s="9"/>
      <c r="K77" s="9"/>
      <c r="L77" s="9"/>
      <c r="M77" s="9"/>
      <c r="N77" s="9"/>
      <c r="O77" s="9"/>
      <c r="P77" s="9"/>
      <c r="Q77" s="9"/>
      <c r="R77" s="9"/>
      <c r="S77" s="9"/>
      <c r="T77" s="9"/>
      <c r="U77" s="9"/>
      <c r="V77" s="9"/>
      <c r="W77" s="9"/>
      <c r="X77" s="9"/>
      <c r="Y77" s="9"/>
      <c r="Z77" s="9"/>
    </row>
    <row r="78" spans="1:26" ht="15.5" x14ac:dyDescent="0.35">
      <c r="A78" s="54" t="s">
        <v>46</v>
      </c>
      <c r="B78" s="55"/>
      <c r="C78" s="9"/>
      <c r="D78" s="9"/>
      <c r="E78" s="9"/>
      <c r="F78" s="9"/>
      <c r="G78" s="9"/>
      <c r="H78" s="9"/>
      <c r="I78" s="9"/>
      <c r="J78" s="9"/>
      <c r="K78" s="9"/>
      <c r="L78" s="9"/>
      <c r="M78" s="9"/>
      <c r="N78" s="9"/>
      <c r="O78" s="9"/>
      <c r="P78" s="9"/>
      <c r="Q78" s="9"/>
      <c r="R78" s="9"/>
      <c r="S78" s="9"/>
      <c r="T78" s="9"/>
      <c r="U78" s="9"/>
      <c r="V78" s="9"/>
      <c r="W78" s="9"/>
      <c r="X78" s="9"/>
      <c r="Y78" s="9"/>
      <c r="Z78" s="9"/>
    </row>
    <row r="79" spans="1:26" ht="15.5" x14ac:dyDescent="0.35">
      <c r="A79" s="56"/>
      <c r="B79" s="55"/>
      <c r="C79" s="9"/>
      <c r="D79" s="9"/>
      <c r="E79" s="9"/>
      <c r="F79" s="9"/>
      <c r="G79" s="9"/>
      <c r="H79" s="9"/>
      <c r="I79" s="9"/>
      <c r="J79" s="9"/>
      <c r="K79" s="9"/>
      <c r="L79" s="9"/>
      <c r="M79" s="9"/>
      <c r="N79" s="9"/>
      <c r="O79" s="9"/>
      <c r="P79" s="9"/>
      <c r="Q79" s="9"/>
      <c r="R79" s="9"/>
      <c r="S79" s="9"/>
      <c r="T79" s="9"/>
      <c r="U79" s="9"/>
      <c r="V79" s="9"/>
      <c r="W79" s="9"/>
      <c r="X79" s="9"/>
      <c r="Y79" s="9"/>
      <c r="Z79" s="9"/>
    </row>
    <row r="80" spans="1:26" ht="15.5" x14ac:dyDescent="0.35">
      <c r="A80" s="58" t="s">
        <v>47</v>
      </c>
      <c r="B80" s="55"/>
      <c r="C80" s="9"/>
      <c r="D80" s="9"/>
      <c r="E80" s="9"/>
      <c r="F80" s="9"/>
      <c r="G80" s="9"/>
      <c r="H80" s="9"/>
      <c r="I80" s="9"/>
      <c r="J80" s="9"/>
      <c r="K80" s="9"/>
      <c r="L80" s="9"/>
      <c r="M80" s="9"/>
      <c r="N80" s="9"/>
      <c r="O80" s="9"/>
      <c r="P80" s="9"/>
      <c r="Q80" s="9"/>
      <c r="R80" s="9"/>
      <c r="S80" s="9"/>
      <c r="T80" s="9"/>
      <c r="U80" s="9"/>
      <c r="V80" s="9"/>
      <c r="W80" s="9"/>
      <c r="X80" s="9"/>
      <c r="Y80" s="9"/>
      <c r="Z80" s="9"/>
    </row>
    <row r="81" spans="1:26" ht="15.5" x14ac:dyDescent="0.35">
      <c r="A81" s="56"/>
      <c r="B81" s="55"/>
      <c r="C81" s="9"/>
      <c r="D81" s="9"/>
      <c r="E81" s="9"/>
      <c r="F81" s="9"/>
      <c r="G81" s="9"/>
      <c r="H81" s="9"/>
      <c r="I81" s="9"/>
      <c r="J81" s="9"/>
      <c r="K81" s="9"/>
      <c r="L81" s="9"/>
      <c r="M81" s="9"/>
      <c r="N81" s="9"/>
      <c r="O81" s="9"/>
      <c r="P81" s="9"/>
      <c r="Q81" s="9"/>
      <c r="R81" s="9"/>
      <c r="S81" s="9"/>
      <c r="T81" s="9"/>
      <c r="U81" s="9"/>
      <c r="V81" s="9"/>
      <c r="W81" s="9"/>
      <c r="X81" s="9"/>
      <c r="Y81" s="9"/>
      <c r="Z81" s="9"/>
    </row>
    <row r="82" spans="1:26" ht="15.5" x14ac:dyDescent="0.35">
      <c r="A82" s="54" t="s">
        <v>48</v>
      </c>
      <c r="B82" s="55"/>
      <c r="C82" s="9"/>
      <c r="D82" s="9"/>
      <c r="E82" s="9"/>
      <c r="F82" s="9"/>
      <c r="G82" s="9"/>
      <c r="H82" s="9"/>
      <c r="I82" s="9"/>
      <c r="J82" s="9"/>
      <c r="K82" s="9"/>
      <c r="L82" s="9"/>
      <c r="M82" s="9"/>
      <c r="N82" s="9"/>
      <c r="O82" s="9"/>
      <c r="P82" s="9"/>
      <c r="Q82" s="9"/>
      <c r="R82" s="9"/>
      <c r="S82" s="9"/>
      <c r="T82" s="9"/>
      <c r="U82" s="9"/>
      <c r="V82" s="9"/>
      <c r="W82" s="9"/>
      <c r="X82" s="9"/>
      <c r="Y82" s="9"/>
      <c r="Z82" s="9"/>
    </row>
    <row r="83" spans="1:26" ht="15.5" x14ac:dyDescent="0.35">
      <c r="A83" s="56"/>
      <c r="B83" s="55"/>
      <c r="C83" s="9"/>
      <c r="D83" s="9"/>
      <c r="E83" s="9"/>
      <c r="F83" s="9"/>
      <c r="G83" s="9"/>
      <c r="H83" s="9"/>
      <c r="I83" s="9"/>
      <c r="J83" s="9"/>
      <c r="K83" s="9"/>
      <c r="L83" s="9"/>
      <c r="M83" s="9"/>
      <c r="N83" s="9"/>
      <c r="O83" s="9"/>
      <c r="P83" s="9"/>
      <c r="Q83" s="9"/>
      <c r="R83" s="9"/>
      <c r="S83" s="9"/>
      <c r="T83" s="9"/>
      <c r="U83" s="9"/>
      <c r="V83" s="9"/>
      <c r="W83" s="9"/>
      <c r="X83" s="9"/>
      <c r="Y83" s="9"/>
      <c r="Z83" s="9"/>
    </row>
    <row r="84" spans="1:26" ht="15.5" x14ac:dyDescent="0.35">
      <c r="A84" s="54" t="s">
        <v>49</v>
      </c>
      <c r="B84" s="55"/>
      <c r="C84" s="9"/>
      <c r="D84" s="9"/>
      <c r="E84" s="9"/>
      <c r="F84" s="9"/>
      <c r="G84" s="9"/>
      <c r="H84" s="9"/>
      <c r="I84" s="9"/>
      <c r="J84" s="9"/>
      <c r="K84" s="9"/>
      <c r="L84" s="9"/>
      <c r="M84" s="9"/>
      <c r="N84" s="9"/>
      <c r="O84" s="9"/>
      <c r="P84" s="9"/>
      <c r="Q84" s="9"/>
      <c r="R84" s="9"/>
      <c r="S84" s="9"/>
      <c r="T84" s="9"/>
      <c r="U84" s="9"/>
      <c r="V84" s="9"/>
      <c r="W84" s="9"/>
      <c r="X84" s="9"/>
      <c r="Y84" s="9"/>
      <c r="Z84" s="9"/>
    </row>
    <row r="85" spans="1:26" ht="15.5" x14ac:dyDescent="0.35">
      <c r="A85" s="56"/>
      <c r="B85" s="55"/>
      <c r="C85" s="9"/>
      <c r="D85" s="9"/>
      <c r="E85" s="9"/>
      <c r="F85" s="9"/>
      <c r="G85" s="9"/>
      <c r="H85" s="9"/>
      <c r="I85" s="9"/>
      <c r="J85" s="9"/>
      <c r="K85" s="9"/>
      <c r="L85" s="9"/>
      <c r="M85" s="9"/>
      <c r="N85" s="9"/>
      <c r="O85" s="9"/>
      <c r="P85" s="9"/>
      <c r="Q85" s="9"/>
      <c r="R85" s="9"/>
      <c r="S85" s="9"/>
      <c r="T85" s="9"/>
      <c r="U85" s="9"/>
      <c r="V85" s="9"/>
      <c r="W85" s="9"/>
      <c r="X85" s="9"/>
      <c r="Y85" s="9"/>
      <c r="Z85" s="9"/>
    </row>
    <row r="86" spans="1:26" ht="15.5" x14ac:dyDescent="0.35">
      <c r="A86" s="54" t="s">
        <v>50</v>
      </c>
      <c r="B86" s="55"/>
      <c r="C86" s="9"/>
      <c r="D86" s="9"/>
      <c r="E86" s="9"/>
      <c r="F86" s="9"/>
      <c r="G86" s="9"/>
      <c r="H86" s="9"/>
      <c r="I86" s="9"/>
      <c r="J86" s="9"/>
      <c r="K86" s="9"/>
      <c r="L86" s="9"/>
      <c r="M86" s="9"/>
      <c r="N86" s="9"/>
      <c r="O86" s="9"/>
      <c r="P86" s="9"/>
      <c r="Q86" s="9"/>
      <c r="R86" s="9"/>
      <c r="S86" s="9"/>
      <c r="T86" s="9"/>
      <c r="U86" s="9"/>
      <c r="V86" s="9"/>
      <c r="W86" s="9"/>
      <c r="X86" s="9"/>
      <c r="Y86" s="9"/>
      <c r="Z86" s="9"/>
    </row>
    <row r="87" spans="1:26" ht="15.5" x14ac:dyDescent="0.35">
      <c r="A87" s="56"/>
      <c r="B87" s="55"/>
      <c r="C87" s="9"/>
      <c r="D87" s="9"/>
      <c r="E87" s="9"/>
      <c r="F87" s="9"/>
      <c r="G87" s="9"/>
      <c r="H87" s="9"/>
      <c r="I87" s="9"/>
      <c r="J87" s="9"/>
      <c r="K87" s="9"/>
      <c r="L87" s="9"/>
      <c r="M87" s="9"/>
      <c r="N87" s="9"/>
      <c r="O87" s="9"/>
      <c r="P87" s="9"/>
      <c r="Q87" s="9"/>
      <c r="R87" s="9"/>
      <c r="S87" s="9"/>
      <c r="T87" s="9"/>
      <c r="U87" s="9"/>
      <c r="V87" s="9"/>
      <c r="W87" s="9"/>
      <c r="X87" s="9"/>
      <c r="Y87" s="9"/>
      <c r="Z87" s="9"/>
    </row>
    <row r="88" spans="1:26" ht="42.75" customHeight="1" x14ac:dyDescent="0.35">
      <c r="A88" s="57" t="s">
        <v>51</v>
      </c>
      <c r="B88" s="55"/>
      <c r="C88" s="9"/>
      <c r="D88" s="9"/>
      <c r="E88" s="9"/>
      <c r="F88" s="9"/>
      <c r="G88" s="9"/>
      <c r="H88" s="9"/>
      <c r="I88" s="9"/>
      <c r="J88" s="9"/>
      <c r="K88" s="9"/>
      <c r="L88" s="9"/>
      <c r="M88" s="9"/>
      <c r="N88" s="9"/>
      <c r="O88" s="9"/>
      <c r="P88" s="9"/>
      <c r="Q88" s="9"/>
      <c r="R88" s="9"/>
      <c r="S88" s="9"/>
      <c r="T88" s="9"/>
      <c r="U88" s="9"/>
      <c r="V88" s="9"/>
      <c r="W88" s="9"/>
      <c r="X88" s="9"/>
      <c r="Y88" s="9"/>
      <c r="Z88" s="9"/>
    </row>
    <row r="89" spans="1:26" ht="21" customHeight="1" x14ac:dyDescent="0.35">
      <c r="A89" s="56"/>
      <c r="B89" s="55"/>
      <c r="C89" s="9"/>
      <c r="D89" s="9"/>
      <c r="E89" s="9"/>
      <c r="F89" s="9"/>
      <c r="G89" s="9"/>
      <c r="H89" s="9"/>
      <c r="I89" s="9"/>
      <c r="J89" s="9"/>
      <c r="K89" s="9"/>
      <c r="L89" s="9"/>
      <c r="M89" s="9"/>
      <c r="N89" s="9"/>
      <c r="O89" s="9"/>
      <c r="P89" s="9"/>
      <c r="Q89" s="9"/>
      <c r="R89" s="9"/>
      <c r="S89" s="9"/>
      <c r="T89" s="9"/>
      <c r="U89" s="9"/>
      <c r="V89" s="9"/>
      <c r="W89" s="9"/>
      <c r="X89" s="9"/>
      <c r="Y89" s="9"/>
      <c r="Z89" s="9"/>
    </row>
    <row r="90" spans="1:26" ht="21" customHeight="1" x14ac:dyDescent="0.35">
      <c r="A90" s="54" t="s">
        <v>52</v>
      </c>
      <c r="B90" s="55"/>
      <c r="C90" s="9"/>
      <c r="D90" s="9"/>
      <c r="E90" s="9"/>
      <c r="F90" s="9"/>
      <c r="G90" s="9"/>
      <c r="H90" s="9"/>
      <c r="I90" s="9"/>
      <c r="J90" s="9"/>
      <c r="K90" s="9"/>
      <c r="L90" s="9"/>
      <c r="M90" s="9"/>
      <c r="N90" s="9"/>
      <c r="O90" s="9"/>
      <c r="P90" s="9"/>
      <c r="Q90" s="9"/>
      <c r="R90" s="9"/>
      <c r="S90" s="9"/>
      <c r="T90" s="9"/>
      <c r="U90" s="9"/>
      <c r="V90" s="9"/>
      <c r="W90" s="9"/>
      <c r="X90" s="9"/>
      <c r="Y90" s="9"/>
      <c r="Z90" s="9"/>
    </row>
    <row r="91" spans="1:26" ht="21" customHeight="1" x14ac:dyDescent="0.35">
      <c r="A91" s="56"/>
      <c r="B91" s="55"/>
      <c r="C91" s="9"/>
      <c r="D91" s="9"/>
      <c r="E91" s="9"/>
      <c r="F91" s="9"/>
      <c r="G91" s="9"/>
      <c r="H91" s="9"/>
      <c r="I91" s="9"/>
      <c r="J91" s="9"/>
      <c r="K91" s="9"/>
      <c r="L91" s="9"/>
      <c r="M91" s="9"/>
      <c r="N91" s="9"/>
      <c r="O91" s="9"/>
      <c r="P91" s="9"/>
      <c r="Q91" s="9"/>
      <c r="R91" s="9"/>
      <c r="S91" s="9"/>
      <c r="T91" s="9"/>
      <c r="U91" s="9"/>
      <c r="V91" s="9"/>
      <c r="W91" s="9"/>
      <c r="X91" s="9"/>
      <c r="Y91" s="9"/>
      <c r="Z91" s="9"/>
    </row>
    <row r="92" spans="1:26" ht="15.5" x14ac:dyDescent="0.35">
      <c r="A92" s="54" t="s">
        <v>53</v>
      </c>
      <c r="B92" s="55"/>
      <c r="C92" s="9"/>
      <c r="D92" s="9"/>
      <c r="E92" s="9"/>
      <c r="F92" s="9"/>
      <c r="G92" s="9"/>
      <c r="H92" s="9"/>
      <c r="I92" s="9"/>
      <c r="J92" s="9"/>
      <c r="K92" s="9"/>
      <c r="L92" s="9"/>
      <c r="M92" s="9"/>
      <c r="N92" s="9"/>
      <c r="O92" s="9"/>
      <c r="P92" s="9"/>
      <c r="Q92" s="9"/>
      <c r="R92" s="9"/>
      <c r="S92" s="9"/>
      <c r="T92" s="9"/>
      <c r="U92" s="9"/>
      <c r="V92" s="9"/>
      <c r="W92" s="9"/>
      <c r="X92" s="9"/>
      <c r="Y92" s="9"/>
      <c r="Z92" s="9"/>
    </row>
    <row r="93" spans="1:26" ht="15.5" x14ac:dyDescent="0.35">
      <c r="A93" s="56"/>
      <c r="B93" s="55"/>
      <c r="C93" s="9"/>
      <c r="D93" s="9"/>
      <c r="E93" s="9"/>
      <c r="F93" s="9"/>
      <c r="G93" s="9"/>
      <c r="H93" s="9"/>
      <c r="I93" s="9"/>
      <c r="J93" s="9"/>
      <c r="K93" s="9"/>
      <c r="L93" s="9"/>
      <c r="M93" s="9"/>
      <c r="N93" s="9"/>
      <c r="O93" s="9"/>
      <c r="P93" s="9"/>
      <c r="Q93" s="9"/>
      <c r="R93" s="9"/>
      <c r="S93" s="9"/>
      <c r="T93" s="9"/>
      <c r="U93" s="9"/>
      <c r="V93" s="9"/>
      <c r="W93" s="9"/>
      <c r="X93" s="9"/>
      <c r="Y93" s="9"/>
      <c r="Z93" s="9"/>
    </row>
    <row r="94" spans="1:26" ht="15.5" x14ac:dyDescent="0.35">
      <c r="A94" s="60" t="s">
        <v>54</v>
      </c>
      <c r="B94" s="55"/>
      <c r="C94" s="9"/>
      <c r="D94" s="9"/>
      <c r="E94" s="9"/>
      <c r="F94" s="9"/>
      <c r="G94" s="9"/>
      <c r="H94" s="9"/>
      <c r="I94" s="9"/>
      <c r="J94" s="9"/>
      <c r="K94" s="9"/>
      <c r="L94" s="9"/>
      <c r="M94" s="9"/>
      <c r="N94" s="9"/>
      <c r="O94" s="9"/>
      <c r="P94" s="9"/>
      <c r="Q94" s="9"/>
      <c r="R94" s="9"/>
      <c r="S94" s="9"/>
      <c r="T94" s="9"/>
      <c r="U94" s="9"/>
      <c r="V94" s="9"/>
      <c r="W94" s="9"/>
      <c r="X94" s="9"/>
      <c r="Y94" s="9"/>
      <c r="Z94" s="9"/>
    </row>
    <row r="95" spans="1:26" ht="15.5" hidden="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5" hidden="1" x14ac:dyDescent="0.35">
      <c r="A96" s="9"/>
      <c r="B96" s="9"/>
      <c r="C96" s="5"/>
      <c r="D96" s="5"/>
      <c r="E96" s="5"/>
      <c r="F96" s="5"/>
      <c r="G96" s="5"/>
      <c r="H96" s="5"/>
      <c r="I96" s="5"/>
      <c r="J96" s="5"/>
      <c r="K96" s="5"/>
      <c r="L96" s="5"/>
      <c r="M96" s="5"/>
      <c r="N96" s="5"/>
      <c r="O96" s="5"/>
      <c r="P96" s="5"/>
      <c r="Q96" s="5"/>
      <c r="R96" s="5"/>
      <c r="S96" s="5"/>
      <c r="T96" s="5"/>
      <c r="U96" s="5"/>
      <c r="V96" s="5"/>
      <c r="W96" s="5"/>
      <c r="X96" s="5"/>
      <c r="Y96" s="5"/>
      <c r="Z96" s="5"/>
    </row>
    <row r="97" spans="1:26" ht="15.5" hidden="1" x14ac:dyDescent="0.35">
      <c r="A97" s="9"/>
      <c r="B97" s="9"/>
      <c r="C97" s="5"/>
      <c r="D97" s="5"/>
      <c r="E97" s="5"/>
      <c r="F97" s="5"/>
      <c r="G97" s="5"/>
      <c r="H97" s="5"/>
      <c r="I97" s="5"/>
      <c r="J97" s="5"/>
      <c r="K97" s="5"/>
      <c r="L97" s="5"/>
      <c r="M97" s="5"/>
      <c r="N97" s="5"/>
      <c r="O97" s="5"/>
      <c r="P97" s="5"/>
      <c r="Q97" s="5"/>
      <c r="R97" s="5"/>
      <c r="S97" s="5"/>
      <c r="T97" s="5"/>
      <c r="U97" s="5"/>
      <c r="V97" s="5"/>
      <c r="W97" s="5"/>
      <c r="X97" s="5"/>
      <c r="Y97" s="5"/>
      <c r="Z97" s="5"/>
    </row>
    <row r="98" spans="1:26" ht="15.5" hidden="1" x14ac:dyDescent="0.35">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15.5" hidden="1" x14ac:dyDescent="0.35">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15.5" hidden="1" x14ac:dyDescent="0.35">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5" hidden="1" x14ac:dyDescent="0.35">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5" hidden="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5" hidden="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5" hidden="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5" hidden="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5" hidden="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5" hidden="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5" hidden="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5" hidden="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5" hidden="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5" hidden="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5" hidden="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5"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5"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5"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5"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5"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5"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5"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5"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5"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5"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5"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5"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5"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5"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5"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5"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5"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5"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5"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5"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5"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5"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5"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5"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5"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5"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5"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5"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5"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5"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5"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5"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5"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5"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5"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5"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5"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5"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5"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5"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5"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5"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5"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5"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5"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5"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5"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5"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5"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5"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5"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5"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5"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5"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5"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5"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5"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5"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5"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5"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5"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5"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5"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5"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5"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5"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5"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5"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5"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5"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5"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5"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5"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5"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5"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5"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5"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5"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5"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5"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5"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5"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5"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5"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5"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5"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5"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5"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5"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5"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5"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5"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5"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5"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5"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5"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5"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5"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5"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5"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5"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5"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5"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5"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5"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5"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5"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5"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5"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5"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5"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5"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5"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5"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5"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5"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5"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5"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5"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5"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5"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5"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5"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5"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5"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5"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5"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5"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5"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5"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5"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5"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5"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5"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5"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5"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5"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5"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5"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5"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5"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5"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5"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5"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5"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5"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5"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5"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5"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5"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5"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5"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5"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5"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5"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5"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5"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5"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5"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5"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5"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5"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5"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5"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5"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5"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5"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5"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5"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5"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5"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5"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5"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5"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5"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5"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5"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5"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5"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5"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5"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5"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5"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5"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5"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5"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5"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5"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5"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5"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5"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5"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5"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5"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5"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5"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5"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5"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5"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5"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5"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5"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5"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5"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5"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5"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5"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5"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5"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5"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5"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5"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5"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5"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5"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5"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5"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5"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5"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5"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5"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5"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5"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5"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5"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5"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5"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5"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5"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5"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5"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5"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5"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5"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5"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5"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5"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5"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5"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5"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5"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5"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5"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5"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5"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5"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5"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5"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5"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5"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5"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5"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5"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5"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5"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5"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5"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5"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5"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5"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5"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5"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5"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5"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5"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5"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5"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5"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5"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5"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5"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5"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5"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5"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5"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5"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5"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5"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5"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5"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5"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5"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5"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5"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5"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5"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5"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5"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5"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5"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5"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5"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5"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5"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5"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5"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5"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5"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5"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5"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5"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5"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5"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5"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5"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5"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5"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5"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5"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5"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5"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5"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5"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5"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5"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5"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5"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5"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5"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5"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5"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5"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5"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5"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5"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5"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5"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5"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5"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5"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5"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5"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5"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5"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5"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5"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5"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5"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5"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5"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5"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5"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5"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5"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5"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5"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5"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5"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5"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5"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5"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5"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5"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5"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5"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5"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5"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5"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5"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5"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5"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5"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5"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5"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5"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5"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5"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5"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5"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5"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5"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5"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5"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5"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5"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5"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5"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5"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5"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5"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5"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5"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5"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5"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5"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5"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5"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5"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5"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5"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5"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5"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5"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5"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5"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5"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5"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5"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5"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5"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5"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5"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5"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5"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5"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5"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5"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5"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5"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5"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5"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5"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5"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5"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5"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5"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5"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5"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5"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5"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5"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5"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5"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5"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5"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5"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5"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5"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5"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5"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5"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5"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5"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5"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5"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5"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5"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5"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5"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5"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5"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5"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5"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5"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5"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5"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5"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5"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5"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5"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5"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5"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5"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5"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5"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5"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5"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5"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5"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5"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5"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5"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5"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5"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5"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5"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5"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5"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5"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5"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5"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5"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5"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5"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5"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5"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5"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5"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5"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5"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5"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5"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5"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5"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5"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5"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5"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5"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5"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5"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5"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5"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5"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5"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5"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5"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5"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5"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5"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5"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5"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5"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5"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5"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5"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5"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5"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5"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5"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5"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5"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5"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5"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5"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5"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5"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5"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5"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5"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5"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5"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5"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5"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5"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5"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5"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5"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5"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5"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5"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5"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5"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5"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5"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5"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5"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5"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5"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5"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5"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5"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5"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5"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5"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5"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5"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5"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5"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5"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5"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5"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5"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5"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5"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5"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5"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5"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5"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5"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5"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5"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5"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5"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5"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5"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5"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5"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5"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5"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5"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5"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5"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5"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5"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5"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5"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5"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5"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5"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5"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5"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5"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5"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5"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5"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5"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5"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5"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5"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5"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5"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5"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5"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5"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5"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5"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5"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5"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5"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5"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5"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5"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5"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5"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5"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5"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5"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5"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5"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5"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5"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5"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5"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5"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5"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5"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5"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5"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5"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5"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5"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5"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5"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5"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5"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5"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5"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5"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5"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5"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5"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5"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5"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5"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5"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5"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5"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5"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5"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5"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5"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5"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5"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5"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5"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5"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5"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5"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5"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5"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5"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5"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5"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5"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5"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5"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5"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5"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5"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5"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5"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5"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5"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5"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5"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5"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5"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5"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5"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5"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5"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5"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5"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5"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5"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5"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5"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5"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5"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5"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5"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5"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5"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5"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5"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5"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5"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5"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5"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5"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5"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5"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5"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5"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5"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5"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5"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5"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5"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5"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5"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5"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5"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5"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5"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5"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5"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5"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5"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5"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5"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5"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5"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5"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5"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5"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5"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5"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5"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5"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5"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5"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5"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5"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5"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5"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5"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5"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5"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5"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5"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5"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5"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5"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5"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5"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5"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5"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5"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5"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5"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5"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5"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5"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5"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5"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5"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5"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5"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5"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5"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5"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5"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5"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5"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5"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5"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5"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5"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5"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5"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5"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5"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5"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5"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5"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5"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5"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5"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5"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5"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5"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5"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5"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5"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5"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5"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5"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5"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5"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5"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5"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5"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5"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5"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5"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5"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5"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5"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5"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5"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5"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5"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5"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5"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5"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5"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5"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5"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5"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5"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5"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5"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5"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5"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5"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5"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5"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5"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5"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5"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5"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5"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5"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5"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5"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5"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5"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5"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5"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5"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5"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5"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5"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5"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5"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5"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5"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5"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5"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5"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5"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5"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5"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5"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5"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5"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5"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5"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5"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5"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5"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5"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5"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5"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5"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5"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5"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5"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5"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5"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5"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5"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5"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5"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5"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5"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5"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5"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5"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5"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5"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5"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5"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5"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5"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5"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5"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5"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5"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5"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5"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5" x14ac:dyDescent="0.3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5" x14ac:dyDescent="0.3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5" x14ac:dyDescent="0.3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5" x14ac:dyDescent="0.3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5" x14ac:dyDescent="0.3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5" x14ac:dyDescent="0.3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5" x14ac:dyDescent="0.3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5" x14ac:dyDescent="0.3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5" x14ac:dyDescent="0.3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5" x14ac:dyDescent="0.3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5" x14ac:dyDescent="0.3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5" x14ac:dyDescent="0.3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5" x14ac:dyDescent="0.3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5" x14ac:dyDescent="0.3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5" x14ac:dyDescent="0.3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5" x14ac:dyDescent="0.3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93">
    <mergeCell ref="A47:B47"/>
    <mergeCell ref="A48:B48"/>
    <mergeCell ref="A49:B49"/>
    <mergeCell ref="A50:B50"/>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2:B2"/>
    <mergeCell ref="A3:B3"/>
    <mergeCell ref="A4:B4"/>
    <mergeCell ref="A5:B5"/>
    <mergeCell ref="A6:B6"/>
    <mergeCell ref="A93:B93"/>
    <mergeCell ref="A94:B94"/>
    <mergeCell ref="A86:B86"/>
    <mergeCell ref="A87:B87"/>
    <mergeCell ref="A88:B88"/>
    <mergeCell ref="A89:B89"/>
    <mergeCell ref="A90:B90"/>
    <mergeCell ref="A91:B91"/>
    <mergeCell ref="A92:B92"/>
    <mergeCell ref="A81:B81"/>
    <mergeCell ref="A82:B82"/>
    <mergeCell ref="A83:B83"/>
    <mergeCell ref="A84:B84"/>
    <mergeCell ref="A85:B85"/>
    <mergeCell ref="A76:B76"/>
    <mergeCell ref="A77:B77"/>
    <mergeCell ref="A78:B78"/>
    <mergeCell ref="A79:B79"/>
    <mergeCell ref="A80:B80"/>
    <mergeCell ref="A71:B71"/>
    <mergeCell ref="A72:B72"/>
    <mergeCell ref="A73:B73"/>
    <mergeCell ref="A74:B74"/>
    <mergeCell ref="A75:B75"/>
    <mergeCell ref="A66:B66"/>
    <mergeCell ref="A67:B67"/>
    <mergeCell ref="A68:B68"/>
    <mergeCell ref="A69:B69"/>
    <mergeCell ref="A70:B70"/>
    <mergeCell ref="A61:B61"/>
    <mergeCell ref="A62:B62"/>
    <mergeCell ref="A63:B63"/>
    <mergeCell ref="A64:B64"/>
    <mergeCell ref="A65:B65"/>
    <mergeCell ref="A56:B56"/>
    <mergeCell ref="A57:B57"/>
    <mergeCell ref="A58:B58"/>
    <mergeCell ref="A59:B59"/>
    <mergeCell ref="A60:B60"/>
    <mergeCell ref="A51:B51"/>
    <mergeCell ref="A52:B52"/>
    <mergeCell ref="A53:B53"/>
    <mergeCell ref="A54:B54"/>
    <mergeCell ref="A55:B55"/>
  </mergeCells>
  <hyperlinks>
    <hyperlink ref="A7" r:id="rId1" xr:uid="{00000000-0004-0000-0000-000000000000}"/>
    <hyperlink ref="A22" r:id="rId2" xr:uid="{00000000-0004-0000-0000-000001000000}"/>
    <hyperlink ref="A23" r:id="rId3" xr:uid="{00000000-0004-0000-0000-000002000000}"/>
    <hyperlink ref="A36" r:id="rId4" xr:uid="{00000000-0004-0000-0000-000003000000}"/>
    <hyperlink ref="A77" r:id="rId5" xr:uid="{00000000-0004-0000-0000-000004000000}"/>
  </hyperlinks>
  <pageMargins left="0.70000000000000007" right="0.70000000000000007" top="0.75" bottom="0.75" header="0" footer="0"/>
  <pageSetup orientation="portrait"/>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E1" workbookViewId="0">
      <selection activeCell="J2" sqref="J2"/>
    </sheetView>
  </sheetViews>
  <sheetFormatPr defaultColWidth="11.25" defaultRowHeight="15" customHeight="1" x14ac:dyDescent="0.35"/>
  <cols>
    <col min="1" max="1" width="24.58203125" customWidth="1"/>
    <col min="2" max="2" width="12.58203125" style="26" customWidth="1"/>
    <col min="3" max="3" width="10.58203125" style="26" customWidth="1"/>
    <col min="4" max="4" width="13.75" style="26" customWidth="1"/>
    <col min="5" max="5" width="33.08203125" style="26" customWidth="1"/>
    <col min="6" max="6" width="48.75" style="26" customWidth="1"/>
    <col min="7" max="7" width="33.75" style="26" customWidth="1"/>
    <col min="8" max="8" width="26.75" style="26" customWidth="1"/>
    <col min="9" max="9" width="16.33203125" style="26" customWidth="1"/>
    <col min="10" max="10" width="18.58203125" style="26" customWidth="1"/>
    <col min="11" max="11" width="14.75" style="26" customWidth="1"/>
    <col min="12" max="12" width="15.75" style="26" customWidth="1"/>
    <col min="13" max="13" width="10.75" style="13" customWidth="1"/>
    <col min="14" max="14" width="13" style="13" customWidth="1"/>
    <col min="15" max="15" width="25.75" style="13" customWidth="1"/>
    <col min="16" max="16" width="19.33203125" style="13" customWidth="1"/>
    <col min="17" max="26" width="19.25" style="13" customWidth="1"/>
  </cols>
  <sheetData>
    <row r="1" spans="1:16" x14ac:dyDescent="0.35">
      <c r="A1" s="2" t="s">
        <v>55</v>
      </c>
      <c r="B1" s="2" t="s">
        <v>56</v>
      </c>
      <c r="C1" s="2" t="s">
        <v>57</v>
      </c>
      <c r="D1" s="2" t="s">
        <v>58</v>
      </c>
      <c r="E1" s="2" t="s">
        <v>59</v>
      </c>
      <c r="F1" s="2" t="s">
        <v>60</v>
      </c>
      <c r="G1" s="2" t="s">
        <v>61</v>
      </c>
      <c r="H1" s="2" t="s">
        <v>62</v>
      </c>
      <c r="I1" s="2" t="s">
        <v>63</v>
      </c>
      <c r="J1" s="2" t="s">
        <v>64</v>
      </c>
      <c r="K1" s="2" t="s">
        <v>65</v>
      </c>
      <c r="L1" s="2" t="s">
        <v>66</v>
      </c>
      <c r="M1" s="2" t="s">
        <v>67</v>
      </c>
      <c r="N1" s="2" t="s">
        <v>68</v>
      </c>
      <c r="O1" s="2" t="s">
        <v>69</v>
      </c>
      <c r="P1" s="2" t="s">
        <v>70</v>
      </c>
    </row>
    <row r="2" spans="1:16" x14ac:dyDescent="0.35">
      <c r="A2" s="23">
        <f>ABS(COUNTA(Enter_your_data!$E$2:$E$1048576)-COUNTA(Your_output!$A$2:$A$1048576))</f>
        <v>0</v>
      </c>
      <c r="B2" s="26">
        <v>100001</v>
      </c>
      <c r="D2" s="26" t="s">
        <v>71</v>
      </c>
      <c r="E2" s="26" t="s">
        <v>72</v>
      </c>
      <c r="F2" s="26" t="s">
        <v>73</v>
      </c>
      <c r="G2" s="26" t="s">
        <v>74</v>
      </c>
      <c r="H2" s="26" t="s">
        <v>75</v>
      </c>
      <c r="I2" s="26" t="s">
        <v>76</v>
      </c>
      <c r="J2" s="34" t="s">
        <v>77</v>
      </c>
      <c r="M2" s="13">
        <v>374</v>
      </c>
      <c r="P2" s="13" t="s">
        <v>78</v>
      </c>
    </row>
    <row r="3" spans="1:16" x14ac:dyDescent="0.35">
      <c r="B3" s="26">
        <v>100002</v>
      </c>
      <c r="D3" s="26" t="s">
        <v>71</v>
      </c>
      <c r="E3" s="26" t="s">
        <v>72</v>
      </c>
      <c r="F3" s="26" t="s">
        <v>73</v>
      </c>
      <c r="G3" s="26" t="s">
        <v>74</v>
      </c>
      <c r="H3" s="26" t="s">
        <v>75</v>
      </c>
      <c r="I3" s="26" t="s">
        <v>76</v>
      </c>
      <c r="J3" s="34" t="s">
        <v>77</v>
      </c>
      <c r="M3" s="13">
        <v>375</v>
      </c>
      <c r="P3" s="13" t="s">
        <v>79</v>
      </c>
    </row>
    <row r="4" spans="1:16" x14ac:dyDescent="0.35">
      <c r="B4" s="26">
        <v>100003</v>
      </c>
      <c r="D4" s="26" t="s">
        <v>71</v>
      </c>
      <c r="E4" s="26" t="s">
        <v>72</v>
      </c>
      <c r="F4" s="26" t="s">
        <v>73</v>
      </c>
      <c r="G4" s="26" t="s">
        <v>74</v>
      </c>
      <c r="H4" s="26" t="s">
        <v>75</v>
      </c>
      <c r="I4" s="26" t="s">
        <v>158</v>
      </c>
      <c r="J4" s="34" t="s">
        <v>148</v>
      </c>
      <c r="M4" s="13">
        <v>376</v>
      </c>
      <c r="P4" s="13" t="s">
        <v>78</v>
      </c>
    </row>
    <row r="5" spans="1:16" x14ac:dyDescent="0.35">
      <c r="B5" s="26">
        <v>100004</v>
      </c>
      <c r="D5" s="26" t="s">
        <v>71</v>
      </c>
      <c r="E5" s="26" t="s">
        <v>72</v>
      </c>
      <c r="F5" s="26" t="s">
        <v>80</v>
      </c>
      <c r="G5" s="26" t="s">
        <v>74</v>
      </c>
      <c r="H5" s="26" t="s">
        <v>75</v>
      </c>
      <c r="I5" s="26" t="s">
        <v>76</v>
      </c>
      <c r="J5" s="34" t="s">
        <v>77</v>
      </c>
      <c r="M5" s="13">
        <v>377</v>
      </c>
      <c r="P5" s="13" t="s">
        <v>81</v>
      </c>
    </row>
    <row r="6" spans="1:16" x14ac:dyDescent="0.35">
      <c r="B6" s="26">
        <v>100005</v>
      </c>
      <c r="D6" s="26" t="s">
        <v>71</v>
      </c>
      <c r="E6" s="26" t="s">
        <v>72</v>
      </c>
      <c r="F6" s="26" t="s">
        <v>82</v>
      </c>
      <c r="G6" s="26" t="s">
        <v>74</v>
      </c>
      <c r="H6" s="26" t="s">
        <v>75</v>
      </c>
      <c r="I6" s="26" t="s">
        <v>76</v>
      </c>
      <c r="J6" s="34" t="s">
        <v>77</v>
      </c>
      <c r="M6" s="13">
        <v>378</v>
      </c>
      <c r="P6" s="13" t="s">
        <v>78</v>
      </c>
    </row>
    <row r="7" spans="1:16" x14ac:dyDescent="0.35">
      <c r="B7" s="26">
        <v>100006</v>
      </c>
      <c r="D7" s="26" t="s">
        <v>71</v>
      </c>
      <c r="E7" s="26" t="s">
        <v>72</v>
      </c>
      <c r="F7" s="26" t="s">
        <v>83</v>
      </c>
      <c r="G7" s="26" t="s">
        <v>74</v>
      </c>
      <c r="H7" s="26" t="s">
        <v>75</v>
      </c>
      <c r="I7" s="26" t="s">
        <v>76</v>
      </c>
      <c r="J7" s="34" t="s">
        <v>77</v>
      </c>
      <c r="M7" s="13">
        <v>379</v>
      </c>
      <c r="P7" s="13" t="s">
        <v>78</v>
      </c>
    </row>
    <row r="8" spans="1:16" x14ac:dyDescent="0.35">
      <c r="B8" s="26">
        <v>100007</v>
      </c>
      <c r="D8" s="26" t="s">
        <v>71</v>
      </c>
      <c r="E8" s="26" t="s">
        <v>72</v>
      </c>
      <c r="F8" s="26" t="s">
        <v>84</v>
      </c>
      <c r="G8" s="26" t="s">
        <v>74</v>
      </c>
      <c r="H8" s="26" t="s">
        <v>75</v>
      </c>
      <c r="I8" s="26" t="s">
        <v>76</v>
      </c>
      <c r="J8" s="34" t="s">
        <v>77</v>
      </c>
      <c r="M8" s="13">
        <v>380</v>
      </c>
      <c r="P8" s="13" t="s">
        <v>78</v>
      </c>
    </row>
    <row r="9" spans="1:16" x14ac:dyDescent="0.35">
      <c r="B9" s="26">
        <v>100008</v>
      </c>
      <c r="D9" s="26" t="s">
        <v>71</v>
      </c>
      <c r="E9" s="26" t="s">
        <v>72</v>
      </c>
      <c r="F9" s="26" t="s">
        <v>85</v>
      </c>
      <c r="G9" s="26" t="s">
        <v>86</v>
      </c>
      <c r="H9" s="26" t="s">
        <v>87</v>
      </c>
      <c r="I9" s="26" t="s">
        <v>76</v>
      </c>
      <c r="J9" s="34"/>
      <c r="M9" s="13">
        <v>381</v>
      </c>
    </row>
    <row r="10" spans="1:16" x14ac:dyDescent="0.35">
      <c r="B10" s="26">
        <v>100009</v>
      </c>
      <c r="D10" s="26" t="s">
        <v>71</v>
      </c>
      <c r="E10" s="26" t="s">
        <v>72</v>
      </c>
      <c r="F10" s="26" t="s">
        <v>73</v>
      </c>
      <c r="G10" s="26" t="s">
        <v>86</v>
      </c>
      <c r="H10" s="26" t="s">
        <v>75</v>
      </c>
      <c r="I10" s="26" t="s">
        <v>158</v>
      </c>
      <c r="J10" s="34" t="s">
        <v>168</v>
      </c>
      <c r="M10" s="13">
        <v>382</v>
      </c>
    </row>
    <row r="11" spans="1:16" x14ac:dyDescent="0.35">
      <c r="B11" s="26">
        <v>100010</v>
      </c>
      <c r="D11" s="26" t="s">
        <v>71</v>
      </c>
      <c r="E11" s="26" t="s">
        <v>72</v>
      </c>
      <c r="F11" s="26" t="s">
        <v>80</v>
      </c>
      <c r="G11" s="26" t="s">
        <v>86</v>
      </c>
      <c r="H11" s="26" t="s">
        <v>75</v>
      </c>
      <c r="I11" s="26" t="s">
        <v>76</v>
      </c>
      <c r="J11" s="34"/>
      <c r="M11" s="13">
        <v>383</v>
      </c>
    </row>
    <row r="12" spans="1:16" x14ac:dyDescent="0.35">
      <c r="B12" s="26">
        <v>100011</v>
      </c>
      <c r="D12" s="26" t="s">
        <v>71</v>
      </c>
      <c r="E12" s="26" t="s">
        <v>72</v>
      </c>
      <c r="F12" s="26" t="s">
        <v>82</v>
      </c>
      <c r="G12" s="26" t="s">
        <v>86</v>
      </c>
      <c r="H12" s="26" t="s">
        <v>75</v>
      </c>
      <c r="I12" s="26" t="s">
        <v>76</v>
      </c>
      <c r="J12" s="34"/>
      <c r="M12" s="13">
        <v>384</v>
      </c>
    </row>
    <row r="13" spans="1:16" x14ac:dyDescent="0.35">
      <c r="B13" s="26">
        <v>100012</v>
      </c>
      <c r="D13" s="26" t="s">
        <v>71</v>
      </c>
      <c r="E13" s="26" t="s">
        <v>72</v>
      </c>
      <c r="F13" s="26" t="s">
        <v>83</v>
      </c>
      <c r="G13" s="26" t="s">
        <v>86</v>
      </c>
      <c r="H13" s="26" t="s">
        <v>75</v>
      </c>
      <c r="I13" s="26" t="s">
        <v>76</v>
      </c>
      <c r="J13" s="34"/>
      <c r="M13" s="13">
        <v>385</v>
      </c>
    </row>
    <row r="14" spans="1:16" x14ac:dyDescent="0.35">
      <c r="B14" s="26">
        <v>100013</v>
      </c>
      <c r="D14" s="26" t="s">
        <v>71</v>
      </c>
      <c r="E14" s="26" t="s">
        <v>72</v>
      </c>
      <c r="F14" s="26" t="s">
        <v>84</v>
      </c>
      <c r="G14" s="26" t="s">
        <v>86</v>
      </c>
      <c r="H14" s="26" t="s">
        <v>75</v>
      </c>
      <c r="I14" s="26" t="s">
        <v>76</v>
      </c>
      <c r="J14" s="34"/>
      <c r="M14" s="13">
        <v>386</v>
      </c>
    </row>
    <row r="15" spans="1:16" x14ac:dyDescent="0.35">
      <c r="B15" s="26">
        <v>100014</v>
      </c>
      <c r="D15" s="26" t="s">
        <v>71</v>
      </c>
      <c r="E15" s="26" t="s">
        <v>72</v>
      </c>
      <c r="F15" s="26" t="s">
        <v>85</v>
      </c>
      <c r="G15" s="26" t="s">
        <v>74</v>
      </c>
      <c r="H15" s="26" t="s">
        <v>87</v>
      </c>
      <c r="I15" s="26" t="s">
        <v>76</v>
      </c>
      <c r="J15" s="34" t="s">
        <v>77</v>
      </c>
      <c r="M15" s="13">
        <v>387</v>
      </c>
      <c r="P15" s="13" t="s">
        <v>78</v>
      </c>
    </row>
    <row r="16" spans="1:16" x14ac:dyDescent="0.35">
      <c r="B16" s="26">
        <v>100015</v>
      </c>
      <c r="D16" s="26" t="s">
        <v>71</v>
      </c>
      <c r="E16" s="26" t="s">
        <v>72</v>
      </c>
      <c r="F16" s="26" t="s">
        <v>73</v>
      </c>
      <c r="G16" s="26" t="s">
        <v>74</v>
      </c>
      <c r="H16" s="26" t="s">
        <v>75</v>
      </c>
      <c r="I16" s="26" t="s">
        <v>76</v>
      </c>
      <c r="J16" s="34" t="s">
        <v>77</v>
      </c>
      <c r="M16" s="13">
        <v>388</v>
      </c>
      <c r="P16" s="13" t="s">
        <v>78</v>
      </c>
    </row>
    <row r="17" spans="2:16" x14ac:dyDescent="0.35">
      <c r="B17" s="26">
        <v>100016</v>
      </c>
      <c r="D17" s="26" t="s">
        <v>71</v>
      </c>
      <c r="E17" s="26" t="s">
        <v>72</v>
      </c>
      <c r="F17" s="26" t="s">
        <v>80</v>
      </c>
      <c r="G17" s="26" t="s">
        <v>74</v>
      </c>
      <c r="H17" s="26" t="s">
        <v>75</v>
      </c>
      <c r="I17" s="26" t="s">
        <v>76</v>
      </c>
      <c r="J17" s="34" t="s">
        <v>77</v>
      </c>
      <c r="M17" s="13">
        <v>389</v>
      </c>
      <c r="P17" s="13" t="s">
        <v>79</v>
      </c>
    </row>
    <row r="18" spans="2:16" x14ac:dyDescent="0.35">
      <c r="B18" s="26">
        <v>100017</v>
      </c>
      <c r="D18" s="26" t="s">
        <v>71</v>
      </c>
      <c r="E18" s="26" t="s">
        <v>72</v>
      </c>
      <c r="F18" s="26" t="s">
        <v>82</v>
      </c>
      <c r="G18" s="26" t="s">
        <v>74</v>
      </c>
      <c r="H18" s="26" t="s">
        <v>75</v>
      </c>
      <c r="I18" s="26" t="s">
        <v>76</v>
      </c>
      <c r="J18" s="34" t="s">
        <v>77</v>
      </c>
      <c r="M18" s="13">
        <v>390</v>
      </c>
      <c r="P18" s="13" t="s">
        <v>78</v>
      </c>
    </row>
    <row r="19" spans="2:16" x14ac:dyDescent="0.35">
      <c r="B19" s="26">
        <v>100018</v>
      </c>
      <c r="D19" s="26" t="s">
        <v>71</v>
      </c>
      <c r="E19" s="26" t="s">
        <v>72</v>
      </c>
      <c r="F19" s="26" t="s">
        <v>83</v>
      </c>
      <c r="G19" s="26" t="s">
        <v>74</v>
      </c>
      <c r="H19" s="26" t="s">
        <v>75</v>
      </c>
      <c r="I19" s="26" t="s">
        <v>76</v>
      </c>
      <c r="J19" s="34" t="s">
        <v>77</v>
      </c>
      <c r="M19" s="13">
        <v>391</v>
      </c>
      <c r="P19" s="13" t="s">
        <v>78</v>
      </c>
    </row>
    <row r="20" spans="2:16" x14ac:dyDescent="0.35">
      <c r="B20" s="26">
        <v>100019</v>
      </c>
      <c r="D20" s="26" t="s">
        <v>71</v>
      </c>
      <c r="E20" s="26" t="s">
        <v>72</v>
      </c>
      <c r="F20" s="26" t="s">
        <v>84</v>
      </c>
      <c r="G20" s="26" t="s">
        <v>74</v>
      </c>
      <c r="H20" s="26" t="s">
        <v>75</v>
      </c>
      <c r="I20" s="26" t="s">
        <v>76</v>
      </c>
      <c r="J20" s="34" t="s">
        <v>77</v>
      </c>
      <c r="M20" s="13">
        <v>392</v>
      </c>
      <c r="P20" s="13" t="s">
        <v>88</v>
      </c>
    </row>
    <row r="21" spans="2:16" x14ac:dyDescent="0.35">
      <c r="B21" s="26">
        <v>100020</v>
      </c>
      <c r="D21" s="26" t="s">
        <v>71</v>
      </c>
      <c r="E21" s="26" t="s">
        <v>72</v>
      </c>
      <c r="F21" s="26" t="s">
        <v>85</v>
      </c>
      <c r="G21" s="26" t="s">
        <v>74</v>
      </c>
      <c r="H21" s="26" t="s">
        <v>87</v>
      </c>
      <c r="I21" s="26" t="s">
        <v>76</v>
      </c>
      <c r="J21" s="34" t="s">
        <v>77</v>
      </c>
      <c r="M21" s="13">
        <v>393</v>
      </c>
      <c r="P21" s="13" t="s">
        <v>89</v>
      </c>
    </row>
    <row r="22" spans="2:16" x14ac:dyDescent="0.35">
      <c r="B22" s="26">
        <v>100021</v>
      </c>
      <c r="D22" s="26" t="s">
        <v>71</v>
      </c>
      <c r="E22" s="26" t="s">
        <v>72</v>
      </c>
      <c r="F22" s="26" t="s">
        <v>73</v>
      </c>
      <c r="G22" s="26" t="s">
        <v>74</v>
      </c>
      <c r="H22" s="26" t="s">
        <v>75</v>
      </c>
      <c r="I22" s="26" t="s">
        <v>158</v>
      </c>
      <c r="J22" s="34" t="s">
        <v>148</v>
      </c>
      <c r="M22" s="13">
        <v>394</v>
      </c>
      <c r="P22" s="13" t="s">
        <v>88</v>
      </c>
    </row>
    <row r="23" spans="2:16" x14ac:dyDescent="0.35">
      <c r="B23" s="26">
        <v>100022</v>
      </c>
      <c r="D23" s="26" t="s">
        <v>71</v>
      </c>
      <c r="E23" s="26" t="s">
        <v>72</v>
      </c>
      <c r="F23" s="26" t="s">
        <v>73</v>
      </c>
      <c r="G23" s="26" t="s">
        <v>74</v>
      </c>
      <c r="H23" s="26" t="s">
        <v>75</v>
      </c>
      <c r="I23" s="26" t="s">
        <v>76</v>
      </c>
      <c r="J23" s="34" t="s">
        <v>77</v>
      </c>
      <c r="M23" s="13">
        <v>395</v>
      </c>
      <c r="P23" s="13" t="s">
        <v>90</v>
      </c>
    </row>
    <row r="24" spans="2:16" x14ac:dyDescent="0.35"/>
    <row r="25" spans="2:16" x14ac:dyDescent="0.35"/>
    <row r="26" spans="2:16" x14ac:dyDescent="0.35"/>
    <row r="27" spans="2:16" x14ac:dyDescent="0.35"/>
    <row r="28" spans="2:16" x14ac:dyDescent="0.35"/>
    <row r="29" spans="2:16" x14ac:dyDescent="0.35"/>
    <row r="30" spans="2:16" x14ac:dyDescent="0.35"/>
    <row r="31" spans="2:16" x14ac:dyDescent="0.35"/>
    <row r="32" spans="2:1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sheetData>
  <conditionalFormatting sqref="A2">
    <cfRule type="cellIs" dxfId="1" priority="1" stopIfTrue="1" operator="greaterThan">
      <formula>0</formula>
    </cfRule>
  </conditionalFormatting>
  <dataValidations count="4">
    <dataValidation type="list" allowBlank="1" showErrorMessage="1" sqref="G2:G1000" xr:uid="{00000000-0002-0000-0100-000002000000}">
      <formula1>Large</formula1>
    </dataValidation>
    <dataValidation type="custom" allowBlank="1" showInputMessage="1" showErrorMessage="1" prompt="Your Organisation ID - Enter Organisation ID" sqref="B2:B1000" xr:uid="{00000000-0002-0000-0100-000005000000}">
      <formula1>(LEN(B2) = (6))</formula1>
    </dataValidation>
    <dataValidation type="decimal" operator="greaterThan" allowBlank="1" showInputMessage="1" showErrorMessage="1" prompt="Cannot be blank - Enter a whole number" sqref="M2:M1000" xr:uid="{00000000-0002-0000-0100-000006000000}">
      <formula1>0</formula1>
    </dataValidation>
    <dataValidation type="custom" allowBlank="1" showInputMessage="1" showErrorMessage="1" prompt="Your Subsidiary ID - Enter Subsidiary ID" sqref="C2:C1000" xr:uid="{00000000-0002-0000-0100-000008000000}">
      <formula1>NOT(ISBLANK($B2))</formula1>
    </dataValidation>
  </dataValidations>
  <pageMargins left="0.70000000000000007" right="0.70000000000000007" top="0.75" bottom="0.75" header="0" footer="0"/>
  <pageSetup orientation="portrait"/>
  <extLst>
    <ext xmlns:x14="http://schemas.microsoft.com/office/spreadsheetml/2009/9/main" uri="{CCE6A557-97BC-4b89-ADB6-D9C93CAAB3DF}">
      <x14:dataValidations xmlns:xm="http://schemas.microsoft.com/office/excel/2006/main" count="8">
        <x14:dataValidation type="list" allowBlank="1" showErrorMessage="1" xr:uid="{00000000-0002-0000-0100-000000000000}">
          <x14:formula1>
            <xm:f>Lists!$G$2:$G$10</xm:f>
          </x14:formula1>
          <xm:sqref>H2:H1000</xm:sqref>
        </x14:dataValidation>
        <x14:dataValidation type="list" allowBlank="1" showErrorMessage="1" xr:uid="{00000000-0002-0000-0100-000001000000}">
          <x14:formula1>
            <xm:f>Lists!$I$2:$I$5</xm:f>
          </x14:formula1>
          <xm:sqref>K2:L1000</xm:sqref>
        </x14:dataValidation>
        <x14:dataValidation type="decimal" operator="greaterThan" allowBlank="1" showInputMessage="1" showErrorMessage="1" prompt="Quantity of drink containers - For packaging type Household and Non-Household drink containers, give units as a whole number. Leave blank for other packaging types" xr:uid="{00000000-0002-0000-0100-000003000000}">
          <x14:formula1>
            <xm:f>IF($G2=Lists!$C$8:$C$9,0,9999999999)</xm:f>
          </x14:formula1>
          <xm:sqref>N2:N1000</xm:sqref>
        </x14:dataValidation>
        <x14:dataValidation type="list" allowBlank="1" showInputMessage="1" showErrorMessage="1" prompt="Select Recyclability Rating - Select a valid Recyclability Rating from the dropdown list" xr:uid="{00000000-0002-0000-0100-000004000000}">
          <x14:formula1>
            <xm:f>Lists!$T$2:$T$7</xm:f>
          </x14:formula1>
          <xm:sqref>P2:P1000</xm:sqref>
        </x14:dataValidation>
        <x14:dataValidation type="list" allowBlank="1" showErrorMessage="1" xr:uid="{00000000-0002-0000-0100-000007000000}">
          <x14:formula1>
            <xm:f>Lists!$D$2:$D$7</xm:f>
          </x14:formula1>
          <xm:sqref>F2:F1000</xm:sqref>
        </x14:dataValidation>
        <x14:dataValidation type="list" allowBlank="1" showInputMessage="1" showErrorMessage="1" prompt="Your Organisation Size - Select organisation size from the dropdown list" xr:uid="{00000000-0002-0000-0100-000009000000}">
          <x14:formula1>
            <xm:f>Lists!$B$2:$B$3</xm:f>
          </x14:formula1>
          <xm:sqref>D2:D1000</xm:sqref>
        </x14:dataValidation>
        <x14:dataValidation type="list" allowBlank="1" showInputMessage="1" showErrorMessage="1" prompt="Select submission period - Select a valid submission period from the dropdown list" xr:uid="{00000000-0002-0000-0100-00000A000000}">
          <x14:formula1>
            <xm:f>Lists!$A$2:$A$13</xm:f>
          </x14:formula1>
          <xm:sqref>E2:E1000</xm:sqref>
        </x14:dataValidation>
        <x14:dataValidation type="list" allowBlank="1" showErrorMessage="1" xr:uid="{00000000-0002-0000-0100-00000B000000}">
          <x14:formula1>
            <xm:f>Lists!$E$2:$E$9</xm:f>
          </x14:formula1>
          <xm:sqref>I2:I1000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F1" workbookViewId="0">
      <selection activeCell="I2" sqref="I2"/>
    </sheetView>
  </sheetViews>
  <sheetFormatPr defaultColWidth="11.25" defaultRowHeight="15" customHeight="1" x14ac:dyDescent="0.35"/>
  <cols>
    <col min="1" max="1" width="19.75" style="3" customWidth="1"/>
    <col min="2" max="2" width="12" style="3" customWidth="1"/>
    <col min="3" max="3" width="21.25" style="3" customWidth="1"/>
    <col min="4" max="4" width="58.33203125" style="3" customWidth="1"/>
    <col min="5" max="5" width="22.75" style="3" customWidth="1"/>
    <col min="6" max="6" width="42.58203125" style="3" customWidth="1"/>
    <col min="7" max="7" width="27.25" style="3" customWidth="1"/>
    <col min="8" max="8" width="37.08203125" style="3" customWidth="1"/>
    <col min="9" max="9" width="43.08203125" style="3" customWidth="1"/>
    <col min="10" max="10" width="23.08203125" style="3" customWidth="1"/>
    <col min="11" max="11" width="19" style="3" customWidth="1"/>
    <col min="12" max="12" width="23.75" style="3" customWidth="1"/>
    <col min="13" max="13" width="22.25" style="3" customWidth="1"/>
    <col min="14" max="14" width="24.75" style="3" customWidth="1"/>
    <col min="15" max="15" width="29.25" style="3" customWidth="1"/>
    <col min="16" max="26" width="8.58203125" style="3" customWidth="1"/>
  </cols>
  <sheetData>
    <row r="1" spans="1:15" ht="15.5" x14ac:dyDescent="0.35">
      <c r="A1" s="1" t="s">
        <v>91</v>
      </c>
      <c r="B1" s="3" t="s">
        <v>92</v>
      </c>
      <c r="C1" s="3" t="s">
        <v>93</v>
      </c>
      <c r="D1" s="3" t="s">
        <v>94</v>
      </c>
      <c r="E1" s="3" t="s">
        <v>95</v>
      </c>
      <c r="F1" s="3" t="s">
        <v>96</v>
      </c>
      <c r="G1" s="3" t="s">
        <v>97</v>
      </c>
      <c r="H1" s="3" t="s">
        <v>98</v>
      </c>
      <c r="I1" s="3" t="s">
        <v>99</v>
      </c>
      <c r="J1" s="3" t="s">
        <v>100</v>
      </c>
      <c r="K1" s="3" t="s">
        <v>101</v>
      </c>
      <c r="L1" s="3" t="s">
        <v>102</v>
      </c>
      <c r="M1" s="3" t="s">
        <v>103</v>
      </c>
      <c r="N1" s="3" t="s">
        <v>104</v>
      </c>
      <c r="O1" s="3" t="s">
        <v>105</v>
      </c>
    </row>
    <row r="2" spans="1:15" ht="18.75" customHeight="1" x14ac:dyDescent="0.35">
      <c r="A2" s="28" cm="1">
        <f t="array" ref="A2">_xlfn.IFS(Enter_your_data!B2 = 0, "Error: Org ID Missing", LEN(Enter_your_data!B2) &lt;&gt; 6, "Error: Invalid Org ID", LEN(Enter_your_data!B2) = 6, Enter_your_data!B2)</f>
        <v>100001</v>
      </c>
      <c r="B2" s="28" t="str">
        <f>IF(Enter_your_data!C2 = 0, "", Enter_your_data!C2)</f>
        <v/>
      </c>
      <c r="C2" s="28" t="str">
        <f>IF(Enter_your_data!D2=0,"Error: Org Size Missing",MID(Enter_your_data!D2,FIND("(",Enter_your_data!D2)+1,FIND(")",Enter_your_data!D2)-FIND("(",Enter_your_data!D2)-1))</f>
        <v>L</v>
      </c>
      <c r="D2" s="28" t="str">
        <f>IF(
   AND(Your_output!C2="L", OR(Enter_your_data!E2=Lists!$A$12, Enter_your_data!E2=Lists!$A$9)),
   "Error: Only Small Producers (S) can select " &amp;
      MID(Enter_your_data!E2, FIND("(", Enter_your_data!E2) + 1, FIND(")", Enter_your_data!E2) - FIND("(", Enter_your_data!E2) - 1) &amp;
      " submission periods",
   IF(
      AND(Your_output!C2="S", OR(Enter_your_data!E2=Lists!$A$10, Enter_your_data!E2=Lists!$A$11)),
      "Error: Only Large Producers (L) can select " &amp;
         IF(Enter_your_data!E2=Lists!$A$10, "2025-H1", "2025-H2") &amp;
         " submission periods",
      IF(
         AND(Your_output!C2="S", OR(Enter_your_data!E2=Lists!$A$5, Enter_your_data!E2=Lists!$A$6, Enter_your_data!E2=Lists!$A$7, Enter_your_data!E2=Lists!$A$8)),
         "Error: Small Producers (S) can select only 2024-P0 submission period",
         IF(
            Enter_your_data!E2=0,
            "Error: Period Missing",
            MID(Enter_your_data!E2, FIND("(", Enter_your_data!E2) + 1, FIND(")", Enter_your_data!E2) - FIND("(", Enter_your_data!E2) - 1)
         )
      )
   )
)</f>
        <v>2026-H1</v>
      </c>
      <c r="E2" s="28" t="str" cm="1">
        <f t="array" ref="E2">_xlfn.IFS(AND(Enter_your_data!F2 &lt;&gt; 0, OR(F2 = "CW", F2 = "OW")), "Error: Packaging Activity not blank for OW/CW", Enter_your_data!G2 = "Self-managed organisation waste - (OW)", "", Enter_your_data!D2 = 0, "Error: Org Size Missing", AND(Enter_your_data!F2 = 0, Your_output!C2 = "L"), "", AND(Enter_your_data!F2 = 0, Your_output!C2 = "S"), "Error: Pkg Activity Missing", AND(Enter_your_data!F2 = Lists!$D$7, Enter_your_data!G2 = Lists!$C$8), "Error: OM and HDC combination not allowed", Enter_your_data!F2 &lt;&gt; 0, MID(Enter_your_data!F2, FIND("(", Enter_your_data!F2) + 1, FIND(")", Enter_your_data!F2) - FIND("(", Enter_your_data!F2) - 1))</f>
        <v>SO</v>
      </c>
      <c r="F2" s="9" t="str">
        <f t="array" ref="F2">IF(Enter_your_data!G2=0,"Error: Pack Type Missing",
  IF(
     AND(
       C2="S",
       OR(Enter_your_data!E2=Lists!$A$9, Enter_your_data!E2=Lists!$A$12),
       NOT(OR(
         MID(Enter_your_data!G2,FIND("(",Enter_your_data!G2)+1,FIND(")",Enter_your_data!G2)-FIND("(",Enter_your_data!G2)-1)="SP",
         MID(Enter_your_data!G2,FIND("(",Enter_your_data!G2)+1,FIND(")",Enter_your_data!G2)-FIND("(",Enter_your_data!G2)-1)="HDC"
       ))
     ),
     "Error: Small Org only allowed SP or HDC",
     IF(AND(Enter_your_data!F2&lt;&gt;"",Enter_your_data!G2=Lists!$C$5),"Error: OW Invalid if Packaging Activity Not Empty",
        IF(AND(Enter_your_data!F2="",Enter_your_data!G2&lt;&gt;Lists!$C$4:$C$5),"Error: Pkg Activity Blank can only use OW/CW",
           IF(AND(C2="L",Enter_your_data!G2=Lists!$C$10),"Error: Large Org not allowed SP",
              IF(AND(Enter_your_data!F2=Lists!$D$7, Enter_your_data!G2=Lists!$C$8),"Error: OM and HDC combination not allowed",
                 MID(Enter_your_data!G2,FIND("(",Enter_your_data!G2)+1,FIND(")",Enter_your_data!G2)-FIND("(",Enter_your_data!G2)-1)
              )
           )
        )
     )
  )
)</f>
        <v>HH</v>
      </c>
      <c r="G2" s="28" t="str" cm="1">
        <f t="array" ref="G2">_xlfn.IFS(AND(E2 = "OM", Enter_your_data!H2 &lt;&gt; Lists!$S$3), "Error: Incorrect Class for Type", AND(E2 &lt;&gt; "OM", Your_output!F2 = "SP", Enter_your_data!H2 &lt;&gt; Lists!$G$2:$G$5), "Error: Incorrect Class for Type", AND(E2 &lt;&gt; "OM", Your_output!F2 = "HH", Enter_your_data!H2 &lt;&gt; Lists!$J$3:$J$4), "Error: Incorrect Class for Type", AND(E2 &lt;&gt; "OM", OR(Your_output!F2 = "HH", Your_output!F2 = "NH"), Enter_your_data!F2 = Lists!$S$2, Enter_your_data!H2 &lt;&gt; Lists!$S$3), "Error: Incorrect Class for Type", AND(E2 &lt;&gt; "OM", Your_output!F2 = "RU", Enter_your_data!H2 &lt;&gt; Lists!$O$3:$O$4), "Error: Incorrect Class for Type", AND(E2 &lt;&gt; "OM", Your_output!F2 = "NH", Enter_your_data!H2 &lt;&gt; Lists!$K$3:$K$6), "Error: Incorrect Class for Type", AND(E2 &lt;&gt; "OM", Your_output!F2 = "CW", Enter_your_data!H2 &lt;&gt; Lists!$L$3), "Error: Incorrect Class for Type", AND(E2 &lt;&gt; "OM", Your_output!F2 = "OW", Enter_your_data!H2 &lt;&gt; Lists!$M$3), "Error: Incorrect Class for Type", AND(E2 &lt;&gt; "OM", Your_output!F2 = "PB", Enter_your_data!H2 &lt;&gt; Lists!$N$3), "Error: Incorrect Class for Type", AND(E2 &lt;&gt; "OM", Enter_your_data!H2 = 0, Your_output!F2 &lt;&gt; "HDC", Your_output!F2 &lt;&gt; "NDC", Your_output!F2 &lt;&gt; "SP"), "Error: Incorrect Class for Type", AND(E2 &lt;&gt; "OM", Enter_your_data!H2 &lt;&gt; 0, OR(Your_output!F2 = "HDC", Your_output!F2 = "NDC")), "Error: Pkg Class Not Required", Enter_your_data!H2 = 0, "", Enter_your_data!H2 &lt;&gt; 0, MID(Enter_your_data!H2, FIND("(", Enter_your_data!H2) + 1, FIND(")", Enter_your_data!H2) - FIND("(", Enter_your_data!H2) - 1))</f>
        <v>P1</v>
      </c>
      <c r="H2" s="28" t="str">
        <f>IF(Enter_your_data!I2=0,"Error: Packaging material is empty",IF(AND(OR(Enter_your_data!G2=Lists!$C$9,Enter_your_data!G2=Lists!$C$8),NOT(OR(Enter_your_data!I2="Aluminium - (AL)",Enter_your_data!I2="Glass - (GL)",Enter_your_data!I2="Steel - (ST)",Enter_your_data!I2="Plastic - (PL)"))),"Error: Invalid Material for Drinks Container",MID(Enter_your_data!I2,FIND("(",Enter_your_data!I2)+1,FIND(")",Enter_your_data!I2)-FIND("(",Enter_your_data!I2)-1)))</f>
        <v>PL</v>
      </c>
      <c r="I2" s="9" t="str" cm="1">
        <f t="array" ref="I2">_xlfn.IFS(AND(Your_output!C2 = "S", Enter_your_data!E2 = Lists!$A$9, OR(Enter_your_data!G2 = Lists!$C$10, Enter_your_data!G2 = Lists!$C$8), Enter_your_data!I2 = Lists!$E$6, Enter_your_data!J2 &lt;&gt; 0), "Error: Should be BLANK", AND(Enter_your_data!D2 = Lists!$B$2, OR(Enter_your_data!E2 = Lists!$A$10, Enter_your_data!E2 = Lists!$A$11, Enter_your_data!E2 = Lists!$A$13), OR(Enter_your_data!G2 = Lists!$C$2, Enter_your_data!G2 = Lists!$C$6), Enter_your_data!I2 = Lists!$E$6, Enter_your_data!J2 = 0), "Error: Missing Plastic material subtype", AND(Enter_your_data!J2 &lt;&gt; 0, Your_output!H2 &lt;&gt; "OT", NOT(AND(Enter_your_data!D2 = Lists!$B$2, OR(Enter_your_data!E2 = Lists!$A$10, Enter_your_data!E2 = Lists!$A$11, Enter_your_data!E2 = Lists!$A$13), OR(Enter_your_data!G2 = Lists!$C$2, Enter_your_data!G2 = Lists!$C$6), Enter_your_data!I2 = Lists!$E$6))), "Error: Should be BLANK", AND(Enter_your_data!D2 = Lists!$B$2, OR(Enter_your_data!E2 = Lists!$A$10, Enter_your_data!E2 = Lists!$A$11, Enter_your_data!E2 = Lists!$A$13), OR(Enter_your_data!G2 = Lists!$C$2, Enter_your_data!G2 = Lists!$C$6), Enter_your_data!I2 = Lists!$E$6, NOT(OR(Enter_your_data!J2 = "Rigid", Enter_your_data!J2 = "Flexible"))), "Error: Invalid plastic material subtype", AND(OR(Enter_your_data!J2 = "Rigid", Enter_your_data!J2 = "Flexible")), Enter_your_data!J2, AND(Enter_your_data!J2 = 0, Your_output!H2 = "OT"), "Error: Sub Material Missing", AND(Enter_your_data!J2 = 0, Your_output!H2 &lt;&gt; "OT"), "", TRUE, Enter_your_data!J2)</f>
        <v>Rigid</v>
      </c>
      <c r="J2" s="28" t="str" cm="1">
        <f t="array" ref="J2">_xlfn.IFS(AND(OR(Your_output!F2 = "CW", Your_output!F2 = "OW"), Enter_your_data!K2 = 0), "Error: Nation Missing", Enter_your_data!K2 = 0, "", Enter_your_data!K2 = Enter_your_data!L2, "Error: Nation cannot be same", AND(Enter_your_data!K2 &lt;&gt; 0, NOT(OR(F2 = "OW", F2 = "CW"))), "Error: Nation not required", AND(Your_output!F2 &lt;&gt; "CW", Your_output!F2 &lt;&gt; "OW", Enter_your_data!K2 = 0), "", Enter_your_data!K2 &lt;&gt; 0, MID(Enter_your_data!K2, FIND("(", Enter_your_data!K2) + 1, FIND(")", Enter_your_data!K2) - FIND("(", Enter_your_data!K2) - 1))</f>
        <v/>
      </c>
      <c r="K2" s="28" t="str" cm="1">
        <f t="array" ref="K2">_xlfn.IFS(Enter_your_data!L2 = 0, "", AND(Your_output!J2 = "", Enter_your_data!L2 &lt;&gt; 0), "Error: Remove To Nation or add From Nation", ISNUMBER(SEARCH("Error", Your_output!J2)), Your_output!J2, AND(Your_output!J2 &lt;&gt; "", Enter_your_data!L2 &lt;&gt; 0), MID(Enter_your_data!L2, FIND("(", Enter_your_data!L2) + 1, FIND(")", Enter_your_data!L2) - FIND("(", Enter_your_data!L2) - 1))</f>
        <v/>
      </c>
      <c r="L2" s="28">
        <f>IF(Enter_your_data!M2 = 0, "Error: Quantity Missing", Enter_your_data!M2)</f>
        <v>374</v>
      </c>
      <c r="M2" s="28" t="str" cm="1">
        <f t="array" ref="M2">_xlfn.IFS(AND(Enter_your_data!N2 = 0, OR(Your_output!F2 = "HDC", Your_output!F2 = "NDC")), "Error: Quantity Missing", OR(AND(Enter_your_data!N2 &lt;&gt; 0, Your_output!F2 &lt;&gt; "HDC", AND(Enter_your_data!N2 &lt;&gt; 0, Your_output!F2 &lt;&gt; "NDC"))), "Error: Should be BLANK", AND(Enter_your_data!N2 = 0, OR(Your_output!F2 &lt;&gt; "HDC", Your_output!F2 &lt;&gt; "NDC")), "", AND(Enter_your_data!N2 &lt;&gt; 0, OR(Your_output!F2 = "HDC", Your_output!F2 = "NDC")), Enter_your_data!N2)</f>
        <v/>
      </c>
      <c r="N2" s="28" t="str">
        <f>IF(Enter_your_data!O2 = 0, "", Enter_your_data!O2)</f>
        <v/>
      </c>
      <c r="O2" s="9" t="str">
        <f>IF(
    Enter_your_data!P2=0,
    "",
    IF(
        OR(
            AND(Enter_your_data!D2&lt;&gt;Lists!$B$2, Enter_your_data!P2&lt;&gt;0),
            AND(
                NOT(OR(
                    Enter_your_data!G2=Lists!$C$2,
                    Enter_your_data!G2=Lists!$C$6,
                    Enter_your_data!G2=Lists!$C$8
                )),
                Enter_your_data!P2&lt;&gt;0
            ),
            AND(
                NOT(OR(
                    Enter_your_data!E2=Lists!$A$10,
                    Enter_your_data!E2=Lists!$A$11,
                    Enter_your_data!E2=Lists!$A$13
                )),
                Enter_your_data!P2&lt;&gt;0
            ),
            AND(
                Your_output!C2="S",
                Enter_your_data!E2=Lists!$A$9,
                OR(Enter_your_data!G2=Lists!$C$10, Enter_your_data!G2=Lists!$C$8),
                Enter_your_data!P2&lt;&gt;0
            )
        ),
        "Error: Should be BLANK",
        MID(
            Enter_your_data!P2,
            FIND("(",Enter_your_data!P2)+1,
            FIND(")",Enter_your_data!P2)-FIND("(",Enter_your_data!P2)-1
        )
    )
)</f>
        <v>G</v>
      </c>
    </row>
    <row r="3" spans="1:15" ht="15.5" x14ac:dyDescent="0.35">
      <c r="A3" s="28" cm="1">
        <f t="array" ref="A3">_xlfn.IFS(Enter_your_data!B3 = 0, "Error: Org ID Missing", LEN(Enter_your_data!B3) &lt;&gt; 6, "Error: Invalid Org ID", LEN(Enter_your_data!B3) = 6, Enter_your_data!B3)</f>
        <v>100002</v>
      </c>
      <c r="B3" s="28" t="str">
        <f>IF(Enter_your_data!C3 = 0, "", Enter_your_data!C3)</f>
        <v/>
      </c>
      <c r="C3" s="28" t="str">
        <f>IF(Enter_your_data!D3=0,"Error: Org Size Missing",MID(Enter_your_data!D3,FIND("(",Enter_your_data!D3)+1,FIND(")",Enter_your_data!D3)-FIND("(",Enter_your_data!D3)-1))</f>
        <v>L</v>
      </c>
      <c r="D3" s="28" t="str">
        <f>IF(
   AND(Your_output!C3="L", OR(Enter_your_data!E3=Lists!$A$12, Enter_your_data!E3=Lists!$A$9)),
   "Error: Only Small Producers (S) can select " &amp;
      MID(Enter_your_data!E3, FIND("(", Enter_your_data!E3) + 1, FIND(")", Enter_your_data!E3) - FIND("(", Enter_your_data!E3) - 1) &amp;
      " submission periods",
   IF(
      AND(Your_output!C3="S", OR(Enter_your_data!E3=Lists!$A$10, Enter_your_data!E3=Lists!$A$11)),
      "Error: Only Large Producers (L) can select " &amp;
         IF(Enter_your_data!E3=Lists!$A$10, "2025-H1", "2025-H2") &amp;
         " submission periods",
      IF(
         AND(Your_output!C3="S", OR(Enter_your_data!E3=Lists!$A$5, Enter_your_data!E3=Lists!$A$6, Enter_your_data!E3=Lists!$A$7, Enter_your_data!E3=Lists!$A$8)),
         "Error: Small Producers (S) can select only 2024-P0 submission period",
         IF(
            Enter_your_data!E3=0,
            "Error: Period Missing",
            MID(Enter_your_data!E3, FIND("(", Enter_your_data!E3) + 1, FIND(")", Enter_your_data!E3) - FIND("(", Enter_your_data!E3) - 1)
         )
      )
   )
)</f>
        <v>2026-H1</v>
      </c>
      <c r="E3" s="28" t="str" cm="1">
        <f t="array" ref="E3">_xlfn.IFS(AND(Enter_your_data!F3 &lt;&gt; 0, OR(F3 = "CW", F3 = "OW")), "Error: Packaging Activity not blank for OW/CW", Enter_your_data!G3 = "Self-managed organisation waste - (OW)", "", Enter_your_data!D3 = 0, "Error: Org Size Missing", AND(Enter_your_data!F3 = 0, Your_output!C3 = "L"), "", AND(Enter_your_data!F3 = 0, Your_output!C3 = "S"), "Error: Pkg Activity Missing", AND(Enter_your_data!F3 = Lists!$D$7, Enter_your_data!G3 = Lists!$C$8), "Error: OM and HDC combination not allowed", Enter_your_data!F3 &lt;&gt; 0, MID(Enter_your_data!F3, FIND("(", Enter_your_data!F3) + 1, FIND(")", Enter_your_data!F3) - FIND("(", Enter_your_data!F3) - 1))</f>
        <v>SO</v>
      </c>
      <c r="F3" s="9" t="str">
        <f t="array" ref="F3">IF(Enter_your_data!G3=0,"Error: Pack Type Missing",
  IF(
     AND(
       C3="S",
       OR(Enter_your_data!E3=Lists!$A$9, Enter_your_data!E3=Lists!$A$12),
       NOT(OR(
         MID(Enter_your_data!G3,FIND("(",Enter_your_data!G3)+1,FIND(")",Enter_your_data!G3)-FIND("(",Enter_your_data!G3)-1)="SP",
         MID(Enter_your_data!G3,FIND("(",Enter_your_data!G3)+1,FIND(")",Enter_your_data!G3)-FIND("(",Enter_your_data!G3)-1)="HDC"
       ))
     ),
     "Error: Small Org only allowed SP or HDC",
     IF(AND(Enter_your_data!F3&lt;&gt;"",Enter_your_data!G3=Lists!$C$5),"Error: OW Invalid if Packaging Activity Not Empty",
        IF(AND(Enter_your_data!F3="",Enter_your_data!G3&lt;&gt;Lists!$C$4:$C$5),"Error: Pkg Activity Blank can only use OW/CW",
           IF(AND(C3="L",Enter_your_data!G3=Lists!$C$10),"Error: Large Org not allowed SP",
              IF(AND(Enter_your_data!F3=Lists!$D$7, Enter_your_data!G3=Lists!$C$8),"Error: OM and HDC combination not allowed",
                 MID(Enter_your_data!G3,FIND("(",Enter_your_data!G3)+1,FIND(")",Enter_your_data!G3)-FIND("(",Enter_your_data!G3)-1)
              )
           )
        )
     )
  )
)</f>
        <v>HH</v>
      </c>
      <c r="G3" s="28" t="str" cm="1">
        <f t="array" ref="G3">_xlfn.IFS(AND(E3 = "OM", Enter_your_data!H3 &lt;&gt; Lists!$S$3), "Error: Incorrect Class for Type", AND(E3 &lt;&gt; "OM", Your_output!F3 = "SP", Enter_your_data!H3 &lt;&gt; Lists!$G$2:$G$5), "Error: Incorrect Class for Type", AND(E3 &lt;&gt; "OM", Your_output!F3 = "HH", Enter_your_data!H3 &lt;&gt; Lists!$J$3:$J$4), "Error: Incorrect Class for Type", AND(E3 &lt;&gt; "OM", OR(Your_output!F3 = "HH", Your_output!F3 = "NH"), Enter_your_data!F3 = Lists!$S$2, Enter_your_data!H3 &lt;&gt; Lists!$S$3), "Error: Incorrect Class for Type", AND(E3 &lt;&gt; "OM", Your_output!F3 = "RU", Enter_your_data!H3 &lt;&gt; Lists!$O$3:$O$4), "Error: Incorrect Class for Type", AND(E3 &lt;&gt; "OM", Your_output!F3 = "NH", Enter_your_data!H3 &lt;&gt; Lists!$K$3:$K$6), "Error: Incorrect Class for Type", AND(E3 &lt;&gt; "OM", Your_output!F3 = "CW", Enter_your_data!H3 &lt;&gt; Lists!$L$3), "Error: Incorrect Class for Type", AND(E3 &lt;&gt; "OM", Your_output!F3 = "OW", Enter_your_data!H3 &lt;&gt; Lists!$M$3), "Error: Incorrect Class for Type", AND(E3 &lt;&gt; "OM", Your_output!F3 = "PB", Enter_your_data!H3 &lt;&gt; Lists!$N$3), "Error: Incorrect Class for Type", AND(E3 &lt;&gt; "OM", Enter_your_data!H3 = 0, Your_output!F3 &lt;&gt; "HDC", Your_output!F3 &lt;&gt; "NDC", Your_output!F3 &lt;&gt; "SP"), "Error: Incorrect Class for Type", AND(E3 &lt;&gt; "OM", Enter_your_data!H3 &lt;&gt; 0, OR(Your_output!F3 = "HDC", Your_output!F3 = "NDC")), "Error: Pkg Class Not Required", Enter_your_data!H3 = 0, "", Enter_your_data!H3 &lt;&gt; 0, MID(Enter_your_data!H3, FIND("(", Enter_your_data!H3) + 1, FIND(")", Enter_your_data!H3) - FIND("(", Enter_your_data!H3) - 1))</f>
        <v>P1</v>
      </c>
      <c r="H3" s="28" t="str">
        <f>IF(Enter_your_data!I3=0,"Error: Packaging material is empty",IF(AND(OR(Enter_your_data!G3=Lists!$C$9,Enter_your_data!G3=Lists!$C$8),NOT(OR(Enter_your_data!I3="Aluminium - (AL)",Enter_your_data!I3="Glass - (GL)",Enter_your_data!I3="Steel - (ST)",Enter_your_data!I3="Plastic - (PL)"))),"Error: Invalid Material for Drinks Container",MID(Enter_your_data!I3,FIND("(",Enter_your_data!I3)+1,FIND(")",Enter_your_data!I3)-FIND("(",Enter_your_data!I3)-1)))</f>
        <v>PL</v>
      </c>
      <c r="I3" s="9" t="str" cm="1">
        <f t="array" ref="I3">_xlfn.IFS(AND(Your_output!C3 = "S", Enter_your_data!E3 = Lists!$A$9, OR(Enter_your_data!G3 = Lists!$C$10, Enter_your_data!G3 = Lists!$C$8), Enter_your_data!I3 = Lists!$E$6, Enter_your_data!J3 &lt;&gt; 0), "Error: Should be BLANK", AND(Enter_your_data!D3 = Lists!$B$2, OR(Enter_your_data!E3 = Lists!$A$10, Enter_your_data!E3 = Lists!$A$11, Enter_your_data!E3 = Lists!$A$13), OR(Enter_your_data!G3 = Lists!$C$2, Enter_your_data!G3 = Lists!$C$6), Enter_your_data!I3 = Lists!$E$6, Enter_your_data!J3 = 0), "Error: Missing Plastic material subtype", AND(Enter_your_data!J3 &lt;&gt; 0, Your_output!H3 &lt;&gt; "OT", NOT(AND(Enter_your_data!D3 = Lists!$B$2, OR(Enter_your_data!E3 = Lists!$A$10, Enter_your_data!E3 = Lists!$A$11, Enter_your_data!E3 = Lists!$A$13), OR(Enter_your_data!G3 = Lists!$C$2, Enter_your_data!G3 = Lists!$C$6), Enter_your_data!I3 = Lists!$E$6))), "Error: Should be BLANK", AND(Enter_your_data!D3 = Lists!$B$2, OR(Enter_your_data!E3 = Lists!$A$10, Enter_your_data!E3 = Lists!$A$11, Enter_your_data!E3 = Lists!$A$13), OR(Enter_your_data!G3 = Lists!$C$2, Enter_your_data!G3 = Lists!$C$6), Enter_your_data!I3 = Lists!$E$6, NOT(OR(Enter_your_data!J3 = "Rigid", Enter_your_data!J3 = "Flexible"))), "Error: Invalid plastic material subtype", AND(OR(Enter_your_data!J3 = "Rigid", Enter_your_data!J3 = "Flexible")), Enter_your_data!J3, AND(Enter_your_data!J3 = 0, Your_output!H3 = "OT"), "Error: Sub Material Missing", AND(Enter_your_data!J3 = 0, Your_output!H3 &lt;&gt; "OT"), "", TRUE, Enter_your_data!J3)</f>
        <v>Rigid</v>
      </c>
      <c r="J3" s="28" t="str" cm="1">
        <f t="array" ref="J3">_xlfn.IFS(AND(OR(Your_output!F3 = "CW", Your_output!F3 = "OW"), Enter_your_data!K3 = 0), "Error: Nation Missing", Enter_your_data!K3 = 0, "", Enter_your_data!K3 = Enter_your_data!L3, "Error: Nation cannot be same", AND(Enter_your_data!K3 &lt;&gt; 0, NOT(OR(F3 = "OW", F3 = "CW"))), "Error: Nation not required", AND(Your_output!F3 &lt;&gt; "CW", Your_output!F3 &lt;&gt; "OW", Enter_your_data!K3 = 0), "", Enter_your_data!K3 &lt;&gt; 0, MID(Enter_your_data!K3, FIND("(", Enter_your_data!K3) + 1, FIND(")", Enter_your_data!K3) - FIND("(", Enter_your_data!K3) - 1))</f>
        <v/>
      </c>
      <c r="K3" s="28" t="str" cm="1">
        <f t="array" ref="K3">_xlfn.IFS(Enter_your_data!L3 = 0, "", AND(Your_output!J3 = "", Enter_your_data!L3 &lt;&gt; 0), "Error: Remove To Nation or add From Nation", ISNUMBER(SEARCH("Error", Your_output!J3)), Your_output!J3, AND(Your_output!J3 &lt;&gt; "", Enter_your_data!L3 &lt;&gt; 0), MID(Enter_your_data!L3, FIND("(", Enter_your_data!L3) + 1, FIND(")", Enter_your_data!L3) - FIND("(", Enter_your_data!L3) - 1))</f>
        <v/>
      </c>
      <c r="L3" s="28">
        <f>IF(Enter_your_data!M3 = 0, "Error: Quantity Missing", Enter_your_data!M3)</f>
        <v>375</v>
      </c>
      <c r="M3" s="28" t="str" cm="1">
        <f t="array" ref="M3">_xlfn.IFS(AND(Enter_your_data!N3 = 0, OR(Your_output!F3 = "HDC", Your_output!F3 = "NDC")), "Error: Quantity Missing", OR(AND(Enter_your_data!N3 &lt;&gt; 0, Your_output!F3 &lt;&gt; "HDC", AND(Enter_your_data!N3 &lt;&gt; 0, Your_output!F3 &lt;&gt; "NDC"))), "Error: Should be BLANK", AND(Enter_your_data!N3 = 0, OR(Your_output!F3 &lt;&gt; "HDC", Your_output!F3 &lt;&gt; "NDC")), "", AND(Enter_your_data!N3 &lt;&gt; 0, OR(Your_output!F3 = "HDC", Your_output!F3 = "NDC")), Enter_your_data!N3)</f>
        <v/>
      </c>
      <c r="N3" s="28" t="str">
        <f>IF(Enter_your_data!O3 = 0, "", Enter_your_data!O3)</f>
        <v/>
      </c>
      <c r="O3" s="9" t="str">
        <f>IF(
    Enter_your_data!P3=0,
    "",
    IF(
        OR(
            AND(Enter_your_data!D3&lt;&gt;Lists!$B$2, Enter_your_data!P3&lt;&gt;0),
            AND(
                NOT(OR(
                    Enter_your_data!G3=Lists!$C$2,
                    Enter_your_data!G3=Lists!$C$6,
                    Enter_your_data!G3=Lists!$C$8
                )),
                Enter_your_data!P3&lt;&gt;0
            ),
            AND(
                NOT(OR(
                    Enter_your_data!E3=Lists!$A$10,
                    Enter_your_data!E3=Lists!$A$11,
                    Enter_your_data!E3=Lists!$A$13
                )),
                Enter_your_data!P3&lt;&gt;0
            ),
            AND(
                Your_output!C3="S",
                Enter_your_data!E3=Lists!$A$9,
                OR(Enter_your_data!G3=Lists!$C$10, Enter_your_data!G3=Lists!$C$8),
                Enter_your_data!P3&lt;&gt;0
            )
        ),
        "Error: Should be BLANK",
        MID(
            Enter_your_data!P3,
            FIND("(",Enter_your_data!P3)+1,
            FIND(")",Enter_your_data!P3)-FIND("(",Enter_your_data!P3)-1
        )
    )
)</f>
        <v>R</v>
      </c>
    </row>
    <row r="4" spans="1:15" ht="15.5" x14ac:dyDescent="0.35">
      <c r="A4" s="28" cm="1">
        <f t="array" ref="A4">_xlfn.IFS(Enter_your_data!B4 = 0, "Error: Org ID Missing", LEN(Enter_your_data!B4) &lt;&gt; 6, "Error: Invalid Org ID", LEN(Enter_your_data!B4) = 6, Enter_your_data!B4)</f>
        <v>100003</v>
      </c>
      <c r="B4" s="28" t="str">
        <f>IF(Enter_your_data!C4 = 0, "", Enter_your_data!C4)</f>
        <v/>
      </c>
      <c r="C4" s="28" t="str">
        <f>IF(Enter_your_data!D4=0,"Error: Org Size Missing",MID(Enter_your_data!D4,FIND("(",Enter_your_data!D4)+1,FIND(")",Enter_your_data!D4)-FIND("(",Enter_your_data!D4)-1))</f>
        <v>L</v>
      </c>
      <c r="D4" s="28" t="str">
        <f>IF(
   AND(Your_output!C4="L", OR(Enter_your_data!E4=Lists!$A$12, Enter_your_data!E4=Lists!$A$9)),
   "Error: Only Small Producers (S) can select " &amp;
      MID(Enter_your_data!E4, FIND("(", Enter_your_data!E4) + 1, FIND(")", Enter_your_data!E4) - FIND("(", Enter_your_data!E4) - 1) &amp;
      " submission periods",
   IF(
      AND(Your_output!C4="S", OR(Enter_your_data!E4=Lists!$A$10, Enter_your_data!E4=Lists!$A$11)),
      "Error: Only Large Producers (L) can select " &amp;
         IF(Enter_your_data!E4=Lists!$A$10, "2025-H1", "2025-H2") &amp;
         " submission periods",
      IF(
         AND(Your_output!C4="S", OR(Enter_your_data!E4=Lists!$A$5, Enter_your_data!E4=Lists!$A$6, Enter_your_data!E4=Lists!$A$7, Enter_your_data!E4=Lists!$A$8)),
         "Error: Small Producers (S) can select only 2024-P0 submission period",
         IF(
            Enter_your_data!E4=0,
            "Error: Period Missing",
            MID(Enter_your_data!E4, FIND("(", Enter_your_data!E4) + 1, FIND(")", Enter_your_data!E4) - FIND("(", Enter_your_data!E4) - 1)
         )
      )
   )
)</f>
        <v>2026-H1</v>
      </c>
      <c r="E4" s="28" t="str" cm="1">
        <f t="array" ref="E4">_xlfn.IFS(AND(Enter_your_data!F4 &lt;&gt; 0, OR(F4 = "CW", F4 = "OW")), "Error: Packaging Activity not blank for OW/CW", Enter_your_data!G4 = "Self-managed organisation waste - (OW)", "", Enter_your_data!D4 = 0, "Error: Org Size Missing", AND(Enter_your_data!F4 = 0, Your_output!C4 = "L"), "", AND(Enter_your_data!F4 = 0, Your_output!C4 = "S"), "Error: Pkg Activity Missing", AND(Enter_your_data!F4 = Lists!$D$7, Enter_your_data!G4 = Lists!$C$8), "Error: OM and HDC combination not allowed", Enter_your_data!F4 &lt;&gt; 0, MID(Enter_your_data!F4, FIND("(", Enter_your_data!F4) + 1, FIND(")", Enter_your_data!F4) - FIND("(", Enter_your_data!F4) - 1))</f>
        <v>SO</v>
      </c>
      <c r="F4" s="9" t="str">
        <f t="array" ref="F4">IF(Enter_your_data!G4=0,"Error: Pack Type Missing",
  IF(
     AND(
       C4="S",
       OR(Enter_your_data!E4=Lists!$A$9, Enter_your_data!E4=Lists!$A$12),
       NOT(OR(
         MID(Enter_your_data!G4,FIND("(",Enter_your_data!G4)+1,FIND(")",Enter_your_data!G4)-FIND("(",Enter_your_data!G4)-1)="SP",
         MID(Enter_your_data!G4,FIND("(",Enter_your_data!G4)+1,FIND(")",Enter_your_data!G4)-FIND("(",Enter_your_data!G4)-1)="HDC"
       ))
     ),
     "Error: Small Org only allowed SP or HDC",
     IF(AND(Enter_your_data!F4&lt;&gt;"",Enter_your_data!G4=Lists!$C$5),"Error: OW Invalid if Packaging Activity Not Empty",
        IF(AND(Enter_your_data!F4="",Enter_your_data!G4&lt;&gt;Lists!$C$4:$C$5),"Error: Pkg Activity Blank can only use OW/CW",
           IF(AND(C4="L",Enter_your_data!G4=Lists!$C$10),"Error: Large Org not allowed SP",
              IF(AND(Enter_your_data!F4=Lists!$D$7, Enter_your_data!G4=Lists!$C$8),"Error: OM and HDC combination not allowed",
                 MID(Enter_your_data!G4,FIND("(",Enter_your_data!G4)+1,FIND(")",Enter_your_data!G4)-FIND("(",Enter_your_data!G4)-1)
              )
           )
        )
     )
  )
)</f>
        <v>HH</v>
      </c>
      <c r="G4" s="28" t="str" cm="1">
        <f t="array" ref="G4">_xlfn.IFS(AND(E4 = "OM", Enter_your_data!H4 &lt;&gt; Lists!$S$3), "Error: Incorrect Class for Type", AND(E4 &lt;&gt; "OM", Your_output!F4 = "SP", Enter_your_data!H4 &lt;&gt; Lists!$G$2:$G$5), "Error: Incorrect Class for Type", AND(E4 &lt;&gt; "OM", Your_output!F4 = "HH", Enter_your_data!H4 &lt;&gt; Lists!$J$3:$J$4), "Error: Incorrect Class for Type", AND(E4 &lt;&gt; "OM", OR(Your_output!F4 = "HH", Your_output!F4 = "NH"), Enter_your_data!F4 = Lists!$S$2, Enter_your_data!H4 &lt;&gt; Lists!$S$3), "Error: Incorrect Class for Type", AND(E4 &lt;&gt; "OM", Your_output!F4 = "RU", Enter_your_data!H4 &lt;&gt; Lists!$O$3:$O$4), "Error: Incorrect Class for Type", AND(E4 &lt;&gt; "OM", Your_output!F4 = "NH", Enter_your_data!H4 &lt;&gt; Lists!$K$3:$K$6), "Error: Incorrect Class for Type", AND(E4 &lt;&gt; "OM", Your_output!F4 = "CW", Enter_your_data!H4 &lt;&gt; Lists!$L$3), "Error: Incorrect Class for Type", AND(E4 &lt;&gt; "OM", Your_output!F4 = "OW", Enter_your_data!H4 &lt;&gt; Lists!$M$3), "Error: Incorrect Class for Type", AND(E4 &lt;&gt; "OM", Your_output!F4 = "PB", Enter_your_data!H4 &lt;&gt; Lists!$N$3), "Error: Incorrect Class for Type", AND(E4 &lt;&gt; "OM", Enter_your_data!H4 = 0, Your_output!F4 &lt;&gt; "HDC", Your_output!F4 &lt;&gt; "NDC", Your_output!F4 &lt;&gt; "SP"), "Error: Incorrect Class for Type", AND(E4 &lt;&gt; "OM", Enter_your_data!H4 &lt;&gt; 0, OR(Your_output!F4 = "HDC", Your_output!F4 = "NDC")), "Error: Pkg Class Not Required", Enter_your_data!H4 = 0, "", Enter_your_data!H4 &lt;&gt; 0, MID(Enter_your_data!H4, FIND("(", Enter_your_data!H4) + 1, FIND(")", Enter_your_data!H4) - FIND("(", Enter_your_data!H4) - 1))</f>
        <v>P1</v>
      </c>
      <c r="H4" s="28" t="str">
        <f>IF(Enter_your_data!I4=0,"Error: Packaging material is empty",IF(AND(OR(Enter_your_data!G4=Lists!$C$9,Enter_your_data!G4=Lists!$C$8),NOT(OR(Enter_your_data!I4="Aluminium - (AL)",Enter_your_data!I4="Glass - (GL)",Enter_your_data!I4="Steel - (ST)",Enter_your_data!I4="Plastic - (PL)"))),"Error: Invalid Material for Drinks Container",MID(Enter_your_data!I4,FIND("(",Enter_your_data!I4)+1,FIND(")",Enter_your_data!I4)-FIND("(",Enter_your_data!I4)-1)))</f>
        <v>OT</v>
      </c>
      <c r="I4" s="9" t="str" cm="1">
        <f t="array" ref="I4">_xlfn.IFS(AND(Your_output!C4 = "S", Enter_your_data!E4 = Lists!$A$9, OR(Enter_your_data!G4 = Lists!$C$10, Enter_your_data!G4 = Lists!$C$8), Enter_your_data!I4 = Lists!$E$6, Enter_your_data!J4 &lt;&gt; 0), "Error: Should be BLANK", AND(Enter_your_data!D4 = Lists!$B$2, OR(Enter_your_data!E4 = Lists!$A$10, Enter_your_data!E4 = Lists!$A$11, Enter_your_data!E4 = Lists!$A$13), OR(Enter_your_data!G4 = Lists!$C$2, Enter_your_data!G4 = Lists!$C$6), Enter_your_data!I4 = Lists!$E$6, Enter_your_data!J4 = 0), "Error: Missing Plastic material subtype", AND(Enter_your_data!J4 &lt;&gt; 0, Your_output!H4 &lt;&gt; "OT", NOT(AND(Enter_your_data!D4 = Lists!$B$2, OR(Enter_your_data!E4 = Lists!$A$10, Enter_your_data!E4 = Lists!$A$11, Enter_your_data!E4 = Lists!$A$13), OR(Enter_your_data!G4 = Lists!$C$2, Enter_your_data!G4 = Lists!$C$6), Enter_your_data!I4 = Lists!$E$6))), "Error: Should be BLANK", AND(Enter_your_data!D4 = Lists!$B$2, OR(Enter_your_data!E4 = Lists!$A$10, Enter_your_data!E4 = Lists!$A$11, Enter_your_data!E4 = Lists!$A$13), OR(Enter_your_data!G4 = Lists!$C$2, Enter_your_data!G4 = Lists!$C$6), Enter_your_data!I4 = Lists!$E$6, NOT(OR(Enter_your_data!J4 = "Rigid", Enter_your_data!J4 = "Flexible"))), "Error: Invalid plastic material subtype", AND(OR(Enter_your_data!J4 = "Rigid", Enter_your_data!J4 = "Flexible")), Enter_your_data!J4, AND(Enter_your_data!J4 = 0, Your_output!H4 = "OT"), "Error: Sub Material Missing", AND(Enter_your_data!J4 = 0, Your_output!H4 &lt;&gt; "OT"), "", TRUE, Enter_your_data!J4)</f>
        <v xml:space="preserve">Hemp </v>
      </c>
      <c r="J4" s="28" t="str" cm="1">
        <f t="array" ref="J4">_xlfn.IFS(AND(OR(Your_output!F4 = "CW", Your_output!F4 = "OW"), Enter_your_data!K4 = 0), "Error: Nation Missing", Enter_your_data!K4 = 0, "", Enter_your_data!K4 = Enter_your_data!L4, "Error: Nation cannot be same", AND(Enter_your_data!K4 &lt;&gt; 0, NOT(OR(F4 = "OW", F4 = "CW"))), "Error: Nation not required", AND(Your_output!F4 &lt;&gt; "CW", Your_output!F4 &lt;&gt; "OW", Enter_your_data!K4 = 0), "", Enter_your_data!K4 &lt;&gt; 0, MID(Enter_your_data!K4, FIND("(", Enter_your_data!K4) + 1, FIND(")", Enter_your_data!K4) - FIND("(", Enter_your_data!K4) - 1))</f>
        <v/>
      </c>
      <c r="K4" s="28" t="str" cm="1">
        <f t="array" ref="K4">_xlfn.IFS(Enter_your_data!L4 = 0, "", AND(Your_output!J4 = "", Enter_your_data!L4 &lt;&gt; 0), "Error: Remove To Nation or add From Nation", ISNUMBER(SEARCH("Error", Your_output!J4)), Your_output!J4, AND(Your_output!J4 &lt;&gt; "", Enter_your_data!L4 &lt;&gt; 0), MID(Enter_your_data!L4, FIND("(", Enter_your_data!L4) + 1, FIND(")", Enter_your_data!L4) - FIND("(", Enter_your_data!L4) - 1))</f>
        <v/>
      </c>
      <c r="L4" s="28">
        <f>IF(Enter_your_data!M4 = 0, "Error: Quantity Missing", Enter_your_data!M4)</f>
        <v>376</v>
      </c>
      <c r="M4" s="28" t="str" cm="1">
        <f t="array" ref="M4">_xlfn.IFS(AND(Enter_your_data!N4 = 0, OR(Your_output!F4 = "HDC", Your_output!F4 = "NDC")), "Error: Quantity Missing", OR(AND(Enter_your_data!N4 &lt;&gt; 0, Your_output!F4 &lt;&gt; "HDC", AND(Enter_your_data!N4 &lt;&gt; 0, Your_output!F4 &lt;&gt; "NDC"))), "Error: Should be BLANK", AND(Enter_your_data!N4 = 0, OR(Your_output!F4 &lt;&gt; "HDC", Your_output!F4 &lt;&gt; "NDC")), "", AND(Enter_your_data!N4 &lt;&gt; 0, OR(Your_output!F4 = "HDC", Your_output!F4 = "NDC")), Enter_your_data!N4)</f>
        <v/>
      </c>
      <c r="N4" s="28" t="str">
        <f>IF(Enter_your_data!O4 = 0, "", Enter_your_data!O4)</f>
        <v/>
      </c>
      <c r="O4" s="9" t="str">
        <f>IF(
    Enter_your_data!P4=0,
    "",
    IF(
        OR(
            AND(Enter_your_data!D4&lt;&gt;Lists!$B$2, Enter_your_data!P4&lt;&gt;0),
            AND(
                NOT(OR(
                    Enter_your_data!G4=Lists!$C$2,
                    Enter_your_data!G4=Lists!$C$6,
                    Enter_your_data!G4=Lists!$C$8
                )),
                Enter_your_data!P4&lt;&gt;0
            ),
            AND(
                NOT(OR(
                    Enter_your_data!E4=Lists!$A$10,
                    Enter_your_data!E4=Lists!$A$11,
                    Enter_your_data!E4=Lists!$A$13
                )),
                Enter_your_data!P4&lt;&gt;0
            ),
            AND(
                Your_output!C4="S",
                Enter_your_data!E4=Lists!$A$9,
                OR(Enter_your_data!G4=Lists!$C$10, Enter_your_data!G4=Lists!$C$8),
                Enter_your_data!P4&lt;&gt;0
            )
        ),
        "Error: Should be BLANK",
        MID(
            Enter_your_data!P4,
            FIND("(",Enter_your_data!P4)+1,
            FIND(")",Enter_your_data!P4)-FIND("(",Enter_your_data!P4)-1
        )
    )
)</f>
        <v>G</v>
      </c>
    </row>
    <row r="5" spans="1:15" ht="15.5" x14ac:dyDescent="0.35">
      <c r="A5" s="28" cm="1">
        <f t="array" ref="A5">_xlfn.IFS(Enter_your_data!B5 = 0, "Error: Org ID Missing", LEN(Enter_your_data!B5) &lt;&gt; 6, "Error: Invalid Org ID", LEN(Enter_your_data!B5) = 6, Enter_your_data!B5)</f>
        <v>100004</v>
      </c>
      <c r="B5" s="28" t="str">
        <f>IF(Enter_your_data!C5 = 0, "", Enter_your_data!C5)</f>
        <v/>
      </c>
      <c r="C5" s="28" t="str">
        <f>IF(Enter_your_data!D5=0,"Error: Org Size Missing",MID(Enter_your_data!D5,FIND("(",Enter_your_data!D5)+1,FIND(")",Enter_your_data!D5)-FIND("(",Enter_your_data!D5)-1))</f>
        <v>L</v>
      </c>
      <c r="D5" s="28" t="str">
        <f>IF(
   AND(Your_output!C5="L", OR(Enter_your_data!E5=Lists!$A$12, Enter_your_data!E5=Lists!$A$9)),
   "Error: Only Small Producers (S) can select " &amp;
      MID(Enter_your_data!E5, FIND("(", Enter_your_data!E5) + 1, FIND(")", Enter_your_data!E5) - FIND("(", Enter_your_data!E5) - 1) &amp;
      " submission periods",
   IF(
      AND(Your_output!C5="S", OR(Enter_your_data!E5=Lists!$A$10, Enter_your_data!E5=Lists!$A$11)),
      "Error: Only Large Producers (L) can select " &amp;
         IF(Enter_your_data!E5=Lists!$A$10, "2025-H1", "2025-H2") &amp;
         " submission periods",
      IF(
         AND(Your_output!C5="S", OR(Enter_your_data!E5=Lists!$A$5, Enter_your_data!E5=Lists!$A$6, Enter_your_data!E5=Lists!$A$7, Enter_your_data!E5=Lists!$A$8)),
         "Error: Small Producers (S) can select only 2024-P0 submission period",
         IF(
            Enter_your_data!E5=0,
            "Error: Period Missing",
            MID(Enter_your_data!E5, FIND("(", Enter_your_data!E5) + 1, FIND(")", Enter_your_data!E5) - FIND("(", Enter_your_data!E5) - 1)
         )
      )
   )
)</f>
        <v>2026-H1</v>
      </c>
      <c r="E5" s="28" t="str" cm="1">
        <f t="array" ref="E5">_xlfn.IFS(AND(Enter_your_data!F5 &lt;&gt; 0, OR(F5 = "CW", F5 = "OW")), "Error: Packaging Activity not blank for OW/CW", Enter_your_data!G5 = "Self-managed organisation waste - (OW)", "", Enter_your_data!D5 = 0, "Error: Org Size Missing", AND(Enter_your_data!F5 = 0, Your_output!C5 = "L"), "", AND(Enter_your_data!F5 = 0, Your_output!C5 = "S"), "Error: Pkg Activity Missing", AND(Enter_your_data!F5 = Lists!$D$7, Enter_your_data!G5 = Lists!$C$8), "Error: OM and HDC combination not allowed", Enter_your_data!F5 &lt;&gt; 0, MID(Enter_your_data!F5, FIND("(", Enter_your_data!F5) + 1, FIND(")", Enter_your_data!F5) - FIND("(", Enter_your_data!F5) - 1))</f>
        <v>PF</v>
      </c>
      <c r="F5" s="9" t="str">
        <f t="array" ref="F5">IF(Enter_your_data!G5=0,"Error: Pack Type Missing",
  IF(
     AND(
       C5="S",
       OR(Enter_your_data!E5=Lists!$A$9, Enter_your_data!E5=Lists!$A$12),
       NOT(OR(
         MID(Enter_your_data!G5,FIND("(",Enter_your_data!G5)+1,FIND(")",Enter_your_data!G5)-FIND("(",Enter_your_data!G5)-1)="SP",
         MID(Enter_your_data!G5,FIND("(",Enter_your_data!G5)+1,FIND(")",Enter_your_data!G5)-FIND("(",Enter_your_data!G5)-1)="HDC"
       ))
     ),
     "Error: Small Org only allowed SP or HDC",
     IF(AND(Enter_your_data!F5&lt;&gt;"",Enter_your_data!G5=Lists!$C$5),"Error: OW Invalid if Packaging Activity Not Empty",
        IF(AND(Enter_your_data!F5="",Enter_your_data!G5&lt;&gt;Lists!$C$4:$C$5),"Error: Pkg Activity Blank can only use OW/CW",
           IF(AND(C5="L",Enter_your_data!G5=Lists!$C$10),"Error: Large Org not allowed SP",
              IF(AND(Enter_your_data!F5=Lists!$D$7, Enter_your_data!G5=Lists!$C$8),"Error: OM and HDC combination not allowed",
                 MID(Enter_your_data!G5,FIND("(",Enter_your_data!G5)+1,FIND(")",Enter_your_data!G5)-FIND("(",Enter_your_data!G5)-1)
              )
           )
        )
     )
  )
)</f>
        <v>HH</v>
      </c>
      <c r="G5" s="28" t="str" cm="1">
        <f t="array" ref="G5">_xlfn.IFS(AND(E5 = "OM", Enter_your_data!H5 &lt;&gt; Lists!$S$3), "Error: Incorrect Class for Type", AND(E5 &lt;&gt; "OM", Your_output!F5 = "SP", Enter_your_data!H5 &lt;&gt; Lists!$G$2:$G$5), "Error: Incorrect Class for Type", AND(E5 &lt;&gt; "OM", Your_output!F5 = "HH", Enter_your_data!H5 &lt;&gt; Lists!$J$3:$J$4), "Error: Incorrect Class for Type", AND(E5 &lt;&gt; "OM", OR(Your_output!F5 = "HH", Your_output!F5 = "NH"), Enter_your_data!F5 = Lists!$S$2, Enter_your_data!H5 &lt;&gt; Lists!$S$3), "Error: Incorrect Class for Type", AND(E5 &lt;&gt; "OM", Your_output!F5 = "RU", Enter_your_data!H5 &lt;&gt; Lists!$O$3:$O$4), "Error: Incorrect Class for Type", AND(E5 &lt;&gt; "OM", Your_output!F5 = "NH", Enter_your_data!H5 &lt;&gt; Lists!$K$3:$K$6), "Error: Incorrect Class for Type", AND(E5 &lt;&gt; "OM", Your_output!F5 = "CW", Enter_your_data!H5 &lt;&gt; Lists!$L$3), "Error: Incorrect Class for Type", AND(E5 &lt;&gt; "OM", Your_output!F5 = "OW", Enter_your_data!H5 &lt;&gt; Lists!$M$3), "Error: Incorrect Class for Type", AND(E5 &lt;&gt; "OM", Your_output!F5 = "PB", Enter_your_data!H5 &lt;&gt; Lists!$N$3), "Error: Incorrect Class for Type", AND(E5 &lt;&gt; "OM", Enter_your_data!H5 = 0, Your_output!F5 &lt;&gt; "HDC", Your_output!F5 &lt;&gt; "NDC", Your_output!F5 &lt;&gt; "SP"), "Error: Incorrect Class for Type", AND(E5 &lt;&gt; "OM", Enter_your_data!H5 &lt;&gt; 0, OR(Your_output!F5 = "HDC", Your_output!F5 = "NDC")), "Error: Pkg Class Not Required", Enter_your_data!H5 = 0, "", Enter_your_data!H5 &lt;&gt; 0, MID(Enter_your_data!H5, FIND("(", Enter_your_data!H5) + 1, FIND(")", Enter_your_data!H5) - FIND("(", Enter_your_data!H5) - 1))</f>
        <v>P1</v>
      </c>
      <c r="H5" s="28" t="str">
        <f>IF(Enter_your_data!I5=0,"Error: Packaging material is empty",IF(AND(OR(Enter_your_data!G5=Lists!$C$9,Enter_your_data!G5=Lists!$C$8),NOT(OR(Enter_your_data!I5="Aluminium - (AL)",Enter_your_data!I5="Glass - (GL)",Enter_your_data!I5="Steel - (ST)",Enter_your_data!I5="Plastic - (PL)"))),"Error: Invalid Material for Drinks Container",MID(Enter_your_data!I5,FIND("(",Enter_your_data!I5)+1,FIND(")",Enter_your_data!I5)-FIND("(",Enter_your_data!I5)-1)))</f>
        <v>PL</v>
      </c>
      <c r="I5" s="9" t="str" cm="1">
        <f t="array" ref="I5">_xlfn.IFS(AND(Your_output!C5 = "S", Enter_your_data!E5 = Lists!$A$9, OR(Enter_your_data!G5 = Lists!$C$10, Enter_your_data!G5 = Lists!$C$8), Enter_your_data!I5 = Lists!$E$6, Enter_your_data!J5 &lt;&gt; 0), "Error: Should be BLANK", AND(Enter_your_data!D5 = Lists!$B$2, OR(Enter_your_data!E5 = Lists!$A$10, Enter_your_data!E5 = Lists!$A$11, Enter_your_data!E5 = Lists!$A$13), OR(Enter_your_data!G5 = Lists!$C$2, Enter_your_data!G5 = Lists!$C$6), Enter_your_data!I5 = Lists!$E$6, Enter_your_data!J5 = 0), "Error: Missing Plastic material subtype", AND(Enter_your_data!J5 &lt;&gt; 0, Your_output!H5 &lt;&gt; "OT", NOT(AND(Enter_your_data!D5 = Lists!$B$2, OR(Enter_your_data!E5 = Lists!$A$10, Enter_your_data!E5 = Lists!$A$11, Enter_your_data!E5 = Lists!$A$13), OR(Enter_your_data!G5 = Lists!$C$2, Enter_your_data!G5 = Lists!$C$6), Enter_your_data!I5 = Lists!$E$6))), "Error: Should be BLANK", AND(Enter_your_data!D5 = Lists!$B$2, OR(Enter_your_data!E5 = Lists!$A$10, Enter_your_data!E5 = Lists!$A$11, Enter_your_data!E5 = Lists!$A$13), OR(Enter_your_data!G5 = Lists!$C$2, Enter_your_data!G5 = Lists!$C$6), Enter_your_data!I5 = Lists!$E$6, NOT(OR(Enter_your_data!J5 = "Rigid", Enter_your_data!J5 = "Flexible"))), "Error: Invalid plastic material subtype", AND(OR(Enter_your_data!J5 = "Rigid", Enter_your_data!J5 = "Flexible")), Enter_your_data!J5, AND(Enter_your_data!J5 = 0, Your_output!H5 = "OT"), "Error: Sub Material Missing", AND(Enter_your_data!J5 = 0, Your_output!H5 &lt;&gt; "OT"), "", TRUE, Enter_your_data!J5)</f>
        <v>Rigid</v>
      </c>
      <c r="J5" s="28" t="str" cm="1">
        <f t="array" ref="J5">_xlfn.IFS(AND(OR(Your_output!F5 = "CW", Your_output!F5 = "OW"), Enter_your_data!K5 = 0), "Error: Nation Missing", Enter_your_data!K5 = 0, "", Enter_your_data!K5 = Enter_your_data!L5, "Error: Nation cannot be same", AND(Enter_your_data!K5 &lt;&gt; 0, NOT(OR(F5 = "OW", F5 = "CW"))), "Error: Nation not required", AND(Your_output!F5 &lt;&gt; "CW", Your_output!F5 &lt;&gt; "OW", Enter_your_data!K5 = 0), "", Enter_your_data!K5 &lt;&gt; 0, MID(Enter_your_data!K5, FIND("(", Enter_your_data!K5) + 1, FIND(")", Enter_your_data!K5) - FIND("(", Enter_your_data!K5) - 1))</f>
        <v/>
      </c>
      <c r="K5" s="28" t="str" cm="1">
        <f t="array" ref="K5">_xlfn.IFS(Enter_your_data!L5 = 0, "", AND(Your_output!J5 = "", Enter_your_data!L5 &lt;&gt; 0), "Error: Remove To Nation or add From Nation", ISNUMBER(SEARCH("Error", Your_output!J5)), Your_output!J5, AND(Your_output!J5 &lt;&gt; "", Enter_your_data!L5 &lt;&gt; 0), MID(Enter_your_data!L5, FIND("(", Enter_your_data!L5) + 1, FIND(")", Enter_your_data!L5) - FIND("(", Enter_your_data!L5) - 1))</f>
        <v/>
      </c>
      <c r="L5" s="28">
        <f>IF(Enter_your_data!M5 = 0, "Error: Quantity Missing", Enter_your_data!M5)</f>
        <v>377</v>
      </c>
      <c r="M5" s="28" t="str" cm="1">
        <f t="array" ref="M5">_xlfn.IFS(AND(Enter_your_data!N5 = 0, OR(Your_output!F5 = "HDC", Your_output!F5 = "NDC")), "Error: Quantity Missing", OR(AND(Enter_your_data!N5 &lt;&gt; 0, Your_output!F5 &lt;&gt; "HDC", AND(Enter_your_data!N5 &lt;&gt; 0, Your_output!F5 &lt;&gt; "NDC"))), "Error: Should be BLANK", AND(Enter_your_data!N5 = 0, OR(Your_output!F5 &lt;&gt; "HDC", Your_output!F5 &lt;&gt; "NDC")), "", AND(Enter_your_data!N5 &lt;&gt; 0, OR(Your_output!F5 = "HDC", Your_output!F5 = "NDC")), Enter_your_data!N5)</f>
        <v/>
      </c>
      <c r="N5" s="28" t="str">
        <f>IF(Enter_your_data!O5 = 0, "", Enter_your_data!O5)</f>
        <v/>
      </c>
      <c r="O5" s="9" t="str">
        <f>IF(
    Enter_your_data!P5=0,
    "",
    IF(
        OR(
            AND(Enter_your_data!D5&lt;&gt;Lists!$B$2, Enter_your_data!P5&lt;&gt;0),
            AND(
                NOT(OR(
                    Enter_your_data!G5=Lists!$C$2,
                    Enter_your_data!G5=Lists!$C$6,
                    Enter_your_data!G5=Lists!$C$8
                )),
                Enter_your_data!P5&lt;&gt;0
            ),
            AND(
                NOT(OR(
                    Enter_your_data!E5=Lists!$A$10,
                    Enter_your_data!E5=Lists!$A$11,
                    Enter_your_data!E5=Lists!$A$13
                )),
                Enter_your_data!P5&lt;&gt;0
            ),
            AND(
                Your_output!C5="S",
                Enter_your_data!E5=Lists!$A$9,
                OR(Enter_your_data!G5=Lists!$C$10, Enter_your_data!G5=Lists!$C$8),
                Enter_your_data!P5&lt;&gt;0
            )
        ),
        "Error: Should be BLANK",
        MID(
            Enter_your_data!P5,
            FIND("(",Enter_your_data!P5)+1,
            FIND(")",Enter_your_data!P5)-FIND("(",Enter_your_data!P5)-1
        )
    )
)</f>
        <v>A</v>
      </c>
    </row>
    <row r="6" spans="1:15" ht="15.5" x14ac:dyDescent="0.35">
      <c r="A6" s="28" cm="1">
        <f t="array" ref="A6">_xlfn.IFS(Enter_your_data!B6 = 0, "Error: Org ID Missing", LEN(Enter_your_data!B6) &lt;&gt; 6, "Error: Invalid Org ID", LEN(Enter_your_data!B6) = 6, Enter_your_data!B6)</f>
        <v>100005</v>
      </c>
      <c r="B6" s="28" t="str">
        <f>IF(Enter_your_data!C6 = 0, "", Enter_your_data!C6)</f>
        <v/>
      </c>
      <c r="C6" s="28" t="str">
        <f>IF(Enter_your_data!D6=0,"Error: Org Size Missing",MID(Enter_your_data!D6,FIND("(",Enter_your_data!D6)+1,FIND(")",Enter_your_data!D6)-FIND("(",Enter_your_data!D6)-1))</f>
        <v>L</v>
      </c>
      <c r="D6" s="28" t="str">
        <f>IF(
   AND(Your_output!C6="L", OR(Enter_your_data!E6=Lists!$A$12, Enter_your_data!E6=Lists!$A$9)),
   "Error: Only Small Producers (S) can select " &amp;
      MID(Enter_your_data!E6, FIND("(", Enter_your_data!E6) + 1, FIND(")", Enter_your_data!E6) - FIND("(", Enter_your_data!E6) - 1) &amp;
      " submission periods",
   IF(
      AND(Your_output!C6="S", OR(Enter_your_data!E6=Lists!$A$10, Enter_your_data!E6=Lists!$A$11)),
      "Error: Only Large Producers (L) can select " &amp;
         IF(Enter_your_data!E6=Lists!$A$10, "2025-H1", "2025-H2") &amp;
         " submission periods",
      IF(
         AND(Your_output!C6="S", OR(Enter_your_data!E6=Lists!$A$5, Enter_your_data!E6=Lists!$A$6, Enter_your_data!E6=Lists!$A$7, Enter_your_data!E6=Lists!$A$8)),
         "Error: Small Producers (S) can select only 2024-P0 submission period",
         IF(
            Enter_your_data!E6=0,
            "Error: Period Missing",
            MID(Enter_your_data!E6, FIND("(", Enter_your_data!E6) + 1, FIND(")", Enter_your_data!E6) - FIND("(", Enter_your_data!E6) - 1)
         )
      )
   )
)</f>
        <v>2026-H1</v>
      </c>
      <c r="E6" s="28" t="str" cm="1">
        <f t="array" ref="E6">_xlfn.IFS(AND(Enter_your_data!F6 &lt;&gt; 0, OR(F6 = "CW", F6 = "OW")), "Error: Packaging Activity not blank for OW/CW", Enter_your_data!G6 = "Self-managed organisation waste - (OW)", "", Enter_your_data!D6 = 0, "Error: Org Size Missing", AND(Enter_your_data!F6 = 0, Your_output!C6 = "L"), "", AND(Enter_your_data!F6 = 0, Your_output!C6 = "S"), "Error: Pkg Activity Missing", AND(Enter_your_data!F6 = Lists!$D$7, Enter_your_data!G6 = Lists!$C$8), "Error: OM and HDC combination not allowed", Enter_your_data!F6 &lt;&gt; 0, MID(Enter_your_data!F6, FIND("(", Enter_your_data!F6) + 1, FIND(")", Enter_your_data!F6) - FIND("(", Enter_your_data!F6) - 1))</f>
        <v>IM</v>
      </c>
      <c r="F6" s="9" t="str">
        <f t="array" ref="F6">IF(Enter_your_data!G6=0,"Error: Pack Type Missing",
  IF(
     AND(
       C6="S",
       OR(Enter_your_data!E6=Lists!$A$9, Enter_your_data!E6=Lists!$A$12),
       NOT(OR(
         MID(Enter_your_data!G6,FIND("(",Enter_your_data!G6)+1,FIND(")",Enter_your_data!G6)-FIND("(",Enter_your_data!G6)-1)="SP",
         MID(Enter_your_data!G6,FIND("(",Enter_your_data!G6)+1,FIND(")",Enter_your_data!G6)-FIND("(",Enter_your_data!G6)-1)="HDC"
       ))
     ),
     "Error: Small Org only allowed SP or HDC",
     IF(AND(Enter_your_data!F6&lt;&gt;"",Enter_your_data!G6=Lists!$C$5),"Error: OW Invalid if Packaging Activity Not Empty",
        IF(AND(Enter_your_data!F6="",Enter_your_data!G6&lt;&gt;Lists!$C$4:$C$5),"Error: Pkg Activity Blank can only use OW/CW",
           IF(AND(C6="L",Enter_your_data!G6=Lists!$C$10),"Error: Large Org not allowed SP",
              IF(AND(Enter_your_data!F6=Lists!$D$7, Enter_your_data!G6=Lists!$C$8),"Error: OM and HDC combination not allowed",
                 MID(Enter_your_data!G6,FIND("(",Enter_your_data!G6)+1,FIND(")",Enter_your_data!G6)-FIND("(",Enter_your_data!G6)-1)
              )
           )
        )
     )
  )
)</f>
        <v>HH</v>
      </c>
      <c r="G6" s="28" t="str" cm="1">
        <f t="array" ref="G6">_xlfn.IFS(AND(E6 = "OM", Enter_your_data!H6 &lt;&gt; Lists!$S$3), "Error: Incorrect Class for Type", AND(E6 &lt;&gt; "OM", Your_output!F6 = "SP", Enter_your_data!H6 &lt;&gt; Lists!$G$2:$G$5), "Error: Incorrect Class for Type", AND(E6 &lt;&gt; "OM", Your_output!F6 = "HH", Enter_your_data!H6 &lt;&gt; Lists!$J$3:$J$4), "Error: Incorrect Class for Type", AND(E6 &lt;&gt; "OM", OR(Your_output!F6 = "HH", Your_output!F6 = "NH"), Enter_your_data!F6 = Lists!$S$2, Enter_your_data!H6 &lt;&gt; Lists!$S$3), "Error: Incorrect Class for Type", AND(E6 &lt;&gt; "OM", Your_output!F6 = "RU", Enter_your_data!H6 &lt;&gt; Lists!$O$3:$O$4), "Error: Incorrect Class for Type", AND(E6 &lt;&gt; "OM", Your_output!F6 = "NH", Enter_your_data!H6 &lt;&gt; Lists!$K$3:$K$6), "Error: Incorrect Class for Type", AND(E6 &lt;&gt; "OM", Your_output!F6 = "CW", Enter_your_data!H6 &lt;&gt; Lists!$L$3), "Error: Incorrect Class for Type", AND(E6 &lt;&gt; "OM", Your_output!F6 = "OW", Enter_your_data!H6 &lt;&gt; Lists!$M$3), "Error: Incorrect Class for Type", AND(E6 &lt;&gt; "OM", Your_output!F6 = "PB", Enter_your_data!H6 &lt;&gt; Lists!$N$3), "Error: Incorrect Class for Type", AND(E6 &lt;&gt; "OM", Enter_your_data!H6 = 0, Your_output!F6 &lt;&gt; "HDC", Your_output!F6 &lt;&gt; "NDC", Your_output!F6 &lt;&gt; "SP"), "Error: Incorrect Class for Type", AND(E6 &lt;&gt; "OM", Enter_your_data!H6 &lt;&gt; 0, OR(Your_output!F6 = "HDC", Your_output!F6 = "NDC")), "Error: Pkg Class Not Required", Enter_your_data!H6 = 0, "", Enter_your_data!H6 &lt;&gt; 0, MID(Enter_your_data!H6, FIND("(", Enter_your_data!H6) + 1, FIND(")", Enter_your_data!H6) - FIND("(", Enter_your_data!H6) - 1))</f>
        <v>P1</v>
      </c>
      <c r="H6" s="28" t="str">
        <f>IF(Enter_your_data!I6=0,"Error: Packaging material is empty",IF(AND(OR(Enter_your_data!G6=Lists!$C$9,Enter_your_data!G6=Lists!$C$8),NOT(OR(Enter_your_data!I6="Aluminium - (AL)",Enter_your_data!I6="Glass - (GL)",Enter_your_data!I6="Steel - (ST)",Enter_your_data!I6="Plastic - (PL)"))),"Error: Invalid Material for Drinks Container",MID(Enter_your_data!I6,FIND("(",Enter_your_data!I6)+1,FIND(")",Enter_your_data!I6)-FIND("(",Enter_your_data!I6)-1)))</f>
        <v>PL</v>
      </c>
      <c r="I6" s="9" t="str" cm="1">
        <f t="array" ref="I6">_xlfn.IFS(AND(Your_output!C6 = "S", Enter_your_data!E6 = Lists!$A$9, OR(Enter_your_data!G6 = Lists!$C$10, Enter_your_data!G6 = Lists!$C$8), Enter_your_data!I6 = Lists!$E$6, Enter_your_data!J6 &lt;&gt; 0), "Error: Should be BLANK", AND(Enter_your_data!D6 = Lists!$B$2, OR(Enter_your_data!E6 = Lists!$A$10, Enter_your_data!E6 = Lists!$A$11, Enter_your_data!E6 = Lists!$A$13), OR(Enter_your_data!G6 = Lists!$C$2, Enter_your_data!G6 = Lists!$C$6), Enter_your_data!I6 = Lists!$E$6, Enter_your_data!J6 = 0), "Error: Missing Plastic material subtype", AND(Enter_your_data!J6 &lt;&gt; 0, Your_output!H6 &lt;&gt; "OT", NOT(AND(Enter_your_data!D6 = Lists!$B$2, OR(Enter_your_data!E6 = Lists!$A$10, Enter_your_data!E6 = Lists!$A$11, Enter_your_data!E6 = Lists!$A$13), OR(Enter_your_data!G6 = Lists!$C$2, Enter_your_data!G6 = Lists!$C$6), Enter_your_data!I6 = Lists!$E$6))), "Error: Should be BLANK", AND(Enter_your_data!D6 = Lists!$B$2, OR(Enter_your_data!E6 = Lists!$A$10, Enter_your_data!E6 = Lists!$A$11, Enter_your_data!E6 = Lists!$A$13), OR(Enter_your_data!G6 = Lists!$C$2, Enter_your_data!G6 = Lists!$C$6), Enter_your_data!I6 = Lists!$E$6, NOT(OR(Enter_your_data!J6 = "Rigid", Enter_your_data!J6 = "Flexible"))), "Error: Invalid plastic material subtype", AND(OR(Enter_your_data!J6 = "Rigid", Enter_your_data!J6 = "Flexible")), Enter_your_data!J6, AND(Enter_your_data!J6 = 0, Your_output!H6 = "OT"), "Error: Sub Material Missing", AND(Enter_your_data!J6 = 0, Your_output!H6 &lt;&gt; "OT"), "", TRUE, Enter_your_data!J6)</f>
        <v>Rigid</v>
      </c>
      <c r="J6" s="28" t="str" cm="1">
        <f t="array" ref="J6">_xlfn.IFS(AND(OR(Your_output!F6 = "CW", Your_output!F6 = "OW"), Enter_your_data!K6 = 0), "Error: Nation Missing", Enter_your_data!K6 = 0, "", Enter_your_data!K6 = Enter_your_data!L6, "Error: Nation cannot be same", AND(Enter_your_data!K6 &lt;&gt; 0, NOT(OR(F6 = "OW", F6 = "CW"))), "Error: Nation not required", AND(Your_output!F6 &lt;&gt; "CW", Your_output!F6 &lt;&gt; "OW", Enter_your_data!K6 = 0), "", Enter_your_data!K6 &lt;&gt; 0, MID(Enter_your_data!K6, FIND("(", Enter_your_data!K6) + 1, FIND(")", Enter_your_data!K6) - FIND("(", Enter_your_data!K6) - 1))</f>
        <v/>
      </c>
      <c r="K6" s="28" t="str" cm="1">
        <f t="array" ref="K6">_xlfn.IFS(Enter_your_data!L6 = 0, "", AND(Your_output!J6 = "", Enter_your_data!L6 &lt;&gt; 0), "Error: Remove To Nation or add From Nation", ISNUMBER(SEARCH("Error", Your_output!J6)), Your_output!J6, AND(Your_output!J6 &lt;&gt; "", Enter_your_data!L6 &lt;&gt; 0), MID(Enter_your_data!L6, FIND("(", Enter_your_data!L6) + 1, FIND(")", Enter_your_data!L6) - FIND("(", Enter_your_data!L6) - 1))</f>
        <v/>
      </c>
      <c r="L6" s="28">
        <f>IF(Enter_your_data!M6 = 0, "Error: Quantity Missing", Enter_your_data!M6)</f>
        <v>378</v>
      </c>
      <c r="M6" s="28" t="str" cm="1">
        <f t="array" ref="M6">_xlfn.IFS(AND(Enter_your_data!N6 = 0, OR(Your_output!F6 = "HDC", Your_output!F6 = "NDC")), "Error: Quantity Missing", OR(AND(Enter_your_data!N6 &lt;&gt; 0, Your_output!F6 &lt;&gt; "HDC", AND(Enter_your_data!N6 &lt;&gt; 0, Your_output!F6 &lt;&gt; "NDC"))), "Error: Should be BLANK", AND(Enter_your_data!N6 = 0, OR(Your_output!F6 &lt;&gt; "HDC", Your_output!F6 &lt;&gt; "NDC")), "", AND(Enter_your_data!N6 &lt;&gt; 0, OR(Your_output!F6 = "HDC", Your_output!F6 = "NDC")), Enter_your_data!N6)</f>
        <v/>
      </c>
      <c r="N6" s="28" t="str">
        <f>IF(Enter_your_data!O6 = 0, "", Enter_your_data!O6)</f>
        <v/>
      </c>
      <c r="O6" s="9" t="str">
        <f>IF(
    Enter_your_data!P6=0,
    "",
    IF(
        OR(
            AND(Enter_your_data!D6&lt;&gt;Lists!$B$2, Enter_your_data!P6&lt;&gt;0),
            AND(
                NOT(OR(
                    Enter_your_data!G6=Lists!$C$2,
                    Enter_your_data!G6=Lists!$C$6,
                    Enter_your_data!G6=Lists!$C$8
                )),
                Enter_your_data!P6&lt;&gt;0
            ),
            AND(
                NOT(OR(
                    Enter_your_data!E6=Lists!$A$10,
                    Enter_your_data!E6=Lists!$A$11,
                    Enter_your_data!E6=Lists!$A$13
                )),
                Enter_your_data!P6&lt;&gt;0
            ),
            AND(
                Your_output!C6="S",
                Enter_your_data!E6=Lists!$A$9,
                OR(Enter_your_data!G6=Lists!$C$10, Enter_your_data!G6=Lists!$C$8),
                Enter_your_data!P6&lt;&gt;0
            )
        ),
        "Error: Should be BLANK",
        MID(
            Enter_your_data!P6,
            FIND("(",Enter_your_data!P6)+1,
            FIND(")",Enter_your_data!P6)-FIND("(",Enter_your_data!P6)-1
        )
    )
)</f>
        <v>G</v>
      </c>
    </row>
    <row r="7" spans="1:15" ht="15.5" x14ac:dyDescent="0.35">
      <c r="A7" s="28" cm="1">
        <f t="array" ref="A7">_xlfn.IFS(Enter_your_data!B7 = 0, "Error: Org ID Missing", LEN(Enter_your_data!B7) &lt;&gt; 6, "Error: Invalid Org ID", LEN(Enter_your_data!B7) = 6, Enter_your_data!B7)</f>
        <v>100006</v>
      </c>
      <c r="B7" s="28" t="str">
        <f>IF(Enter_your_data!C7 = 0, "", Enter_your_data!C7)</f>
        <v/>
      </c>
      <c r="C7" s="28" t="str">
        <f>IF(Enter_your_data!D7=0,"Error: Org Size Missing",MID(Enter_your_data!D7,FIND("(",Enter_your_data!D7)+1,FIND(")",Enter_your_data!D7)-FIND("(",Enter_your_data!D7)-1))</f>
        <v>L</v>
      </c>
      <c r="D7" s="28" t="str">
        <f>IF(
   AND(Your_output!C7="L", OR(Enter_your_data!E7=Lists!$A$12, Enter_your_data!E7=Lists!$A$9)),
   "Error: Only Small Producers (S) can select " &amp;
      MID(Enter_your_data!E7, FIND("(", Enter_your_data!E7) + 1, FIND(")", Enter_your_data!E7) - FIND("(", Enter_your_data!E7) - 1) &amp;
      " submission periods",
   IF(
      AND(Your_output!C7="S", OR(Enter_your_data!E7=Lists!$A$10, Enter_your_data!E7=Lists!$A$11)),
      "Error: Only Large Producers (L) can select " &amp;
         IF(Enter_your_data!E7=Lists!$A$10, "2025-H1", "2025-H2") &amp;
         " submission periods",
      IF(
         AND(Your_output!C7="S", OR(Enter_your_data!E7=Lists!$A$5, Enter_your_data!E7=Lists!$A$6, Enter_your_data!E7=Lists!$A$7, Enter_your_data!E7=Lists!$A$8)),
         "Error: Small Producers (S) can select only 2024-P0 submission period",
         IF(
            Enter_your_data!E7=0,
            "Error: Period Missing",
            MID(Enter_your_data!E7, FIND("(", Enter_your_data!E7) + 1, FIND(")", Enter_your_data!E7) - FIND("(", Enter_your_data!E7) - 1)
         )
      )
   )
)</f>
        <v>2026-H1</v>
      </c>
      <c r="E7" s="28" t="str" cm="1">
        <f t="array" ref="E7">_xlfn.IFS(AND(Enter_your_data!F7 &lt;&gt; 0, OR(F7 = "CW", F7 = "OW")), "Error: Packaging Activity not blank for OW/CW", Enter_your_data!G7 = "Self-managed organisation waste - (OW)", "", Enter_your_data!D7 = 0, "Error: Org Size Missing", AND(Enter_your_data!F7 = 0, Your_output!C7 = "L"), "", AND(Enter_your_data!F7 = 0, Your_output!C7 = "S"), "Error: Pkg Activity Missing", AND(Enter_your_data!F7 = Lists!$D$7, Enter_your_data!G7 = Lists!$C$8), "Error: OM and HDC combination not allowed", Enter_your_data!F7 &lt;&gt; 0, MID(Enter_your_data!F7, FIND("(", Enter_your_data!F7) + 1, FIND(")", Enter_your_data!F7) - FIND("(", Enter_your_data!F7) - 1))</f>
        <v>SE</v>
      </c>
      <c r="F7" s="9" t="str">
        <f t="array" ref="F7">IF(Enter_your_data!G7=0,"Error: Pack Type Missing",
  IF(
     AND(
       C7="S",
       OR(Enter_your_data!E7=Lists!$A$9, Enter_your_data!E7=Lists!$A$12),
       NOT(OR(
         MID(Enter_your_data!G7,FIND("(",Enter_your_data!G7)+1,FIND(")",Enter_your_data!G7)-FIND("(",Enter_your_data!G7)-1)="SP",
         MID(Enter_your_data!G7,FIND("(",Enter_your_data!G7)+1,FIND(")",Enter_your_data!G7)-FIND("(",Enter_your_data!G7)-1)="HDC"
       ))
     ),
     "Error: Small Org only allowed SP or HDC",
     IF(AND(Enter_your_data!F7&lt;&gt;"",Enter_your_data!G7=Lists!$C$5),"Error: OW Invalid if Packaging Activity Not Empty",
        IF(AND(Enter_your_data!F7="",Enter_your_data!G7&lt;&gt;Lists!$C$4:$C$5),"Error: Pkg Activity Blank can only use OW/CW",
           IF(AND(C7="L",Enter_your_data!G7=Lists!$C$10),"Error: Large Org not allowed SP",
              IF(AND(Enter_your_data!F7=Lists!$D$7, Enter_your_data!G7=Lists!$C$8),"Error: OM and HDC combination not allowed",
                 MID(Enter_your_data!G7,FIND("(",Enter_your_data!G7)+1,FIND(")",Enter_your_data!G7)-FIND("(",Enter_your_data!G7)-1)
              )
           )
        )
     )
  )
)</f>
        <v>HH</v>
      </c>
      <c r="G7" s="28" t="str" cm="1">
        <f t="array" ref="G7">_xlfn.IFS(AND(E7 = "OM", Enter_your_data!H7 &lt;&gt; Lists!$S$3), "Error: Incorrect Class for Type", AND(E7 &lt;&gt; "OM", Your_output!F7 = "SP", Enter_your_data!H7 &lt;&gt; Lists!$G$2:$G$5), "Error: Incorrect Class for Type", AND(E7 &lt;&gt; "OM", Your_output!F7 = "HH", Enter_your_data!H7 &lt;&gt; Lists!$J$3:$J$4), "Error: Incorrect Class for Type", AND(E7 &lt;&gt; "OM", OR(Your_output!F7 = "HH", Your_output!F7 = "NH"), Enter_your_data!F7 = Lists!$S$2, Enter_your_data!H7 &lt;&gt; Lists!$S$3), "Error: Incorrect Class for Type", AND(E7 &lt;&gt; "OM", Your_output!F7 = "RU", Enter_your_data!H7 &lt;&gt; Lists!$O$3:$O$4), "Error: Incorrect Class for Type", AND(E7 &lt;&gt; "OM", Your_output!F7 = "NH", Enter_your_data!H7 &lt;&gt; Lists!$K$3:$K$6), "Error: Incorrect Class for Type", AND(E7 &lt;&gt; "OM", Your_output!F7 = "CW", Enter_your_data!H7 &lt;&gt; Lists!$L$3), "Error: Incorrect Class for Type", AND(E7 &lt;&gt; "OM", Your_output!F7 = "OW", Enter_your_data!H7 &lt;&gt; Lists!$M$3), "Error: Incorrect Class for Type", AND(E7 &lt;&gt; "OM", Your_output!F7 = "PB", Enter_your_data!H7 &lt;&gt; Lists!$N$3), "Error: Incorrect Class for Type", AND(E7 &lt;&gt; "OM", Enter_your_data!H7 = 0, Your_output!F7 &lt;&gt; "HDC", Your_output!F7 &lt;&gt; "NDC", Your_output!F7 &lt;&gt; "SP"), "Error: Incorrect Class for Type", AND(E7 &lt;&gt; "OM", Enter_your_data!H7 &lt;&gt; 0, OR(Your_output!F7 = "HDC", Your_output!F7 = "NDC")), "Error: Pkg Class Not Required", Enter_your_data!H7 = 0, "", Enter_your_data!H7 &lt;&gt; 0, MID(Enter_your_data!H7, FIND("(", Enter_your_data!H7) + 1, FIND(")", Enter_your_data!H7) - FIND("(", Enter_your_data!H7) - 1))</f>
        <v>P1</v>
      </c>
      <c r="H7" s="28" t="str">
        <f>IF(Enter_your_data!I7=0,"Error: Packaging material is empty",IF(AND(OR(Enter_your_data!G7=Lists!$C$9,Enter_your_data!G7=Lists!$C$8),NOT(OR(Enter_your_data!I7="Aluminium - (AL)",Enter_your_data!I7="Glass - (GL)",Enter_your_data!I7="Steel - (ST)",Enter_your_data!I7="Plastic - (PL)"))),"Error: Invalid Material for Drinks Container",MID(Enter_your_data!I7,FIND("(",Enter_your_data!I7)+1,FIND(")",Enter_your_data!I7)-FIND("(",Enter_your_data!I7)-1)))</f>
        <v>PL</v>
      </c>
      <c r="I7" s="9" t="str" cm="1">
        <f t="array" ref="I7">_xlfn.IFS(AND(Your_output!C7 = "S", Enter_your_data!E7 = Lists!$A$9, OR(Enter_your_data!G7 = Lists!$C$10, Enter_your_data!G7 = Lists!$C$8), Enter_your_data!I7 = Lists!$E$6, Enter_your_data!J7 &lt;&gt; 0), "Error: Should be BLANK", AND(Enter_your_data!D7 = Lists!$B$2, OR(Enter_your_data!E7 = Lists!$A$10, Enter_your_data!E7 = Lists!$A$11, Enter_your_data!E7 = Lists!$A$13), OR(Enter_your_data!G7 = Lists!$C$2, Enter_your_data!G7 = Lists!$C$6), Enter_your_data!I7 = Lists!$E$6, Enter_your_data!J7 = 0), "Error: Missing Plastic material subtype", AND(Enter_your_data!J7 &lt;&gt; 0, Your_output!H7 &lt;&gt; "OT", NOT(AND(Enter_your_data!D7 = Lists!$B$2, OR(Enter_your_data!E7 = Lists!$A$10, Enter_your_data!E7 = Lists!$A$11, Enter_your_data!E7 = Lists!$A$13), OR(Enter_your_data!G7 = Lists!$C$2, Enter_your_data!G7 = Lists!$C$6), Enter_your_data!I7 = Lists!$E$6))), "Error: Should be BLANK", AND(Enter_your_data!D7 = Lists!$B$2, OR(Enter_your_data!E7 = Lists!$A$10, Enter_your_data!E7 = Lists!$A$11, Enter_your_data!E7 = Lists!$A$13), OR(Enter_your_data!G7 = Lists!$C$2, Enter_your_data!G7 = Lists!$C$6), Enter_your_data!I7 = Lists!$E$6, NOT(OR(Enter_your_data!J7 = "Rigid", Enter_your_data!J7 = "Flexible"))), "Error: Invalid plastic material subtype", AND(OR(Enter_your_data!J7 = "Rigid", Enter_your_data!J7 = "Flexible")), Enter_your_data!J7, AND(Enter_your_data!J7 = 0, Your_output!H7 = "OT"), "Error: Sub Material Missing", AND(Enter_your_data!J7 = 0, Your_output!H7 &lt;&gt; "OT"), "", TRUE, Enter_your_data!J7)</f>
        <v>Rigid</v>
      </c>
      <c r="J7" s="28" t="str" cm="1">
        <f t="array" ref="J7">_xlfn.IFS(AND(OR(Your_output!F7 = "CW", Your_output!F7 = "OW"), Enter_your_data!K7 = 0), "Error: Nation Missing", Enter_your_data!K7 = 0, "", Enter_your_data!K7 = Enter_your_data!L7, "Error: Nation cannot be same", AND(Enter_your_data!K7 &lt;&gt; 0, NOT(OR(F7 = "OW", F7 = "CW"))), "Error: Nation not required", AND(Your_output!F7 &lt;&gt; "CW", Your_output!F7 &lt;&gt; "OW", Enter_your_data!K7 = 0), "", Enter_your_data!K7 &lt;&gt; 0, MID(Enter_your_data!K7, FIND("(", Enter_your_data!K7) + 1, FIND(")", Enter_your_data!K7) - FIND("(", Enter_your_data!K7) - 1))</f>
        <v/>
      </c>
      <c r="K7" s="28" t="str" cm="1">
        <f t="array" ref="K7">_xlfn.IFS(Enter_your_data!L7 = 0, "", AND(Your_output!J7 = "", Enter_your_data!L7 &lt;&gt; 0), "Error: Remove To Nation or add From Nation", ISNUMBER(SEARCH("Error", Your_output!J7)), Your_output!J7, AND(Your_output!J7 &lt;&gt; "", Enter_your_data!L7 &lt;&gt; 0), MID(Enter_your_data!L7, FIND("(", Enter_your_data!L7) + 1, FIND(")", Enter_your_data!L7) - FIND("(", Enter_your_data!L7) - 1))</f>
        <v/>
      </c>
      <c r="L7" s="28">
        <f>IF(Enter_your_data!M7 = 0, "Error: Quantity Missing", Enter_your_data!M7)</f>
        <v>379</v>
      </c>
      <c r="M7" s="28" t="str" cm="1">
        <f t="array" ref="M7">_xlfn.IFS(AND(Enter_your_data!N7 = 0, OR(Your_output!F7 = "HDC", Your_output!F7 = "NDC")), "Error: Quantity Missing", OR(AND(Enter_your_data!N7 &lt;&gt; 0, Your_output!F7 &lt;&gt; "HDC", AND(Enter_your_data!N7 &lt;&gt; 0, Your_output!F7 &lt;&gt; "NDC"))), "Error: Should be BLANK", AND(Enter_your_data!N7 = 0, OR(Your_output!F7 &lt;&gt; "HDC", Your_output!F7 &lt;&gt; "NDC")), "", AND(Enter_your_data!N7 &lt;&gt; 0, OR(Your_output!F7 = "HDC", Your_output!F7 = "NDC")), Enter_your_data!N7)</f>
        <v/>
      </c>
      <c r="N7" s="28" t="str">
        <f>IF(Enter_your_data!O7 = 0, "", Enter_your_data!O7)</f>
        <v/>
      </c>
      <c r="O7" s="9" t="str">
        <f>IF(
    Enter_your_data!P7=0,
    "",
    IF(
        OR(
            AND(Enter_your_data!D7&lt;&gt;Lists!$B$2, Enter_your_data!P7&lt;&gt;0),
            AND(
                NOT(OR(
                    Enter_your_data!G7=Lists!$C$2,
                    Enter_your_data!G7=Lists!$C$6,
                    Enter_your_data!G7=Lists!$C$8
                )),
                Enter_your_data!P7&lt;&gt;0
            ),
            AND(
                NOT(OR(
                    Enter_your_data!E7=Lists!$A$10,
                    Enter_your_data!E7=Lists!$A$11,
                    Enter_your_data!E7=Lists!$A$13
                )),
                Enter_your_data!P7&lt;&gt;0
            ),
            AND(
                Your_output!C7="S",
                Enter_your_data!E7=Lists!$A$9,
                OR(Enter_your_data!G7=Lists!$C$10, Enter_your_data!G7=Lists!$C$8),
                Enter_your_data!P7&lt;&gt;0
            )
        ),
        "Error: Should be BLANK",
        MID(
            Enter_your_data!P7,
            FIND("(",Enter_your_data!P7)+1,
            FIND(")",Enter_your_data!P7)-FIND("(",Enter_your_data!P7)-1
        )
    )
)</f>
        <v>G</v>
      </c>
    </row>
    <row r="8" spans="1:15" ht="15.5" x14ac:dyDescent="0.35">
      <c r="A8" s="28" cm="1">
        <f t="array" ref="A8">_xlfn.IFS(Enter_your_data!B8 = 0, "Error: Org ID Missing", LEN(Enter_your_data!B8) &lt;&gt; 6, "Error: Invalid Org ID", LEN(Enter_your_data!B8) = 6, Enter_your_data!B8)</f>
        <v>100007</v>
      </c>
      <c r="B8" s="28" t="str">
        <f>IF(Enter_your_data!C8 = 0, "", Enter_your_data!C8)</f>
        <v/>
      </c>
      <c r="C8" s="28" t="str">
        <f>IF(Enter_your_data!D8=0,"Error: Org Size Missing",MID(Enter_your_data!D8,FIND("(",Enter_your_data!D8)+1,FIND(")",Enter_your_data!D8)-FIND("(",Enter_your_data!D8)-1))</f>
        <v>L</v>
      </c>
      <c r="D8" s="28" t="str">
        <f>IF(
   AND(Your_output!C8="L", OR(Enter_your_data!E8=Lists!$A$12, Enter_your_data!E8=Lists!$A$9)),
   "Error: Only Small Producers (S) can select " &amp;
      MID(Enter_your_data!E8, FIND("(", Enter_your_data!E8) + 1, FIND(")", Enter_your_data!E8) - FIND("(", Enter_your_data!E8) - 1) &amp;
      " submission periods",
   IF(
      AND(Your_output!C8="S", OR(Enter_your_data!E8=Lists!$A$10, Enter_your_data!E8=Lists!$A$11)),
      "Error: Only Large Producers (L) can select " &amp;
         IF(Enter_your_data!E8=Lists!$A$10, "2025-H1", "2025-H2") &amp;
         " submission periods",
      IF(
         AND(Your_output!C8="S", OR(Enter_your_data!E8=Lists!$A$5, Enter_your_data!E8=Lists!$A$6, Enter_your_data!E8=Lists!$A$7, Enter_your_data!E8=Lists!$A$8)),
         "Error: Small Producers (S) can select only 2024-P0 submission period",
         IF(
            Enter_your_data!E8=0,
            "Error: Period Missing",
            MID(Enter_your_data!E8, FIND("(", Enter_your_data!E8) + 1, FIND(")", Enter_your_data!E8) - FIND("(", Enter_your_data!E8) - 1)
         )
      )
   )
)</f>
        <v>2026-H1</v>
      </c>
      <c r="E8" s="28" t="str" cm="1">
        <f t="array" ref="E8">_xlfn.IFS(AND(Enter_your_data!F8 &lt;&gt; 0, OR(F8 = "CW", F8 = "OW")), "Error: Packaging Activity not blank for OW/CW", Enter_your_data!G8 = "Self-managed organisation waste - (OW)", "", Enter_your_data!D8 = 0, "Error: Org Size Missing", AND(Enter_your_data!F8 = 0, Your_output!C8 = "L"), "", AND(Enter_your_data!F8 = 0, Your_output!C8 = "S"), "Error: Pkg Activity Missing", AND(Enter_your_data!F8 = Lists!$D$7, Enter_your_data!G8 = Lists!$C$8), "Error: OM and HDC combination not allowed", Enter_your_data!F8 &lt;&gt; 0, MID(Enter_your_data!F8, FIND("(", Enter_your_data!F8) + 1, FIND(")", Enter_your_data!F8) - FIND("(", Enter_your_data!F8) - 1))</f>
        <v>HL</v>
      </c>
      <c r="F8" s="9" t="str">
        <f t="array" ref="F8">IF(Enter_your_data!G8=0,"Error: Pack Type Missing",
  IF(
     AND(
       C8="S",
       OR(Enter_your_data!E8=Lists!$A$9, Enter_your_data!E8=Lists!$A$12),
       NOT(OR(
         MID(Enter_your_data!G8,FIND("(",Enter_your_data!G8)+1,FIND(")",Enter_your_data!G8)-FIND("(",Enter_your_data!G8)-1)="SP",
         MID(Enter_your_data!G8,FIND("(",Enter_your_data!G8)+1,FIND(")",Enter_your_data!G8)-FIND("(",Enter_your_data!G8)-1)="HDC"
       ))
     ),
     "Error: Small Org only allowed SP or HDC",
     IF(AND(Enter_your_data!F8&lt;&gt;"",Enter_your_data!G8=Lists!$C$5),"Error: OW Invalid if Packaging Activity Not Empty",
        IF(AND(Enter_your_data!F8="",Enter_your_data!G8&lt;&gt;Lists!$C$4:$C$5),"Error: Pkg Activity Blank can only use OW/CW",
           IF(AND(C8="L",Enter_your_data!G8=Lists!$C$10),"Error: Large Org not allowed SP",
              IF(AND(Enter_your_data!F8=Lists!$D$7, Enter_your_data!G8=Lists!$C$8),"Error: OM and HDC combination not allowed",
                 MID(Enter_your_data!G8,FIND("(",Enter_your_data!G8)+1,FIND(")",Enter_your_data!G8)-FIND("(",Enter_your_data!G8)-1)
              )
           )
        )
     )
  )
)</f>
        <v>HH</v>
      </c>
      <c r="G8" s="28" t="str" cm="1">
        <f t="array" ref="G8">_xlfn.IFS(AND(E8 = "OM", Enter_your_data!H8 &lt;&gt; Lists!$S$3), "Error: Incorrect Class for Type", AND(E8 &lt;&gt; "OM", Your_output!F8 = "SP", Enter_your_data!H8 &lt;&gt; Lists!$G$2:$G$5), "Error: Incorrect Class for Type", AND(E8 &lt;&gt; "OM", Your_output!F8 = "HH", Enter_your_data!H8 &lt;&gt; Lists!$J$3:$J$4), "Error: Incorrect Class for Type", AND(E8 &lt;&gt; "OM", OR(Your_output!F8 = "HH", Your_output!F8 = "NH"), Enter_your_data!F8 = Lists!$S$2, Enter_your_data!H8 &lt;&gt; Lists!$S$3), "Error: Incorrect Class for Type", AND(E8 &lt;&gt; "OM", Your_output!F8 = "RU", Enter_your_data!H8 &lt;&gt; Lists!$O$3:$O$4), "Error: Incorrect Class for Type", AND(E8 &lt;&gt; "OM", Your_output!F8 = "NH", Enter_your_data!H8 &lt;&gt; Lists!$K$3:$K$6), "Error: Incorrect Class for Type", AND(E8 &lt;&gt; "OM", Your_output!F8 = "CW", Enter_your_data!H8 &lt;&gt; Lists!$L$3), "Error: Incorrect Class for Type", AND(E8 &lt;&gt; "OM", Your_output!F8 = "OW", Enter_your_data!H8 &lt;&gt; Lists!$M$3), "Error: Incorrect Class for Type", AND(E8 &lt;&gt; "OM", Your_output!F8 = "PB", Enter_your_data!H8 &lt;&gt; Lists!$N$3), "Error: Incorrect Class for Type", AND(E8 &lt;&gt; "OM", Enter_your_data!H8 = 0, Your_output!F8 &lt;&gt; "HDC", Your_output!F8 &lt;&gt; "NDC", Your_output!F8 &lt;&gt; "SP"), "Error: Incorrect Class for Type", AND(E8 &lt;&gt; "OM", Enter_your_data!H8 &lt;&gt; 0, OR(Your_output!F8 = "HDC", Your_output!F8 = "NDC")), "Error: Pkg Class Not Required", Enter_your_data!H8 = 0, "", Enter_your_data!H8 &lt;&gt; 0, MID(Enter_your_data!H8, FIND("(", Enter_your_data!H8) + 1, FIND(")", Enter_your_data!H8) - FIND("(", Enter_your_data!H8) - 1))</f>
        <v>P1</v>
      </c>
      <c r="H8" s="28" t="str">
        <f>IF(Enter_your_data!I8=0,"Error: Packaging material is empty",IF(AND(OR(Enter_your_data!G8=Lists!$C$9,Enter_your_data!G8=Lists!$C$8),NOT(OR(Enter_your_data!I8="Aluminium - (AL)",Enter_your_data!I8="Glass - (GL)",Enter_your_data!I8="Steel - (ST)",Enter_your_data!I8="Plastic - (PL)"))),"Error: Invalid Material for Drinks Container",MID(Enter_your_data!I8,FIND("(",Enter_your_data!I8)+1,FIND(")",Enter_your_data!I8)-FIND("(",Enter_your_data!I8)-1)))</f>
        <v>PL</v>
      </c>
      <c r="I8" s="9" t="str" cm="1">
        <f t="array" ref="I8">_xlfn.IFS(AND(Your_output!C8 = "S", Enter_your_data!E8 = Lists!$A$9, OR(Enter_your_data!G8 = Lists!$C$10, Enter_your_data!G8 = Lists!$C$8), Enter_your_data!I8 = Lists!$E$6, Enter_your_data!J8 &lt;&gt; 0), "Error: Should be BLANK", AND(Enter_your_data!D8 = Lists!$B$2, OR(Enter_your_data!E8 = Lists!$A$10, Enter_your_data!E8 = Lists!$A$11, Enter_your_data!E8 = Lists!$A$13), OR(Enter_your_data!G8 = Lists!$C$2, Enter_your_data!G8 = Lists!$C$6), Enter_your_data!I8 = Lists!$E$6, Enter_your_data!J8 = 0), "Error: Missing Plastic material subtype", AND(Enter_your_data!J8 &lt;&gt; 0, Your_output!H8 &lt;&gt; "OT", NOT(AND(Enter_your_data!D8 = Lists!$B$2, OR(Enter_your_data!E8 = Lists!$A$10, Enter_your_data!E8 = Lists!$A$11, Enter_your_data!E8 = Lists!$A$13), OR(Enter_your_data!G8 = Lists!$C$2, Enter_your_data!G8 = Lists!$C$6), Enter_your_data!I8 = Lists!$E$6))), "Error: Should be BLANK", AND(Enter_your_data!D8 = Lists!$B$2, OR(Enter_your_data!E8 = Lists!$A$10, Enter_your_data!E8 = Lists!$A$11, Enter_your_data!E8 = Lists!$A$13), OR(Enter_your_data!G8 = Lists!$C$2, Enter_your_data!G8 = Lists!$C$6), Enter_your_data!I8 = Lists!$E$6, NOT(OR(Enter_your_data!J8 = "Rigid", Enter_your_data!J8 = "Flexible"))), "Error: Invalid plastic material subtype", AND(OR(Enter_your_data!J8 = "Rigid", Enter_your_data!J8 = "Flexible")), Enter_your_data!J8, AND(Enter_your_data!J8 = 0, Your_output!H8 = "OT"), "Error: Sub Material Missing", AND(Enter_your_data!J8 = 0, Your_output!H8 &lt;&gt; "OT"), "", TRUE, Enter_your_data!J8)</f>
        <v>Rigid</v>
      </c>
      <c r="J8" s="28" t="str" cm="1">
        <f t="array" ref="J8">_xlfn.IFS(AND(OR(Your_output!F8 = "CW", Your_output!F8 = "OW"), Enter_your_data!K8 = 0), "Error: Nation Missing", Enter_your_data!K8 = 0, "", Enter_your_data!K8 = Enter_your_data!L8, "Error: Nation cannot be same", AND(Enter_your_data!K8 &lt;&gt; 0, NOT(OR(F8 = "OW", F8 = "CW"))), "Error: Nation not required", AND(Your_output!F8 &lt;&gt; "CW", Your_output!F8 &lt;&gt; "OW", Enter_your_data!K8 = 0), "", Enter_your_data!K8 &lt;&gt; 0, MID(Enter_your_data!K8, FIND("(", Enter_your_data!K8) + 1, FIND(")", Enter_your_data!K8) - FIND("(", Enter_your_data!K8) - 1))</f>
        <v/>
      </c>
      <c r="K8" s="28" t="str" cm="1">
        <f t="array" ref="K8">_xlfn.IFS(Enter_your_data!L8 = 0, "", AND(Your_output!J8 = "", Enter_your_data!L8 &lt;&gt; 0), "Error: Remove To Nation or add From Nation", ISNUMBER(SEARCH("Error", Your_output!J8)), Your_output!J8, AND(Your_output!J8 &lt;&gt; "", Enter_your_data!L8 &lt;&gt; 0), MID(Enter_your_data!L8, FIND("(", Enter_your_data!L8) + 1, FIND(")", Enter_your_data!L8) - FIND("(", Enter_your_data!L8) - 1))</f>
        <v/>
      </c>
      <c r="L8" s="28">
        <f>IF(Enter_your_data!M8 = 0, "Error: Quantity Missing", Enter_your_data!M8)</f>
        <v>380</v>
      </c>
      <c r="M8" s="28" t="str" cm="1">
        <f t="array" ref="M8">_xlfn.IFS(AND(Enter_your_data!N8 = 0, OR(Your_output!F8 = "HDC", Your_output!F8 = "NDC")), "Error: Quantity Missing", OR(AND(Enter_your_data!N8 &lt;&gt; 0, Your_output!F8 &lt;&gt; "HDC", AND(Enter_your_data!N8 &lt;&gt; 0, Your_output!F8 &lt;&gt; "NDC"))), "Error: Should be BLANK", AND(Enter_your_data!N8 = 0, OR(Your_output!F8 &lt;&gt; "HDC", Your_output!F8 &lt;&gt; "NDC")), "", AND(Enter_your_data!N8 &lt;&gt; 0, OR(Your_output!F8 = "HDC", Your_output!F8 = "NDC")), Enter_your_data!N8)</f>
        <v/>
      </c>
      <c r="N8" s="28" t="str">
        <f>IF(Enter_your_data!O8 = 0, "", Enter_your_data!O8)</f>
        <v/>
      </c>
      <c r="O8" s="9" t="str">
        <f>IF(
    Enter_your_data!P8=0,
    "",
    IF(
        OR(
            AND(Enter_your_data!D8&lt;&gt;Lists!$B$2, Enter_your_data!P8&lt;&gt;0),
            AND(
                NOT(OR(
                    Enter_your_data!G8=Lists!$C$2,
                    Enter_your_data!G8=Lists!$C$6,
                    Enter_your_data!G8=Lists!$C$8
                )),
                Enter_your_data!P8&lt;&gt;0
            ),
            AND(
                NOT(OR(
                    Enter_your_data!E8=Lists!$A$10,
                    Enter_your_data!E8=Lists!$A$11,
                    Enter_your_data!E8=Lists!$A$13
                )),
                Enter_your_data!P8&lt;&gt;0
            ),
            AND(
                Your_output!C8="S",
                Enter_your_data!E8=Lists!$A$9,
                OR(Enter_your_data!G8=Lists!$C$10, Enter_your_data!G8=Lists!$C$8),
                Enter_your_data!P8&lt;&gt;0
            )
        ),
        "Error: Should be BLANK",
        MID(
            Enter_your_data!P8,
            FIND("(",Enter_your_data!P8)+1,
            FIND(")",Enter_your_data!P8)-FIND("(",Enter_your_data!P8)-1
        )
    )
)</f>
        <v>G</v>
      </c>
    </row>
    <row r="9" spans="1:15" ht="15.5" x14ac:dyDescent="0.35">
      <c r="A9" s="28" cm="1">
        <f t="array" ref="A9">_xlfn.IFS(Enter_your_data!B9 = 0, "Error: Org ID Missing", LEN(Enter_your_data!B9) &lt;&gt; 6, "Error: Invalid Org ID", LEN(Enter_your_data!B9) = 6, Enter_your_data!B9)</f>
        <v>100008</v>
      </c>
      <c r="B9" s="28" t="str">
        <f>IF(Enter_your_data!C9 = 0, "", Enter_your_data!C9)</f>
        <v/>
      </c>
      <c r="C9" s="28" t="str">
        <f>IF(Enter_your_data!D9=0,"Error: Org Size Missing",MID(Enter_your_data!D9,FIND("(",Enter_your_data!D9)+1,FIND(")",Enter_your_data!D9)-FIND("(",Enter_your_data!D9)-1))</f>
        <v>L</v>
      </c>
      <c r="D9" s="28" t="str">
        <f>IF(
   AND(Your_output!C9="L", OR(Enter_your_data!E9=Lists!$A$12, Enter_your_data!E9=Lists!$A$9)),
   "Error: Only Small Producers (S) can select " &amp;
      MID(Enter_your_data!E9, FIND("(", Enter_your_data!E9) + 1, FIND(")", Enter_your_data!E9) - FIND("(", Enter_your_data!E9) - 1) &amp;
      " submission periods",
   IF(
      AND(Your_output!C9="S", OR(Enter_your_data!E9=Lists!$A$10, Enter_your_data!E9=Lists!$A$11)),
      "Error: Only Large Producers (L) can select " &amp;
         IF(Enter_your_data!E9=Lists!$A$10, "2025-H1", "2025-H2") &amp;
         " submission periods",
      IF(
         AND(Your_output!C9="S", OR(Enter_your_data!E9=Lists!$A$5, Enter_your_data!E9=Lists!$A$6, Enter_your_data!E9=Lists!$A$7, Enter_your_data!E9=Lists!$A$8)),
         "Error: Small Producers (S) can select only 2024-P0 submission period",
         IF(
            Enter_your_data!E9=0,
            "Error: Period Missing",
            MID(Enter_your_data!E9, FIND("(", Enter_your_data!E9) + 1, FIND(")", Enter_your_data!E9) - FIND("(", Enter_your_data!E9) - 1)
         )
      )
   )
)</f>
        <v>2026-H1</v>
      </c>
      <c r="E9" s="28" t="str" cm="1">
        <f t="array" ref="E9">_xlfn.IFS(AND(Enter_your_data!F9 &lt;&gt; 0, OR(F9 = "CW", F9 = "OW")), "Error: Packaging Activity not blank for OW/CW", Enter_your_data!G9 = "Self-managed organisation waste - (OW)", "", Enter_your_data!D9 = 0, "Error: Org Size Missing", AND(Enter_your_data!F9 = 0, Your_output!C9 = "L"), "", AND(Enter_your_data!F9 = 0, Your_output!C9 = "S"), "Error: Pkg Activity Missing", AND(Enter_your_data!F9 = Lists!$D$7, Enter_your_data!G9 = Lists!$C$8), "Error: OM and HDC combination not allowed", Enter_your_data!F9 &lt;&gt; 0, MID(Enter_your_data!F9, FIND("(", Enter_your_data!F9) + 1, FIND(")", Enter_your_data!F9) - FIND("(", Enter_your_data!F9) - 1))</f>
        <v>OM</v>
      </c>
      <c r="F9" s="9" t="str">
        <f t="array" ref="F9">IF(Enter_your_data!G9=0,"Error: Pack Type Missing",
  IF(
     AND(
       C9="S",
       OR(Enter_your_data!E9=Lists!$A$9, Enter_your_data!E9=Lists!$A$12),
       NOT(OR(
         MID(Enter_your_data!G9,FIND("(",Enter_your_data!G9)+1,FIND(")",Enter_your_data!G9)-FIND("(",Enter_your_data!G9)-1)="SP",
         MID(Enter_your_data!G9,FIND("(",Enter_your_data!G9)+1,FIND(")",Enter_your_data!G9)-FIND("(",Enter_your_data!G9)-1)="HDC"
       ))
     ),
     "Error: Small Org only allowed SP or HDC",
     IF(AND(Enter_your_data!F9&lt;&gt;"",Enter_your_data!G9=Lists!$C$5),"Error: OW Invalid if Packaging Activity Not Empty",
        IF(AND(Enter_your_data!F9="",Enter_your_data!G9&lt;&gt;Lists!$C$4:$C$5),"Error: Pkg Activity Blank can only use OW/CW",
           IF(AND(C9="L",Enter_your_data!G9=Lists!$C$10),"Error: Large Org not allowed SP",
              IF(AND(Enter_your_data!F9=Lists!$D$7, Enter_your_data!G9=Lists!$C$8),"Error: OM and HDC combination not allowed",
                 MID(Enter_your_data!G9,FIND("(",Enter_your_data!G9)+1,FIND(")",Enter_your_data!G9)-FIND("(",Enter_your_data!G9)-1)
              )
           )
        )
     )
  )
)</f>
        <v>NH</v>
      </c>
      <c r="G9" s="28" t="str" cm="1">
        <f t="array" ref="G9">_xlfn.IFS(AND(E9 = "OM", Enter_your_data!H9 &lt;&gt; Lists!$S$3), "Error: Incorrect Class for Type", AND(E9 &lt;&gt; "OM", Your_output!F9 = "SP", Enter_your_data!H9 &lt;&gt; Lists!$G$2:$G$5), "Error: Incorrect Class for Type", AND(E9 &lt;&gt; "OM", Your_output!F9 = "HH", Enter_your_data!H9 &lt;&gt; Lists!$J$3:$J$4), "Error: Incorrect Class for Type", AND(E9 &lt;&gt; "OM", OR(Your_output!F9 = "HH", Your_output!F9 = "NH"), Enter_your_data!F9 = Lists!$S$2, Enter_your_data!H9 &lt;&gt; Lists!$S$3), "Error: Incorrect Class for Type", AND(E9 &lt;&gt; "OM", Your_output!F9 = "RU", Enter_your_data!H9 &lt;&gt; Lists!$O$3:$O$4), "Error: Incorrect Class for Type", AND(E9 &lt;&gt; "OM", Your_output!F9 = "NH", Enter_your_data!H9 &lt;&gt; Lists!$K$3:$K$6), "Error: Incorrect Class for Type", AND(E9 &lt;&gt; "OM", Your_output!F9 = "CW", Enter_your_data!H9 &lt;&gt; Lists!$L$3), "Error: Incorrect Class for Type", AND(E9 &lt;&gt; "OM", Your_output!F9 = "OW", Enter_your_data!H9 &lt;&gt; Lists!$M$3), "Error: Incorrect Class for Type", AND(E9 &lt;&gt; "OM", Your_output!F9 = "PB", Enter_your_data!H9 &lt;&gt; Lists!$N$3), "Error: Incorrect Class for Type", AND(E9 &lt;&gt; "OM", Enter_your_data!H9 = 0, Your_output!F9 &lt;&gt; "HDC", Your_output!F9 &lt;&gt; "NDC", Your_output!F9 &lt;&gt; "SP"), "Error: Incorrect Class for Type", AND(E9 &lt;&gt; "OM", Enter_your_data!H9 &lt;&gt; 0, OR(Your_output!F9 = "HDC", Your_output!F9 = "NDC")), "Error: Pkg Class Not Required", Enter_your_data!H9 = 0, "", Enter_your_data!H9 &lt;&gt; 0, MID(Enter_your_data!H9, FIND("(", Enter_your_data!H9) + 1, FIND(")", Enter_your_data!H9) - FIND("(", Enter_your_data!H9) - 1))</f>
        <v>P6</v>
      </c>
      <c r="H9" s="28" t="str">
        <f>IF(Enter_your_data!I9=0,"Error: Packaging material is empty",IF(AND(OR(Enter_your_data!G9=Lists!$C$9,Enter_your_data!G9=Lists!$C$8),NOT(OR(Enter_your_data!I9="Aluminium - (AL)",Enter_your_data!I9="Glass - (GL)",Enter_your_data!I9="Steel - (ST)",Enter_your_data!I9="Plastic - (PL)"))),"Error: Invalid Material for Drinks Container",MID(Enter_your_data!I9,FIND("(",Enter_your_data!I9)+1,FIND(")",Enter_your_data!I9)-FIND("(",Enter_your_data!I9)-1)))</f>
        <v>PL</v>
      </c>
      <c r="I9" s="9" t="str" cm="1">
        <f t="array" ref="I9">_xlfn.IFS(AND(Your_output!C9 = "S", Enter_your_data!E9 = Lists!$A$9, OR(Enter_your_data!G9 = Lists!$C$10, Enter_your_data!G9 = Lists!$C$8), Enter_your_data!I9 = Lists!$E$6, Enter_your_data!J9 &lt;&gt; 0), "Error: Should be BLANK", AND(Enter_your_data!D9 = Lists!$B$2, OR(Enter_your_data!E9 = Lists!$A$10, Enter_your_data!E9 = Lists!$A$11, Enter_your_data!E9 = Lists!$A$13), OR(Enter_your_data!G9 = Lists!$C$2, Enter_your_data!G9 = Lists!$C$6), Enter_your_data!I9 = Lists!$E$6, Enter_your_data!J9 = 0), "Error: Missing Plastic material subtype", AND(Enter_your_data!J9 &lt;&gt; 0, Your_output!H9 &lt;&gt; "OT", NOT(AND(Enter_your_data!D9 = Lists!$B$2, OR(Enter_your_data!E9 = Lists!$A$10, Enter_your_data!E9 = Lists!$A$11, Enter_your_data!E9 = Lists!$A$13), OR(Enter_your_data!G9 = Lists!$C$2, Enter_your_data!G9 = Lists!$C$6), Enter_your_data!I9 = Lists!$E$6))), "Error: Should be BLANK", AND(Enter_your_data!D9 = Lists!$B$2, OR(Enter_your_data!E9 = Lists!$A$10, Enter_your_data!E9 = Lists!$A$11, Enter_your_data!E9 = Lists!$A$13), OR(Enter_your_data!G9 = Lists!$C$2, Enter_your_data!G9 = Lists!$C$6), Enter_your_data!I9 = Lists!$E$6, NOT(OR(Enter_your_data!J9 = "Rigid", Enter_your_data!J9 = "Flexible"))), "Error: Invalid plastic material subtype", AND(OR(Enter_your_data!J9 = "Rigid", Enter_your_data!J9 = "Flexible")), Enter_your_data!J9, AND(Enter_your_data!J9 = 0, Your_output!H9 = "OT"), "Error: Sub Material Missing", AND(Enter_your_data!J9 = 0, Your_output!H9 &lt;&gt; "OT"), "", TRUE, Enter_your_data!J9)</f>
        <v/>
      </c>
      <c r="J9" s="28" t="str" cm="1">
        <f t="array" ref="J9">_xlfn.IFS(AND(OR(Your_output!F9 = "CW", Your_output!F9 = "OW"), Enter_your_data!K9 = 0), "Error: Nation Missing", Enter_your_data!K9 = 0, "", Enter_your_data!K9 = Enter_your_data!L9, "Error: Nation cannot be same", AND(Enter_your_data!K9 &lt;&gt; 0, NOT(OR(F9 = "OW", F9 = "CW"))), "Error: Nation not required", AND(Your_output!F9 &lt;&gt; "CW", Your_output!F9 &lt;&gt; "OW", Enter_your_data!K9 = 0), "", Enter_your_data!K9 &lt;&gt; 0, MID(Enter_your_data!K9, FIND("(", Enter_your_data!K9) + 1, FIND(")", Enter_your_data!K9) - FIND("(", Enter_your_data!K9) - 1))</f>
        <v/>
      </c>
      <c r="K9" s="28" t="str" cm="1">
        <f t="array" ref="K9">_xlfn.IFS(Enter_your_data!L9 = 0, "", AND(Your_output!J9 = "", Enter_your_data!L9 &lt;&gt; 0), "Error: Remove To Nation or add From Nation", ISNUMBER(SEARCH("Error", Your_output!J9)), Your_output!J9, AND(Your_output!J9 &lt;&gt; "", Enter_your_data!L9 &lt;&gt; 0), MID(Enter_your_data!L9, FIND("(", Enter_your_data!L9) + 1, FIND(")", Enter_your_data!L9) - FIND("(", Enter_your_data!L9) - 1))</f>
        <v/>
      </c>
      <c r="L9" s="28">
        <f>IF(Enter_your_data!M9 = 0, "Error: Quantity Missing", Enter_your_data!M9)</f>
        <v>381</v>
      </c>
      <c r="M9" s="28" t="str" cm="1">
        <f t="array" ref="M9">_xlfn.IFS(AND(Enter_your_data!N9 = 0, OR(Your_output!F9 = "HDC", Your_output!F9 = "NDC")), "Error: Quantity Missing", OR(AND(Enter_your_data!N9 &lt;&gt; 0, Your_output!F9 &lt;&gt; "HDC", AND(Enter_your_data!N9 &lt;&gt; 0, Your_output!F9 &lt;&gt; "NDC"))), "Error: Should be BLANK", AND(Enter_your_data!N9 = 0, OR(Your_output!F9 &lt;&gt; "HDC", Your_output!F9 &lt;&gt; "NDC")), "", AND(Enter_your_data!N9 &lt;&gt; 0, OR(Your_output!F9 = "HDC", Your_output!F9 = "NDC")), Enter_your_data!N9)</f>
        <v/>
      </c>
      <c r="N9" s="28" t="str">
        <f>IF(Enter_your_data!O9 = 0, "", Enter_your_data!O9)</f>
        <v/>
      </c>
      <c r="O9" s="9" t="str">
        <f>IF(
    Enter_your_data!P9=0,
    "",
    IF(
        OR(
            AND(Enter_your_data!D9&lt;&gt;Lists!$B$2, Enter_your_data!P9&lt;&gt;0),
            AND(
                NOT(OR(
                    Enter_your_data!G9=Lists!$C$2,
                    Enter_your_data!G9=Lists!$C$6,
                    Enter_your_data!G9=Lists!$C$8
                )),
                Enter_your_data!P9&lt;&gt;0
            ),
            AND(
                NOT(OR(
                    Enter_your_data!E9=Lists!$A$10,
                    Enter_your_data!E9=Lists!$A$11,
                    Enter_your_data!E9=Lists!$A$13
                )),
                Enter_your_data!P9&lt;&gt;0
            ),
            AND(
                Your_output!C9="S",
                Enter_your_data!E9=Lists!$A$9,
                OR(Enter_your_data!G9=Lists!$C$10, Enter_your_data!G9=Lists!$C$8),
                Enter_your_data!P9&lt;&gt;0
            )
        ),
        "Error: Should be BLANK",
        MID(
            Enter_your_data!P9,
            FIND("(",Enter_your_data!P9)+1,
            FIND(")",Enter_your_data!P9)-FIND("(",Enter_your_data!P9)-1
        )
    )
)</f>
        <v/>
      </c>
    </row>
    <row r="10" spans="1:15" ht="15.5" x14ac:dyDescent="0.35">
      <c r="A10" s="28" cm="1">
        <f t="array" ref="A10">_xlfn.IFS(Enter_your_data!B10 = 0, "Error: Org ID Missing", LEN(Enter_your_data!B10) &lt;&gt; 6, "Error: Invalid Org ID", LEN(Enter_your_data!B10) = 6, Enter_your_data!B10)</f>
        <v>100009</v>
      </c>
      <c r="B10" s="28" t="str">
        <f>IF(Enter_your_data!C10 = 0, "", Enter_your_data!C10)</f>
        <v/>
      </c>
      <c r="C10" s="28" t="str">
        <f>IF(Enter_your_data!D10=0,"Error: Org Size Missing",MID(Enter_your_data!D10,FIND("(",Enter_your_data!D10)+1,FIND(")",Enter_your_data!D10)-FIND("(",Enter_your_data!D10)-1))</f>
        <v>L</v>
      </c>
      <c r="D10" s="28" t="str">
        <f>IF(
   AND(Your_output!C10="L", OR(Enter_your_data!E10=Lists!$A$12, Enter_your_data!E10=Lists!$A$9)),
   "Error: Only Small Producers (S) can select " &amp;
      MID(Enter_your_data!E10, FIND("(", Enter_your_data!E10) + 1, FIND(")", Enter_your_data!E10) - FIND("(", Enter_your_data!E10) - 1) &amp;
      " submission periods",
   IF(
      AND(Your_output!C10="S", OR(Enter_your_data!E10=Lists!$A$10, Enter_your_data!E10=Lists!$A$11)),
      "Error: Only Large Producers (L) can select " &amp;
         IF(Enter_your_data!E10=Lists!$A$10, "2025-H1", "2025-H2") &amp;
         " submission periods",
      IF(
         AND(Your_output!C10="S", OR(Enter_your_data!E10=Lists!$A$5, Enter_your_data!E10=Lists!$A$6, Enter_your_data!E10=Lists!$A$7, Enter_your_data!E10=Lists!$A$8)),
         "Error: Small Producers (S) can select only 2024-P0 submission period",
         IF(
            Enter_your_data!E10=0,
            "Error: Period Missing",
            MID(Enter_your_data!E10, FIND("(", Enter_your_data!E10) + 1, FIND(")", Enter_your_data!E10) - FIND("(", Enter_your_data!E10) - 1)
         )
      )
   )
)</f>
        <v>2026-H1</v>
      </c>
      <c r="E10" s="28" t="str" cm="1">
        <f t="array" ref="E10">_xlfn.IFS(AND(Enter_your_data!F10 &lt;&gt; 0, OR(F10 = "CW", F10 = "OW")), "Error: Packaging Activity not blank for OW/CW", Enter_your_data!G10 = "Self-managed organisation waste - (OW)", "", Enter_your_data!D10 = 0, "Error: Org Size Missing", AND(Enter_your_data!F10 = 0, Your_output!C10 = "L"), "", AND(Enter_your_data!F10 = 0, Your_output!C10 = "S"), "Error: Pkg Activity Missing", AND(Enter_your_data!F10 = Lists!$D$7, Enter_your_data!G10 = Lists!$C$8), "Error: OM and HDC combination not allowed", Enter_your_data!F10 &lt;&gt; 0, MID(Enter_your_data!F10, FIND("(", Enter_your_data!F10) + 1, FIND(")", Enter_your_data!F10) - FIND("(", Enter_your_data!F10) - 1))</f>
        <v>SO</v>
      </c>
      <c r="F10" s="9" t="str">
        <f t="array" ref="F10">IF(Enter_your_data!G10=0,"Error: Pack Type Missing",
  IF(
     AND(
       C10="S",
       OR(Enter_your_data!E10=Lists!$A$9, Enter_your_data!E10=Lists!$A$12),
       NOT(OR(
         MID(Enter_your_data!G10,FIND("(",Enter_your_data!G10)+1,FIND(")",Enter_your_data!G10)-FIND("(",Enter_your_data!G10)-1)="SP",
         MID(Enter_your_data!G10,FIND("(",Enter_your_data!G10)+1,FIND(")",Enter_your_data!G10)-FIND("(",Enter_your_data!G10)-1)="HDC"
       ))
     ),
     "Error: Small Org only allowed SP or HDC",
     IF(AND(Enter_your_data!F10&lt;&gt;"",Enter_your_data!G10=Lists!$C$5),"Error: OW Invalid if Packaging Activity Not Empty",
        IF(AND(Enter_your_data!F10="",Enter_your_data!G10&lt;&gt;Lists!$C$4:$C$5),"Error: Pkg Activity Blank can only use OW/CW",
           IF(AND(C10="L",Enter_your_data!G10=Lists!$C$10),"Error: Large Org not allowed SP",
              IF(AND(Enter_your_data!F10=Lists!$D$7, Enter_your_data!G10=Lists!$C$8),"Error: OM and HDC combination not allowed",
                 MID(Enter_your_data!G10,FIND("(",Enter_your_data!G10)+1,FIND(")",Enter_your_data!G10)-FIND("(",Enter_your_data!G10)-1)
              )
           )
        )
     )
  )
)</f>
        <v>NH</v>
      </c>
      <c r="G10" s="28" t="str" cm="1">
        <f t="array" ref="G10">_xlfn.IFS(AND(E10 = "OM", Enter_your_data!H10 &lt;&gt; Lists!$S$3), "Error: Incorrect Class for Type", AND(E10 &lt;&gt; "OM", Your_output!F10 = "SP", Enter_your_data!H10 &lt;&gt; Lists!$G$2:$G$5), "Error: Incorrect Class for Type", AND(E10 &lt;&gt; "OM", Your_output!F10 = "HH", Enter_your_data!H10 &lt;&gt; Lists!$J$3:$J$4), "Error: Incorrect Class for Type", AND(E10 &lt;&gt; "OM", OR(Your_output!F10 = "HH", Your_output!F10 = "NH"), Enter_your_data!F10 = Lists!$S$2, Enter_your_data!H10 &lt;&gt; Lists!$S$3), "Error: Incorrect Class for Type", AND(E10 &lt;&gt; "OM", Your_output!F10 = "RU", Enter_your_data!H10 &lt;&gt; Lists!$O$3:$O$4), "Error: Incorrect Class for Type", AND(E10 &lt;&gt; "OM", Your_output!F10 = "NH", Enter_your_data!H10 &lt;&gt; Lists!$K$3:$K$6), "Error: Incorrect Class for Type", AND(E10 &lt;&gt; "OM", Your_output!F10 = "CW", Enter_your_data!H10 &lt;&gt; Lists!$L$3), "Error: Incorrect Class for Type", AND(E10 &lt;&gt; "OM", Your_output!F10 = "OW", Enter_your_data!H10 &lt;&gt; Lists!$M$3), "Error: Incorrect Class for Type", AND(E10 &lt;&gt; "OM", Your_output!F10 = "PB", Enter_your_data!H10 &lt;&gt; Lists!$N$3), "Error: Incorrect Class for Type", AND(E10 &lt;&gt; "OM", Enter_your_data!H10 = 0, Your_output!F10 &lt;&gt; "HDC", Your_output!F10 &lt;&gt; "NDC", Your_output!F10 &lt;&gt; "SP"), "Error: Incorrect Class for Type", AND(E10 &lt;&gt; "OM", Enter_your_data!H10 &lt;&gt; 0, OR(Your_output!F10 = "HDC", Your_output!F10 = "NDC")), "Error: Pkg Class Not Required", Enter_your_data!H10 = 0, "", Enter_your_data!H10 &lt;&gt; 0, MID(Enter_your_data!H10, FIND("(", Enter_your_data!H10) + 1, FIND(")", Enter_your_data!H10) - FIND("(", Enter_your_data!H10) - 1))</f>
        <v>P1</v>
      </c>
      <c r="H10" s="28" t="str">
        <f>IF(Enter_your_data!I10=0,"Error: Packaging material is empty",IF(AND(OR(Enter_your_data!G10=Lists!$C$9,Enter_your_data!G10=Lists!$C$8),NOT(OR(Enter_your_data!I10="Aluminium - (AL)",Enter_your_data!I10="Glass - (GL)",Enter_your_data!I10="Steel - (ST)",Enter_your_data!I10="Plastic - (PL)"))),"Error: Invalid Material for Drinks Container",MID(Enter_your_data!I10,FIND("(",Enter_your_data!I10)+1,FIND(")",Enter_your_data!I10)-FIND("(",Enter_your_data!I10)-1)))</f>
        <v>OT</v>
      </c>
      <c r="I10" s="9" t="str" cm="1">
        <f t="array" ref="I10">_xlfn.IFS(AND(Your_output!C10 = "S", Enter_your_data!E10 = Lists!$A$9, OR(Enter_your_data!G10 = Lists!$C$10, Enter_your_data!G10 = Lists!$C$8), Enter_your_data!I10 = Lists!$E$6, Enter_your_data!J10 &lt;&gt; 0), "Error: Should be BLANK", AND(Enter_your_data!D10 = Lists!$B$2, OR(Enter_your_data!E10 = Lists!$A$10, Enter_your_data!E10 = Lists!$A$11, Enter_your_data!E10 = Lists!$A$13), OR(Enter_your_data!G10 = Lists!$C$2, Enter_your_data!G10 = Lists!$C$6), Enter_your_data!I10 = Lists!$E$6, Enter_your_data!J10 = 0), "Error: Missing Plastic material subtype", AND(Enter_your_data!J10 &lt;&gt; 0, Your_output!H10 &lt;&gt; "OT", NOT(AND(Enter_your_data!D10 = Lists!$B$2, OR(Enter_your_data!E10 = Lists!$A$10, Enter_your_data!E10 = Lists!$A$11, Enter_your_data!E10 = Lists!$A$13), OR(Enter_your_data!G10 = Lists!$C$2, Enter_your_data!G10 = Lists!$C$6), Enter_your_data!I10 = Lists!$E$6))), "Error: Should be BLANK", AND(Enter_your_data!D10 = Lists!$B$2, OR(Enter_your_data!E10 = Lists!$A$10, Enter_your_data!E10 = Lists!$A$11, Enter_your_data!E10 = Lists!$A$13), OR(Enter_your_data!G10 = Lists!$C$2, Enter_your_data!G10 = Lists!$C$6), Enter_your_data!I10 = Lists!$E$6, NOT(OR(Enter_your_data!J10 = "Rigid", Enter_your_data!J10 = "Flexible"))), "Error: Invalid plastic material subtype", AND(OR(Enter_your_data!J10 = "Rigid", Enter_your_data!J10 = "Flexible")), Enter_your_data!J10, AND(Enter_your_data!J10 = 0, Your_output!H10 = "OT"), "Error: Sub Material Missing", AND(Enter_your_data!J10 = 0, Your_output!H10 &lt;&gt; "OT"), "", TRUE, Enter_your_data!J10)</f>
        <v>Hemp</v>
      </c>
      <c r="J10" s="28" t="str" cm="1">
        <f t="array" ref="J10">_xlfn.IFS(AND(OR(Your_output!F10 = "CW", Your_output!F10 = "OW"), Enter_your_data!K10 = 0), "Error: Nation Missing", Enter_your_data!K10 = 0, "", Enter_your_data!K10 = Enter_your_data!L10, "Error: Nation cannot be same", AND(Enter_your_data!K10 &lt;&gt; 0, NOT(OR(F10 = "OW", F10 = "CW"))), "Error: Nation not required", AND(Your_output!F10 &lt;&gt; "CW", Your_output!F10 &lt;&gt; "OW", Enter_your_data!K10 = 0), "", Enter_your_data!K10 &lt;&gt; 0, MID(Enter_your_data!K10, FIND("(", Enter_your_data!K10) + 1, FIND(")", Enter_your_data!K10) - FIND("(", Enter_your_data!K10) - 1))</f>
        <v/>
      </c>
      <c r="K10" s="28" t="str" cm="1">
        <f t="array" ref="K10">_xlfn.IFS(Enter_your_data!L10 = 0, "", AND(Your_output!J10 = "", Enter_your_data!L10 &lt;&gt; 0), "Error: Remove To Nation or add From Nation", ISNUMBER(SEARCH("Error", Your_output!J10)), Your_output!J10, AND(Your_output!J10 &lt;&gt; "", Enter_your_data!L10 &lt;&gt; 0), MID(Enter_your_data!L10, FIND("(", Enter_your_data!L10) + 1, FIND(")", Enter_your_data!L10) - FIND("(", Enter_your_data!L10) - 1))</f>
        <v/>
      </c>
      <c r="L10" s="28">
        <f>IF(Enter_your_data!M10 = 0, "Error: Quantity Missing", Enter_your_data!M10)</f>
        <v>382</v>
      </c>
      <c r="M10" s="28" t="str" cm="1">
        <f t="array" ref="M10">_xlfn.IFS(AND(Enter_your_data!N10 = 0, OR(Your_output!F10 = "HDC", Your_output!F10 = "NDC")), "Error: Quantity Missing", OR(AND(Enter_your_data!N10 &lt;&gt; 0, Your_output!F10 &lt;&gt; "HDC", AND(Enter_your_data!N10 &lt;&gt; 0, Your_output!F10 &lt;&gt; "NDC"))), "Error: Should be BLANK", AND(Enter_your_data!N10 = 0, OR(Your_output!F10 &lt;&gt; "HDC", Your_output!F10 &lt;&gt; "NDC")), "", AND(Enter_your_data!N10 &lt;&gt; 0, OR(Your_output!F10 = "HDC", Your_output!F10 = "NDC")), Enter_your_data!N10)</f>
        <v/>
      </c>
      <c r="N10" s="28" t="str">
        <f>IF(Enter_your_data!O10 = 0, "", Enter_your_data!O10)</f>
        <v/>
      </c>
      <c r="O10" s="9" t="str">
        <f>IF(
    Enter_your_data!P10=0,
    "",
    IF(
        OR(
            AND(Enter_your_data!D10&lt;&gt;Lists!$B$2, Enter_your_data!P10&lt;&gt;0),
            AND(
                NOT(OR(
                    Enter_your_data!G10=Lists!$C$2,
                    Enter_your_data!G10=Lists!$C$6,
                    Enter_your_data!G10=Lists!$C$8
                )),
                Enter_your_data!P10&lt;&gt;0
            ),
            AND(
                NOT(OR(
                    Enter_your_data!E10=Lists!$A$10,
                    Enter_your_data!E10=Lists!$A$11,
                    Enter_your_data!E10=Lists!$A$13
                )),
                Enter_your_data!P10&lt;&gt;0
            ),
            AND(
                Your_output!C10="S",
                Enter_your_data!E10=Lists!$A$9,
                OR(Enter_your_data!G10=Lists!$C$10, Enter_your_data!G10=Lists!$C$8),
                Enter_your_data!P10&lt;&gt;0
            )
        ),
        "Error: Should be BLANK",
        MID(
            Enter_your_data!P10,
            FIND("(",Enter_your_data!P10)+1,
            FIND(")",Enter_your_data!P10)-FIND("(",Enter_your_data!P10)-1
        )
    )
)</f>
        <v/>
      </c>
    </row>
    <row r="11" spans="1:15" ht="15.5" x14ac:dyDescent="0.35">
      <c r="A11" s="28" cm="1">
        <f t="array" ref="A11">_xlfn.IFS(Enter_your_data!B11 = 0, "Error: Org ID Missing", LEN(Enter_your_data!B11) &lt;&gt; 6, "Error: Invalid Org ID", LEN(Enter_your_data!B11) = 6, Enter_your_data!B11)</f>
        <v>100010</v>
      </c>
      <c r="B11" s="28" t="str">
        <f>IF(Enter_your_data!C11 = 0, "", Enter_your_data!C11)</f>
        <v/>
      </c>
      <c r="C11" s="28" t="str">
        <f>IF(Enter_your_data!D11=0,"Error: Org Size Missing",MID(Enter_your_data!D11,FIND("(",Enter_your_data!D11)+1,FIND(")",Enter_your_data!D11)-FIND("(",Enter_your_data!D11)-1))</f>
        <v>L</v>
      </c>
      <c r="D11" s="28" t="str">
        <f>IF(
   AND(Your_output!C11="L", OR(Enter_your_data!E11=Lists!$A$12, Enter_your_data!E11=Lists!$A$9)),
   "Error: Only Small Producers (S) can select " &amp;
      MID(Enter_your_data!E11, FIND("(", Enter_your_data!E11) + 1, FIND(")", Enter_your_data!E11) - FIND("(", Enter_your_data!E11) - 1) &amp;
      " submission periods",
   IF(
      AND(Your_output!C11="S", OR(Enter_your_data!E11=Lists!$A$10, Enter_your_data!E11=Lists!$A$11)),
      "Error: Only Large Producers (L) can select " &amp;
         IF(Enter_your_data!E11=Lists!$A$10, "2025-H1", "2025-H2") &amp;
         " submission periods",
      IF(
         AND(Your_output!C11="S", OR(Enter_your_data!E11=Lists!$A$5, Enter_your_data!E11=Lists!$A$6, Enter_your_data!E11=Lists!$A$7, Enter_your_data!E11=Lists!$A$8)),
         "Error: Small Producers (S) can select only 2024-P0 submission period",
         IF(
            Enter_your_data!E11=0,
            "Error: Period Missing",
            MID(Enter_your_data!E11, FIND("(", Enter_your_data!E11) + 1, FIND(")", Enter_your_data!E11) - FIND("(", Enter_your_data!E11) - 1)
         )
      )
   )
)</f>
        <v>2026-H1</v>
      </c>
      <c r="E11" s="28" t="str" cm="1">
        <f t="array" ref="E11">_xlfn.IFS(AND(Enter_your_data!F11 &lt;&gt; 0, OR(F11 = "CW", F11 = "OW")), "Error: Packaging Activity not blank for OW/CW", Enter_your_data!G11 = "Self-managed organisation waste - (OW)", "", Enter_your_data!D11 = 0, "Error: Org Size Missing", AND(Enter_your_data!F11 = 0, Your_output!C11 = "L"), "", AND(Enter_your_data!F11 = 0, Your_output!C11 = "S"), "Error: Pkg Activity Missing", AND(Enter_your_data!F11 = Lists!$D$7, Enter_your_data!G11 = Lists!$C$8), "Error: OM and HDC combination not allowed", Enter_your_data!F11 &lt;&gt; 0, MID(Enter_your_data!F11, FIND("(", Enter_your_data!F11) + 1, FIND(")", Enter_your_data!F11) - FIND("(", Enter_your_data!F11) - 1))</f>
        <v>PF</v>
      </c>
      <c r="F11" s="9" t="str">
        <f t="array" ref="F11">IF(Enter_your_data!G11=0,"Error: Pack Type Missing",
  IF(
     AND(
       C11="S",
       OR(Enter_your_data!E11=Lists!$A$9, Enter_your_data!E11=Lists!$A$12),
       NOT(OR(
         MID(Enter_your_data!G11,FIND("(",Enter_your_data!G11)+1,FIND(")",Enter_your_data!G11)-FIND("(",Enter_your_data!G11)-1)="SP",
         MID(Enter_your_data!G11,FIND("(",Enter_your_data!G11)+1,FIND(")",Enter_your_data!G11)-FIND("(",Enter_your_data!G11)-1)="HDC"
       ))
     ),
     "Error: Small Org only allowed SP or HDC",
     IF(AND(Enter_your_data!F11&lt;&gt;"",Enter_your_data!G11=Lists!$C$5),"Error: OW Invalid if Packaging Activity Not Empty",
        IF(AND(Enter_your_data!F11="",Enter_your_data!G11&lt;&gt;Lists!$C$4:$C$5),"Error: Pkg Activity Blank can only use OW/CW",
           IF(AND(C11="L",Enter_your_data!G11=Lists!$C$10),"Error: Large Org not allowed SP",
              IF(AND(Enter_your_data!F11=Lists!$D$7, Enter_your_data!G11=Lists!$C$8),"Error: OM and HDC combination not allowed",
                 MID(Enter_your_data!G11,FIND("(",Enter_your_data!G11)+1,FIND(")",Enter_your_data!G11)-FIND("(",Enter_your_data!G11)-1)
              )
           )
        )
     )
  )
)</f>
        <v>NH</v>
      </c>
      <c r="G11" s="28" t="str" cm="1">
        <f t="array" ref="G11">_xlfn.IFS(AND(E11 = "OM", Enter_your_data!H11 &lt;&gt; Lists!$S$3), "Error: Incorrect Class for Type", AND(E11 &lt;&gt; "OM", Your_output!F11 = "SP", Enter_your_data!H11 &lt;&gt; Lists!$G$2:$G$5), "Error: Incorrect Class for Type", AND(E11 &lt;&gt; "OM", Your_output!F11 = "HH", Enter_your_data!H11 &lt;&gt; Lists!$J$3:$J$4), "Error: Incorrect Class for Type", AND(E11 &lt;&gt; "OM", OR(Your_output!F11 = "HH", Your_output!F11 = "NH"), Enter_your_data!F11 = Lists!$S$2, Enter_your_data!H11 &lt;&gt; Lists!$S$3), "Error: Incorrect Class for Type", AND(E11 &lt;&gt; "OM", Your_output!F11 = "RU", Enter_your_data!H11 &lt;&gt; Lists!$O$3:$O$4), "Error: Incorrect Class for Type", AND(E11 &lt;&gt; "OM", Your_output!F11 = "NH", Enter_your_data!H11 &lt;&gt; Lists!$K$3:$K$6), "Error: Incorrect Class for Type", AND(E11 &lt;&gt; "OM", Your_output!F11 = "CW", Enter_your_data!H11 &lt;&gt; Lists!$L$3), "Error: Incorrect Class for Type", AND(E11 &lt;&gt; "OM", Your_output!F11 = "OW", Enter_your_data!H11 &lt;&gt; Lists!$M$3), "Error: Incorrect Class for Type", AND(E11 &lt;&gt; "OM", Your_output!F11 = "PB", Enter_your_data!H11 &lt;&gt; Lists!$N$3), "Error: Incorrect Class for Type", AND(E11 &lt;&gt; "OM", Enter_your_data!H11 = 0, Your_output!F11 &lt;&gt; "HDC", Your_output!F11 &lt;&gt; "NDC", Your_output!F11 &lt;&gt; "SP"), "Error: Incorrect Class for Type", AND(E11 &lt;&gt; "OM", Enter_your_data!H11 &lt;&gt; 0, OR(Your_output!F11 = "HDC", Your_output!F11 = "NDC")), "Error: Pkg Class Not Required", Enter_your_data!H11 = 0, "", Enter_your_data!H11 &lt;&gt; 0, MID(Enter_your_data!H11, FIND("(", Enter_your_data!H11) + 1, FIND(")", Enter_your_data!H11) - FIND("(", Enter_your_data!H11) - 1))</f>
        <v>P1</v>
      </c>
      <c r="H11" s="28" t="str">
        <f>IF(Enter_your_data!I11=0,"Error: Packaging material is empty",IF(AND(OR(Enter_your_data!G11=Lists!$C$9,Enter_your_data!G11=Lists!$C$8),NOT(OR(Enter_your_data!I11="Aluminium - (AL)",Enter_your_data!I11="Glass - (GL)",Enter_your_data!I11="Steel - (ST)",Enter_your_data!I11="Plastic - (PL)"))),"Error: Invalid Material for Drinks Container",MID(Enter_your_data!I11,FIND("(",Enter_your_data!I11)+1,FIND(")",Enter_your_data!I11)-FIND("(",Enter_your_data!I11)-1)))</f>
        <v>PL</v>
      </c>
      <c r="I11" s="9" t="str" cm="1">
        <f t="array" ref="I11">_xlfn.IFS(AND(Your_output!C11 = "S", Enter_your_data!E11 = Lists!$A$9, OR(Enter_your_data!G11 = Lists!$C$10, Enter_your_data!G11 = Lists!$C$8), Enter_your_data!I11 = Lists!$E$6, Enter_your_data!J11 &lt;&gt; 0), "Error: Should be BLANK", AND(Enter_your_data!D11 = Lists!$B$2, OR(Enter_your_data!E11 = Lists!$A$10, Enter_your_data!E11 = Lists!$A$11, Enter_your_data!E11 = Lists!$A$13), OR(Enter_your_data!G11 = Lists!$C$2, Enter_your_data!G11 = Lists!$C$6), Enter_your_data!I11 = Lists!$E$6, Enter_your_data!J11 = 0), "Error: Missing Plastic material subtype", AND(Enter_your_data!J11 &lt;&gt; 0, Your_output!H11 &lt;&gt; "OT", NOT(AND(Enter_your_data!D11 = Lists!$B$2, OR(Enter_your_data!E11 = Lists!$A$10, Enter_your_data!E11 = Lists!$A$11, Enter_your_data!E11 = Lists!$A$13), OR(Enter_your_data!G11 = Lists!$C$2, Enter_your_data!G11 = Lists!$C$6), Enter_your_data!I11 = Lists!$E$6))), "Error: Should be BLANK", AND(Enter_your_data!D11 = Lists!$B$2, OR(Enter_your_data!E11 = Lists!$A$10, Enter_your_data!E11 = Lists!$A$11, Enter_your_data!E11 = Lists!$A$13), OR(Enter_your_data!G11 = Lists!$C$2, Enter_your_data!G11 = Lists!$C$6), Enter_your_data!I11 = Lists!$E$6, NOT(OR(Enter_your_data!J11 = "Rigid", Enter_your_data!J11 = "Flexible"))), "Error: Invalid plastic material subtype", AND(OR(Enter_your_data!J11 = "Rigid", Enter_your_data!J11 = "Flexible")), Enter_your_data!J11, AND(Enter_your_data!J11 = 0, Your_output!H11 = "OT"), "Error: Sub Material Missing", AND(Enter_your_data!J11 = 0, Your_output!H11 &lt;&gt; "OT"), "", TRUE, Enter_your_data!J11)</f>
        <v/>
      </c>
      <c r="J11" s="28" t="str" cm="1">
        <f t="array" ref="J11">_xlfn.IFS(AND(OR(Your_output!F11 = "CW", Your_output!F11 = "OW"), Enter_your_data!K11 = 0), "Error: Nation Missing", Enter_your_data!K11 = 0, "", Enter_your_data!K11 = Enter_your_data!L11, "Error: Nation cannot be same", AND(Enter_your_data!K11 &lt;&gt; 0, NOT(OR(F11 = "OW", F11 = "CW"))), "Error: Nation not required", AND(Your_output!F11 &lt;&gt; "CW", Your_output!F11 &lt;&gt; "OW", Enter_your_data!K11 = 0), "", Enter_your_data!K11 &lt;&gt; 0, MID(Enter_your_data!K11, FIND("(", Enter_your_data!K11) + 1, FIND(")", Enter_your_data!K11) - FIND("(", Enter_your_data!K11) - 1))</f>
        <v/>
      </c>
      <c r="K11" s="28" t="str" cm="1">
        <f t="array" ref="K11">_xlfn.IFS(Enter_your_data!L11 = 0, "", AND(Your_output!J11 = "", Enter_your_data!L11 &lt;&gt; 0), "Error: Remove To Nation or add From Nation", ISNUMBER(SEARCH("Error", Your_output!J11)), Your_output!J11, AND(Your_output!J11 &lt;&gt; "", Enter_your_data!L11 &lt;&gt; 0), MID(Enter_your_data!L11, FIND("(", Enter_your_data!L11) + 1, FIND(")", Enter_your_data!L11) - FIND("(", Enter_your_data!L11) - 1))</f>
        <v/>
      </c>
      <c r="L11" s="28">
        <f>IF(Enter_your_data!M11 = 0, "Error: Quantity Missing", Enter_your_data!M11)</f>
        <v>383</v>
      </c>
      <c r="M11" s="28" t="str" cm="1">
        <f t="array" ref="M11">_xlfn.IFS(AND(Enter_your_data!N11 = 0, OR(Your_output!F11 = "HDC", Your_output!F11 = "NDC")), "Error: Quantity Missing", OR(AND(Enter_your_data!N11 &lt;&gt; 0, Your_output!F11 &lt;&gt; "HDC", AND(Enter_your_data!N11 &lt;&gt; 0, Your_output!F11 &lt;&gt; "NDC"))), "Error: Should be BLANK", AND(Enter_your_data!N11 = 0, OR(Your_output!F11 &lt;&gt; "HDC", Your_output!F11 &lt;&gt; "NDC")), "", AND(Enter_your_data!N11 &lt;&gt; 0, OR(Your_output!F11 = "HDC", Your_output!F11 = "NDC")), Enter_your_data!N11)</f>
        <v/>
      </c>
      <c r="N11" s="28" t="str">
        <f>IF(Enter_your_data!O11 = 0, "", Enter_your_data!O11)</f>
        <v/>
      </c>
      <c r="O11" s="9" t="str">
        <f>IF(
    Enter_your_data!P11=0,
    "",
    IF(
        OR(
            AND(Enter_your_data!D11&lt;&gt;Lists!$B$2, Enter_your_data!P11&lt;&gt;0),
            AND(
                NOT(OR(
                    Enter_your_data!G11=Lists!$C$2,
                    Enter_your_data!G11=Lists!$C$6,
                    Enter_your_data!G11=Lists!$C$8
                )),
                Enter_your_data!P11&lt;&gt;0
            ),
            AND(
                NOT(OR(
                    Enter_your_data!E11=Lists!$A$10,
                    Enter_your_data!E11=Lists!$A$11,
                    Enter_your_data!E11=Lists!$A$13
                )),
                Enter_your_data!P11&lt;&gt;0
            ),
            AND(
                Your_output!C11="S",
                Enter_your_data!E11=Lists!$A$9,
                OR(Enter_your_data!G11=Lists!$C$10, Enter_your_data!G11=Lists!$C$8),
                Enter_your_data!P11&lt;&gt;0
            )
        ),
        "Error: Should be BLANK",
        MID(
            Enter_your_data!P11,
            FIND("(",Enter_your_data!P11)+1,
            FIND(")",Enter_your_data!P11)-FIND("(",Enter_your_data!P11)-1
        )
    )
)</f>
        <v/>
      </c>
    </row>
    <row r="12" spans="1:15" ht="15.5" x14ac:dyDescent="0.35">
      <c r="A12" s="28" cm="1">
        <f t="array" ref="A12">_xlfn.IFS(Enter_your_data!B12 = 0, "Error: Org ID Missing", LEN(Enter_your_data!B12) &lt;&gt; 6, "Error: Invalid Org ID", LEN(Enter_your_data!B12) = 6, Enter_your_data!B12)</f>
        <v>100011</v>
      </c>
      <c r="B12" s="28" t="str">
        <f>IF(Enter_your_data!C12 = 0, "", Enter_your_data!C12)</f>
        <v/>
      </c>
      <c r="C12" s="28" t="str">
        <f>IF(Enter_your_data!D12=0,"Error: Org Size Missing",MID(Enter_your_data!D12,FIND("(",Enter_your_data!D12)+1,FIND(")",Enter_your_data!D12)-FIND("(",Enter_your_data!D12)-1))</f>
        <v>L</v>
      </c>
      <c r="D12" s="28" t="str">
        <f>IF(
   AND(Your_output!C12="L", OR(Enter_your_data!E12=Lists!$A$12, Enter_your_data!E12=Lists!$A$9)),
   "Error: Only Small Producers (S) can select " &amp;
      MID(Enter_your_data!E12, FIND("(", Enter_your_data!E12) + 1, FIND(")", Enter_your_data!E12) - FIND("(", Enter_your_data!E12) - 1) &amp;
      " submission periods",
   IF(
      AND(Your_output!C12="S", OR(Enter_your_data!E12=Lists!$A$10, Enter_your_data!E12=Lists!$A$11)),
      "Error: Only Large Producers (L) can select " &amp;
         IF(Enter_your_data!E12=Lists!$A$10, "2025-H1", "2025-H2") &amp;
         " submission periods",
      IF(
         AND(Your_output!C12="S", OR(Enter_your_data!E12=Lists!$A$5, Enter_your_data!E12=Lists!$A$6, Enter_your_data!E12=Lists!$A$7, Enter_your_data!E12=Lists!$A$8)),
         "Error: Small Producers (S) can select only 2024-P0 submission period",
         IF(
            Enter_your_data!E12=0,
            "Error: Period Missing",
            MID(Enter_your_data!E12, FIND("(", Enter_your_data!E12) + 1, FIND(")", Enter_your_data!E12) - FIND("(", Enter_your_data!E12) - 1)
         )
      )
   )
)</f>
        <v>2026-H1</v>
      </c>
      <c r="E12" s="28" t="str" cm="1">
        <f t="array" ref="E12">_xlfn.IFS(AND(Enter_your_data!F12 &lt;&gt; 0, OR(F12 = "CW", F12 = "OW")), "Error: Packaging Activity not blank for OW/CW", Enter_your_data!G12 = "Self-managed organisation waste - (OW)", "", Enter_your_data!D12 = 0, "Error: Org Size Missing", AND(Enter_your_data!F12 = 0, Your_output!C12 = "L"), "", AND(Enter_your_data!F12 = 0, Your_output!C12 = "S"), "Error: Pkg Activity Missing", AND(Enter_your_data!F12 = Lists!$D$7, Enter_your_data!G12 = Lists!$C$8), "Error: OM and HDC combination not allowed", Enter_your_data!F12 &lt;&gt; 0, MID(Enter_your_data!F12, FIND("(", Enter_your_data!F12) + 1, FIND(")", Enter_your_data!F12) - FIND("(", Enter_your_data!F12) - 1))</f>
        <v>IM</v>
      </c>
      <c r="F12" s="9" t="str">
        <f t="array" ref="F12">IF(Enter_your_data!G12=0,"Error: Pack Type Missing",
  IF(
     AND(
       C12="S",
       OR(Enter_your_data!E12=Lists!$A$9, Enter_your_data!E12=Lists!$A$12),
       NOT(OR(
         MID(Enter_your_data!G12,FIND("(",Enter_your_data!G12)+1,FIND(")",Enter_your_data!G12)-FIND("(",Enter_your_data!G12)-1)="SP",
         MID(Enter_your_data!G12,FIND("(",Enter_your_data!G12)+1,FIND(")",Enter_your_data!G12)-FIND("(",Enter_your_data!G12)-1)="HDC"
       ))
     ),
     "Error: Small Org only allowed SP or HDC",
     IF(AND(Enter_your_data!F12&lt;&gt;"",Enter_your_data!G12=Lists!$C$5),"Error: OW Invalid if Packaging Activity Not Empty",
        IF(AND(Enter_your_data!F12="",Enter_your_data!G12&lt;&gt;Lists!$C$4:$C$5),"Error: Pkg Activity Blank can only use OW/CW",
           IF(AND(C12="L",Enter_your_data!G12=Lists!$C$10),"Error: Large Org not allowed SP",
              IF(AND(Enter_your_data!F12=Lists!$D$7, Enter_your_data!G12=Lists!$C$8),"Error: OM and HDC combination not allowed",
                 MID(Enter_your_data!G12,FIND("(",Enter_your_data!G12)+1,FIND(")",Enter_your_data!G12)-FIND("(",Enter_your_data!G12)-1)
              )
           )
        )
     )
  )
)</f>
        <v>NH</v>
      </c>
      <c r="G12" s="28" t="str" cm="1">
        <f t="array" ref="G12">_xlfn.IFS(AND(E12 = "OM", Enter_your_data!H12 &lt;&gt; Lists!$S$3), "Error: Incorrect Class for Type", AND(E12 &lt;&gt; "OM", Your_output!F12 = "SP", Enter_your_data!H12 &lt;&gt; Lists!$G$2:$G$5), "Error: Incorrect Class for Type", AND(E12 &lt;&gt; "OM", Your_output!F12 = "HH", Enter_your_data!H12 &lt;&gt; Lists!$J$3:$J$4), "Error: Incorrect Class for Type", AND(E12 &lt;&gt; "OM", OR(Your_output!F12 = "HH", Your_output!F12 = "NH"), Enter_your_data!F12 = Lists!$S$2, Enter_your_data!H12 &lt;&gt; Lists!$S$3), "Error: Incorrect Class for Type", AND(E12 &lt;&gt; "OM", Your_output!F12 = "RU", Enter_your_data!H12 &lt;&gt; Lists!$O$3:$O$4), "Error: Incorrect Class for Type", AND(E12 &lt;&gt; "OM", Your_output!F12 = "NH", Enter_your_data!H12 &lt;&gt; Lists!$K$3:$K$6), "Error: Incorrect Class for Type", AND(E12 &lt;&gt; "OM", Your_output!F12 = "CW", Enter_your_data!H12 &lt;&gt; Lists!$L$3), "Error: Incorrect Class for Type", AND(E12 &lt;&gt; "OM", Your_output!F12 = "OW", Enter_your_data!H12 &lt;&gt; Lists!$M$3), "Error: Incorrect Class for Type", AND(E12 &lt;&gt; "OM", Your_output!F12 = "PB", Enter_your_data!H12 &lt;&gt; Lists!$N$3), "Error: Incorrect Class for Type", AND(E12 &lt;&gt; "OM", Enter_your_data!H12 = 0, Your_output!F12 &lt;&gt; "HDC", Your_output!F12 &lt;&gt; "NDC", Your_output!F12 &lt;&gt; "SP"), "Error: Incorrect Class for Type", AND(E12 &lt;&gt; "OM", Enter_your_data!H12 &lt;&gt; 0, OR(Your_output!F12 = "HDC", Your_output!F12 = "NDC")), "Error: Pkg Class Not Required", Enter_your_data!H12 = 0, "", Enter_your_data!H12 &lt;&gt; 0, MID(Enter_your_data!H12, FIND("(", Enter_your_data!H12) + 1, FIND(")", Enter_your_data!H12) - FIND("(", Enter_your_data!H12) - 1))</f>
        <v>P1</v>
      </c>
      <c r="H12" s="28" t="str">
        <f>IF(Enter_your_data!I12=0,"Error: Packaging material is empty",IF(AND(OR(Enter_your_data!G12=Lists!$C$9,Enter_your_data!G12=Lists!$C$8),NOT(OR(Enter_your_data!I12="Aluminium - (AL)",Enter_your_data!I12="Glass - (GL)",Enter_your_data!I12="Steel - (ST)",Enter_your_data!I12="Plastic - (PL)"))),"Error: Invalid Material for Drinks Container",MID(Enter_your_data!I12,FIND("(",Enter_your_data!I12)+1,FIND(")",Enter_your_data!I12)-FIND("(",Enter_your_data!I12)-1)))</f>
        <v>PL</v>
      </c>
      <c r="I12" s="9" t="str" cm="1">
        <f t="array" ref="I12">_xlfn.IFS(AND(Your_output!C12 = "S", Enter_your_data!E12 = Lists!$A$9, OR(Enter_your_data!G12 = Lists!$C$10, Enter_your_data!G12 = Lists!$C$8), Enter_your_data!I12 = Lists!$E$6, Enter_your_data!J12 &lt;&gt; 0), "Error: Should be BLANK", AND(Enter_your_data!D12 = Lists!$B$2, OR(Enter_your_data!E12 = Lists!$A$10, Enter_your_data!E12 = Lists!$A$11, Enter_your_data!E12 = Lists!$A$13), OR(Enter_your_data!G12 = Lists!$C$2, Enter_your_data!G12 = Lists!$C$6), Enter_your_data!I12 = Lists!$E$6, Enter_your_data!J12 = 0), "Error: Missing Plastic material subtype", AND(Enter_your_data!J12 &lt;&gt; 0, Your_output!H12 &lt;&gt; "OT", NOT(AND(Enter_your_data!D12 = Lists!$B$2, OR(Enter_your_data!E12 = Lists!$A$10, Enter_your_data!E12 = Lists!$A$11, Enter_your_data!E12 = Lists!$A$13), OR(Enter_your_data!G12 = Lists!$C$2, Enter_your_data!G12 = Lists!$C$6), Enter_your_data!I12 = Lists!$E$6))), "Error: Should be BLANK", AND(Enter_your_data!D12 = Lists!$B$2, OR(Enter_your_data!E12 = Lists!$A$10, Enter_your_data!E12 = Lists!$A$11, Enter_your_data!E12 = Lists!$A$13), OR(Enter_your_data!G12 = Lists!$C$2, Enter_your_data!G12 = Lists!$C$6), Enter_your_data!I12 = Lists!$E$6, NOT(OR(Enter_your_data!J12 = "Rigid", Enter_your_data!J12 = "Flexible"))), "Error: Invalid plastic material subtype", AND(OR(Enter_your_data!J12 = "Rigid", Enter_your_data!J12 = "Flexible")), Enter_your_data!J12, AND(Enter_your_data!J12 = 0, Your_output!H12 = "OT"), "Error: Sub Material Missing", AND(Enter_your_data!J12 = 0, Your_output!H12 &lt;&gt; "OT"), "", TRUE, Enter_your_data!J12)</f>
        <v/>
      </c>
      <c r="J12" s="28" t="str" cm="1">
        <f t="array" ref="J12">_xlfn.IFS(AND(OR(Your_output!F12 = "CW", Your_output!F12 = "OW"), Enter_your_data!K12 = 0), "Error: Nation Missing", Enter_your_data!K12 = 0, "", Enter_your_data!K12 = Enter_your_data!L12, "Error: Nation cannot be same", AND(Enter_your_data!K12 &lt;&gt; 0, NOT(OR(F12 = "OW", F12 = "CW"))), "Error: Nation not required", AND(Your_output!F12 &lt;&gt; "CW", Your_output!F12 &lt;&gt; "OW", Enter_your_data!K12 = 0), "", Enter_your_data!K12 &lt;&gt; 0, MID(Enter_your_data!K12, FIND("(", Enter_your_data!K12) + 1, FIND(")", Enter_your_data!K12) - FIND("(", Enter_your_data!K12) - 1))</f>
        <v/>
      </c>
      <c r="K12" s="28" t="str" cm="1">
        <f t="array" ref="K12">_xlfn.IFS(Enter_your_data!L12 = 0, "", AND(Your_output!J12 = "", Enter_your_data!L12 &lt;&gt; 0), "Error: Remove To Nation or add From Nation", ISNUMBER(SEARCH("Error", Your_output!J12)), Your_output!J12, AND(Your_output!J12 &lt;&gt; "", Enter_your_data!L12 &lt;&gt; 0), MID(Enter_your_data!L12, FIND("(", Enter_your_data!L12) + 1, FIND(")", Enter_your_data!L12) - FIND("(", Enter_your_data!L12) - 1))</f>
        <v/>
      </c>
      <c r="L12" s="28">
        <f>IF(Enter_your_data!M12 = 0, "Error: Quantity Missing", Enter_your_data!M12)</f>
        <v>384</v>
      </c>
      <c r="M12" s="28" t="str" cm="1">
        <f t="array" ref="M12">_xlfn.IFS(AND(Enter_your_data!N12 = 0, OR(Your_output!F12 = "HDC", Your_output!F12 = "NDC")), "Error: Quantity Missing", OR(AND(Enter_your_data!N12 &lt;&gt; 0, Your_output!F12 &lt;&gt; "HDC", AND(Enter_your_data!N12 &lt;&gt; 0, Your_output!F12 &lt;&gt; "NDC"))), "Error: Should be BLANK", AND(Enter_your_data!N12 = 0, OR(Your_output!F12 &lt;&gt; "HDC", Your_output!F12 &lt;&gt; "NDC")), "", AND(Enter_your_data!N12 &lt;&gt; 0, OR(Your_output!F12 = "HDC", Your_output!F12 = "NDC")), Enter_your_data!N12)</f>
        <v/>
      </c>
      <c r="N12" s="28" t="str">
        <f>IF(Enter_your_data!O12 = 0, "", Enter_your_data!O12)</f>
        <v/>
      </c>
      <c r="O12" s="9" t="str">
        <f>IF(
    Enter_your_data!P12=0,
    "",
    IF(
        OR(
            AND(Enter_your_data!D12&lt;&gt;Lists!$B$2, Enter_your_data!P12&lt;&gt;0),
            AND(
                NOT(OR(
                    Enter_your_data!G12=Lists!$C$2,
                    Enter_your_data!G12=Lists!$C$6,
                    Enter_your_data!G12=Lists!$C$8
                )),
                Enter_your_data!P12&lt;&gt;0
            ),
            AND(
                NOT(OR(
                    Enter_your_data!E12=Lists!$A$10,
                    Enter_your_data!E12=Lists!$A$11,
                    Enter_your_data!E12=Lists!$A$13
                )),
                Enter_your_data!P12&lt;&gt;0
            ),
            AND(
                Your_output!C12="S",
                Enter_your_data!E12=Lists!$A$9,
                OR(Enter_your_data!G12=Lists!$C$10, Enter_your_data!G12=Lists!$C$8),
                Enter_your_data!P12&lt;&gt;0
            )
        ),
        "Error: Should be BLANK",
        MID(
            Enter_your_data!P12,
            FIND("(",Enter_your_data!P12)+1,
            FIND(")",Enter_your_data!P12)-FIND("(",Enter_your_data!P12)-1
        )
    )
)</f>
        <v/>
      </c>
    </row>
    <row r="13" spans="1:15" ht="15.5" x14ac:dyDescent="0.35">
      <c r="A13" s="28" cm="1">
        <f t="array" ref="A13">_xlfn.IFS(Enter_your_data!B13 = 0, "Error: Org ID Missing", LEN(Enter_your_data!B13) &lt;&gt; 6, "Error: Invalid Org ID", LEN(Enter_your_data!B13) = 6, Enter_your_data!B13)</f>
        <v>100012</v>
      </c>
      <c r="B13" s="28" t="str">
        <f>IF(Enter_your_data!C13 = 0, "", Enter_your_data!C13)</f>
        <v/>
      </c>
      <c r="C13" s="28" t="str">
        <f>IF(Enter_your_data!D13=0,"Error: Org Size Missing",MID(Enter_your_data!D13,FIND("(",Enter_your_data!D13)+1,FIND(")",Enter_your_data!D13)-FIND("(",Enter_your_data!D13)-1))</f>
        <v>L</v>
      </c>
      <c r="D13" s="28" t="str">
        <f>IF(
   AND(Your_output!C13="L", OR(Enter_your_data!E13=Lists!$A$12, Enter_your_data!E13=Lists!$A$9)),
   "Error: Only Small Producers (S) can select " &amp;
      MID(Enter_your_data!E13, FIND("(", Enter_your_data!E13) + 1, FIND(")", Enter_your_data!E13) - FIND("(", Enter_your_data!E13) - 1) &amp;
      " submission periods",
   IF(
      AND(Your_output!C13="S", OR(Enter_your_data!E13=Lists!$A$10, Enter_your_data!E13=Lists!$A$11)),
      "Error: Only Large Producers (L) can select " &amp;
         IF(Enter_your_data!E13=Lists!$A$10, "2025-H1", "2025-H2") &amp;
         " submission periods",
      IF(
         AND(Your_output!C13="S", OR(Enter_your_data!E13=Lists!$A$5, Enter_your_data!E13=Lists!$A$6, Enter_your_data!E13=Lists!$A$7, Enter_your_data!E13=Lists!$A$8)),
         "Error: Small Producers (S) can select only 2024-P0 submission period",
         IF(
            Enter_your_data!E13=0,
            "Error: Period Missing",
            MID(Enter_your_data!E13, FIND("(", Enter_your_data!E13) + 1, FIND(")", Enter_your_data!E13) - FIND("(", Enter_your_data!E13) - 1)
         )
      )
   )
)</f>
        <v>2026-H1</v>
      </c>
      <c r="E13" s="28" t="str" cm="1">
        <f t="array" ref="E13">_xlfn.IFS(AND(Enter_your_data!F13 &lt;&gt; 0, OR(F13 = "CW", F13 = "OW")), "Error: Packaging Activity not blank for OW/CW", Enter_your_data!G13 = "Self-managed organisation waste - (OW)", "", Enter_your_data!D13 = 0, "Error: Org Size Missing", AND(Enter_your_data!F13 = 0, Your_output!C13 = "L"), "", AND(Enter_your_data!F13 = 0, Your_output!C13 = "S"), "Error: Pkg Activity Missing", AND(Enter_your_data!F13 = Lists!$D$7, Enter_your_data!G13 = Lists!$C$8), "Error: OM and HDC combination not allowed", Enter_your_data!F13 &lt;&gt; 0, MID(Enter_your_data!F13, FIND("(", Enter_your_data!F13) + 1, FIND(")", Enter_your_data!F13) - FIND("(", Enter_your_data!F13) - 1))</f>
        <v>SE</v>
      </c>
      <c r="F13" s="9" t="str">
        <f t="array" ref="F13">IF(Enter_your_data!G13=0,"Error: Pack Type Missing",
  IF(
     AND(
       C13="S",
       OR(Enter_your_data!E13=Lists!$A$9, Enter_your_data!E13=Lists!$A$12),
       NOT(OR(
         MID(Enter_your_data!G13,FIND("(",Enter_your_data!G13)+1,FIND(")",Enter_your_data!G13)-FIND("(",Enter_your_data!G13)-1)="SP",
         MID(Enter_your_data!G13,FIND("(",Enter_your_data!G13)+1,FIND(")",Enter_your_data!G13)-FIND("(",Enter_your_data!G13)-1)="HDC"
       ))
     ),
     "Error: Small Org only allowed SP or HDC",
     IF(AND(Enter_your_data!F13&lt;&gt;"",Enter_your_data!G13=Lists!$C$5),"Error: OW Invalid if Packaging Activity Not Empty",
        IF(AND(Enter_your_data!F13="",Enter_your_data!G13&lt;&gt;Lists!$C$4:$C$5),"Error: Pkg Activity Blank can only use OW/CW",
           IF(AND(C13="L",Enter_your_data!G13=Lists!$C$10),"Error: Large Org not allowed SP",
              IF(AND(Enter_your_data!F13=Lists!$D$7, Enter_your_data!G13=Lists!$C$8),"Error: OM and HDC combination not allowed",
                 MID(Enter_your_data!G13,FIND("(",Enter_your_data!G13)+1,FIND(")",Enter_your_data!G13)-FIND("(",Enter_your_data!G13)-1)
              )
           )
        )
     )
  )
)</f>
        <v>NH</v>
      </c>
      <c r="G13" s="28" t="str" cm="1">
        <f t="array" ref="G13">_xlfn.IFS(AND(E13 = "OM", Enter_your_data!H13 &lt;&gt; Lists!$S$3), "Error: Incorrect Class for Type", AND(E13 &lt;&gt; "OM", Your_output!F13 = "SP", Enter_your_data!H13 &lt;&gt; Lists!$G$2:$G$5), "Error: Incorrect Class for Type", AND(E13 &lt;&gt; "OM", Your_output!F13 = "HH", Enter_your_data!H13 &lt;&gt; Lists!$J$3:$J$4), "Error: Incorrect Class for Type", AND(E13 &lt;&gt; "OM", OR(Your_output!F13 = "HH", Your_output!F13 = "NH"), Enter_your_data!F13 = Lists!$S$2, Enter_your_data!H13 &lt;&gt; Lists!$S$3), "Error: Incorrect Class for Type", AND(E13 &lt;&gt; "OM", Your_output!F13 = "RU", Enter_your_data!H13 &lt;&gt; Lists!$O$3:$O$4), "Error: Incorrect Class for Type", AND(E13 &lt;&gt; "OM", Your_output!F13 = "NH", Enter_your_data!H13 &lt;&gt; Lists!$K$3:$K$6), "Error: Incorrect Class for Type", AND(E13 &lt;&gt; "OM", Your_output!F13 = "CW", Enter_your_data!H13 &lt;&gt; Lists!$L$3), "Error: Incorrect Class for Type", AND(E13 &lt;&gt; "OM", Your_output!F13 = "OW", Enter_your_data!H13 &lt;&gt; Lists!$M$3), "Error: Incorrect Class for Type", AND(E13 &lt;&gt; "OM", Your_output!F13 = "PB", Enter_your_data!H13 &lt;&gt; Lists!$N$3), "Error: Incorrect Class for Type", AND(E13 &lt;&gt; "OM", Enter_your_data!H13 = 0, Your_output!F13 &lt;&gt; "HDC", Your_output!F13 &lt;&gt; "NDC", Your_output!F13 &lt;&gt; "SP"), "Error: Incorrect Class for Type", AND(E13 &lt;&gt; "OM", Enter_your_data!H13 &lt;&gt; 0, OR(Your_output!F13 = "HDC", Your_output!F13 = "NDC")), "Error: Pkg Class Not Required", Enter_your_data!H13 = 0, "", Enter_your_data!H13 &lt;&gt; 0, MID(Enter_your_data!H13, FIND("(", Enter_your_data!H13) + 1, FIND(")", Enter_your_data!H13) - FIND("(", Enter_your_data!H13) - 1))</f>
        <v>P1</v>
      </c>
      <c r="H13" s="28" t="str">
        <f>IF(Enter_your_data!I13=0,"Error: Packaging material is empty",IF(AND(OR(Enter_your_data!G13=Lists!$C$9,Enter_your_data!G13=Lists!$C$8),NOT(OR(Enter_your_data!I13="Aluminium - (AL)",Enter_your_data!I13="Glass - (GL)",Enter_your_data!I13="Steel - (ST)",Enter_your_data!I13="Plastic - (PL)"))),"Error: Invalid Material for Drinks Container",MID(Enter_your_data!I13,FIND("(",Enter_your_data!I13)+1,FIND(")",Enter_your_data!I13)-FIND("(",Enter_your_data!I13)-1)))</f>
        <v>PL</v>
      </c>
      <c r="I13" s="9" t="str" cm="1">
        <f t="array" ref="I13">_xlfn.IFS(AND(Your_output!C13 = "S", Enter_your_data!E13 = Lists!$A$9, OR(Enter_your_data!G13 = Lists!$C$10, Enter_your_data!G13 = Lists!$C$8), Enter_your_data!I13 = Lists!$E$6, Enter_your_data!J13 &lt;&gt; 0), "Error: Should be BLANK", AND(Enter_your_data!D13 = Lists!$B$2, OR(Enter_your_data!E13 = Lists!$A$10, Enter_your_data!E13 = Lists!$A$11, Enter_your_data!E13 = Lists!$A$13), OR(Enter_your_data!G13 = Lists!$C$2, Enter_your_data!G13 = Lists!$C$6), Enter_your_data!I13 = Lists!$E$6, Enter_your_data!J13 = 0), "Error: Missing Plastic material subtype", AND(Enter_your_data!J13 &lt;&gt; 0, Your_output!H13 &lt;&gt; "OT", NOT(AND(Enter_your_data!D13 = Lists!$B$2, OR(Enter_your_data!E13 = Lists!$A$10, Enter_your_data!E13 = Lists!$A$11, Enter_your_data!E13 = Lists!$A$13), OR(Enter_your_data!G13 = Lists!$C$2, Enter_your_data!G13 = Lists!$C$6), Enter_your_data!I13 = Lists!$E$6))), "Error: Should be BLANK", AND(Enter_your_data!D13 = Lists!$B$2, OR(Enter_your_data!E13 = Lists!$A$10, Enter_your_data!E13 = Lists!$A$11, Enter_your_data!E13 = Lists!$A$13), OR(Enter_your_data!G13 = Lists!$C$2, Enter_your_data!G13 = Lists!$C$6), Enter_your_data!I13 = Lists!$E$6, NOT(OR(Enter_your_data!J13 = "Rigid", Enter_your_data!J13 = "Flexible"))), "Error: Invalid plastic material subtype", AND(OR(Enter_your_data!J13 = "Rigid", Enter_your_data!J13 = "Flexible")), Enter_your_data!J13, AND(Enter_your_data!J13 = 0, Your_output!H13 = "OT"), "Error: Sub Material Missing", AND(Enter_your_data!J13 = 0, Your_output!H13 &lt;&gt; "OT"), "", TRUE, Enter_your_data!J13)</f>
        <v/>
      </c>
      <c r="J13" s="28" t="str" cm="1">
        <f t="array" ref="J13">_xlfn.IFS(AND(OR(Your_output!F13 = "CW", Your_output!F13 = "OW"), Enter_your_data!K13 = 0), "Error: Nation Missing", Enter_your_data!K13 = 0, "", Enter_your_data!K13 = Enter_your_data!L13, "Error: Nation cannot be same", AND(Enter_your_data!K13 &lt;&gt; 0, NOT(OR(F13 = "OW", F13 = "CW"))), "Error: Nation not required", AND(Your_output!F13 &lt;&gt; "CW", Your_output!F13 &lt;&gt; "OW", Enter_your_data!K13 = 0), "", Enter_your_data!K13 &lt;&gt; 0, MID(Enter_your_data!K13, FIND("(", Enter_your_data!K13) + 1, FIND(")", Enter_your_data!K13) - FIND("(", Enter_your_data!K13) - 1))</f>
        <v/>
      </c>
      <c r="K13" s="28" t="str" cm="1">
        <f t="array" ref="K13">_xlfn.IFS(Enter_your_data!L13 = 0, "", AND(Your_output!J13 = "", Enter_your_data!L13 &lt;&gt; 0), "Error: Remove To Nation or add From Nation", ISNUMBER(SEARCH("Error", Your_output!J13)), Your_output!J13, AND(Your_output!J13 &lt;&gt; "", Enter_your_data!L13 &lt;&gt; 0), MID(Enter_your_data!L13, FIND("(", Enter_your_data!L13) + 1, FIND(")", Enter_your_data!L13) - FIND("(", Enter_your_data!L13) - 1))</f>
        <v/>
      </c>
      <c r="L13" s="28">
        <f>IF(Enter_your_data!M13 = 0, "Error: Quantity Missing", Enter_your_data!M13)</f>
        <v>385</v>
      </c>
      <c r="M13" s="28" t="str" cm="1">
        <f t="array" ref="M13">_xlfn.IFS(AND(Enter_your_data!N13 = 0, OR(Your_output!F13 = "HDC", Your_output!F13 = "NDC")), "Error: Quantity Missing", OR(AND(Enter_your_data!N13 &lt;&gt; 0, Your_output!F13 &lt;&gt; "HDC", AND(Enter_your_data!N13 &lt;&gt; 0, Your_output!F13 &lt;&gt; "NDC"))), "Error: Should be BLANK", AND(Enter_your_data!N13 = 0, OR(Your_output!F13 &lt;&gt; "HDC", Your_output!F13 &lt;&gt; "NDC")), "", AND(Enter_your_data!N13 &lt;&gt; 0, OR(Your_output!F13 = "HDC", Your_output!F13 = "NDC")), Enter_your_data!N13)</f>
        <v/>
      </c>
      <c r="N13" s="28" t="str">
        <f>IF(Enter_your_data!O13 = 0, "", Enter_your_data!O13)</f>
        <v/>
      </c>
      <c r="O13" s="9" t="str">
        <f>IF(
    Enter_your_data!P13=0,
    "",
    IF(
        OR(
            AND(Enter_your_data!D13&lt;&gt;Lists!$B$2, Enter_your_data!P13&lt;&gt;0),
            AND(
                NOT(OR(
                    Enter_your_data!G13=Lists!$C$2,
                    Enter_your_data!G13=Lists!$C$6,
                    Enter_your_data!G13=Lists!$C$8
                )),
                Enter_your_data!P13&lt;&gt;0
            ),
            AND(
                NOT(OR(
                    Enter_your_data!E13=Lists!$A$10,
                    Enter_your_data!E13=Lists!$A$11,
                    Enter_your_data!E13=Lists!$A$13
                )),
                Enter_your_data!P13&lt;&gt;0
            ),
            AND(
                Your_output!C13="S",
                Enter_your_data!E13=Lists!$A$9,
                OR(Enter_your_data!G13=Lists!$C$10, Enter_your_data!G13=Lists!$C$8),
                Enter_your_data!P13&lt;&gt;0
            )
        ),
        "Error: Should be BLANK",
        MID(
            Enter_your_data!P13,
            FIND("(",Enter_your_data!P13)+1,
            FIND(")",Enter_your_data!P13)-FIND("(",Enter_your_data!P13)-1
        )
    )
)</f>
        <v/>
      </c>
    </row>
    <row r="14" spans="1:15" ht="15.5" x14ac:dyDescent="0.35">
      <c r="A14" s="28" cm="1">
        <f t="array" ref="A14">_xlfn.IFS(Enter_your_data!B14 = 0, "Error: Org ID Missing", LEN(Enter_your_data!B14) &lt;&gt; 6, "Error: Invalid Org ID", LEN(Enter_your_data!B14) = 6, Enter_your_data!B14)</f>
        <v>100013</v>
      </c>
      <c r="B14" s="28" t="str">
        <f>IF(Enter_your_data!C14 = 0, "", Enter_your_data!C14)</f>
        <v/>
      </c>
      <c r="C14" s="28" t="str">
        <f>IF(Enter_your_data!D14=0,"Error: Org Size Missing",MID(Enter_your_data!D14,FIND("(",Enter_your_data!D14)+1,FIND(")",Enter_your_data!D14)-FIND("(",Enter_your_data!D14)-1))</f>
        <v>L</v>
      </c>
      <c r="D14" s="28" t="str">
        <f>IF(
   AND(Your_output!C14="L", OR(Enter_your_data!E14=Lists!$A$12, Enter_your_data!E14=Lists!$A$9)),
   "Error: Only Small Producers (S) can select " &amp;
      MID(Enter_your_data!E14, FIND("(", Enter_your_data!E14) + 1, FIND(")", Enter_your_data!E14) - FIND("(", Enter_your_data!E14) - 1) &amp;
      " submission periods",
   IF(
      AND(Your_output!C14="S", OR(Enter_your_data!E14=Lists!$A$10, Enter_your_data!E14=Lists!$A$11)),
      "Error: Only Large Producers (L) can select " &amp;
         IF(Enter_your_data!E14=Lists!$A$10, "2025-H1", "2025-H2") &amp;
         " submission periods",
      IF(
         AND(Your_output!C14="S", OR(Enter_your_data!E14=Lists!$A$5, Enter_your_data!E14=Lists!$A$6, Enter_your_data!E14=Lists!$A$7, Enter_your_data!E14=Lists!$A$8)),
         "Error: Small Producers (S) can select only 2024-P0 submission period",
         IF(
            Enter_your_data!E14=0,
            "Error: Period Missing",
            MID(Enter_your_data!E14, FIND("(", Enter_your_data!E14) + 1, FIND(")", Enter_your_data!E14) - FIND("(", Enter_your_data!E14) - 1)
         )
      )
   )
)</f>
        <v>2026-H1</v>
      </c>
      <c r="E14" s="28" t="str" cm="1">
        <f t="array" ref="E14">_xlfn.IFS(AND(Enter_your_data!F14 &lt;&gt; 0, OR(F14 = "CW", F14 = "OW")), "Error: Packaging Activity not blank for OW/CW", Enter_your_data!G14 = "Self-managed organisation waste - (OW)", "", Enter_your_data!D14 = 0, "Error: Org Size Missing", AND(Enter_your_data!F14 = 0, Your_output!C14 = "L"), "", AND(Enter_your_data!F14 = 0, Your_output!C14 = "S"), "Error: Pkg Activity Missing", AND(Enter_your_data!F14 = Lists!$D$7, Enter_your_data!G14 = Lists!$C$8), "Error: OM and HDC combination not allowed", Enter_your_data!F14 &lt;&gt; 0, MID(Enter_your_data!F14, FIND("(", Enter_your_data!F14) + 1, FIND(")", Enter_your_data!F14) - FIND("(", Enter_your_data!F14) - 1))</f>
        <v>HL</v>
      </c>
      <c r="F14" s="9" t="str">
        <f t="array" ref="F14">IF(Enter_your_data!G14=0,"Error: Pack Type Missing",
  IF(
     AND(
       C14="S",
       OR(Enter_your_data!E14=Lists!$A$9, Enter_your_data!E14=Lists!$A$12),
       NOT(OR(
         MID(Enter_your_data!G14,FIND("(",Enter_your_data!G14)+1,FIND(")",Enter_your_data!G14)-FIND("(",Enter_your_data!G14)-1)="SP",
         MID(Enter_your_data!G14,FIND("(",Enter_your_data!G14)+1,FIND(")",Enter_your_data!G14)-FIND("(",Enter_your_data!G14)-1)="HDC"
       ))
     ),
     "Error: Small Org only allowed SP or HDC",
     IF(AND(Enter_your_data!F14&lt;&gt;"",Enter_your_data!G14=Lists!$C$5),"Error: OW Invalid if Packaging Activity Not Empty",
        IF(AND(Enter_your_data!F14="",Enter_your_data!G14&lt;&gt;Lists!$C$4:$C$5),"Error: Pkg Activity Blank can only use OW/CW",
           IF(AND(C14="L",Enter_your_data!G14=Lists!$C$10),"Error: Large Org not allowed SP",
              IF(AND(Enter_your_data!F14=Lists!$D$7, Enter_your_data!G14=Lists!$C$8),"Error: OM and HDC combination not allowed",
                 MID(Enter_your_data!G14,FIND("(",Enter_your_data!G14)+1,FIND(")",Enter_your_data!G14)-FIND("(",Enter_your_data!G14)-1)
              )
           )
        )
     )
  )
)</f>
        <v>NH</v>
      </c>
      <c r="G14" s="28" t="str" cm="1">
        <f t="array" ref="G14">_xlfn.IFS(AND(E14 = "OM", Enter_your_data!H14 &lt;&gt; Lists!$S$3), "Error: Incorrect Class for Type", AND(E14 &lt;&gt; "OM", Your_output!F14 = "SP", Enter_your_data!H14 &lt;&gt; Lists!$G$2:$G$5), "Error: Incorrect Class for Type", AND(E14 &lt;&gt; "OM", Your_output!F14 = "HH", Enter_your_data!H14 &lt;&gt; Lists!$J$3:$J$4), "Error: Incorrect Class for Type", AND(E14 &lt;&gt; "OM", OR(Your_output!F14 = "HH", Your_output!F14 = "NH"), Enter_your_data!F14 = Lists!$S$2, Enter_your_data!H14 &lt;&gt; Lists!$S$3), "Error: Incorrect Class for Type", AND(E14 &lt;&gt; "OM", Your_output!F14 = "RU", Enter_your_data!H14 &lt;&gt; Lists!$O$3:$O$4), "Error: Incorrect Class for Type", AND(E14 &lt;&gt; "OM", Your_output!F14 = "NH", Enter_your_data!H14 &lt;&gt; Lists!$K$3:$K$6), "Error: Incorrect Class for Type", AND(E14 &lt;&gt; "OM", Your_output!F14 = "CW", Enter_your_data!H14 &lt;&gt; Lists!$L$3), "Error: Incorrect Class for Type", AND(E14 &lt;&gt; "OM", Your_output!F14 = "OW", Enter_your_data!H14 &lt;&gt; Lists!$M$3), "Error: Incorrect Class for Type", AND(E14 &lt;&gt; "OM", Your_output!F14 = "PB", Enter_your_data!H14 &lt;&gt; Lists!$N$3), "Error: Incorrect Class for Type", AND(E14 &lt;&gt; "OM", Enter_your_data!H14 = 0, Your_output!F14 &lt;&gt; "HDC", Your_output!F14 &lt;&gt; "NDC", Your_output!F14 &lt;&gt; "SP"), "Error: Incorrect Class for Type", AND(E14 &lt;&gt; "OM", Enter_your_data!H14 &lt;&gt; 0, OR(Your_output!F14 = "HDC", Your_output!F14 = "NDC")), "Error: Pkg Class Not Required", Enter_your_data!H14 = 0, "", Enter_your_data!H14 &lt;&gt; 0, MID(Enter_your_data!H14, FIND("(", Enter_your_data!H14) + 1, FIND(")", Enter_your_data!H14) - FIND("(", Enter_your_data!H14) - 1))</f>
        <v>P1</v>
      </c>
      <c r="H14" s="28" t="str">
        <f>IF(Enter_your_data!I14=0,"Error: Packaging material is empty",IF(AND(OR(Enter_your_data!G14=Lists!$C$9,Enter_your_data!G14=Lists!$C$8),NOT(OR(Enter_your_data!I14="Aluminium - (AL)",Enter_your_data!I14="Glass - (GL)",Enter_your_data!I14="Steel - (ST)",Enter_your_data!I14="Plastic - (PL)"))),"Error: Invalid Material for Drinks Container",MID(Enter_your_data!I14,FIND("(",Enter_your_data!I14)+1,FIND(")",Enter_your_data!I14)-FIND("(",Enter_your_data!I14)-1)))</f>
        <v>PL</v>
      </c>
      <c r="I14" s="9" t="str" cm="1">
        <f t="array" ref="I14">_xlfn.IFS(AND(Your_output!C14 = "S", Enter_your_data!E14 = Lists!$A$9, OR(Enter_your_data!G14 = Lists!$C$10, Enter_your_data!G14 = Lists!$C$8), Enter_your_data!I14 = Lists!$E$6, Enter_your_data!J14 &lt;&gt; 0), "Error: Should be BLANK", AND(Enter_your_data!D14 = Lists!$B$2, OR(Enter_your_data!E14 = Lists!$A$10, Enter_your_data!E14 = Lists!$A$11, Enter_your_data!E14 = Lists!$A$13), OR(Enter_your_data!G14 = Lists!$C$2, Enter_your_data!G14 = Lists!$C$6), Enter_your_data!I14 = Lists!$E$6, Enter_your_data!J14 = 0), "Error: Missing Plastic material subtype", AND(Enter_your_data!J14 &lt;&gt; 0, Your_output!H14 &lt;&gt; "OT", NOT(AND(Enter_your_data!D14 = Lists!$B$2, OR(Enter_your_data!E14 = Lists!$A$10, Enter_your_data!E14 = Lists!$A$11, Enter_your_data!E14 = Lists!$A$13), OR(Enter_your_data!G14 = Lists!$C$2, Enter_your_data!G14 = Lists!$C$6), Enter_your_data!I14 = Lists!$E$6))), "Error: Should be BLANK", AND(Enter_your_data!D14 = Lists!$B$2, OR(Enter_your_data!E14 = Lists!$A$10, Enter_your_data!E14 = Lists!$A$11, Enter_your_data!E14 = Lists!$A$13), OR(Enter_your_data!G14 = Lists!$C$2, Enter_your_data!G14 = Lists!$C$6), Enter_your_data!I14 = Lists!$E$6, NOT(OR(Enter_your_data!J14 = "Rigid", Enter_your_data!J14 = "Flexible"))), "Error: Invalid plastic material subtype", AND(OR(Enter_your_data!J14 = "Rigid", Enter_your_data!J14 = "Flexible")), Enter_your_data!J14, AND(Enter_your_data!J14 = 0, Your_output!H14 = "OT"), "Error: Sub Material Missing", AND(Enter_your_data!J14 = 0, Your_output!H14 &lt;&gt; "OT"), "", TRUE, Enter_your_data!J14)</f>
        <v/>
      </c>
      <c r="J14" s="28" t="str" cm="1">
        <f t="array" ref="J14">_xlfn.IFS(AND(OR(Your_output!F14 = "CW", Your_output!F14 = "OW"), Enter_your_data!K14 = 0), "Error: Nation Missing", Enter_your_data!K14 = 0, "", Enter_your_data!K14 = Enter_your_data!L14, "Error: Nation cannot be same", AND(Enter_your_data!K14 &lt;&gt; 0, NOT(OR(F14 = "OW", F14 = "CW"))), "Error: Nation not required", AND(Your_output!F14 &lt;&gt; "CW", Your_output!F14 &lt;&gt; "OW", Enter_your_data!K14 = 0), "", Enter_your_data!K14 &lt;&gt; 0, MID(Enter_your_data!K14, FIND("(", Enter_your_data!K14) + 1, FIND(")", Enter_your_data!K14) - FIND("(", Enter_your_data!K14) - 1))</f>
        <v/>
      </c>
      <c r="K14" s="28" t="str" cm="1">
        <f t="array" ref="K14">_xlfn.IFS(Enter_your_data!L14 = 0, "", AND(Your_output!J14 = "", Enter_your_data!L14 &lt;&gt; 0), "Error: Remove To Nation or add From Nation", ISNUMBER(SEARCH("Error", Your_output!J14)), Your_output!J14, AND(Your_output!J14 &lt;&gt; "", Enter_your_data!L14 &lt;&gt; 0), MID(Enter_your_data!L14, FIND("(", Enter_your_data!L14) + 1, FIND(")", Enter_your_data!L14) - FIND("(", Enter_your_data!L14) - 1))</f>
        <v/>
      </c>
      <c r="L14" s="28">
        <f>IF(Enter_your_data!M14 = 0, "Error: Quantity Missing", Enter_your_data!M14)</f>
        <v>386</v>
      </c>
      <c r="M14" s="28" t="str" cm="1">
        <f t="array" ref="M14">_xlfn.IFS(AND(Enter_your_data!N14 = 0, OR(Your_output!F14 = "HDC", Your_output!F14 = "NDC")), "Error: Quantity Missing", OR(AND(Enter_your_data!N14 &lt;&gt; 0, Your_output!F14 &lt;&gt; "HDC", AND(Enter_your_data!N14 &lt;&gt; 0, Your_output!F14 &lt;&gt; "NDC"))), "Error: Should be BLANK", AND(Enter_your_data!N14 = 0, OR(Your_output!F14 &lt;&gt; "HDC", Your_output!F14 &lt;&gt; "NDC")), "", AND(Enter_your_data!N14 &lt;&gt; 0, OR(Your_output!F14 = "HDC", Your_output!F14 = "NDC")), Enter_your_data!N14)</f>
        <v/>
      </c>
      <c r="N14" s="28" t="str">
        <f>IF(Enter_your_data!O14 = 0, "", Enter_your_data!O14)</f>
        <v/>
      </c>
      <c r="O14" s="9" t="str">
        <f>IF(
    Enter_your_data!P14=0,
    "",
    IF(
        OR(
            AND(Enter_your_data!D14&lt;&gt;Lists!$B$2, Enter_your_data!P14&lt;&gt;0),
            AND(
                NOT(OR(
                    Enter_your_data!G14=Lists!$C$2,
                    Enter_your_data!G14=Lists!$C$6,
                    Enter_your_data!G14=Lists!$C$8
                )),
                Enter_your_data!P14&lt;&gt;0
            ),
            AND(
                NOT(OR(
                    Enter_your_data!E14=Lists!$A$10,
                    Enter_your_data!E14=Lists!$A$11,
                    Enter_your_data!E14=Lists!$A$13
                )),
                Enter_your_data!P14&lt;&gt;0
            ),
            AND(
                Your_output!C14="S",
                Enter_your_data!E14=Lists!$A$9,
                OR(Enter_your_data!G14=Lists!$C$10, Enter_your_data!G14=Lists!$C$8),
                Enter_your_data!P14&lt;&gt;0
            )
        ),
        "Error: Should be BLANK",
        MID(
            Enter_your_data!P14,
            FIND("(",Enter_your_data!P14)+1,
            FIND(")",Enter_your_data!P14)-FIND("(",Enter_your_data!P14)-1
        )
    )
)</f>
        <v/>
      </c>
    </row>
    <row r="15" spans="1:15" ht="15.5" x14ac:dyDescent="0.35">
      <c r="A15" s="28" cm="1">
        <f t="array" ref="A15">_xlfn.IFS(Enter_your_data!B15 = 0, "Error: Org ID Missing", LEN(Enter_your_data!B15) &lt;&gt; 6, "Error: Invalid Org ID", LEN(Enter_your_data!B15) = 6, Enter_your_data!B15)</f>
        <v>100014</v>
      </c>
      <c r="B15" s="28" t="str">
        <f>IF(Enter_your_data!C15 = 0, "", Enter_your_data!C15)</f>
        <v/>
      </c>
      <c r="C15" s="28" t="str">
        <f>IF(Enter_your_data!D15=0,"Error: Org Size Missing",MID(Enter_your_data!D15,FIND("(",Enter_your_data!D15)+1,FIND(")",Enter_your_data!D15)-FIND("(",Enter_your_data!D15)-1))</f>
        <v>L</v>
      </c>
      <c r="D15" s="28" t="str">
        <f>IF(
   AND(Your_output!C15="L", OR(Enter_your_data!E15=Lists!$A$12, Enter_your_data!E15=Lists!$A$9)),
   "Error: Only Small Producers (S) can select " &amp;
      MID(Enter_your_data!E15, FIND("(", Enter_your_data!E15) + 1, FIND(")", Enter_your_data!E15) - FIND("(", Enter_your_data!E15) - 1) &amp;
      " submission periods",
   IF(
      AND(Your_output!C15="S", OR(Enter_your_data!E15=Lists!$A$10, Enter_your_data!E15=Lists!$A$11)),
      "Error: Only Large Producers (L) can select " &amp;
         IF(Enter_your_data!E15=Lists!$A$10, "2025-H1", "2025-H2") &amp;
         " submission periods",
      IF(
         AND(Your_output!C15="S", OR(Enter_your_data!E15=Lists!$A$5, Enter_your_data!E15=Lists!$A$6, Enter_your_data!E15=Lists!$A$7, Enter_your_data!E15=Lists!$A$8)),
         "Error: Small Producers (S) can select only 2024-P0 submission period",
         IF(
            Enter_your_data!E15=0,
            "Error: Period Missing",
            MID(Enter_your_data!E15, FIND("(", Enter_your_data!E15) + 1, FIND(")", Enter_your_data!E15) - FIND("(", Enter_your_data!E15) - 1)
         )
      )
   )
)</f>
        <v>2026-H1</v>
      </c>
      <c r="E15" s="28" t="str" cm="1">
        <f t="array" ref="E15">_xlfn.IFS(AND(Enter_your_data!F15 &lt;&gt; 0, OR(F15 = "CW", F15 = "OW")), "Error: Packaging Activity not blank for OW/CW", Enter_your_data!G15 = "Self-managed organisation waste - (OW)", "", Enter_your_data!D15 = 0, "Error: Org Size Missing", AND(Enter_your_data!F15 = 0, Your_output!C15 = "L"), "", AND(Enter_your_data!F15 = 0, Your_output!C15 = "S"), "Error: Pkg Activity Missing", AND(Enter_your_data!F15 = Lists!$D$7, Enter_your_data!G15 = Lists!$C$8), "Error: OM and HDC combination not allowed", Enter_your_data!F15 &lt;&gt; 0, MID(Enter_your_data!F15, FIND("(", Enter_your_data!F15) + 1, FIND(")", Enter_your_data!F15) - FIND("(", Enter_your_data!F15) - 1))</f>
        <v>OM</v>
      </c>
      <c r="F15" s="9" t="str">
        <f t="array" ref="F15">IF(Enter_your_data!G15=0,"Error: Pack Type Missing",
  IF(
     AND(
       C15="S",
       OR(Enter_your_data!E15=Lists!$A$9, Enter_your_data!E15=Lists!$A$12),
       NOT(OR(
         MID(Enter_your_data!G15,FIND("(",Enter_your_data!G15)+1,FIND(")",Enter_your_data!G15)-FIND("(",Enter_your_data!G15)-1)="SP",
         MID(Enter_your_data!G15,FIND("(",Enter_your_data!G15)+1,FIND(")",Enter_your_data!G15)-FIND("(",Enter_your_data!G15)-1)="HDC"
       ))
     ),
     "Error: Small Org only allowed SP or HDC",
     IF(AND(Enter_your_data!F15&lt;&gt;"",Enter_your_data!G15=Lists!$C$5),"Error: OW Invalid if Packaging Activity Not Empty",
        IF(AND(Enter_your_data!F15="",Enter_your_data!G15&lt;&gt;Lists!$C$4:$C$5),"Error: Pkg Activity Blank can only use OW/CW",
           IF(AND(C15="L",Enter_your_data!G15=Lists!$C$10),"Error: Large Org not allowed SP",
              IF(AND(Enter_your_data!F15=Lists!$D$7, Enter_your_data!G15=Lists!$C$8),"Error: OM and HDC combination not allowed",
                 MID(Enter_your_data!G15,FIND("(",Enter_your_data!G15)+1,FIND(")",Enter_your_data!G15)-FIND("(",Enter_your_data!G15)-1)
              )
           )
        )
     )
  )
)</f>
        <v>HH</v>
      </c>
      <c r="G15" s="28" t="str" cm="1">
        <f t="array" ref="G15">_xlfn.IFS(AND(E15 = "OM", Enter_your_data!H15 &lt;&gt; Lists!$S$3), "Error: Incorrect Class for Type", AND(E15 &lt;&gt; "OM", Your_output!F15 = "SP", Enter_your_data!H15 &lt;&gt; Lists!$G$2:$G$5), "Error: Incorrect Class for Type", AND(E15 &lt;&gt; "OM", Your_output!F15 = "HH", Enter_your_data!H15 &lt;&gt; Lists!$J$3:$J$4), "Error: Incorrect Class for Type", AND(E15 &lt;&gt; "OM", OR(Your_output!F15 = "HH", Your_output!F15 = "NH"), Enter_your_data!F15 = Lists!$S$2, Enter_your_data!H15 &lt;&gt; Lists!$S$3), "Error: Incorrect Class for Type", AND(E15 &lt;&gt; "OM", Your_output!F15 = "RU", Enter_your_data!H15 &lt;&gt; Lists!$O$3:$O$4), "Error: Incorrect Class for Type", AND(E15 &lt;&gt; "OM", Your_output!F15 = "NH", Enter_your_data!H15 &lt;&gt; Lists!$K$3:$K$6), "Error: Incorrect Class for Type", AND(E15 &lt;&gt; "OM", Your_output!F15 = "CW", Enter_your_data!H15 &lt;&gt; Lists!$L$3), "Error: Incorrect Class for Type", AND(E15 &lt;&gt; "OM", Your_output!F15 = "OW", Enter_your_data!H15 &lt;&gt; Lists!$M$3), "Error: Incorrect Class for Type", AND(E15 &lt;&gt; "OM", Your_output!F15 = "PB", Enter_your_data!H15 &lt;&gt; Lists!$N$3), "Error: Incorrect Class for Type", AND(E15 &lt;&gt; "OM", Enter_your_data!H15 = 0, Your_output!F15 &lt;&gt; "HDC", Your_output!F15 &lt;&gt; "NDC", Your_output!F15 &lt;&gt; "SP"), "Error: Incorrect Class for Type", AND(E15 &lt;&gt; "OM", Enter_your_data!H15 &lt;&gt; 0, OR(Your_output!F15 = "HDC", Your_output!F15 = "NDC")), "Error: Pkg Class Not Required", Enter_your_data!H15 = 0, "", Enter_your_data!H15 &lt;&gt; 0, MID(Enter_your_data!H15, FIND("(", Enter_your_data!H15) + 1, FIND(")", Enter_your_data!H15) - FIND("(", Enter_your_data!H15) - 1))</f>
        <v>P6</v>
      </c>
      <c r="H15" s="28" t="str">
        <f>IF(Enter_your_data!I15=0,"Error: Packaging material is empty",IF(AND(OR(Enter_your_data!G15=Lists!$C$9,Enter_your_data!G15=Lists!$C$8),NOT(OR(Enter_your_data!I15="Aluminium - (AL)",Enter_your_data!I15="Glass - (GL)",Enter_your_data!I15="Steel - (ST)",Enter_your_data!I15="Plastic - (PL)"))),"Error: Invalid Material for Drinks Container",MID(Enter_your_data!I15,FIND("(",Enter_your_data!I15)+1,FIND(")",Enter_your_data!I15)-FIND("(",Enter_your_data!I15)-1)))</f>
        <v>PL</v>
      </c>
      <c r="I15" s="9" t="str" cm="1">
        <f t="array" ref="I15">_xlfn.IFS(AND(Your_output!C15 = "S", Enter_your_data!E15 = Lists!$A$9, OR(Enter_your_data!G15 = Lists!$C$10, Enter_your_data!G15 = Lists!$C$8), Enter_your_data!I15 = Lists!$E$6, Enter_your_data!J15 &lt;&gt; 0), "Error: Should be BLANK", AND(Enter_your_data!D15 = Lists!$B$2, OR(Enter_your_data!E15 = Lists!$A$10, Enter_your_data!E15 = Lists!$A$11, Enter_your_data!E15 = Lists!$A$13), OR(Enter_your_data!G15 = Lists!$C$2, Enter_your_data!G15 = Lists!$C$6), Enter_your_data!I15 = Lists!$E$6, Enter_your_data!J15 = 0), "Error: Missing Plastic material subtype", AND(Enter_your_data!J15 &lt;&gt; 0, Your_output!H15 &lt;&gt; "OT", NOT(AND(Enter_your_data!D15 = Lists!$B$2, OR(Enter_your_data!E15 = Lists!$A$10, Enter_your_data!E15 = Lists!$A$11, Enter_your_data!E15 = Lists!$A$13), OR(Enter_your_data!G15 = Lists!$C$2, Enter_your_data!G15 = Lists!$C$6), Enter_your_data!I15 = Lists!$E$6))), "Error: Should be BLANK", AND(Enter_your_data!D15 = Lists!$B$2, OR(Enter_your_data!E15 = Lists!$A$10, Enter_your_data!E15 = Lists!$A$11, Enter_your_data!E15 = Lists!$A$13), OR(Enter_your_data!G15 = Lists!$C$2, Enter_your_data!G15 = Lists!$C$6), Enter_your_data!I15 = Lists!$E$6, NOT(OR(Enter_your_data!J15 = "Rigid", Enter_your_data!J15 = "Flexible"))), "Error: Invalid plastic material subtype", AND(OR(Enter_your_data!J15 = "Rigid", Enter_your_data!J15 = "Flexible")), Enter_your_data!J15, AND(Enter_your_data!J15 = 0, Your_output!H15 = "OT"), "Error: Sub Material Missing", AND(Enter_your_data!J15 = 0, Your_output!H15 &lt;&gt; "OT"), "", TRUE, Enter_your_data!J15)</f>
        <v>Rigid</v>
      </c>
      <c r="J15" s="28" t="str" cm="1">
        <f t="array" ref="J15">_xlfn.IFS(AND(OR(Your_output!F15 = "CW", Your_output!F15 = "OW"), Enter_your_data!K15 = 0), "Error: Nation Missing", Enter_your_data!K15 = 0, "", Enter_your_data!K15 = Enter_your_data!L15, "Error: Nation cannot be same", AND(Enter_your_data!K15 &lt;&gt; 0, NOT(OR(F15 = "OW", F15 = "CW"))), "Error: Nation not required", AND(Your_output!F15 &lt;&gt; "CW", Your_output!F15 &lt;&gt; "OW", Enter_your_data!K15 = 0), "", Enter_your_data!K15 &lt;&gt; 0, MID(Enter_your_data!K15, FIND("(", Enter_your_data!K15) + 1, FIND(")", Enter_your_data!K15) - FIND("(", Enter_your_data!K15) - 1))</f>
        <v/>
      </c>
      <c r="K15" s="28" t="str" cm="1">
        <f t="array" ref="K15">_xlfn.IFS(Enter_your_data!L15 = 0, "", AND(Your_output!J15 = "", Enter_your_data!L15 &lt;&gt; 0), "Error: Remove To Nation or add From Nation", ISNUMBER(SEARCH("Error", Your_output!J15)), Your_output!J15, AND(Your_output!J15 &lt;&gt; "", Enter_your_data!L15 &lt;&gt; 0), MID(Enter_your_data!L15, FIND("(", Enter_your_data!L15) + 1, FIND(")", Enter_your_data!L15) - FIND("(", Enter_your_data!L15) - 1))</f>
        <v/>
      </c>
      <c r="L15" s="28">
        <f>IF(Enter_your_data!M15 = 0, "Error: Quantity Missing", Enter_your_data!M15)</f>
        <v>387</v>
      </c>
      <c r="M15" s="28" t="str" cm="1">
        <f t="array" ref="M15">_xlfn.IFS(AND(Enter_your_data!N15 = 0, OR(Your_output!F15 = "HDC", Your_output!F15 = "NDC")), "Error: Quantity Missing", OR(AND(Enter_your_data!N15 &lt;&gt; 0, Your_output!F15 &lt;&gt; "HDC", AND(Enter_your_data!N15 &lt;&gt; 0, Your_output!F15 &lt;&gt; "NDC"))), "Error: Should be BLANK", AND(Enter_your_data!N15 = 0, OR(Your_output!F15 &lt;&gt; "HDC", Your_output!F15 &lt;&gt; "NDC")), "", AND(Enter_your_data!N15 &lt;&gt; 0, OR(Your_output!F15 = "HDC", Your_output!F15 = "NDC")), Enter_your_data!N15)</f>
        <v/>
      </c>
      <c r="N15" s="28" t="str">
        <f>IF(Enter_your_data!O15 = 0, "", Enter_your_data!O15)</f>
        <v/>
      </c>
      <c r="O15" s="9" t="str">
        <f>IF(
    Enter_your_data!P15=0,
    "",
    IF(
        OR(
            AND(Enter_your_data!D15&lt;&gt;Lists!$B$2, Enter_your_data!P15&lt;&gt;0),
            AND(
                NOT(OR(
                    Enter_your_data!G15=Lists!$C$2,
                    Enter_your_data!G15=Lists!$C$6,
                    Enter_your_data!G15=Lists!$C$8
                )),
                Enter_your_data!P15&lt;&gt;0
            ),
            AND(
                NOT(OR(
                    Enter_your_data!E15=Lists!$A$10,
                    Enter_your_data!E15=Lists!$A$11,
                    Enter_your_data!E15=Lists!$A$13
                )),
                Enter_your_data!P15&lt;&gt;0
            ),
            AND(
                Your_output!C15="S",
                Enter_your_data!E15=Lists!$A$9,
                OR(Enter_your_data!G15=Lists!$C$10, Enter_your_data!G15=Lists!$C$8),
                Enter_your_data!P15&lt;&gt;0
            )
        ),
        "Error: Should be BLANK",
        MID(
            Enter_your_data!P15,
            FIND("(",Enter_your_data!P15)+1,
            FIND(")",Enter_your_data!P15)-FIND("(",Enter_your_data!P15)-1
        )
    )
)</f>
        <v>G</v>
      </c>
    </row>
    <row r="16" spans="1:15" ht="15.5" x14ac:dyDescent="0.35">
      <c r="A16" s="28" cm="1">
        <f t="array" ref="A16">_xlfn.IFS(Enter_your_data!B16 = 0, "Error: Org ID Missing", LEN(Enter_your_data!B16) &lt;&gt; 6, "Error: Invalid Org ID", LEN(Enter_your_data!B16) = 6, Enter_your_data!B16)</f>
        <v>100015</v>
      </c>
      <c r="B16" s="28" t="str">
        <f>IF(Enter_your_data!C16 = 0, "", Enter_your_data!C16)</f>
        <v/>
      </c>
      <c r="C16" s="28" t="str">
        <f>IF(Enter_your_data!D16=0,"Error: Org Size Missing",MID(Enter_your_data!D16,FIND("(",Enter_your_data!D16)+1,FIND(")",Enter_your_data!D16)-FIND("(",Enter_your_data!D16)-1))</f>
        <v>L</v>
      </c>
      <c r="D16" s="28" t="str">
        <f>IF(
   AND(Your_output!C16="L", OR(Enter_your_data!E16=Lists!$A$12, Enter_your_data!E16=Lists!$A$9)),
   "Error: Only Small Producers (S) can select " &amp;
      MID(Enter_your_data!E16, FIND("(", Enter_your_data!E16) + 1, FIND(")", Enter_your_data!E16) - FIND("(", Enter_your_data!E16) - 1) &amp;
      " submission periods",
   IF(
      AND(Your_output!C16="S", OR(Enter_your_data!E16=Lists!$A$10, Enter_your_data!E16=Lists!$A$11)),
      "Error: Only Large Producers (L) can select " &amp;
         IF(Enter_your_data!E16=Lists!$A$10, "2025-H1", "2025-H2") &amp;
         " submission periods",
      IF(
         AND(Your_output!C16="S", OR(Enter_your_data!E16=Lists!$A$5, Enter_your_data!E16=Lists!$A$6, Enter_your_data!E16=Lists!$A$7, Enter_your_data!E16=Lists!$A$8)),
         "Error: Small Producers (S) can select only 2024-P0 submission period",
         IF(
            Enter_your_data!E16=0,
            "Error: Period Missing",
            MID(Enter_your_data!E16, FIND("(", Enter_your_data!E16) + 1, FIND(")", Enter_your_data!E16) - FIND("(", Enter_your_data!E16) - 1)
         )
      )
   )
)</f>
        <v>2026-H1</v>
      </c>
      <c r="E16" s="28" t="str" cm="1">
        <f t="array" ref="E16">_xlfn.IFS(AND(Enter_your_data!F16 &lt;&gt; 0, OR(F16 = "CW", F16 = "OW")), "Error: Packaging Activity not blank for OW/CW", Enter_your_data!G16 = "Self-managed organisation waste - (OW)", "", Enter_your_data!D16 = 0, "Error: Org Size Missing", AND(Enter_your_data!F16 = 0, Your_output!C16 = "L"), "", AND(Enter_your_data!F16 = 0, Your_output!C16 = "S"), "Error: Pkg Activity Missing", AND(Enter_your_data!F16 = Lists!$D$7, Enter_your_data!G16 = Lists!$C$8), "Error: OM and HDC combination not allowed", Enter_your_data!F16 &lt;&gt; 0, MID(Enter_your_data!F16, FIND("(", Enter_your_data!F16) + 1, FIND(")", Enter_your_data!F16) - FIND("(", Enter_your_data!F16) - 1))</f>
        <v>SO</v>
      </c>
      <c r="F16" s="9" t="str">
        <f t="array" ref="F16">IF(Enter_your_data!G16=0,"Error: Pack Type Missing",
  IF(
     AND(
       C16="S",
       OR(Enter_your_data!E16=Lists!$A$9, Enter_your_data!E16=Lists!$A$12),
       NOT(OR(
         MID(Enter_your_data!G16,FIND("(",Enter_your_data!G16)+1,FIND(")",Enter_your_data!G16)-FIND("(",Enter_your_data!G16)-1)="SP",
         MID(Enter_your_data!G16,FIND("(",Enter_your_data!G16)+1,FIND(")",Enter_your_data!G16)-FIND("(",Enter_your_data!G16)-1)="HDC"
       ))
     ),
     "Error: Small Org only allowed SP or HDC",
     IF(AND(Enter_your_data!F16&lt;&gt;"",Enter_your_data!G16=Lists!$C$5),"Error: OW Invalid if Packaging Activity Not Empty",
        IF(AND(Enter_your_data!F16="",Enter_your_data!G16&lt;&gt;Lists!$C$4:$C$5),"Error: Pkg Activity Blank can only use OW/CW",
           IF(AND(C16="L",Enter_your_data!G16=Lists!$C$10),"Error: Large Org not allowed SP",
              IF(AND(Enter_your_data!F16=Lists!$D$7, Enter_your_data!G16=Lists!$C$8),"Error: OM and HDC combination not allowed",
                 MID(Enter_your_data!G16,FIND("(",Enter_your_data!G16)+1,FIND(")",Enter_your_data!G16)-FIND("(",Enter_your_data!G16)-1)
              )
           )
        )
     )
  )
)</f>
        <v>HH</v>
      </c>
      <c r="G16" s="28" t="str" cm="1">
        <f t="array" ref="G16">_xlfn.IFS(AND(E16 = "OM", Enter_your_data!H16 &lt;&gt; Lists!$S$3), "Error: Incorrect Class for Type", AND(E16 &lt;&gt; "OM", Your_output!F16 = "SP", Enter_your_data!H16 &lt;&gt; Lists!$G$2:$G$5), "Error: Incorrect Class for Type", AND(E16 &lt;&gt; "OM", Your_output!F16 = "HH", Enter_your_data!H16 &lt;&gt; Lists!$J$3:$J$4), "Error: Incorrect Class for Type", AND(E16 &lt;&gt; "OM", OR(Your_output!F16 = "HH", Your_output!F16 = "NH"), Enter_your_data!F16 = Lists!$S$2, Enter_your_data!H16 &lt;&gt; Lists!$S$3), "Error: Incorrect Class for Type", AND(E16 &lt;&gt; "OM", Your_output!F16 = "RU", Enter_your_data!H16 &lt;&gt; Lists!$O$3:$O$4), "Error: Incorrect Class for Type", AND(E16 &lt;&gt; "OM", Your_output!F16 = "NH", Enter_your_data!H16 &lt;&gt; Lists!$K$3:$K$6), "Error: Incorrect Class for Type", AND(E16 &lt;&gt; "OM", Your_output!F16 = "CW", Enter_your_data!H16 &lt;&gt; Lists!$L$3), "Error: Incorrect Class for Type", AND(E16 &lt;&gt; "OM", Your_output!F16 = "OW", Enter_your_data!H16 &lt;&gt; Lists!$M$3), "Error: Incorrect Class for Type", AND(E16 &lt;&gt; "OM", Your_output!F16 = "PB", Enter_your_data!H16 &lt;&gt; Lists!$N$3), "Error: Incorrect Class for Type", AND(E16 &lt;&gt; "OM", Enter_your_data!H16 = 0, Your_output!F16 &lt;&gt; "HDC", Your_output!F16 &lt;&gt; "NDC", Your_output!F16 &lt;&gt; "SP"), "Error: Incorrect Class for Type", AND(E16 &lt;&gt; "OM", Enter_your_data!H16 &lt;&gt; 0, OR(Your_output!F16 = "HDC", Your_output!F16 = "NDC")), "Error: Pkg Class Not Required", Enter_your_data!H16 = 0, "", Enter_your_data!H16 &lt;&gt; 0, MID(Enter_your_data!H16, FIND("(", Enter_your_data!H16) + 1, FIND(")", Enter_your_data!H16) - FIND("(", Enter_your_data!H16) - 1))</f>
        <v>P1</v>
      </c>
      <c r="H16" s="28" t="str">
        <f>IF(Enter_your_data!I16=0,"Error: Packaging material is empty",IF(AND(OR(Enter_your_data!G16=Lists!$C$9,Enter_your_data!G16=Lists!$C$8),NOT(OR(Enter_your_data!I16="Aluminium - (AL)",Enter_your_data!I16="Glass - (GL)",Enter_your_data!I16="Steel - (ST)",Enter_your_data!I16="Plastic - (PL)"))),"Error: Invalid Material for Drinks Container",MID(Enter_your_data!I16,FIND("(",Enter_your_data!I16)+1,FIND(")",Enter_your_data!I16)-FIND("(",Enter_your_data!I16)-1)))</f>
        <v>PL</v>
      </c>
      <c r="I16" s="9" t="str" cm="1">
        <f t="array" ref="I16">_xlfn.IFS(AND(Your_output!C16 = "S", Enter_your_data!E16 = Lists!$A$9, OR(Enter_your_data!G16 = Lists!$C$10, Enter_your_data!G16 = Lists!$C$8), Enter_your_data!I16 = Lists!$E$6, Enter_your_data!J16 &lt;&gt; 0), "Error: Should be BLANK", AND(Enter_your_data!D16 = Lists!$B$2, OR(Enter_your_data!E16 = Lists!$A$10, Enter_your_data!E16 = Lists!$A$11, Enter_your_data!E16 = Lists!$A$13), OR(Enter_your_data!G16 = Lists!$C$2, Enter_your_data!G16 = Lists!$C$6), Enter_your_data!I16 = Lists!$E$6, Enter_your_data!J16 = 0), "Error: Missing Plastic material subtype", AND(Enter_your_data!J16 &lt;&gt; 0, Your_output!H16 &lt;&gt; "OT", NOT(AND(Enter_your_data!D16 = Lists!$B$2, OR(Enter_your_data!E16 = Lists!$A$10, Enter_your_data!E16 = Lists!$A$11, Enter_your_data!E16 = Lists!$A$13), OR(Enter_your_data!G16 = Lists!$C$2, Enter_your_data!G16 = Lists!$C$6), Enter_your_data!I16 = Lists!$E$6))), "Error: Should be BLANK", AND(Enter_your_data!D16 = Lists!$B$2, OR(Enter_your_data!E16 = Lists!$A$10, Enter_your_data!E16 = Lists!$A$11, Enter_your_data!E16 = Lists!$A$13), OR(Enter_your_data!G16 = Lists!$C$2, Enter_your_data!G16 = Lists!$C$6), Enter_your_data!I16 = Lists!$E$6, NOT(OR(Enter_your_data!J16 = "Rigid", Enter_your_data!J16 = "Flexible"))), "Error: Invalid plastic material subtype", AND(OR(Enter_your_data!J16 = "Rigid", Enter_your_data!J16 = "Flexible")), Enter_your_data!J16, AND(Enter_your_data!J16 = 0, Your_output!H16 = "OT"), "Error: Sub Material Missing", AND(Enter_your_data!J16 = 0, Your_output!H16 &lt;&gt; "OT"), "", TRUE, Enter_your_data!J16)</f>
        <v>Rigid</v>
      </c>
      <c r="J16" s="28" t="str" cm="1">
        <f t="array" ref="J16">_xlfn.IFS(AND(OR(Your_output!F16 = "CW", Your_output!F16 = "OW"), Enter_your_data!K16 = 0), "Error: Nation Missing", Enter_your_data!K16 = 0, "", Enter_your_data!K16 = Enter_your_data!L16, "Error: Nation cannot be same", AND(Enter_your_data!K16 &lt;&gt; 0, NOT(OR(F16 = "OW", F16 = "CW"))), "Error: Nation not required", AND(Your_output!F16 &lt;&gt; "CW", Your_output!F16 &lt;&gt; "OW", Enter_your_data!K16 = 0), "", Enter_your_data!K16 &lt;&gt; 0, MID(Enter_your_data!K16, FIND("(", Enter_your_data!K16) + 1, FIND(")", Enter_your_data!K16) - FIND("(", Enter_your_data!K16) - 1))</f>
        <v/>
      </c>
      <c r="K16" s="28" t="str" cm="1">
        <f t="array" ref="K16">_xlfn.IFS(Enter_your_data!L16 = 0, "", AND(Your_output!J16 = "", Enter_your_data!L16 &lt;&gt; 0), "Error: Remove To Nation or add From Nation", ISNUMBER(SEARCH("Error", Your_output!J16)), Your_output!J16, AND(Your_output!J16 &lt;&gt; "", Enter_your_data!L16 &lt;&gt; 0), MID(Enter_your_data!L16, FIND("(", Enter_your_data!L16) + 1, FIND(")", Enter_your_data!L16) - FIND("(", Enter_your_data!L16) - 1))</f>
        <v/>
      </c>
      <c r="L16" s="28">
        <f>IF(Enter_your_data!M16 = 0, "Error: Quantity Missing", Enter_your_data!M16)</f>
        <v>388</v>
      </c>
      <c r="M16" s="28" t="str" cm="1">
        <f t="array" ref="M16">_xlfn.IFS(AND(Enter_your_data!N16 = 0, OR(Your_output!F16 = "HDC", Your_output!F16 = "NDC")), "Error: Quantity Missing", OR(AND(Enter_your_data!N16 &lt;&gt; 0, Your_output!F16 &lt;&gt; "HDC", AND(Enter_your_data!N16 &lt;&gt; 0, Your_output!F16 &lt;&gt; "NDC"))), "Error: Should be BLANK", AND(Enter_your_data!N16 = 0, OR(Your_output!F16 &lt;&gt; "HDC", Your_output!F16 &lt;&gt; "NDC")), "", AND(Enter_your_data!N16 &lt;&gt; 0, OR(Your_output!F16 = "HDC", Your_output!F16 = "NDC")), Enter_your_data!N16)</f>
        <v/>
      </c>
      <c r="N16" s="28" t="str">
        <f>IF(Enter_your_data!O16 = 0, "", Enter_your_data!O16)</f>
        <v/>
      </c>
      <c r="O16" s="9" t="str">
        <f>IF(
    Enter_your_data!P16=0,
    "",
    IF(
        OR(
            AND(Enter_your_data!D16&lt;&gt;Lists!$B$2, Enter_your_data!P16&lt;&gt;0),
            AND(
                NOT(OR(
                    Enter_your_data!G16=Lists!$C$2,
                    Enter_your_data!G16=Lists!$C$6,
                    Enter_your_data!G16=Lists!$C$8
                )),
                Enter_your_data!P16&lt;&gt;0
            ),
            AND(
                NOT(OR(
                    Enter_your_data!E16=Lists!$A$10,
                    Enter_your_data!E16=Lists!$A$11,
                    Enter_your_data!E16=Lists!$A$13
                )),
                Enter_your_data!P16&lt;&gt;0
            ),
            AND(
                Your_output!C16="S",
                Enter_your_data!E16=Lists!$A$9,
                OR(Enter_your_data!G16=Lists!$C$10, Enter_your_data!G16=Lists!$C$8),
                Enter_your_data!P16&lt;&gt;0
            )
        ),
        "Error: Should be BLANK",
        MID(
            Enter_your_data!P16,
            FIND("(",Enter_your_data!P16)+1,
            FIND(")",Enter_your_data!P16)-FIND("(",Enter_your_data!P16)-1
        )
    )
)</f>
        <v>G</v>
      </c>
    </row>
    <row r="17" spans="1:15" ht="15.5" x14ac:dyDescent="0.35">
      <c r="A17" s="28" cm="1">
        <f t="array" ref="A17">_xlfn.IFS(Enter_your_data!B17 = 0, "Error: Org ID Missing", LEN(Enter_your_data!B17) &lt;&gt; 6, "Error: Invalid Org ID", LEN(Enter_your_data!B17) = 6, Enter_your_data!B17)</f>
        <v>100016</v>
      </c>
      <c r="B17" s="28" t="str">
        <f>IF(Enter_your_data!C17 = 0, "", Enter_your_data!C17)</f>
        <v/>
      </c>
      <c r="C17" s="28" t="str">
        <f>IF(Enter_your_data!D17=0,"Error: Org Size Missing",MID(Enter_your_data!D17,FIND("(",Enter_your_data!D17)+1,FIND(")",Enter_your_data!D17)-FIND("(",Enter_your_data!D17)-1))</f>
        <v>L</v>
      </c>
      <c r="D17" s="28" t="str">
        <f>IF(
   AND(Your_output!C17="L", OR(Enter_your_data!E17=Lists!$A$12, Enter_your_data!E17=Lists!$A$9)),
   "Error: Only Small Producers (S) can select " &amp;
      MID(Enter_your_data!E17, FIND("(", Enter_your_data!E17) + 1, FIND(")", Enter_your_data!E17) - FIND("(", Enter_your_data!E17) - 1) &amp;
      " submission periods",
   IF(
      AND(Your_output!C17="S", OR(Enter_your_data!E17=Lists!$A$10, Enter_your_data!E17=Lists!$A$11)),
      "Error: Only Large Producers (L) can select " &amp;
         IF(Enter_your_data!E17=Lists!$A$10, "2025-H1", "2025-H2") &amp;
         " submission periods",
      IF(
         AND(Your_output!C17="S", OR(Enter_your_data!E17=Lists!$A$5, Enter_your_data!E17=Lists!$A$6, Enter_your_data!E17=Lists!$A$7, Enter_your_data!E17=Lists!$A$8)),
         "Error: Small Producers (S) can select only 2024-P0 submission period",
         IF(
            Enter_your_data!E17=0,
            "Error: Period Missing",
            MID(Enter_your_data!E17, FIND("(", Enter_your_data!E17) + 1, FIND(")", Enter_your_data!E17) - FIND("(", Enter_your_data!E17) - 1)
         )
      )
   )
)</f>
        <v>2026-H1</v>
      </c>
      <c r="E17" s="28" t="str" cm="1">
        <f t="array" ref="E17">_xlfn.IFS(AND(Enter_your_data!F17 &lt;&gt; 0, OR(F17 = "CW", F17 = "OW")), "Error: Packaging Activity not blank for OW/CW", Enter_your_data!G17 = "Self-managed organisation waste - (OW)", "", Enter_your_data!D17 = 0, "Error: Org Size Missing", AND(Enter_your_data!F17 = 0, Your_output!C17 = "L"), "", AND(Enter_your_data!F17 = 0, Your_output!C17 = "S"), "Error: Pkg Activity Missing", AND(Enter_your_data!F17 = Lists!$D$7, Enter_your_data!G17 = Lists!$C$8), "Error: OM and HDC combination not allowed", Enter_your_data!F17 &lt;&gt; 0, MID(Enter_your_data!F17, FIND("(", Enter_your_data!F17) + 1, FIND(")", Enter_your_data!F17) - FIND("(", Enter_your_data!F17) - 1))</f>
        <v>PF</v>
      </c>
      <c r="F17" s="9" t="str">
        <f t="array" ref="F17">IF(Enter_your_data!G17=0,"Error: Pack Type Missing",
  IF(
     AND(
       C17="S",
       OR(Enter_your_data!E17=Lists!$A$9, Enter_your_data!E17=Lists!$A$12),
       NOT(OR(
         MID(Enter_your_data!G17,FIND("(",Enter_your_data!G17)+1,FIND(")",Enter_your_data!G17)-FIND("(",Enter_your_data!G17)-1)="SP",
         MID(Enter_your_data!G17,FIND("(",Enter_your_data!G17)+1,FIND(")",Enter_your_data!G17)-FIND("(",Enter_your_data!G17)-1)="HDC"
       ))
     ),
     "Error: Small Org only allowed SP or HDC",
     IF(AND(Enter_your_data!F17&lt;&gt;"",Enter_your_data!G17=Lists!$C$5),"Error: OW Invalid if Packaging Activity Not Empty",
        IF(AND(Enter_your_data!F17="",Enter_your_data!G17&lt;&gt;Lists!$C$4:$C$5),"Error: Pkg Activity Blank can only use OW/CW",
           IF(AND(C17="L",Enter_your_data!G17=Lists!$C$10),"Error: Large Org not allowed SP",
              IF(AND(Enter_your_data!F17=Lists!$D$7, Enter_your_data!G17=Lists!$C$8),"Error: OM and HDC combination not allowed",
                 MID(Enter_your_data!G17,FIND("(",Enter_your_data!G17)+1,FIND(")",Enter_your_data!G17)-FIND("(",Enter_your_data!G17)-1)
              )
           )
        )
     )
  )
)</f>
        <v>HH</v>
      </c>
      <c r="G17" s="28" t="str" cm="1">
        <f t="array" ref="G17">_xlfn.IFS(AND(E17 = "OM", Enter_your_data!H17 &lt;&gt; Lists!$S$3), "Error: Incorrect Class for Type", AND(E17 &lt;&gt; "OM", Your_output!F17 = "SP", Enter_your_data!H17 &lt;&gt; Lists!$G$2:$G$5), "Error: Incorrect Class for Type", AND(E17 &lt;&gt; "OM", Your_output!F17 = "HH", Enter_your_data!H17 &lt;&gt; Lists!$J$3:$J$4), "Error: Incorrect Class for Type", AND(E17 &lt;&gt; "OM", OR(Your_output!F17 = "HH", Your_output!F17 = "NH"), Enter_your_data!F17 = Lists!$S$2, Enter_your_data!H17 &lt;&gt; Lists!$S$3), "Error: Incorrect Class for Type", AND(E17 &lt;&gt; "OM", Your_output!F17 = "RU", Enter_your_data!H17 &lt;&gt; Lists!$O$3:$O$4), "Error: Incorrect Class for Type", AND(E17 &lt;&gt; "OM", Your_output!F17 = "NH", Enter_your_data!H17 &lt;&gt; Lists!$K$3:$K$6), "Error: Incorrect Class for Type", AND(E17 &lt;&gt; "OM", Your_output!F17 = "CW", Enter_your_data!H17 &lt;&gt; Lists!$L$3), "Error: Incorrect Class for Type", AND(E17 &lt;&gt; "OM", Your_output!F17 = "OW", Enter_your_data!H17 &lt;&gt; Lists!$M$3), "Error: Incorrect Class for Type", AND(E17 &lt;&gt; "OM", Your_output!F17 = "PB", Enter_your_data!H17 &lt;&gt; Lists!$N$3), "Error: Incorrect Class for Type", AND(E17 &lt;&gt; "OM", Enter_your_data!H17 = 0, Your_output!F17 &lt;&gt; "HDC", Your_output!F17 &lt;&gt; "NDC", Your_output!F17 &lt;&gt; "SP"), "Error: Incorrect Class for Type", AND(E17 &lt;&gt; "OM", Enter_your_data!H17 &lt;&gt; 0, OR(Your_output!F17 = "HDC", Your_output!F17 = "NDC")), "Error: Pkg Class Not Required", Enter_your_data!H17 = 0, "", Enter_your_data!H17 &lt;&gt; 0, MID(Enter_your_data!H17, FIND("(", Enter_your_data!H17) + 1, FIND(")", Enter_your_data!H17) - FIND("(", Enter_your_data!H17) - 1))</f>
        <v>P1</v>
      </c>
      <c r="H17" s="28" t="str">
        <f>IF(Enter_your_data!I17=0,"Error: Packaging material is empty",IF(AND(OR(Enter_your_data!G17=Lists!$C$9,Enter_your_data!G17=Lists!$C$8),NOT(OR(Enter_your_data!I17="Aluminium - (AL)",Enter_your_data!I17="Glass - (GL)",Enter_your_data!I17="Steel - (ST)",Enter_your_data!I17="Plastic - (PL)"))),"Error: Invalid Material for Drinks Container",MID(Enter_your_data!I17,FIND("(",Enter_your_data!I17)+1,FIND(")",Enter_your_data!I17)-FIND("(",Enter_your_data!I17)-1)))</f>
        <v>PL</v>
      </c>
      <c r="I17" s="9" t="str" cm="1">
        <f t="array" ref="I17">_xlfn.IFS(AND(Your_output!C17 = "S", Enter_your_data!E17 = Lists!$A$9, OR(Enter_your_data!G17 = Lists!$C$10, Enter_your_data!G17 = Lists!$C$8), Enter_your_data!I17 = Lists!$E$6, Enter_your_data!J17 &lt;&gt; 0), "Error: Should be BLANK", AND(Enter_your_data!D17 = Lists!$B$2, OR(Enter_your_data!E17 = Lists!$A$10, Enter_your_data!E17 = Lists!$A$11, Enter_your_data!E17 = Lists!$A$13), OR(Enter_your_data!G17 = Lists!$C$2, Enter_your_data!G17 = Lists!$C$6), Enter_your_data!I17 = Lists!$E$6, Enter_your_data!J17 = 0), "Error: Missing Plastic material subtype", AND(Enter_your_data!J17 &lt;&gt; 0, Your_output!H17 &lt;&gt; "OT", NOT(AND(Enter_your_data!D17 = Lists!$B$2, OR(Enter_your_data!E17 = Lists!$A$10, Enter_your_data!E17 = Lists!$A$11, Enter_your_data!E17 = Lists!$A$13), OR(Enter_your_data!G17 = Lists!$C$2, Enter_your_data!G17 = Lists!$C$6), Enter_your_data!I17 = Lists!$E$6))), "Error: Should be BLANK", AND(Enter_your_data!D17 = Lists!$B$2, OR(Enter_your_data!E17 = Lists!$A$10, Enter_your_data!E17 = Lists!$A$11, Enter_your_data!E17 = Lists!$A$13), OR(Enter_your_data!G17 = Lists!$C$2, Enter_your_data!G17 = Lists!$C$6), Enter_your_data!I17 = Lists!$E$6, NOT(OR(Enter_your_data!J17 = "Rigid", Enter_your_data!J17 = "Flexible"))), "Error: Invalid plastic material subtype", AND(OR(Enter_your_data!J17 = "Rigid", Enter_your_data!J17 = "Flexible")), Enter_your_data!J17, AND(Enter_your_data!J17 = 0, Your_output!H17 = "OT"), "Error: Sub Material Missing", AND(Enter_your_data!J17 = 0, Your_output!H17 &lt;&gt; "OT"), "", TRUE, Enter_your_data!J17)</f>
        <v>Rigid</v>
      </c>
      <c r="J17" s="28" t="str" cm="1">
        <f t="array" ref="J17">_xlfn.IFS(AND(OR(Your_output!F17 = "CW", Your_output!F17 = "OW"), Enter_your_data!K17 = 0), "Error: Nation Missing", Enter_your_data!K17 = 0, "", Enter_your_data!K17 = Enter_your_data!L17, "Error: Nation cannot be same", AND(Enter_your_data!K17 &lt;&gt; 0, NOT(OR(F17 = "OW", F17 = "CW"))), "Error: Nation not required", AND(Your_output!F17 &lt;&gt; "CW", Your_output!F17 &lt;&gt; "OW", Enter_your_data!K17 = 0), "", Enter_your_data!K17 &lt;&gt; 0, MID(Enter_your_data!K17, FIND("(", Enter_your_data!K17) + 1, FIND(")", Enter_your_data!K17) - FIND("(", Enter_your_data!K17) - 1))</f>
        <v/>
      </c>
      <c r="K17" s="28" t="str" cm="1">
        <f t="array" ref="K17">_xlfn.IFS(Enter_your_data!L17 = 0, "", AND(Your_output!J17 = "", Enter_your_data!L17 &lt;&gt; 0), "Error: Remove To Nation or add From Nation", ISNUMBER(SEARCH("Error", Your_output!J17)), Your_output!J17, AND(Your_output!J17 &lt;&gt; "", Enter_your_data!L17 &lt;&gt; 0), MID(Enter_your_data!L17, FIND("(", Enter_your_data!L17) + 1, FIND(")", Enter_your_data!L17) - FIND("(", Enter_your_data!L17) - 1))</f>
        <v/>
      </c>
      <c r="L17" s="28">
        <f>IF(Enter_your_data!M17 = 0, "Error: Quantity Missing", Enter_your_data!M17)</f>
        <v>389</v>
      </c>
      <c r="M17" s="28" t="str" cm="1">
        <f t="array" ref="M17">_xlfn.IFS(AND(Enter_your_data!N17 = 0, OR(Your_output!F17 = "HDC", Your_output!F17 = "NDC")), "Error: Quantity Missing", OR(AND(Enter_your_data!N17 &lt;&gt; 0, Your_output!F17 &lt;&gt; "HDC", AND(Enter_your_data!N17 &lt;&gt; 0, Your_output!F17 &lt;&gt; "NDC"))), "Error: Should be BLANK", AND(Enter_your_data!N17 = 0, OR(Your_output!F17 &lt;&gt; "HDC", Your_output!F17 &lt;&gt; "NDC")), "", AND(Enter_your_data!N17 &lt;&gt; 0, OR(Your_output!F17 = "HDC", Your_output!F17 = "NDC")), Enter_your_data!N17)</f>
        <v/>
      </c>
      <c r="N17" s="28" t="str">
        <f>IF(Enter_your_data!O17 = 0, "", Enter_your_data!O17)</f>
        <v/>
      </c>
      <c r="O17" s="9" t="str">
        <f>IF(
    Enter_your_data!P17=0,
    "",
    IF(
        OR(
            AND(Enter_your_data!D17&lt;&gt;Lists!$B$2, Enter_your_data!P17&lt;&gt;0),
            AND(
                NOT(OR(
                    Enter_your_data!G17=Lists!$C$2,
                    Enter_your_data!G17=Lists!$C$6,
                    Enter_your_data!G17=Lists!$C$8
                )),
                Enter_your_data!P17&lt;&gt;0
            ),
            AND(
                NOT(OR(
                    Enter_your_data!E17=Lists!$A$10,
                    Enter_your_data!E17=Lists!$A$11,
                    Enter_your_data!E17=Lists!$A$13
                )),
                Enter_your_data!P17&lt;&gt;0
            ),
            AND(
                Your_output!C17="S",
                Enter_your_data!E17=Lists!$A$9,
                OR(Enter_your_data!G17=Lists!$C$10, Enter_your_data!G17=Lists!$C$8),
                Enter_your_data!P17&lt;&gt;0
            )
        ),
        "Error: Should be BLANK",
        MID(
            Enter_your_data!P17,
            FIND("(",Enter_your_data!P17)+1,
            FIND(")",Enter_your_data!P17)-FIND("(",Enter_your_data!P17)-1
        )
    )
)</f>
        <v>R</v>
      </c>
    </row>
    <row r="18" spans="1:15" ht="15.5" x14ac:dyDescent="0.35">
      <c r="A18" s="28" cm="1">
        <f t="array" ref="A18">_xlfn.IFS(Enter_your_data!B18 = 0, "Error: Org ID Missing", LEN(Enter_your_data!B18) &lt;&gt; 6, "Error: Invalid Org ID", LEN(Enter_your_data!B18) = 6, Enter_your_data!B18)</f>
        <v>100017</v>
      </c>
      <c r="B18" s="28" t="str">
        <f>IF(Enter_your_data!C18 = 0, "", Enter_your_data!C18)</f>
        <v/>
      </c>
      <c r="C18" s="28" t="str">
        <f>IF(Enter_your_data!D18=0,"Error: Org Size Missing",MID(Enter_your_data!D18,FIND("(",Enter_your_data!D18)+1,FIND(")",Enter_your_data!D18)-FIND("(",Enter_your_data!D18)-1))</f>
        <v>L</v>
      </c>
      <c r="D18" s="28" t="str">
        <f>IF(
   AND(Your_output!C18="L", OR(Enter_your_data!E18=Lists!$A$12, Enter_your_data!E18=Lists!$A$9)),
   "Error: Only Small Producers (S) can select " &amp;
      MID(Enter_your_data!E18, FIND("(", Enter_your_data!E18) + 1, FIND(")", Enter_your_data!E18) - FIND("(", Enter_your_data!E18) - 1) &amp;
      " submission periods",
   IF(
      AND(Your_output!C18="S", OR(Enter_your_data!E18=Lists!$A$10, Enter_your_data!E18=Lists!$A$11)),
      "Error: Only Large Producers (L) can select " &amp;
         IF(Enter_your_data!E18=Lists!$A$10, "2025-H1", "2025-H2") &amp;
         " submission periods",
      IF(
         AND(Your_output!C18="S", OR(Enter_your_data!E18=Lists!$A$5, Enter_your_data!E18=Lists!$A$6, Enter_your_data!E18=Lists!$A$7, Enter_your_data!E18=Lists!$A$8)),
         "Error: Small Producers (S) can select only 2024-P0 submission period",
         IF(
            Enter_your_data!E18=0,
            "Error: Period Missing",
            MID(Enter_your_data!E18, FIND("(", Enter_your_data!E18) + 1, FIND(")", Enter_your_data!E18) - FIND("(", Enter_your_data!E18) - 1)
         )
      )
   )
)</f>
        <v>2026-H1</v>
      </c>
      <c r="E18" s="28" t="str" cm="1">
        <f t="array" ref="E18">_xlfn.IFS(AND(Enter_your_data!F18 &lt;&gt; 0, OR(F18 = "CW", F18 = "OW")), "Error: Packaging Activity not blank for OW/CW", Enter_your_data!G18 = "Self-managed organisation waste - (OW)", "", Enter_your_data!D18 = 0, "Error: Org Size Missing", AND(Enter_your_data!F18 = 0, Your_output!C18 = "L"), "", AND(Enter_your_data!F18 = 0, Your_output!C18 = "S"), "Error: Pkg Activity Missing", AND(Enter_your_data!F18 = Lists!$D$7, Enter_your_data!G18 = Lists!$C$8), "Error: OM and HDC combination not allowed", Enter_your_data!F18 &lt;&gt; 0, MID(Enter_your_data!F18, FIND("(", Enter_your_data!F18) + 1, FIND(")", Enter_your_data!F18) - FIND("(", Enter_your_data!F18) - 1))</f>
        <v>IM</v>
      </c>
      <c r="F18" s="9" t="str">
        <f t="array" ref="F18">IF(Enter_your_data!G18=0,"Error: Pack Type Missing",
  IF(
     AND(
       C18="S",
       OR(Enter_your_data!E18=Lists!$A$9, Enter_your_data!E18=Lists!$A$12),
       NOT(OR(
         MID(Enter_your_data!G18,FIND("(",Enter_your_data!G18)+1,FIND(")",Enter_your_data!G18)-FIND("(",Enter_your_data!G18)-1)="SP",
         MID(Enter_your_data!G18,FIND("(",Enter_your_data!G18)+1,FIND(")",Enter_your_data!G18)-FIND("(",Enter_your_data!G18)-1)="HDC"
       ))
     ),
     "Error: Small Org only allowed SP or HDC",
     IF(AND(Enter_your_data!F18&lt;&gt;"",Enter_your_data!G18=Lists!$C$5),"Error: OW Invalid if Packaging Activity Not Empty",
        IF(AND(Enter_your_data!F18="",Enter_your_data!G18&lt;&gt;Lists!$C$4:$C$5),"Error: Pkg Activity Blank can only use OW/CW",
           IF(AND(C18="L",Enter_your_data!G18=Lists!$C$10),"Error: Large Org not allowed SP",
              IF(AND(Enter_your_data!F18=Lists!$D$7, Enter_your_data!G18=Lists!$C$8),"Error: OM and HDC combination not allowed",
                 MID(Enter_your_data!G18,FIND("(",Enter_your_data!G18)+1,FIND(")",Enter_your_data!G18)-FIND("(",Enter_your_data!G18)-1)
              )
           )
        )
     )
  )
)</f>
        <v>HH</v>
      </c>
      <c r="G18" s="28" t="str" cm="1">
        <f t="array" ref="G18">_xlfn.IFS(AND(E18 = "OM", Enter_your_data!H18 &lt;&gt; Lists!$S$3), "Error: Incorrect Class for Type", AND(E18 &lt;&gt; "OM", Your_output!F18 = "SP", Enter_your_data!H18 &lt;&gt; Lists!$G$2:$G$5), "Error: Incorrect Class for Type", AND(E18 &lt;&gt; "OM", Your_output!F18 = "HH", Enter_your_data!H18 &lt;&gt; Lists!$J$3:$J$4), "Error: Incorrect Class for Type", AND(E18 &lt;&gt; "OM", OR(Your_output!F18 = "HH", Your_output!F18 = "NH"), Enter_your_data!F18 = Lists!$S$2, Enter_your_data!H18 &lt;&gt; Lists!$S$3), "Error: Incorrect Class for Type", AND(E18 &lt;&gt; "OM", Your_output!F18 = "RU", Enter_your_data!H18 &lt;&gt; Lists!$O$3:$O$4), "Error: Incorrect Class for Type", AND(E18 &lt;&gt; "OM", Your_output!F18 = "NH", Enter_your_data!H18 &lt;&gt; Lists!$K$3:$K$6), "Error: Incorrect Class for Type", AND(E18 &lt;&gt; "OM", Your_output!F18 = "CW", Enter_your_data!H18 &lt;&gt; Lists!$L$3), "Error: Incorrect Class for Type", AND(E18 &lt;&gt; "OM", Your_output!F18 = "OW", Enter_your_data!H18 &lt;&gt; Lists!$M$3), "Error: Incorrect Class for Type", AND(E18 &lt;&gt; "OM", Your_output!F18 = "PB", Enter_your_data!H18 &lt;&gt; Lists!$N$3), "Error: Incorrect Class for Type", AND(E18 &lt;&gt; "OM", Enter_your_data!H18 = 0, Your_output!F18 &lt;&gt; "HDC", Your_output!F18 &lt;&gt; "NDC", Your_output!F18 &lt;&gt; "SP"), "Error: Incorrect Class for Type", AND(E18 &lt;&gt; "OM", Enter_your_data!H18 &lt;&gt; 0, OR(Your_output!F18 = "HDC", Your_output!F18 = "NDC")), "Error: Pkg Class Not Required", Enter_your_data!H18 = 0, "", Enter_your_data!H18 &lt;&gt; 0, MID(Enter_your_data!H18, FIND("(", Enter_your_data!H18) + 1, FIND(")", Enter_your_data!H18) - FIND("(", Enter_your_data!H18) - 1))</f>
        <v>P1</v>
      </c>
      <c r="H18" s="28" t="str">
        <f>IF(Enter_your_data!I18=0,"Error: Packaging material is empty",IF(AND(OR(Enter_your_data!G18=Lists!$C$9,Enter_your_data!G18=Lists!$C$8),NOT(OR(Enter_your_data!I18="Aluminium - (AL)",Enter_your_data!I18="Glass - (GL)",Enter_your_data!I18="Steel - (ST)",Enter_your_data!I18="Plastic - (PL)"))),"Error: Invalid Material for Drinks Container",MID(Enter_your_data!I18,FIND("(",Enter_your_data!I18)+1,FIND(")",Enter_your_data!I18)-FIND("(",Enter_your_data!I18)-1)))</f>
        <v>PL</v>
      </c>
      <c r="I18" s="9" t="str" cm="1">
        <f t="array" ref="I18">_xlfn.IFS(AND(Your_output!C18 = "S", Enter_your_data!E18 = Lists!$A$9, OR(Enter_your_data!G18 = Lists!$C$10, Enter_your_data!G18 = Lists!$C$8), Enter_your_data!I18 = Lists!$E$6, Enter_your_data!J18 &lt;&gt; 0), "Error: Should be BLANK", AND(Enter_your_data!D18 = Lists!$B$2, OR(Enter_your_data!E18 = Lists!$A$10, Enter_your_data!E18 = Lists!$A$11, Enter_your_data!E18 = Lists!$A$13), OR(Enter_your_data!G18 = Lists!$C$2, Enter_your_data!G18 = Lists!$C$6), Enter_your_data!I18 = Lists!$E$6, Enter_your_data!J18 = 0), "Error: Missing Plastic material subtype", AND(Enter_your_data!J18 &lt;&gt; 0, Your_output!H18 &lt;&gt; "OT", NOT(AND(Enter_your_data!D18 = Lists!$B$2, OR(Enter_your_data!E18 = Lists!$A$10, Enter_your_data!E18 = Lists!$A$11, Enter_your_data!E18 = Lists!$A$13), OR(Enter_your_data!G18 = Lists!$C$2, Enter_your_data!G18 = Lists!$C$6), Enter_your_data!I18 = Lists!$E$6))), "Error: Should be BLANK", AND(Enter_your_data!D18 = Lists!$B$2, OR(Enter_your_data!E18 = Lists!$A$10, Enter_your_data!E18 = Lists!$A$11, Enter_your_data!E18 = Lists!$A$13), OR(Enter_your_data!G18 = Lists!$C$2, Enter_your_data!G18 = Lists!$C$6), Enter_your_data!I18 = Lists!$E$6, NOT(OR(Enter_your_data!J18 = "Rigid", Enter_your_data!J18 = "Flexible"))), "Error: Invalid plastic material subtype", AND(OR(Enter_your_data!J18 = "Rigid", Enter_your_data!J18 = "Flexible")), Enter_your_data!J18, AND(Enter_your_data!J18 = 0, Your_output!H18 = "OT"), "Error: Sub Material Missing", AND(Enter_your_data!J18 = 0, Your_output!H18 &lt;&gt; "OT"), "", TRUE, Enter_your_data!J18)</f>
        <v>Rigid</v>
      </c>
      <c r="J18" s="28" t="str" cm="1">
        <f t="array" ref="J18">_xlfn.IFS(AND(OR(Your_output!F18 = "CW", Your_output!F18 = "OW"), Enter_your_data!K18 = 0), "Error: Nation Missing", Enter_your_data!K18 = 0, "", Enter_your_data!K18 = Enter_your_data!L18, "Error: Nation cannot be same", AND(Enter_your_data!K18 &lt;&gt; 0, NOT(OR(F18 = "OW", F18 = "CW"))), "Error: Nation not required", AND(Your_output!F18 &lt;&gt; "CW", Your_output!F18 &lt;&gt; "OW", Enter_your_data!K18 = 0), "", Enter_your_data!K18 &lt;&gt; 0, MID(Enter_your_data!K18, FIND("(", Enter_your_data!K18) + 1, FIND(")", Enter_your_data!K18) - FIND("(", Enter_your_data!K18) - 1))</f>
        <v/>
      </c>
      <c r="K18" s="28" t="str" cm="1">
        <f t="array" ref="K18">_xlfn.IFS(Enter_your_data!L18 = 0, "", AND(Your_output!J18 = "", Enter_your_data!L18 &lt;&gt; 0), "Error: Remove To Nation or add From Nation", ISNUMBER(SEARCH("Error", Your_output!J18)), Your_output!J18, AND(Your_output!J18 &lt;&gt; "", Enter_your_data!L18 &lt;&gt; 0), MID(Enter_your_data!L18, FIND("(", Enter_your_data!L18) + 1, FIND(")", Enter_your_data!L18) - FIND("(", Enter_your_data!L18) - 1))</f>
        <v/>
      </c>
      <c r="L18" s="28">
        <f>IF(Enter_your_data!M18 = 0, "Error: Quantity Missing", Enter_your_data!M18)</f>
        <v>390</v>
      </c>
      <c r="M18" s="28" t="str" cm="1">
        <f t="array" ref="M18">_xlfn.IFS(AND(Enter_your_data!N18 = 0, OR(Your_output!F18 = "HDC", Your_output!F18 = "NDC")), "Error: Quantity Missing", OR(AND(Enter_your_data!N18 &lt;&gt; 0, Your_output!F18 &lt;&gt; "HDC", AND(Enter_your_data!N18 &lt;&gt; 0, Your_output!F18 &lt;&gt; "NDC"))), "Error: Should be BLANK", AND(Enter_your_data!N18 = 0, OR(Your_output!F18 &lt;&gt; "HDC", Your_output!F18 &lt;&gt; "NDC")), "", AND(Enter_your_data!N18 &lt;&gt; 0, OR(Your_output!F18 = "HDC", Your_output!F18 = "NDC")), Enter_your_data!N18)</f>
        <v/>
      </c>
      <c r="N18" s="28" t="str">
        <f>IF(Enter_your_data!O18 = 0, "", Enter_your_data!O18)</f>
        <v/>
      </c>
      <c r="O18" s="9" t="str">
        <f>IF(
    Enter_your_data!P18=0,
    "",
    IF(
        OR(
            AND(Enter_your_data!D18&lt;&gt;Lists!$B$2, Enter_your_data!P18&lt;&gt;0),
            AND(
                NOT(OR(
                    Enter_your_data!G18=Lists!$C$2,
                    Enter_your_data!G18=Lists!$C$6,
                    Enter_your_data!G18=Lists!$C$8
                )),
                Enter_your_data!P18&lt;&gt;0
            ),
            AND(
                NOT(OR(
                    Enter_your_data!E18=Lists!$A$10,
                    Enter_your_data!E18=Lists!$A$11,
                    Enter_your_data!E18=Lists!$A$13
                )),
                Enter_your_data!P18&lt;&gt;0
            ),
            AND(
                Your_output!C18="S",
                Enter_your_data!E18=Lists!$A$9,
                OR(Enter_your_data!G18=Lists!$C$10, Enter_your_data!G18=Lists!$C$8),
                Enter_your_data!P18&lt;&gt;0
            )
        ),
        "Error: Should be BLANK",
        MID(
            Enter_your_data!P18,
            FIND("(",Enter_your_data!P18)+1,
            FIND(")",Enter_your_data!P18)-FIND("(",Enter_your_data!P18)-1
        )
    )
)</f>
        <v>G</v>
      </c>
    </row>
    <row r="19" spans="1:15" ht="15.5" x14ac:dyDescent="0.35">
      <c r="A19" s="28" cm="1">
        <f t="array" ref="A19">_xlfn.IFS(Enter_your_data!B19 = 0, "Error: Org ID Missing", LEN(Enter_your_data!B19) &lt;&gt; 6, "Error: Invalid Org ID", LEN(Enter_your_data!B19) = 6, Enter_your_data!B19)</f>
        <v>100018</v>
      </c>
      <c r="B19" s="28" t="str">
        <f>IF(Enter_your_data!C19 = 0, "", Enter_your_data!C19)</f>
        <v/>
      </c>
      <c r="C19" s="28" t="str">
        <f>IF(Enter_your_data!D19=0,"Error: Org Size Missing",MID(Enter_your_data!D19,FIND("(",Enter_your_data!D19)+1,FIND(")",Enter_your_data!D19)-FIND("(",Enter_your_data!D19)-1))</f>
        <v>L</v>
      </c>
      <c r="D19" s="28" t="str">
        <f>IF(
   AND(Your_output!C19="L", OR(Enter_your_data!E19=Lists!$A$12, Enter_your_data!E19=Lists!$A$9)),
   "Error: Only Small Producers (S) can select " &amp;
      MID(Enter_your_data!E19, FIND("(", Enter_your_data!E19) + 1, FIND(")", Enter_your_data!E19) - FIND("(", Enter_your_data!E19) - 1) &amp;
      " submission periods",
   IF(
      AND(Your_output!C19="S", OR(Enter_your_data!E19=Lists!$A$10, Enter_your_data!E19=Lists!$A$11)),
      "Error: Only Large Producers (L) can select " &amp;
         IF(Enter_your_data!E19=Lists!$A$10, "2025-H1", "2025-H2") &amp;
         " submission periods",
      IF(
         AND(Your_output!C19="S", OR(Enter_your_data!E19=Lists!$A$5, Enter_your_data!E19=Lists!$A$6, Enter_your_data!E19=Lists!$A$7, Enter_your_data!E19=Lists!$A$8)),
         "Error: Small Producers (S) can select only 2024-P0 submission period",
         IF(
            Enter_your_data!E19=0,
            "Error: Period Missing",
            MID(Enter_your_data!E19, FIND("(", Enter_your_data!E19) + 1, FIND(")", Enter_your_data!E19) - FIND("(", Enter_your_data!E19) - 1)
         )
      )
   )
)</f>
        <v>2026-H1</v>
      </c>
      <c r="E19" s="28" t="str" cm="1">
        <f t="array" ref="E19">_xlfn.IFS(AND(Enter_your_data!F19 &lt;&gt; 0, OR(F19 = "CW", F19 = "OW")), "Error: Packaging Activity not blank for OW/CW", Enter_your_data!G19 = "Self-managed organisation waste - (OW)", "", Enter_your_data!D19 = 0, "Error: Org Size Missing", AND(Enter_your_data!F19 = 0, Your_output!C19 = "L"), "", AND(Enter_your_data!F19 = 0, Your_output!C19 = "S"), "Error: Pkg Activity Missing", AND(Enter_your_data!F19 = Lists!$D$7, Enter_your_data!G19 = Lists!$C$8), "Error: OM and HDC combination not allowed", Enter_your_data!F19 &lt;&gt; 0, MID(Enter_your_data!F19, FIND("(", Enter_your_data!F19) + 1, FIND(")", Enter_your_data!F19) - FIND("(", Enter_your_data!F19) - 1))</f>
        <v>SE</v>
      </c>
      <c r="F19" s="9" t="str">
        <f t="array" ref="F19">IF(Enter_your_data!G19=0,"Error: Pack Type Missing",
  IF(
     AND(
       C19="S",
       OR(Enter_your_data!E19=Lists!$A$9, Enter_your_data!E19=Lists!$A$12),
       NOT(OR(
         MID(Enter_your_data!G19,FIND("(",Enter_your_data!G19)+1,FIND(")",Enter_your_data!G19)-FIND("(",Enter_your_data!G19)-1)="SP",
         MID(Enter_your_data!G19,FIND("(",Enter_your_data!G19)+1,FIND(")",Enter_your_data!G19)-FIND("(",Enter_your_data!G19)-1)="HDC"
       ))
     ),
     "Error: Small Org only allowed SP or HDC",
     IF(AND(Enter_your_data!F19&lt;&gt;"",Enter_your_data!G19=Lists!$C$5),"Error: OW Invalid if Packaging Activity Not Empty",
        IF(AND(Enter_your_data!F19="",Enter_your_data!G19&lt;&gt;Lists!$C$4:$C$5),"Error: Pkg Activity Blank can only use OW/CW",
           IF(AND(C19="L",Enter_your_data!G19=Lists!$C$10),"Error: Large Org not allowed SP",
              IF(AND(Enter_your_data!F19=Lists!$D$7, Enter_your_data!G19=Lists!$C$8),"Error: OM and HDC combination not allowed",
                 MID(Enter_your_data!G19,FIND("(",Enter_your_data!G19)+1,FIND(")",Enter_your_data!G19)-FIND("(",Enter_your_data!G19)-1)
              )
           )
        )
     )
  )
)</f>
        <v>HH</v>
      </c>
      <c r="G19" s="28" t="str" cm="1">
        <f t="array" ref="G19">_xlfn.IFS(AND(E19 = "OM", Enter_your_data!H19 &lt;&gt; Lists!$S$3), "Error: Incorrect Class for Type", AND(E19 &lt;&gt; "OM", Your_output!F19 = "SP", Enter_your_data!H19 &lt;&gt; Lists!$G$2:$G$5), "Error: Incorrect Class for Type", AND(E19 &lt;&gt; "OM", Your_output!F19 = "HH", Enter_your_data!H19 &lt;&gt; Lists!$J$3:$J$4), "Error: Incorrect Class for Type", AND(E19 &lt;&gt; "OM", OR(Your_output!F19 = "HH", Your_output!F19 = "NH"), Enter_your_data!F19 = Lists!$S$2, Enter_your_data!H19 &lt;&gt; Lists!$S$3), "Error: Incorrect Class for Type", AND(E19 &lt;&gt; "OM", Your_output!F19 = "RU", Enter_your_data!H19 &lt;&gt; Lists!$O$3:$O$4), "Error: Incorrect Class for Type", AND(E19 &lt;&gt; "OM", Your_output!F19 = "NH", Enter_your_data!H19 &lt;&gt; Lists!$K$3:$K$6), "Error: Incorrect Class for Type", AND(E19 &lt;&gt; "OM", Your_output!F19 = "CW", Enter_your_data!H19 &lt;&gt; Lists!$L$3), "Error: Incorrect Class for Type", AND(E19 &lt;&gt; "OM", Your_output!F19 = "OW", Enter_your_data!H19 &lt;&gt; Lists!$M$3), "Error: Incorrect Class for Type", AND(E19 &lt;&gt; "OM", Your_output!F19 = "PB", Enter_your_data!H19 &lt;&gt; Lists!$N$3), "Error: Incorrect Class for Type", AND(E19 &lt;&gt; "OM", Enter_your_data!H19 = 0, Your_output!F19 &lt;&gt; "HDC", Your_output!F19 &lt;&gt; "NDC", Your_output!F19 &lt;&gt; "SP"), "Error: Incorrect Class for Type", AND(E19 &lt;&gt; "OM", Enter_your_data!H19 &lt;&gt; 0, OR(Your_output!F19 = "HDC", Your_output!F19 = "NDC")), "Error: Pkg Class Not Required", Enter_your_data!H19 = 0, "", Enter_your_data!H19 &lt;&gt; 0, MID(Enter_your_data!H19, FIND("(", Enter_your_data!H19) + 1, FIND(")", Enter_your_data!H19) - FIND("(", Enter_your_data!H19) - 1))</f>
        <v>P1</v>
      </c>
      <c r="H19" s="28" t="str">
        <f>IF(Enter_your_data!I19=0,"Error: Packaging material is empty",IF(AND(OR(Enter_your_data!G19=Lists!$C$9,Enter_your_data!G19=Lists!$C$8),NOT(OR(Enter_your_data!I19="Aluminium - (AL)",Enter_your_data!I19="Glass - (GL)",Enter_your_data!I19="Steel - (ST)",Enter_your_data!I19="Plastic - (PL)"))),"Error: Invalid Material for Drinks Container",MID(Enter_your_data!I19,FIND("(",Enter_your_data!I19)+1,FIND(")",Enter_your_data!I19)-FIND("(",Enter_your_data!I19)-1)))</f>
        <v>PL</v>
      </c>
      <c r="I19" s="9" t="str" cm="1">
        <f t="array" ref="I19">_xlfn.IFS(AND(Your_output!C19 = "S", Enter_your_data!E19 = Lists!$A$9, OR(Enter_your_data!G19 = Lists!$C$10, Enter_your_data!G19 = Lists!$C$8), Enter_your_data!I19 = Lists!$E$6, Enter_your_data!J19 &lt;&gt; 0), "Error: Should be BLANK", AND(Enter_your_data!D19 = Lists!$B$2, OR(Enter_your_data!E19 = Lists!$A$10, Enter_your_data!E19 = Lists!$A$11, Enter_your_data!E19 = Lists!$A$13), OR(Enter_your_data!G19 = Lists!$C$2, Enter_your_data!G19 = Lists!$C$6), Enter_your_data!I19 = Lists!$E$6, Enter_your_data!J19 = 0), "Error: Missing Plastic material subtype", AND(Enter_your_data!J19 &lt;&gt; 0, Your_output!H19 &lt;&gt; "OT", NOT(AND(Enter_your_data!D19 = Lists!$B$2, OR(Enter_your_data!E19 = Lists!$A$10, Enter_your_data!E19 = Lists!$A$11, Enter_your_data!E19 = Lists!$A$13), OR(Enter_your_data!G19 = Lists!$C$2, Enter_your_data!G19 = Lists!$C$6), Enter_your_data!I19 = Lists!$E$6))), "Error: Should be BLANK", AND(Enter_your_data!D19 = Lists!$B$2, OR(Enter_your_data!E19 = Lists!$A$10, Enter_your_data!E19 = Lists!$A$11, Enter_your_data!E19 = Lists!$A$13), OR(Enter_your_data!G19 = Lists!$C$2, Enter_your_data!G19 = Lists!$C$6), Enter_your_data!I19 = Lists!$E$6, NOT(OR(Enter_your_data!J19 = "Rigid", Enter_your_data!J19 = "Flexible"))), "Error: Invalid plastic material subtype", AND(OR(Enter_your_data!J19 = "Rigid", Enter_your_data!J19 = "Flexible")), Enter_your_data!J19, AND(Enter_your_data!J19 = 0, Your_output!H19 = "OT"), "Error: Sub Material Missing", AND(Enter_your_data!J19 = 0, Your_output!H19 &lt;&gt; "OT"), "", TRUE, Enter_your_data!J19)</f>
        <v>Rigid</v>
      </c>
      <c r="J19" s="28" t="str" cm="1">
        <f t="array" ref="J19">_xlfn.IFS(AND(OR(Your_output!F19 = "CW", Your_output!F19 = "OW"), Enter_your_data!K19 = 0), "Error: Nation Missing", Enter_your_data!K19 = 0, "", Enter_your_data!K19 = Enter_your_data!L19, "Error: Nation cannot be same", AND(Enter_your_data!K19 &lt;&gt; 0, NOT(OR(F19 = "OW", F19 = "CW"))), "Error: Nation not required", AND(Your_output!F19 &lt;&gt; "CW", Your_output!F19 &lt;&gt; "OW", Enter_your_data!K19 = 0), "", Enter_your_data!K19 &lt;&gt; 0, MID(Enter_your_data!K19, FIND("(", Enter_your_data!K19) + 1, FIND(")", Enter_your_data!K19) - FIND("(", Enter_your_data!K19) - 1))</f>
        <v/>
      </c>
      <c r="K19" s="28" t="str" cm="1">
        <f t="array" ref="K19">_xlfn.IFS(Enter_your_data!L19 = 0, "", AND(Your_output!J19 = "", Enter_your_data!L19 &lt;&gt; 0), "Error: Remove To Nation or add From Nation", ISNUMBER(SEARCH("Error", Your_output!J19)), Your_output!J19, AND(Your_output!J19 &lt;&gt; "", Enter_your_data!L19 &lt;&gt; 0), MID(Enter_your_data!L19, FIND("(", Enter_your_data!L19) + 1, FIND(")", Enter_your_data!L19) - FIND("(", Enter_your_data!L19) - 1))</f>
        <v/>
      </c>
      <c r="L19" s="28">
        <f>IF(Enter_your_data!M19 = 0, "Error: Quantity Missing", Enter_your_data!M19)</f>
        <v>391</v>
      </c>
      <c r="M19" s="28" t="str" cm="1">
        <f t="array" ref="M19">_xlfn.IFS(AND(Enter_your_data!N19 = 0, OR(Your_output!F19 = "HDC", Your_output!F19 = "NDC")), "Error: Quantity Missing", OR(AND(Enter_your_data!N19 &lt;&gt; 0, Your_output!F19 &lt;&gt; "HDC", AND(Enter_your_data!N19 &lt;&gt; 0, Your_output!F19 &lt;&gt; "NDC"))), "Error: Should be BLANK", AND(Enter_your_data!N19 = 0, OR(Your_output!F19 &lt;&gt; "HDC", Your_output!F19 &lt;&gt; "NDC")), "", AND(Enter_your_data!N19 &lt;&gt; 0, OR(Your_output!F19 = "HDC", Your_output!F19 = "NDC")), Enter_your_data!N19)</f>
        <v/>
      </c>
      <c r="N19" s="28" t="str">
        <f>IF(Enter_your_data!O19 = 0, "", Enter_your_data!O19)</f>
        <v/>
      </c>
      <c r="O19" s="9" t="str">
        <f>IF(
    Enter_your_data!P19=0,
    "",
    IF(
        OR(
            AND(Enter_your_data!D19&lt;&gt;Lists!$B$2, Enter_your_data!P19&lt;&gt;0),
            AND(
                NOT(OR(
                    Enter_your_data!G19=Lists!$C$2,
                    Enter_your_data!G19=Lists!$C$6,
                    Enter_your_data!G19=Lists!$C$8
                )),
                Enter_your_data!P19&lt;&gt;0
            ),
            AND(
                NOT(OR(
                    Enter_your_data!E19=Lists!$A$10,
                    Enter_your_data!E19=Lists!$A$11,
                    Enter_your_data!E19=Lists!$A$13
                )),
                Enter_your_data!P19&lt;&gt;0
            ),
            AND(
                Your_output!C19="S",
                Enter_your_data!E19=Lists!$A$9,
                OR(Enter_your_data!G19=Lists!$C$10, Enter_your_data!G19=Lists!$C$8),
                Enter_your_data!P19&lt;&gt;0
            )
        ),
        "Error: Should be BLANK",
        MID(
            Enter_your_data!P19,
            FIND("(",Enter_your_data!P19)+1,
            FIND(")",Enter_your_data!P19)-FIND("(",Enter_your_data!P19)-1
        )
    )
)</f>
        <v>G</v>
      </c>
    </row>
    <row r="20" spans="1:15" ht="15.5" x14ac:dyDescent="0.35">
      <c r="A20" s="28" cm="1">
        <f t="array" ref="A20">_xlfn.IFS(Enter_your_data!B20 = 0, "Error: Org ID Missing", LEN(Enter_your_data!B20) &lt;&gt; 6, "Error: Invalid Org ID", LEN(Enter_your_data!B20) = 6, Enter_your_data!B20)</f>
        <v>100019</v>
      </c>
      <c r="B20" s="28" t="str">
        <f>IF(Enter_your_data!C20 = 0, "", Enter_your_data!C20)</f>
        <v/>
      </c>
      <c r="C20" s="28" t="str">
        <f>IF(Enter_your_data!D20=0,"Error: Org Size Missing",MID(Enter_your_data!D20,FIND("(",Enter_your_data!D20)+1,FIND(")",Enter_your_data!D20)-FIND("(",Enter_your_data!D20)-1))</f>
        <v>L</v>
      </c>
      <c r="D20" s="28" t="str">
        <f>IF(
   AND(Your_output!C20="L", OR(Enter_your_data!E20=Lists!$A$12, Enter_your_data!E20=Lists!$A$9)),
   "Error: Only Small Producers (S) can select " &amp;
      MID(Enter_your_data!E20, FIND("(", Enter_your_data!E20) + 1, FIND(")", Enter_your_data!E20) - FIND("(", Enter_your_data!E20) - 1) &amp;
      " submission periods",
   IF(
      AND(Your_output!C20="S", OR(Enter_your_data!E20=Lists!$A$10, Enter_your_data!E20=Lists!$A$11)),
      "Error: Only Large Producers (L) can select " &amp;
         IF(Enter_your_data!E20=Lists!$A$10, "2025-H1", "2025-H2") &amp;
         " submission periods",
      IF(
         AND(Your_output!C20="S", OR(Enter_your_data!E20=Lists!$A$5, Enter_your_data!E20=Lists!$A$6, Enter_your_data!E20=Lists!$A$7, Enter_your_data!E20=Lists!$A$8)),
         "Error: Small Producers (S) can select only 2024-P0 submission period",
         IF(
            Enter_your_data!E20=0,
            "Error: Period Missing",
            MID(Enter_your_data!E20, FIND("(", Enter_your_data!E20) + 1, FIND(")", Enter_your_data!E20) - FIND("(", Enter_your_data!E20) - 1)
         )
      )
   )
)</f>
        <v>2026-H1</v>
      </c>
      <c r="E20" s="28" t="str" cm="1">
        <f t="array" ref="E20">_xlfn.IFS(AND(Enter_your_data!F20 &lt;&gt; 0, OR(F20 = "CW", F20 = "OW")), "Error: Packaging Activity not blank for OW/CW", Enter_your_data!G20 = "Self-managed organisation waste - (OW)", "", Enter_your_data!D20 = 0, "Error: Org Size Missing", AND(Enter_your_data!F20 = 0, Your_output!C20 = "L"), "", AND(Enter_your_data!F20 = 0, Your_output!C20 = "S"), "Error: Pkg Activity Missing", AND(Enter_your_data!F20 = Lists!$D$7, Enter_your_data!G20 = Lists!$C$8), "Error: OM and HDC combination not allowed", Enter_your_data!F20 &lt;&gt; 0, MID(Enter_your_data!F20, FIND("(", Enter_your_data!F20) + 1, FIND(")", Enter_your_data!F20) - FIND("(", Enter_your_data!F20) - 1))</f>
        <v>HL</v>
      </c>
      <c r="F20" s="9" t="str">
        <f t="array" ref="F20">IF(Enter_your_data!G20=0,"Error: Pack Type Missing",
  IF(
     AND(
       C20="S",
       OR(Enter_your_data!E20=Lists!$A$9, Enter_your_data!E20=Lists!$A$12),
       NOT(OR(
         MID(Enter_your_data!G20,FIND("(",Enter_your_data!G20)+1,FIND(")",Enter_your_data!G20)-FIND("(",Enter_your_data!G20)-1)="SP",
         MID(Enter_your_data!G20,FIND("(",Enter_your_data!G20)+1,FIND(")",Enter_your_data!G20)-FIND("(",Enter_your_data!G20)-1)="HDC"
       ))
     ),
     "Error: Small Org only allowed SP or HDC",
     IF(AND(Enter_your_data!F20&lt;&gt;"",Enter_your_data!G20=Lists!$C$5),"Error: OW Invalid if Packaging Activity Not Empty",
        IF(AND(Enter_your_data!F20="",Enter_your_data!G20&lt;&gt;Lists!$C$4:$C$5),"Error: Pkg Activity Blank can only use OW/CW",
           IF(AND(C20="L",Enter_your_data!G20=Lists!$C$10),"Error: Large Org not allowed SP",
              IF(AND(Enter_your_data!F20=Lists!$D$7, Enter_your_data!G20=Lists!$C$8),"Error: OM and HDC combination not allowed",
                 MID(Enter_your_data!G20,FIND("(",Enter_your_data!G20)+1,FIND(")",Enter_your_data!G20)-FIND("(",Enter_your_data!G20)-1)
              )
           )
        )
     )
  )
)</f>
        <v>HH</v>
      </c>
      <c r="G20" s="28" t="str" cm="1">
        <f t="array" ref="G20">_xlfn.IFS(AND(E20 = "OM", Enter_your_data!H20 &lt;&gt; Lists!$S$3), "Error: Incorrect Class for Type", AND(E20 &lt;&gt; "OM", Your_output!F20 = "SP", Enter_your_data!H20 &lt;&gt; Lists!$G$2:$G$5), "Error: Incorrect Class for Type", AND(E20 &lt;&gt; "OM", Your_output!F20 = "HH", Enter_your_data!H20 &lt;&gt; Lists!$J$3:$J$4), "Error: Incorrect Class for Type", AND(E20 &lt;&gt; "OM", OR(Your_output!F20 = "HH", Your_output!F20 = "NH"), Enter_your_data!F20 = Lists!$S$2, Enter_your_data!H20 &lt;&gt; Lists!$S$3), "Error: Incorrect Class for Type", AND(E20 &lt;&gt; "OM", Your_output!F20 = "RU", Enter_your_data!H20 &lt;&gt; Lists!$O$3:$O$4), "Error: Incorrect Class for Type", AND(E20 &lt;&gt; "OM", Your_output!F20 = "NH", Enter_your_data!H20 &lt;&gt; Lists!$K$3:$K$6), "Error: Incorrect Class for Type", AND(E20 &lt;&gt; "OM", Your_output!F20 = "CW", Enter_your_data!H20 &lt;&gt; Lists!$L$3), "Error: Incorrect Class for Type", AND(E20 &lt;&gt; "OM", Your_output!F20 = "OW", Enter_your_data!H20 &lt;&gt; Lists!$M$3), "Error: Incorrect Class for Type", AND(E20 &lt;&gt; "OM", Your_output!F20 = "PB", Enter_your_data!H20 &lt;&gt; Lists!$N$3), "Error: Incorrect Class for Type", AND(E20 &lt;&gt; "OM", Enter_your_data!H20 = 0, Your_output!F20 &lt;&gt; "HDC", Your_output!F20 &lt;&gt; "NDC", Your_output!F20 &lt;&gt; "SP"), "Error: Incorrect Class for Type", AND(E20 &lt;&gt; "OM", Enter_your_data!H20 &lt;&gt; 0, OR(Your_output!F20 = "HDC", Your_output!F20 = "NDC")), "Error: Pkg Class Not Required", Enter_your_data!H20 = 0, "", Enter_your_data!H20 &lt;&gt; 0, MID(Enter_your_data!H20, FIND("(", Enter_your_data!H20) + 1, FIND(")", Enter_your_data!H20) - FIND("(", Enter_your_data!H20) - 1))</f>
        <v>P1</v>
      </c>
      <c r="H20" s="28" t="str">
        <f>IF(Enter_your_data!I20=0,"Error: Packaging material is empty",IF(AND(OR(Enter_your_data!G20=Lists!$C$9,Enter_your_data!G20=Lists!$C$8),NOT(OR(Enter_your_data!I20="Aluminium - (AL)",Enter_your_data!I20="Glass - (GL)",Enter_your_data!I20="Steel - (ST)",Enter_your_data!I20="Plastic - (PL)"))),"Error: Invalid Material for Drinks Container",MID(Enter_your_data!I20,FIND("(",Enter_your_data!I20)+1,FIND(")",Enter_your_data!I20)-FIND("(",Enter_your_data!I20)-1)))</f>
        <v>PL</v>
      </c>
      <c r="I20" s="9" t="str" cm="1">
        <f t="array" ref="I20">_xlfn.IFS(AND(Your_output!C20 = "S", Enter_your_data!E20 = Lists!$A$9, OR(Enter_your_data!G20 = Lists!$C$10, Enter_your_data!G20 = Lists!$C$8), Enter_your_data!I20 = Lists!$E$6, Enter_your_data!J20 &lt;&gt; 0), "Error: Should be BLANK", AND(Enter_your_data!D20 = Lists!$B$2, OR(Enter_your_data!E20 = Lists!$A$10, Enter_your_data!E20 = Lists!$A$11, Enter_your_data!E20 = Lists!$A$13), OR(Enter_your_data!G20 = Lists!$C$2, Enter_your_data!G20 = Lists!$C$6), Enter_your_data!I20 = Lists!$E$6, Enter_your_data!J20 = 0), "Error: Missing Plastic material subtype", AND(Enter_your_data!J20 &lt;&gt; 0, Your_output!H20 &lt;&gt; "OT", NOT(AND(Enter_your_data!D20 = Lists!$B$2, OR(Enter_your_data!E20 = Lists!$A$10, Enter_your_data!E20 = Lists!$A$11, Enter_your_data!E20 = Lists!$A$13), OR(Enter_your_data!G20 = Lists!$C$2, Enter_your_data!G20 = Lists!$C$6), Enter_your_data!I20 = Lists!$E$6))), "Error: Should be BLANK", AND(Enter_your_data!D20 = Lists!$B$2, OR(Enter_your_data!E20 = Lists!$A$10, Enter_your_data!E20 = Lists!$A$11, Enter_your_data!E20 = Lists!$A$13), OR(Enter_your_data!G20 = Lists!$C$2, Enter_your_data!G20 = Lists!$C$6), Enter_your_data!I20 = Lists!$E$6, NOT(OR(Enter_your_data!J20 = "Rigid", Enter_your_data!J20 = "Flexible"))), "Error: Invalid plastic material subtype", AND(OR(Enter_your_data!J20 = "Rigid", Enter_your_data!J20 = "Flexible")), Enter_your_data!J20, AND(Enter_your_data!J20 = 0, Your_output!H20 = "OT"), "Error: Sub Material Missing", AND(Enter_your_data!J20 = 0, Your_output!H20 &lt;&gt; "OT"), "", TRUE, Enter_your_data!J20)</f>
        <v>Rigid</v>
      </c>
      <c r="J20" s="28" t="str" cm="1">
        <f t="array" ref="J20">_xlfn.IFS(AND(OR(Your_output!F20 = "CW", Your_output!F20 = "OW"), Enter_your_data!K20 = 0), "Error: Nation Missing", Enter_your_data!K20 = 0, "", Enter_your_data!K20 = Enter_your_data!L20, "Error: Nation cannot be same", AND(Enter_your_data!K20 &lt;&gt; 0, NOT(OR(F20 = "OW", F20 = "CW"))), "Error: Nation not required", AND(Your_output!F20 &lt;&gt; "CW", Your_output!F20 &lt;&gt; "OW", Enter_your_data!K20 = 0), "", Enter_your_data!K20 &lt;&gt; 0, MID(Enter_your_data!K20, FIND("(", Enter_your_data!K20) + 1, FIND(")", Enter_your_data!K20) - FIND("(", Enter_your_data!K20) - 1))</f>
        <v/>
      </c>
      <c r="K20" s="28" t="str" cm="1">
        <f t="array" ref="K20">_xlfn.IFS(Enter_your_data!L20 = 0, "", AND(Your_output!J20 = "", Enter_your_data!L20 &lt;&gt; 0), "Error: Remove To Nation or add From Nation", ISNUMBER(SEARCH("Error", Your_output!J20)), Your_output!J20, AND(Your_output!J20 &lt;&gt; "", Enter_your_data!L20 &lt;&gt; 0), MID(Enter_your_data!L20, FIND("(", Enter_your_data!L20) + 1, FIND(")", Enter_your_data!L20) - FIND("(", Enter_your_data!L20) - 1))</f>
        <v/>
      </c>
      <c r="L20" s="28">
        <f>IF(Enter_your_data!M20 = 0, "Error: Quantity Missing", Enter_your_data!M20)</f>
        <v>392</v>
      </c>
      <c r="M20" s="28" t="str" cm="1">
        <f t="array" ref="M20">_xlfn.IFS(AND(Enter_your_data!N20 = 0, OR(Your_output!F20 = "HDC", Your_output!F20 = "NDC")), "Error: Quantity Missing", OR(AND(Enter_your_data!N20 &lt;&gt; 0, Your_output!F20 &lt;&gt; "HDC", AND(Enter_your_data!N20 &lt;&gt; 0, Your_output!F20 &lt;&gt; "NDC"))), "Error: Should be BLANK", AND(Enter_your_data!N20 = 0, OR(Your_output!F20 &lt;&gt; "HDC", Your_output!F20 &lt;&gt; "NDC")), "", AND(Enter_your_data!N20 &lt;&gt; 0, OR(Your_output!F20 = "HDC", Your_output!F20 = "NDC")), Enter_your_data!N20)</f>
        <v/>
      </c>
      <c r="N20" s="28" t="str">
        <f>IF(Enter_your_data!O20 = 0, "", Enter_your_data!O20)</f>
        <v/>
      </c>
      <c r="O20" s="9" t="str">
        <f>IF(
    Enter_your_data!P20=0,
    "",
    IF(
        OR(
            AND(Enter_your_data!D20&lt;&gt;Lists!$B$2, Enter_your_data!P20&lt;&gt;0),
            AND(
                NOT(OR(
                    Enter_your_data!G20=Lists!$C$2,
                    Enter_your_data!G20=Lists!$C$6,
                    Enter_your_data!G20=Lists!$C$8
                )),
                Enter_your_data!P20&lt;&gt;0
            ),
            AND(
                NOT(OR(
                    Enter_your_data!E20=Lists!$A$10,
                    Enter_your_data!E20=Lists!$A$11,
                    Enter_your_data!E20=Lists!$A$13
                )),
                Enter_your_data!P20&lt;&gt;0
            ),
            AND(
                Your_output!C20="S",
                Enter_your_data!E20=Lists!$A$9,
                OR(Enter_your_data!G20=Lists!$C$10, Enter_your_data!G20=Lists!$C$8),
                Enter_your_data!P20&lt;&gt;0
            )
        ),
        "Error: Should be BLANK",
        MID(
            Enter_your_data!P20,
            FIND("(",Enter_your_data!P20)+1,
            FIND(")",Enter_your_data!P20)-FIND("(",Enter_your_data!P20)-1
        )
    )
)</f>
        <v>A-M</v>
      </c>
    </row>
    <row r="21" spans="1:15" ht="15.5" x14ac:dyDescent="0.35">
      <c r="A21" s="28" cm="1">
        <f t="array" ref="A21">_xlfn.IFS(Enter_your_data!B21 = 0, "Error: Org ID Missing", LEN(Enter_your_data!B21) &lt;&gt; 6, "Error: Invalid Org ID", LEN(Enter_your_data!B21) = 6, Enter_your_data!B21)</f>
        <v>100020</v>
      </c>
      <c r="B21" s="28" t="str">
        <f>IF(Enter_your_data!C21 = 0, "", Enter_your_data!C21)</f>
        <v/>
      </c>
      <c r="C21" s="28" t="str">
        <f>IF(Enter_your_data!D21=0,"Error: Org Size Missing",MID(Enter_your_data!D21,FIND("(",Enter_your_data!D21)+1,FIND(")",Enter_your_data!D21)-FIND("(",Enter_your_data!D21)-1))</f>
        <v>L</v>
      </c>
      <c r="D21" s="28" t="str">
        <f>IF(
   AND(Your_output!C21="L", OR(Enter_your_data!E21=Lists!$A$12, Enter_your_data!E21=Lists!$A$9)),
   "Error: Only Small Producers (S) can select " &amp;
      MID(Enter_your_data!E21, FIND("(", Enter_your_data!E21) + 1, FIND(")", Enter_your_data!E21) - FIND("(", Enter_your_data!E21) - 1) &amp;
      " submission periods",
   IF(
      AND(Your_output!C21="S", OR(Enter_your_data!E21=Lists!$A$10, Enter_your_data!E21=Lists!$A$11)),
      "Error: Only Large Producers (L) can select " &amp;
         IF(Enter_your_data!E21=Lists!$A$10, "2025-H1", "2025-H2") &amp;
         " submission periods",
      IF(
         AND(Your_output!C21="S", OR(Enter_your_data!E21=Lists!$A$5, Enter_your_data!E21=Lists!$A$6, Enter_your_data!E21=Lists!$A$7, Enter_your_data!E21=Lists!$A$8)),
         "Error: Small Producers (S) can select only 2024-P0 submission period",
         IF(
            Enter_your_data!E21=0,
            "Error: Period Missing",
            MID(Enter_your_data!E21, FIND("(", Enter_your_data!E21) + 1, FIND(")", Enter_your_data!E21) - FIND("(", Enter_your_data!E21) - 1)
         )
      )
   )
)</f>
        <v>2026-H1</v>
      </c>
      <c r="E21" s="28" t="str" cm="1">
        <f t="array" ref="E21">_xlfn.IFS(AND(Enter_your_data!F21 &lt;&gt; 0, OR(F21 = "CW", F21 = "OW")), "Error: Packaging Activity not blank for OW/CW", Enter_your_data!G21 = "Self-managed organisation waste - (OW)", "", Enter_your_data!D21 = 0, "Error: Org Size Missing", AND(Enter_your_data!F21 = 0, Your_output!C21 = "L"), "", AND(Enter_your_data!F21 = 0, Your_output!C21 = "S"), "Error: Pkg Activity Missing", AND(Enter_your_data!F21 = Lists!$D$7, Enter_your_data!G21 = Lists!$C$8), "Error: OM and HDC combination not allowed", Enter_your_data!F21 &lt;&gt; 0, MID(Enter_your_data!F21, FIND("(", Enter_your_data!F21) + 1, FIND(")", Enter_your_data!F21) - FIND("(", Enter_your_data!F21) - 1))</f>
        <v>OM</v>
      </c>
      <c r="F21" s="9" t="str">
        <f t="array" ref="F21">IF(Enter_your_data!G21=0,"Error: Pack Type Missing",
  IF(
     AND(
       C21="S",
       OR(Enter_your_data!E21=Lists!$A$9, Enter_your_data!E21=Lists!$A$12),
       NOT(OR(
         MID(Enter_your_data!G21,FIND("(",Enter_your_data!G21)+1,FIND(")",Enter_your_data!G21)-FIND("(",Enter_your_data!G21)-1)="SP",
         MID(Enter_your_data!G21,FIND("(",Enter_your_data!G21)+1,FIND(")",Enter_your_data!G21)-FIND("(",Enter_your_data!G21)-1)="HDC"
       ))
     ),
     "Error: Small Org only allowed SP or HDC",
     IF(AND(Enter_your_data!F21&lt;&gt;"",Enter_your_data!G21=Lists!$C$5),"Error: OW Invalid if Packaging Activity Not Empty",
        IF(AND(Enter_your_data!F21="",Enter_your_data!G21&lt;&gt;Lists!$C$4:$C$5),"Error: Pkg Activity Blank can only use OW/CW",
           IF(AND(C21="L",Enter_your_data!G21=Lists!$C$10),"Error: Large Org not allowed SP",
              IF(AND(Enter_your_data!F21=Lists!$D$7, Enter_your_data!G21=Lists!$C$8),"Error: OM and HDC combination not allowed",
                 MID(Enter_your_data!G21,FIND("(",Enter_your_data!G21)+1,FIND(")",Enter_your_data!G21)-FIND("(",Enter_your_data!G21)-1)
              )
           )
        )
     )
  )
)</f>
        <v>HH</v>
      </c>
      <c r="G21" s="28" t="str" cm="1">
        <f t="array" ref="G21">_xlfn.IFS(AND(E21 = "OM", Enter_your_data!H21 &lt;&gt; Lists!$S$3), "Error: Incorrect Class for Type", AND(E21 &lt;&gt; "OM", Your_output!F21 = "SP", Enter_your_data!H21 &lt;&gt; Lists!$G$2:$G$5), "Error: Incorrect Class for Type", AND(E21 &lt;&gt; "OM", Your_output!F21 = "HH", Enter_your_data!H21 &lt;&gt; Lists!$J$3:$J$4), "Error: Incorrect Class for Type", AND(E21 &lt;&gt; "OM", OR(Your_output!F21 = "HH", Your_output!F21 = "NH"), Enter_your_data!F21 = Lists!$S$2, Enter_your_data!H21 &lt;&gt; Lists!$S$3), "Error: Incorrect Class for Type", AND(E21 &lt;&gt; "OM", Your_output!F21 = "RU", Enter_your_data!H21 &lt;&gt; Lists!$O$3:$O$4), "Error: Incorrect Class for Type", AND(E21 &lt;&gt; "OM", Your_output!F21 = "NH", Enter_your_data!H21 &lt;&gt; Lists!$K$3:$K$6), "Error: Incorrect Class for Type", AND(E21 &lt;&gt; "OM", Your_output!F21 = "CW", Enter_your_data!H21 &lt;&gt; Lists!$L$3), "Error: Incorrect Class for Type", AND(E21 &lt;&gt; "OM", Your_output!F21 = "OW", Enter_your_data!H21 &lt;&gt; Lists!$M$3), "Error: Incorrect Class for Type", AND(E21 &lt;&gt; "OM", Your_output!F21 = "PB", Enter_your_data!H21 &lt;&gt; Lists!$N$3), "Error: Incorrect Class for Type", AND(E21 &lt;&gt; "OM", Enter_your_data!H21 = 0, Your_output!F21 &lt;&gt; "HDC", Your_output!F21 &lt;&gt; "NDC", Your_output!F21 &lt;&gt; "SP"), "Error: Incorrect Class for Type", AND(E21 &lt;&gt; "OM", Enter_your_data!H21 &lt;&gt; 0, OR(Your_output!F21 = "HDC", Your_output!F21 = "NDC")), "Error: Pkg Class Not Required", Enter_your_data!H21 = 0, "", Enter_your_data!H21 &lt;&gt; 0, MID(Enter_your_data!H21, FIND("(", Enter_your_data!H21) + 1, FIND(")", Enter_your_data!H21) - FIND("(", Enter_your_data!H21) - 1))</f>
        <v>P6</v>
      </c>
      <c r="H21" s="28" t="str">
        <f>IF(Enter_your_data!I21=0,"Error: Packaging material is empty",IF(AND(OR(Enter_your_data!G21=Lists!$C$9,Enter_your_data!G21=Lists!$C$8),NOT(OR(Enter_your_data!I21="Aluminium - (AL)",Enter_your_data!I21="Glass - (GL)",Enter_your_data!I21="Steel - (ST)",Enter_your_data!I21="Plastic - (PL)"))),"Error: Invalid Material for Drinks Container",MID(Enter_your_data!I21,FIND("(",Enter_your_data!I21)+1,FIND(")",Enter_your_data!I21)-FIND("(",Enter_your_data!I21)-1)))</f>
        <v>PL</v>
      </c>
      <c r="I21" s="9" t="str" cm="1">
        <f t="array" ref="I21">_xlfn.IFS(AND(Your_output!C21 = "S", Enter_your_data!E21 = Lists!$A$9, OR(Enter_your_data!G21 = Lists!$C$10, Enter_your_data!G21 = Lists!$C$8), Enter_your_data!I21 = Lists!$E$6, Enter_your_data!J21 &lt;&gt; 0), "Error: Should be BLANK", AND(Enter_your_data!D21 = Lists!$B$2, OR(Enter_your_data!E21 = Lists!$A$10, Enter_your_data!E21 = Lists!$A$11, Enter_your_data!E21 = Lists!$A$13), OR(Enter_your_data!G21 = Lists!$C$2, Enter_your_data!G21 = Lists!$C$6), Enter_your_data!I21 = Lists!$E$6, Enter_your_data!J21 = 0), "Error: Missing Plastic material subtype", AND(Enter_your_data!J21 &lt;&gt; 0, Your_output!H21 &lt;&gt; "OT", NOT(AND(Enter_your_data!D21 = Lists!$B$2, OR(Enter_your_data!E21 = Lists!$A$10, Enter_your_data!E21 = Lists!$A$11, Enter_your_data!E21 = Lists!$A$13), OR(Enter_your_data!G21 = Lists!$C$2, Enter_your_data!G21 = Lists!$C$6), Enter_your_data!I21 = Lists!$E$6))), "Error: Should be BLANK", AND(Enter_your_data!D21 = Lists!$B$2, OR(Enter_your_data!E21 = Lists!$A$10, Enter_your_data!E21 = Lists!$A$11, Enter_your_data!E21 = Lists!$A$13), OR(Enter_your_data!G21 = Lists!$C$2, Enter_your_data!G21 = Lists!$C$6), Enter_your_data!I21 = Lists!$E$6, NOT(OR(Enter_your_data!J21 = "Rigid", Enter_your_data!J21 = "Flexible"))), "Error: Invalid plastic material subtype", AND(OR(Enter_your_data!J21 = "Rigid", Enter_your_data!J21 = "Flexible")), Enter_your_data!J21, AND(Enter_your_data!J21 = 0, Your_output!H21 = "OT"), "Error: Sub Material Missing", AND(Enter_your_data!J21 = 0, Your_output!H21 &lt;&gt; "OT"), "", TRUE, Enter_your_data!J21)</f>
        <v>Rigid</v>
      </c>
      <c r="J21" s="28" t="str" cm="1">
        <f t="array" ref="J21">_xlfn.IFS(AND(OR(Your_output!F21 = "CW", Your_output!F21 = "OW"), Enter_your_data!K21 = 0), "Error: Nation Missing", Enter_your_data!K21 = 0, "", Enter_your_data!K21 = Enter_your_data!L21, "Error: Nation cannot be same", AND(Enter_your_data!K21 &lt;&gt; 0, NOT(OR(F21 = "OW", F21 = "CW"))), "Error: Nation not required", AND(Your_output!F21 &lt;&gt; "CW", Your_output!F21 &lt;&gt; "OW", Enter_your_data!K21 = 0), "", Enter_your_data!K21 &lt;&gt; 0, MID(Enter_your_data!K21, FIND("(", Enter_your_data!K21) + 1, FIND(")", Enter_your_data!K21) - FIND("(", Enter_your_data!K21) - 1))</f>
        <v/>
      </c>
      <c r="K21" s="28" t="str" cm="1">
        <f t="array" ref="K21">_xlfn.IFS(Enter_your_data!L21 = 0, "", AND(Your_output!J21 = "", Enter_your_data!L21 &lt;&gt; 0), "Error: Remove To Nation or add From Nation", ISNUMBER(SEARCH("Error", Your_output!J21)), Your_output!J21, AND(Your_output!J21 &lt;&gt; "", Enter_your_data!L21 &lt;&gt; 0), MID(Enter_your_data!L21, FIND("(", Enter_your_data!L21) + 1, FIND(")", Enter_your_data!L21) - FIND("(", Enter_your_data!L21) - 1))</f>
        <v/>
      </c>
      <c r="L21" s="28">
        <f>IF(Enter_your_data!M21 = 0, "Error: Quantity Missing", Enter_your_data!M21)</f>
        <v>393</v>
      </c>
      <c r="M21" s="28" t="str" cm="1">
        <f t="array" ref="M21">_xlfn.IFS(AND(Enter_your_data!N21 = 0, OR(Your_output!F21 = "HDC", Your_output!F21 = "NDC")), "Error: Quantity Missing", OR(AND(Enter_your_data!N21 &lt;&gt; 0, Your_output!F21 &lt;&gt; "HDC", AND(Enter_your_data!N21 &lt;&gt; 0, Your_output!F21 &lt;&gt; "NDC"))), "Error: Should be BLANK", AND(Enter_your_data!N21 = 0, OR(Your_output!F21 &lt;&gt; "HDC", Your_output!F21 &lt;&gt; "NDC")), "", AND(Enter_your_data!N21 &lt;&gt; 0, OR(Your_output!F21 = "HDC", Your_output!F21 = "NDC")), Enter_your_data!N21)</f>
        <v/>
      </c>
      <c r="N21" s="28" t="str">
        <f>IF(Enter_your_data!O21 = 0, "", Enter_your_data!O21)</f>
        <v/>
      </c>
      <c r="O21" s="9" t="str">
        <f>IF(
    Enter_your_data!P21=0,
    "",
    IF(
        OR(
            AND(Enter_your_data!D21&lt;&gt;Lists!$B$2, Enter_your_data!P21&lt;&gt;0),
            AND(
                NOT(OR(
                    Enter_your_data!G21=Lists!$C$2,
                    Enter_your_data!G21=Lists!$C$6,
                    Enter_your_data!G21=Lists!$C$8
                )),
                Enter_your_data!P21&lt;&gt;0
            ),
            AND(
                NOT(OR(
                    Enter_your_data!E21=Lists!$A$10,
                    Enter_your_data!E21=Lists!$A$11,
                    Enter_your_data!E21=Lists!$A$13
                )),
                Enter_your_data!P21&lt;&gt;0
            ),
            AND(
                Your_output!C21="S",
                Enter_your_data!E21=Lists!$A$9,
                OR(Enter_your_data!G21=Lists!$C$10, Enter_your_data!G21=Lists!$C$8),
                Enter_your_data!P21&lt;&gt;0
            )
        ),
        "Error: Should be BLANK",
        MID(
            Enter_your_data!P21,
            FIND("(",Enter_your_data!P21)+1,
            FIND(")",Enter_your_data!P21)-FIND("(",Enter_your_data!P21)-1
        )
    )
)</f>
        <v>R-M</v>
      </c>
    </row>
    <row r="22" spans="1:15" ht="15.5" x14ac:dyDescent="0.35">
      <c r="A22" s="28" cm="1">
        <f t="array" ref="A22">_xlfn.IFS(Enter_your_data!B22 = 0, "Error: Org ID Missing", LEN(Enter_your_data!B22) &lt;&gt; 6, "Error: Invalid Org ID", LEN(Enter_your_data!B22) = 6, Enter_your_data!B22)</f>
        <v>100021</v>
      </c>
      <c r="B22" s="28" t="str">
        <f>IF(Enter_your_data!C22 = 0, "", Enter_your_data!C22)</f>
        <v/>
      </c>
      <c r="C22" s="28" t="str">
        <f>IF(Enter_your_data!D22=0,"Error: Org Size Missing",MID(Enter_your_data!D22,FIND("(",Enter_your_data!D22)+1,FIND(")",Enter_your_data!D22)-FIND("(",Enter_your_data!D22)-1))</f>
        <v>L</v>
      </c>
      <c r="D22" s="28" t="str">
        <f>IF(
   AND(Your_output!C22="L", OR(Enter_your_data!E22=Lists!$A$12, Enter_your_data!E22=Lists!$A$9)),
   "Error: Only Small Producers (S) can select " &amp;
      MID(Enter_your_data!E22, FIND("(", Enter_your_data!E22) + 1, FIND(")", Enter_your_data!E22) - FIND("(", Enter_your_data!E22) - 1) &amp;
      " submission periods",
   IF(
      AND(Your_output!C22="S", OR(Enter_your_data!E22=Lists!$A$10, Enter_your_data!E22=Lists!$A$11)),
      "Error: Only Large Producers (L) can select " &amp;
         IF(Enter_your_data!E22=Lists!$A$10, "2025-H1", "2025-H2") &amp;
         " submission periods",
      IF(
         AND(Your_output!C22="S", OR(Enter_your_data!E22=Lists!$A$5, Enter_your_data!E22=Lists!$A$6, Enter_your_data!E22=Lists!$A$7, Enter_your_data!E22=Lists!$A$8)),
         "Error: Small Producers (S) can select only 2024-P0 submission period",
         IF(
            Enter_your_data!E22=0,
            "Error: Period Missing",
            MID(Enter_your_data!E22, FIND("(", Enter_your_data!E22) + 1, FIND(")", Enter_your_data!E22) - FIND("(", Enter_your_data!E22) - 1)
         )
      )
   )
)</f>
        <v>2026-H1</v>
      </c>
      <c r="E22" s="28" t="str" cm="1">
        <f t="array" ref="E22">_xlfn.IFS(AND(Enter_your_data!F22 &lt;&gt; 0, OR(F22 = "CW", F22 = "OW")), "Error: Packaging Activity not blank for OW/CW", Enter_your_data!G22 = "Self-managed organisation waste - (OW)", "", Enter_your_data!D22 = 0, "Error: Org Size Missing", AND(Enter_your_data!F22 = 0, Your_output!C22 = "L"), "", AND(Enter_your_data!F22 = 0, Your_output!C22 = "S"), "Error: Pkg Activity Missing", AND(Enter_your_data!F22 = Lists!$D$7, Enter_your_data!G22 = Lists!$C$8), "Error: OM and HDC combination not allowed", Enter_your_data!F22 &lt;&gt; 0, MID(Enter_your_data!F22, FIND("(", Enter_your_data!F22) + 1, FIND(")", Enter_your_data!F22) - FIND("(", Enter_your_data!F22) - 1))</f>
        <v>SO</v>
      </c>
      <c r="F22" s="9" t="str">
        <f t="array" ref="F22">IF(Enter_your_data!G22=0,"Error: Pack Type Missing",
  IF(
     AND(
       C22="S",
       OR(Enter_your_data!E22=Lists!$A$9, Enter_your_data!E22=Lists!$A$12),
       NOT(OR(
         MID(Enter_your_data!G22,FIND("(",Enter_your_data!G22)+1,FIND(")",Enter_your_data!G22)-FIND("(",Enter_your_data!G22)-1)="SP",
         MID(Enter_your_data!G22,FIND("(",Enter_your_data!G22)+1,FIND(")",Enter_your_data!G22)-FIND("(",Enter_your_data!G22)-1)="HDC"
       ))
     ),
     "Error: Small Org only allowed SP or HDC",
     IF(AND(Enter_your_data!F22&lt;&gt;"",Enter_your_data!G22=Lists!$C$5),"Error: OW Invalid if Packaging Activity Not Empty",
        IF(AND(Enter_your_data!F22="",Enter_your_data!G22&lt;&gt;Lists!$C$4:$C$5),"Error: Pkg Activity Blank can only use OW/CW",
           IF(AND(C22="L",Enter_your_data!G22=Lists!$C$10),"Error: Large Org not allowed SP",
              IF(AND(Enter_your_data!F22=Lists!$D$7, Enter_your_data!G22=Lists!$C$8),"Error: OM and HDC combination not allowed",
                 MID(Enter_your_data!G22,FIND("(",Enter_your_data!G22)+1,FIND(")",Enter_your_data!G22)-FIND("(",Enter_your_data!G22)-1)
              )
           )
        )
     )
  )
)</f>
        <v>HH</v>
      </c>
      <c r="G22" s="28" t="str" cm="1">
        <f t="array" ref="G22">_xlfn.IFS(AND(E22 = "OM", Enter_your_data!H22 &lt;&gt; Lists!$S$3), "Error: Incorrect Class for Type", AND(E22 &lt;&gt; "OM", Your_output!F22 = "SP", Enter_your_data!H22 &lt;&gt; Lists!$G$2:$G$5), "Error: Incorrect Class for Type", AND(E22 &lt;&gt; "OM", Your_output!F22 = "HH", Enter_your_data!H22 &lt;&gt; Lists!$J$3:$J$4), "Error: Incorrect Class for Type", AND(E22 &lt;&gt; "OM", OR(Your_output!F22 = "HH", Your_output!F22 = "NH"), Enter_your_data!F22 = Lists!$S$2, Enter_your_data!H22 &lt;&gt; Lists!$S$3), "Error: Incorrect Class for Type", AND(E22 &lt;&gt; "OM", Your_output!F22 = "RU", Enter_your_data!H22 &lt;&gt; Lists!$O$3:$O$4), "Error: Incorrect Class for Type", AND(E22 &lt;&gt; "OM", Your_output!F22 = "NH", Enter_your_data!H22 &lt;&gt; Lists!$K$3:$K$6), "Error: Incorrect Class for Type", AND(E22 &lt;&gt; "OM", Your_output!F22 = "CW", Enter_your_data!H22 &lt;&gt; Lists!$L$3), "Error: Incorrect Class for Type", AND(E22 &lt;&gt; "OM", Your_output!F22 = "OW", Enter_your_data!H22 &lt;&gt; Lists!$M$3), "Error: Incorrect Class for Type", AND(E22 &lt;&gt; "OM", Your_output!F22 = "PB", Enter_your_data!H22 &lt;&gt; Lists!$N$3), "Error: Incorrect Class for Type", AND(E22 &lt;&gt; "OM", Enter_your_data!H22 = 0, Your_output!F22 &lt;&gt; "HDC", Your_output!F22 &lt;&gt; "NDC", Your_output!F22 &lt;&gt; "SP"), "Error: Incorrect Class for Type", AND(E22 &lt;&gt; "OM", Enter_your_data!H22 &lt;&gt; 0, OR(Your_output!F22 = "HDC", Your_output!F22 = "NDC")), "Error: Pkg Class Not Required", Enter_your_data!H22 = 0, "", Enter_your_data!H22 &lt;&gt; 0, MID(Enter_your_data!H22, FIND("(", Enter_your_data!H22) + 1, FIND(")", Enter_your_data!H22) - FIND("(", Enter_your_data!H22) - 1))</f>
        <v>P1</v>
      </c>
      <c r="H22" s="28" t="str">
        <f>IF(Enter_your_data!I22=0,"Error: Packaging material is empty",IF(AND(OR(Enter_your_data!G22=Lists!$C$9,Enter_your_data!G22=Lists!$C$8),NOT(OR(Enter_your_data!I22="Aluminium - (AL)",Enter_your_data!I22="Glass - (GL)",Enter_your_data!I22="Steel - (ST)",Enter_your_data!I22="Plastic - (PL)"))),"Error: Invalid Material for Drinks Container",MID(Enter_your_data!I22,FIND("(",Enter_your_data!I22)+1,FIND(")",Enter_your_data!I22)-FIND("(",Enter_your_data!I22)-1)))</f>
        <v>OT</v>
      </c>
      <c r="I22" s="9" t="str" cm="1">
        <f t="array" ref="I22">_xlfn.IFS(AND(Your_output!C22 = "S", Enter_your_data!E22 = Lists!$A$9, OR(Enter_your_data!G22 = Lists!$C$10, Enter_your_data!G22 = Lists!$C$8), Enter_your_data!I22 = Lists!$E$6, Enter_your_data!J22 &lt;&gt; 0), "Error: Should be BLANK", AND(Enter_your_data!D22 = Lists!$B$2, OR(Enter_your_data!E22 = Lists!$A$10, Enter_your_data!E22 = Lists!$A$11, Enter_your_data!E22 = Lists!$A$13), OR(Enter_your_data!G22 = Lists!$C$2, Enter_your_data!G22 = Lists!$C$6), Enter_your_data!I22 = Lists!$E$6, Enter_your_data!J22 = 0), "Error: Missing Plastic material subtype", AND(Enter_your_data!J22 &lt;&gt; 0, Your_output!H22 &lt;&gt; "OT", NOT(AND(Enter_your_data!D22 = Lists!$B$2, OR(Enter_your_data!E22 = Lists!$A$10, Enter_your_data!E22 = Lists!$A$11, Enter_your_data!E22 = Lists!$A$13), OR(Enter_your_data!G22 = Lists!$C$2, Enter_your_data!G22 = Lists!$C$6), Enter_your_data!I22 = Lists!$E$6))), "Error: Should be BLANK", AND(Enter_your_data!D22 = Lists!$B$2, OR(Enter_your_data!E22 = Lists!$A$10, Enter_your_data!E22 = Lists!$A$11, Enter_your_data!E22 = Lists!$A$13), OR(Enter_your_data!G22 = Lists!$C$2, Enter_your_data!G22 = Lists!$C$6), Enter_your_data!I22 = Lists!$E$6, NOT(OR(Enter_your_data!J22 = "Rigid", Enter_your_data!J22 = "Flexible"))), "Error: Invalid plastic material subtype", AND(OR(Enter_your_data!J22 = "Rigid", Enter_your_data!J22 = "Flexible")), Enter_your_data!J22, AND(Enter_your_data!J22 = 0, Your_output!H22 = "OT"), "Error: Sub Material Missing", AND(Enter_your_data!J22 = 0, Your_output!H22 &lt;&gt; "OT"), "", TRUE, Enter_your_data!J22)</f>
        <v xml:space="preserve">Hemp </v>
      </c>
      <c r="J22" s="28" t="str" cm="1">
        <f t="array" ref="J22">_xlfn.IFS(AND(OR(Your_output!F22 = "CW", Your_output!F22 = "OW"), Enter_your_data!K22 = 0), "Error: Nation Missing", Enter_your_data!K22 = 0, "", Enter_your_data!K22 = Enter_your_data!L22, "Error: Nation cannot be same", AND(Enter_your_data!K22 &lt;&gt; 0, NOT(OR(F22 = "OW", F22 = "CW"))), "Error: Nation not required", AND(Your_output!F22 &lt;&gt; "CW", Your_output!F22 &lt;&gt; "OW", Enter_your_data!K22 = 0), "", Enter_your_data!K22 &lt;&gt; 0, MID(Enter_your_data!K22, FIND("(", Enter_your_data!K22) + 1, FIND(")", Enter_your_data!K22) - FIND("(", Enter_your_data!K22) - 1))</f>
        <v/>
      </c>
      <c r="K22" s="28" t="str" cm="1">
        <f t="array" ref="K22">_xlfn.IFS(Enter_your_data!L22 = 0, "", AND(Your_output!J22 = "", Enter_your_data!L22 &lt;&gt; 0), "Error: Remove To Nation or add From Nation", ISNUMBER(SEARCH("Error", Your_output!J22)), Your_output!J22, AND(Your_output!J22 &lt;&gt; "", Enter_your_data!L22 &lt;&gt; 0), MID(Enter_your_data!L22, FIND("(", Enter_your_data!L22) + 1, FIND(")", Enter_your_data!L22) - FIND("(", Enter_your_data!L22) - 1))</f>
        <v/>
      </c>
      <c r="L22" s="28">
        <f>IF(Enter_your_data!M22 = 0, "Error: Quantity Missing", Enter_your_data!M22)</f>
        <v>394</v>
      </c>
      <c r="M22" s="28" t="str" cm="1">
        <f t="array" ref="M22">_xlfn.IFS(AND(Enter_your_data!N22 = 0, OR(Your_output!F22 = "HDC", Your_output!F22 = "NDC")), "Error: Quantity Missing", OR(AND(Enter_your_data!N22 &lt;&gt; 0, Your_output!F22 &lt;&gt; "HDC", AND(Enter_your_data!N22 &lt;&gt; 0, Your_output!F22 &lt;&gt; "NDC"))), "Error: Should be BLANK", AND(Enter_your_data!N22 = 0, OR(Your_output!F22 &lt;&gt; "HDC", Your_output!F22 &lt;&gt; "NDC")), "", AND(Enter_your_data!N22 &lt;&gt; 0, OR(Your_output!F22 = "HDC", Your_output!F22 = "NDC")), Enter_your_data!N22)</f>
        <v/>
      </c>
      <c r="N22" s="28" t="str">
        <f>IF(Enter_your_data!O22 = 0, "", Enter_your_data!O22)</f>
        <v/>
      </c>
      <c r="O22" s="9" t="str">
        <f>IF(
    Enter_your_data!P22=0,
    "",
    IF(
        OR(
            AND(Enter_your_data!D22&lt;&gt;Lists!$B$2, Enter_your_data!P22&lt;&gt;0),
            AND(
                NOT(OR(
                    Enter_your_data!G22=Lists!$C$2,
                    Enter_your_data!G22=Lists!$C$6,
                    Enter_your_data!G22=Lists!$C$8
                )),
                Enter_your_data!P22&lt;&gt;0
            ),
            AND(
                NOT(OR(
                    Enter_your_data!E22=Lists!$A$10,
                    Enter_your_data!E22=Lists!$A$11,
                    Enter_your_data!E22=Lists!$A$13
                )),
                Enter_your_data!P22&lt;&gt;0
            ),
            AND(
                Your_output!C22="S",
                Enter_your_data!E22=Lists!$A$9,
                OR(Enter_your_data!G22=Lists!$C$10, Enter_your_data!G22=Lists!$C$8),
                Enter_your_data!P22&lt;&gt;0
            )
        ),
        "Error: Should be BLANK",
        MID(
            Enter_your_data!P22,
            FIND("(",Enter_your_data!P22)+1,
            FIND(")",Enter_your_data!P22)-FIND("(",Enter_your_data!P22)-1
        )
    )
)</f>
        <v>A-M</v>
      </c>
    </row>
    <row r="23" spans="1:15" ht="15.5" x14ac:dyDescent="0.35">
      <c r="A23" s="28" cm="1">
        <f t="array" ref="A23">_xlfn.IFS(Enter_your_data!B23 = 0, "Error: Org ID Missing", LEN(Enter_your_data!B23) &lt;&gt; 6, "Error: Invalid Org ID", LEN(Enter_your_data!B23) = 6, Enter_your_data!B23)</f>
        <v>100022</v>
      </c>
      <c r="B23" s="28" t="str">
        <f>IF(Enter_your_data!C23 = 0, "", Enter_your_data!C23)</f>
        <v/>
      </c>
      <c r="C23" s="28" t="str">
        <f>IF(Enter_your_data!D23=0,"Error: Org Size Missing",MID(Enter_your_data!D23,FIND("(",Enter_your_data!D23)+1,FIND(")",Enter_your_data!D23)-FIND("(",Enter_your_data!D23)-1))</f>
        <v>L</v>
      </c>
      <c r="D23" s="28" t="str">
        <f>IF(
   AND(Your_output!C23="L", OR(Enter_your_data!E23=Lists!$A$12, Enter_your_data!E23=Lists!$A$9)),
   "Error: Only Small Producers (S) can select " &amp;
      MID(Enter_your_data!E23, FIND("(", Enter_your_data!E23) + 1, FIND(")", Enter_your_data!E23) - FIND("(", Enter_your_data!E23) - 1) &amp;
      " submission periods",
   IF(
      AND(Your_output!C23="S", OR(Enter_your_data!E23=Lists!$A$10, Enter_your_data!E23=Lists!$A$11)),
      "Error: Only Large Producers (L) can select " &amp;
         IF(Enter_your_data!E23=Lists!$A$10, "2025-H1", "2025-H2") &amp;
         " submission periods",
      IF(
         AND(Your_output!C23="S", OR(Enter_your_data!E23=Lists!$A$5, Enter_your_data!E23=Lists!$A$6, Enter_your_data!E23=Lists!$A$7, Enter_your_data!E23=Lists!$A$8)),
         "Error: Small Producers (S) can select only 2024-P0 submission period",
         IF(
            Enter_your_data!E23=0,
            "Error: Period Missing",
            MID(Enter_your_data!E23, FIND("(", Enter_your_data!E23) + 1, FIND(")", Enter_your_data!E23) - FIND("(", Enter_your_data!E23) - 1)
         )
      )
   )
)</f>
        <v>2026-H1</v>
      </c>
      <c r="E23" s="28" t="str" cm="1">
        <f t="array" ref="E23">_xlfn.IFS(AND(Enter_your_data!F23 &lt;&gt; 0, OR(F23 = "CW", F23 = "OW")), "Error: Packaging Activity not blank for OW/CW", Enter_your_data!G23 = "Self-managed organisation waste - (OW)", "", Enter_your_data!D23 = 0, "Error: Org Size Missing", AND(Enter_your_data!F23 = 0, Your_output!C23 = "L"), "", AND(Enter_your_data!F23 = 0, Your_output!C23 = "S"), "Error: Pkg Activity Missing", AND(Enter_your_data!F23 = Lists!$D$7, Enter_your_data!G23 = Lists!$C$8), "Error: OM and HDC combination not allowed", Enter_your_data!F23 &lt;&gt; 0, MID(Enter_your_data!F23, FIND("(", Enter_your_data!F23) + 1, FIND(")", Enter_your_data!F23) - FIND("(", Enter_your_data!F23) - 1))</f>
        <v>SO</v>
      </c>
      <c r="F23" s="9" t="str">
        <f t="array" ref="F23">IF(Enter_your_data!G23=0,"Error: Pack Type Missing",
  IF(
     AND(
       C23="S",
       OR(Enter_your_data!E23=Lists!$A$9, Enter_your_data!E23=Lists!$A$12),
       NOT(OR(
         MID(Enter_your_data!G23,FIND("(",Enter_your_data!G23)+1,FIND(")",Enter_your_data!G23)-FIND("(",Enter_your_data!G23)-1)="SP",
         MID(Enter_your_data!G23,FIND("(",Enter_your_data!G23)+1,FIND(")",Enter_your_data!G23)-FIND("(",Enter_your_data!G23)-1)="HDC"
       ))
     ),
     "Error: Small Org only allowed SP or HDC",
     IF(AND(Enter_your_data!F23&lt;&gt;"",Enter_your_data!G23=Lists!$C$5),"Error: OW Invalid if Packaging Activity Not Empty",
        IF(AND(Enter_your_data!F23="",Enter_your_data!G23&lt;&gt;Lists!$C$4:$C$5),"Error: Pkg Activity Blank can only use OW/CW",
           IF(AND(C23="L",Enter_your_data!G23=Lists!$C$10),"Error: Large Org not allowed SP",
              IF(AND(Enter_your_data!F23=Lists!$D$7, Enter_your_data!G23=Lists!$C$8),"Error: OM and HDC combination not allowed",
                 MID(Enter_your_data!G23,FIND("(",Enter_your_data!G23)+1,FIND(")",Enter_your_data!G23)-FIND("(",Enter_your_data!G23)-1)
              )
           )
        )
     )
  )
)</f>
        <v>HH</v>
      </c>
      <c r="G23" s="28" t="str" cm="1">
        <f t="array" ref="G23">_xlfn.IFS(AND(E23 = "OM", Enter_your_data!H23 &lt;&gt; Lists!$S$3), "Error: Incorrect Class for Type", AND(E23 &lt;&gt; "OM", Your_output!F23 = "SP", Enter_your_data!H23 &lt;&gt; Lists!$G$2:$G$5), "Error: Incorrect Class for Type", AND(E23 &lt;&gt; "OM", Your_output!F23 = "HH", Enter_your_data!H23 &lt;&gt; Lists!$J$3:$J$4), "Error: Incorrect Class for Type", AND(E23 &lt;&gt; "OM", OR(Your_output!F23 = "HH", Your_output!F23 = "NH"), Enter_your_data!F23 = Lists!$S$2, Enter_your_data!H23 &lt;&gt; Lists!$S$3), "Error: Incorrect Class for Type", AND(E23 &lt;&gt; "OM", Your_output!F23 = "RU", Enter_your_data!H23 &lt;&gt; Lists!$O$3:$O$4), "Error: Incorrect Class for Type", AND(E23 &lt;&gt; "OM", Your_output!F23 = "NH", Enter_your_data!H23 &lt;&gt; Lists!$K$3:$K$6), "Error: Incorrect Class for Type", AND(E23 &lt;&gt; "OM", Your_output!F23 = "CW", Enter_your_data!H23 &lt;&gt; Lists!$L$3), "Error: Incorrect Class for Type", AND(E23 &lt;&gt; "OM", Your_output!F23 = "OW", Enter_your_data!H23 &lt;&gt; Lists!$M$3), "Error: Incorrect Class for Type", AND(E23 &lt;&gt; "OM", Your_output!F23 = "PB", Enter_your_data!H23 &lt;&gt; Lists!$N$3), "Error: Incorrect Class for Type", AND(E23 &lt;&gt; "OM", Enter_your_data!H23 = 0, Your_output!F23 &lt;&gt; "HDC", Your_output!F23 &lt;&gt; "NDC", Your_output!F23 &lt;&gt; "SP"), "Error: Incorrect Class for Type", AND(E23 &lt;&gt; "OM", Enter_your_data!H23 &lt;&gt; 0, OR(Your_output!F23 = "HDC", Your_output!F23 = "NDC")), "Error: Pkg Class Not Required", Enter_your_data!H23 = 0, "", Enter_your_data!H23 &lt;&gt; 0, MID(Enter_your_data!H23, FIND("(", Enter_your_data!H23) + 1, FIND(")", Enter_your_data!H23) - FIND("(", Enter_your_data!H23) - 1))</f>
        <v>P1</v>
      </c>
      <c r="H23" s="28" t="str">
        <f>IF(Enter_your_data!I23=0,"Error: Packaging material is empty",IF(AND(OR(Enter_your_data!G23=Lists!$C$9,Enter_your_data!G23=Lists!$C$8),NOT(OR(Enter_your_data!I23="Aluminium - (AL)",Enter_your_data!I23="Glass - (GL)",Enter_your_data!I23="Steel - (ST)",Enter_your_data!I23="Plastic - (PL)"))),"Error: Invalid Material for Drinks Container",MID(Enter_your_data!I23,FIND("(",Enter_your_data!I23)+1,FIND(")",Enter_your_data!I23)-FIND("(",Enter_your_data!I23)-1)))</f>
        <v>PL</v>
      </c>
      <c r="I23" s="9" t="str" cm="1">
        <f t="array" ref="I23">_xlfn.IFS(AND(Your_output!C23 = "S", Enter_your_data!E23 = Lists!$A$9, OR(Enter_your_data!G23 = Lists!$C$10, Enter_your_data!G23 = Lists!$C$8), Enter_your_data!I23 = Lists!$E$6, Enter_your_data!J23 &lt;&gt; 0), "Error: Should be BLANK", AND(Enter_your_data!D23 = Lists!$B$2, OR(Enter_your_data!E23 = Lists!$A$10, Enter_your_data!E23 = Lists!$A$11, Enter_your_data!E23 = Lists!$A$13), OR(Enter_your_data!G23 = Lists!$C$2, Enter_your_data!G23 = Lists!$C$6), Enter_your_data!I23 = Lists!$E$6, Enter_your_data!J23 = 0), "Error: Missing Plastic material subtype", AND(Enter_your_data!J23 &lt;&gt; 0, Your_output!H23 &lt;&gt; "OT", NOT(AND(Enter_your_data!D23 = Lists!$B$2, OR(Enter_your_data!E23 = Lists!$A$10, Enter_your_data!E23 = Lists!$A$11, Enter_your_data!E23 = Lists!$A$13), OR(Enter_your_data!G23 = Lists!$C$2, Enter_your_data!G23 = Lists!$C$6), Enter_your_data!I23 = Lists!$E$6))), "Error: Should be BLANK", AND(Enter_your_data!D23 = Lists!$B$2, OR(Enter_your_data!E23 = Lists!$A$10, Enter_your_data!E23 = Lists!$A$11, Enter_your_data!E23 = Lists!$A$13), OR(Enter_your_data!G23 = Lists!$C$2, Enter_your_data!G23 = Lists!$C$6), Enter_your_data!I23 = Lists!$E$6, NOT(OR(Enter_your_data!J23 = "Rigid", Enter_your_data!J23 = "Flexible"))), "Error: Invalid plastic material subtype", AND(OR(Enter_your_data!J23 = "Rigid", Enter_your_data!J23 = "Flexible")), Enter_your_data!J23, AND(Enter_your_data!J23 = 0, Your_output!H23 = "OT"), "Error: Sub Material Missing", AND(Enter_your_data!J23 = 0, Your_output!H23 &lt;&gt; "OT"), "", TRUE, Enter_your_data!J23)</f>
        <v>Rigid</v>
      </c>
      <c r="J23" s="28" t="str" cm="1">
        <f t="array" ref="J23">_xlfn.IFS(AND(OR(Your_output!F23 = "CW", Your_output!F23 = "OW"), Enter_your_data!K23 = 0), "Error: Nation Missing", Enter_your_data!K23 = 0, "", Enter_your_data!K23 = Enter_your_data!L23, "Error: Nation cannot be same", AND(Enter_your_data!K23 &lt;&gt; 0, NOT(OR(F23 = "OW", F23 = "CW"))), "Error: Nation not required", AND(Your_output!F23 &lt;&gt; "CW", Your_output!F23 &lt;&gt; "OW", Enter_your_data!K23 = 0), "", Enter_your_data!K23 &lt;&gt; 0, MID(Enter_your_data!K23, FIND("(", Enter_your_data!K23) + 1, FIND(")", Enter_your_data!K23) - FIND("(", Enter_your_data!K23) - 1))</f>
        <v/>
      </c>
      <c r="K23" s="28" t="str" cm="1">
        <f t="array" ref="K23">_xlfn.IFS(Enter_your_data!L23 = 0, "", AND(Your_output!J23 = "", Enter_your_data!L23 &lt;&gt; 0), "Error: Remove To Nation or add From Nation", ISNUMBER(SEARCH("Error", Your_output!J23)), Your_output!J23, AND(Your_output!J23 &lt;&gt; "", Enter_your_data!L23 &lt;&gt; 0), MID(Enter_your_data!L23, FIND("(", Enter_your_data!L23) + 1, FIND(")", Enter_your_data!L23) - FIND("(", Enter_your_data!L23) - 1))</f>
        <v/>
      </c>
      <c r="L23" s="28">
        <f>IF(Enter_your_data!M23 = 0, "Error: Quantity Missing", Enter_your_data!M23)</f>
        <v>395</v>
      </c>
      <c r="M23" s="28" t="str" cm="1">
        <f t="array" ref="M23">_xlfn.IFS(AND(Enter_your_data!N23 = 0, OR(Your_output!F23 = "HDC", Your_output!F23 = "NDC")), "Error: Quantity Missing", OR(AND(Enter_your_data!N23 &lt;&gt; 0, Your_output!F23 &lt;&gt; "HDC", AND(Enter_your_data!N23 &lt;&gt; 0, Your_output!F23 &lt;&gt; "NDC"))), "Error: Should be BLANK", AND(Enter_your_data!N23 = 0, OR(Your_output!F23 &lt;&gt; "HDC", Your_output!F23 &lt;&gt; "NDC")), "", AND(Enter_your_data!N23 &lt;&gt; 0, OR(Your_output!F23 = "HDC", Your_output!F23 = "NDC")), Enter_your_data!N23)</f>
        <v/>
      </c>
      <c r="N23" s="28" t="str">
        <f>IF(Enter_your_data!O23 = 0, "", Enter_your_data!O23)</f>
        <v/>
      </c>
      <c r="O23" s="9" t="str">
        <f>IF(
    Enter_your_data!P23=0,
    "",
    IF(
        OR(
            AND(Enter_your_data!D23&lt;&gt;Lists!$B$2, Enter_your_data!P23&lt;&gt;0),
            AND(
                NOT(OR(
                    Enter_your_data!G23=Lists!$C$2,
                    Enter_your_data!G23=Lists!$C$6,
                    Enter_your_data!G23=Lists!$C$8
                )),
                Enter_your_data!P23&lt;&gt;0
            ),
            AND(
                NOT(OR(
                    Enter_your_data!E23=Lists!$A$10,
                    Enter_your_data!E23=Lists!$A$11,
                    Enter_your_data!E23=Lists!$A$13
                )),
                Enter_your_data!P23&lt;&gt;0
            ),
            AND(
                Your_output!C23="S",
                Enter_your_data!E23=Lists!$A$9,
                OR(Enter_your_data!G23=Lists!$C$10, Enter_your_data!G23=Lists!$C$8),
                Enter_your_data!P23&lt;&gt;0
            )
        ),
        "Error: Should be BLANK",
        MID(
            Enter_your_data!P23,
            FIND("(",Enter_your_data!P23)+1,
            FIND(")",Enter_your_data!P23)-FIND("(",Enter_your_data!P23)-1
        )
    )
)</f>
        <v>G-M</v>
      </c>
    </row>
    <row r="24" spans="1:15" ht="15.5" x14ac:dyDescent="0.35"/>
    <row r="25" spans="1:15" ht="15.5" x14ac:dyDescent="0.35"/>
    <row r="26" spans="1:15" ht="15.5" x14ac:dyDescent="0.35"/>
    <row r="27" spans="1:15" ht="15.5" x14ac:dyDescent="0.35"/>
    <row r="28" spans="1:15" ht="15.5" x14ac:dyDescent="0.35"/>
    <row r="29" spans="1:15" ht="15.5" x14ac:dyDescent="0.35"/>
    <row r="30" spans="1:15" ht="15.5" x14ac:dyDescent="0.35"/>
    <row r="31" spans="1:15" ht="15.5" x14ac:dyDescent="0.35"/>
    <row r="32" spans="1:15" ht="15.5" x14ac:dyDescent="0.35"/>
    <row r="33" ht="15.5" x14ac:dyDescent="0.35"/>
    <row r="34" ht="15.5" x14ac:dyDescent="0.35"/>
    <row r="35" ht="15.5" x14ac:dyDescent="0.35"/>
    <row r="36" ht="15.5" x14ac:dyDescent="0.35"/>
    <row r="37" ht="15.5" x14ac:dyDescent="0.35"/>
    <row r="38" ht="15.5" x14ac:dyDescent="0.35"/>
    <row r="39" ht="15.5" x14ac:dyDescent="0.35"/>
    <row r="40" ht="15.5" x14ac:dyDescent="0.35"/>
    <row r="41" ht="15.5" x14ac:dyDescent="0.35"/>
    <row r="42" ht="15.5" x14ac:dyDescent="0.35"/>
    <row r="43" ht="15.5" x14ac:dyDescent="0.35"/>
    <row r="44" ht="15.5" x14ac:dyDescent="0.35"/>
    <row r="45" ht="15.5" x14ac:dyDescent="0.35"/>
    <row r="46" ht="15.5" x14ac:dyDescent="0.35"/>
    <row r="47" ht="15.5" x14ac:dyDescent="0.35"/>
    <row r="48" ht="15.5" x14ac:dyDescent="0.35"/>
    <row r="49" ht="15.5" x14ac:dyDescent="0.35"/>
    <row r="50" ht="15.5" x14ac:dyDescent="0.35"/>
    <row r="51" ht="15.5" x14ac:dyDescent="0.35"/>
    <row r="52" ht="15.5" x14ac:dyDescent="0.35"/>
    <row r="53" ht="15.5" x14ac:dyDescent="0.35"/>
    <row r="54" ht="15.5" x14ac:dyDescent="0.35"/>
    <row r="55" ht="15.5" x14ac:dyDescent="0.35"/>
    <row r="56" ht="15.5" x14ac:dyDescent="0.35"/>
    <row r="57" ht="15.5" x14ac:dyDescent="0.35"/>
    <row r="58" ht="15.5" x14ac:dyDescent="0.35"/>
    <row r="59" ht="15.5" x14ac:dyDescent="0.35"/>
    <row r="60" ht="15.5" x14ac:dyDescent="0.35"/>
    <row r="61" ht="15.5" x14ac:dyDescent="0.35"/>
    <row r="62" ht="15.5" x14ac:dyDescent="0.35"/>
    <row r="63" ht="15.5" x14ac:dyDescent="0.35"/>
    <row r="64" ht="15.5" x14ac:dyDescent="0.35"/>
    <row r="65" ht="15.5" x14ac:dyDescent="0.35"/>
    <row r="66" ht="15.5" x14ac:dyDescent="0.35"/>
    <row r="67" ht="15.5" x14ac:dyDescent="0.35"/>
    <row r="68" ht="15.5" x14ac:dyDescent="0.35"/>
    <row r="69" ht="15.5" x14ac:dyDescent="0.35"/>
    <row r="70" ht="15.5" x14ac:dyDescent="0.35"/>
    <row r="71" ht="15.5" x14ac:dyDescent="0.35"/>
    <row r="72" ht="15.5" x14ac:dyDescent="0.35"/>
    <row r="73" ht="15.5" x14ac:dyDescent="0.35"/>
    <row r="74" ht="15.5" x14ac:dyDescent="0.35"/>
    <row r="75" ht="15.5" x14ac:dyDescent="0.35"/>
    <row r="76" ht="15.5" x14ac:dyDescent="0.35"/>
    <row r="77" ht="15.5" x14ac:dyDescent="0.35"/>
    <row r="78" ht="15.5" x14ac:dyDescent="0.35"/>
    <row r="79" ht="15.5" x14ac:dyDescent="0.35"/>
    <row r="80" ht="15.5" x14ac:dyDescent="0.35"/>
    <row r="81" ht="15.5" x14ac:dyDescent="0.35"/>
    <row r="82" ht="15.5" x14ac:dyDescent="0.35"/>
    <row r="83" ht="15.5" x14ac:dyDescent="0.35"/>
    <row r="84" ht="15.5" x14ac:dyDescent="0.35"/>
    <row r="85" ht="15.5" x14ac:dyDescent="0.35"/>
    <row r="86" ht="15.5" x14ac:dyDescent="0.35"/>
    <row r="87" ht="15.5" x14ac:dyDescent="0.35"/>
    <row r="88" ht="15.5" x14ac:dyDescent="0.35"/>
    <row r="89" ht="15.5" x14ac:dyDescent="0.35"/>
    <row r="90" ht="15.5" x14ac:dyDescent="0.35"/>
    <row r="91" ht="15.5" x14ac:dyDescent="0.35"/>
    <row r="92" ht="15.5" x14ac:dyDescent="0.35"/>
    <row r="93" ht="15.5" x14ac:dyDescent="0.35"/>
    <row r="94" ht="15.5" x14ac:dyDescent="0.35"/>
    <row r="95" ht="15.5" x14ac:dyDescent="0.35"/>
    <row r="96" ht="15.5" x14ac:dyDescent="0.35"/>
    <row r="97" ht="15.5" x14ac:dyDescent="0.35"/>
    <row r="98" ht="15.5" x14ac:dyDescent="0.35"/>
    <row r="99" ht="15.5" x14ac:dyDescent="0.35"/>
    <row r="100" ht="15.5" x14ac:dyDescent="0.35"/>
    <row r="101" ht="15.5" x14ac:dyDescent="0.35"/>
    <row r="102" ht="15.5" x14ac:dyDescent="0.35"/>
    <row r="103" ht="15.5" x14ac:dyDescent="0.35"/>
    <row r="104" ht="15.5" x14ac:dyDescent="0.35"/>
    <row r="105" ht="15.5" x14ac:dyDescent="0.35"/>
    <row r="106" ht="15.5" x14ac:dyDescent="0.35"/>
    <row r="107" ht="15.5" x14ac:dyDescent="0.35"/>
    <row r="108" ht="15.5" x14ac:dyDescent="0.35"/>
    <row r="109" ht="15.5" x14ac:dyDescent="0.35"/>
    <row r="110" ht="15.5" x14ac:dyDescent="0.35"/>
    <row r="111" ht="15.5" x14ac:dyDescent="0.35"/>
    <row r="112" ht="15.5" x14ac:dyDescent="0.35"/>
    <row r="113" ht="15.5" x14ac:dyDescent="0.35"/>
    <row r="114" ht="15.5" x14ac:dyDescent="0.35"/>
    <row r="115" ht="15.5" x14ac:dyDescent="0.35"/>
    <row r="116" ht="15.5" x14ac:dyDescent="0.35"/>
    <row r="117" ht="15.5" x14ac:dyDescent="0.35"/>
    <row r="118" ht="15.5" x14ac:dyDescent="0.35"/>
    <row r="119" ht="15.5" x14ac:dyDescent="0.35"/>
    <row r="120" ht="15.5" x14ac:dyDescent="0.35"/>
    <row r="121" ht="15.5" x14ac:dyDescent="0.35"/>
    <row r="122" ht="15.5" x14ac:dyDescent="0.35"/>
    <row r="123" ht="15.5" x14ac:dyDescent="0.35"/>
    <row r="124" ht="15.5" x14ac:dyDescent="0.35"/>
    <row r="125" ht="15.5" x14ac:dyDescent="0.35"/>
    <row r="126" ht="15.5" x14ac:dyDescent="0.35"/>
    <row r="127" ht="15.5" x14ac:dyDescent="0.35"/>
    <row r="128" ht="15.5" x14ac:dyDescent="0.35"/>
    <row r="129" ht="15.5" x14ac:dyDescent="0.35"/>
    <row r="130" ht="15.5" x14ac:dyDescent="0.35"/>
    <row r="131" ht="15.5" x14ac:dyDescent="0.35"/>
    <row r="132" ht="15.5" x14ac:dyDescent="0.35"/>
    <row r="133" ht="15.5" x14ac:dyDescent="0.35"/>
    <row r="134" ht="15.5" x14ac:dyDescent="0.35"/>
    <row r="135" ht="15.5" x14ac:dyDescent="0.35"/>
    <row r="136" ht="15.5" x14ac:dyDescent="0.35"/>
    <row r="137" ht="15.5" x14ac:dyDescent="0.35"/>
    <row r="138" ht="15.5" x14ac:dyDescent="0.35"/>
    <row r="139" ht="15.5" x14ac:dyDescent="0.35"/>
    <row r="140" ht="15.5" x14ac:dyDescent="0.35"/>
    <row r="141" ht="15.5" x14ac:dyDescent="0.35"/>
    <row r="142" ht="15.5" x14ac:dyDescent="0.35"/>
    <row r="143" ht="15.5" x14ac:dyDescent="0.35"/>
    <row r="144" ht="15.5" x14ac:dyDescent="0.35"/>
    <row r="145" ht="15.5" x14ac:dyDescent="0.35"/>
    <row r="146" ht="15.5" x14ac:dyDescent="0.35"/>
    <row r="147" ht="15.5" x14ac:dyDescent="0.35"/>
    <row r="148" ht="15.5" x14ac:dyDescent="0.35"/>
    <row r="149" ht="15.5" x14ac:dyDescent="0.35"/>
    <row r="150" ht="15.5" x14ac:dyDescent="0.35"/>
    <row r="151" ht="15.5" x14ac:dyDescent="0.35"/>
    <row r="152" ht="15.5" x14ac:dyDescent="0.35"/>
    <row r="153" ht="15.5" x14ac:dyDescent="0.35"/>
    <row r="154" ht="15.5" x14ac:dyDescent="0.35"/>
    <row r="155" ht="15.5" x14ac:dyDescent="0.35"/>
    <row r="156" ht="15.5" x14ac:dyDescent="0.35"/>
    <row r="157" ht="15.5" x14ac:dyDescent="0.35"/>
    <row r="158" ht="15.5" x14ac:dyDescent="0.35"/>
    <row r="159" ht="15.5" x14ac:dyDescent="0.35"/>
    <row r="160" ht="15.5" x14ac:dyDescent="0.35"/>
    <row r="161" ht="15.5" x14ac:dyDescent="0.35"/>
    <row r="162" ht="15.5" x14ac:dyDescent="0.35"/>
    <row r="163" ht="15.5" x14ac:dyDescent="0.35"/>
    <row r="164" ht="15.5" x14ac:dyDescent="0.35"/>
    <row r="165" ht="15.5" x14ac:dyDescent="0.35"/>
    <row r="166" ht="15.5" x14ac:dyDescent="0.35"/>
    <row r="167" ht="15.5" x14ac:dyDescent="0.35"/>
    <row r="168" ht="15.5" x14ac:dyDescent="0.35"/>
    <row r="169" ht="15.5" x14ac:dyDescent="0.35"/>
    <row r="170" ht="15.5" x14ac:dyDescent="0.35"/>
    <row r="171" ht="15.5" x14ac:dyDescent="0.35"/>
    <row r="172" ht="15.5" x14ac:dyDescent="0.35"/>
    <row r="173" ht="15.5" x14ac:dyDescent="0.35"/>
    <row r="174" ht="15.5" x14ac:dyDescent="0.35"/>
    <row r="175" ht="15.5" x14ac:dyDescent="0.35"/>
    <row r="176" ht="15.5" x14ac:dyDescent="0.35"/>
    <row r="177" ht="15.5" x14ac:dyDescent="0.35"/>
    <row r="178" ht="15.5" x14ac:dyDescent="0.35"/>
    <row r="179" ht="15.5" x14ac:dyDescent="0.35"/>
    <row r="180" ht="15.5" x14ac:dyDescent="0.35"/>
    <row r="181" ht="15.5" x14ac:dyDescent="0.35"/>
    <row r="182" ht="15.5" x14ac:dyDescent="0.35"/>
    <row r="183" ht="15.5" x14ac:dyDescent="0.35"/>
    <row r="184" ht="15.5" x14ac:dyDescent="0.35"/>
    <row r="185" ht="15.5" x14ac:dyDescent="0.35"/>
    <row r="186" ht="15.5" x14ac:dyDescent="0.35"/>
    <row r="187" ht="15.5" x14ac:dyDescent="0.35"/>
    <row r="188" ht="15.5" x14ac:dyDescent="0.35"/>
    <row r="189" ht="15.5" x14ac:dyDescent="0.35"/>
    <row r="190" ht="15.5" x14ac:dyDescent="0.35"/>
    <row r="191" ht="15.5" x14ac:dyDescent="0.35"/>
    <row r="192" ht="15.5" x14ac:dyDescent="0.35"/>
    <row r="193" ht="15.5" x14ac:dyDescent="0.35"/>
    <row r="194" ht="15.5" x14ac:dyDescent="0.35"/>
    <row r="195" ht="15.5" x14ac:dyDescent="0.35"/>
    <row r="196" ht="15.5" x14ac:dyDescent="0.35"/>
    <row r="197" ht="15.5" x14ac:dyDescent="0.35"/>
    <row r="198" ht="15.5" x14ac:dyDescent="0.35"/>
    <row r="199" ht="15.5" x14ac:dyDescent="0.35"/>
    <row r="200" ht="15.5" x14ac:dyDescent="0.35"/>
    <row r="201" ht="15.5" x14ac:dyDescent="0.35"/>
    <row r="202" ht="15.5" x14ac:dyDescent="0.35"/>
    <row r="203" ht="15.5" x14ac:dyDescent="0.35"/>
    <row r="204" ht="15.5" x14ac:dyDescent="0.35"/>
    <row r="205" ht="15.5" x14ac:dyDescent="0.35"/>
    <row r="206" ht="15.5" x14ac:dyDescent="0.35"/>
    <row r="207" ht="15.5" x14ac:dyDescent="0.35"/>
    <row r="208" ht="15.5" x14ac:dyDescent="0.35"/>
    <row r="209" ht="15.5" x14ac:dyDescent="0.35"/>
    <row r="210" ht="15.5" x14ac:dyDescent="0.35"/>
    <row r="211" ht="15.5" x14ac:dyDescent="0.35"/>
    <row r="212" ht="15.5" x14ac:dyDescent="0.35"/>
    <row r="213" ht="15.5" x14ac:dyDescent="0.35"/>
    <row r="214" ht="15.5" x14ac:dyDescent="0.35"/>
    <row r="215" ht="15.5" x14ac:dyDescent="0.35"/>
    <row r="216" ht="15.5" x14ac:dyDescent="0.35"/>
    <row r="217" ht="15.5" x14ac:dyDescent="0.35"/>
    <row r="218" ht="15.5" x14ac:dyDescent="0.35"/>
    <row r="219" ht="15.5" x14ac:dyDescent="0.35"/>
    <row r="220" ht="15.5" x14ac:dyDescent="0.35"/>
    <row r="221" ht="15.5" x14ac:dyDescent="0.35"/>
    <row r="222" ht="15.5" x14ac:dyDescent="0.35"/>
    <row r="223" ht="15.5" x14ac:dyDescent="0.35"/>
    <row r="224" ht="15.5" x14ac:dyDescent="0.35"/>
    <row r="225" ht="15.5" x14ac:dyDescent="0.35"/>
    <row r="226" ht="15.5" x14ac:dyDescent="0.35"/>
    <row r="227" ht="15.5" x14ac:dyDescent="0.35"/>
    <row r="228" ht="15.5" x14ac:dyDescent="0.35"/>
    <row r="229" ht="15.5" x14ac:dyDescent="0.35"/>
    <row r="230" ht="15.5" x14ac:dyDescent="0.35"/>
    <row r="231" ht="15.5" x14ac:dyDescent="0.35"/>
    <row r="232" ht="15.5" x14ac:dyDescent="0.35"/>
    <row r="233" ht="15.5" x14ac:dyDescent="0.35"/>
    <row r="234" ht="15.5" x14ac:dyDescent="0.35"/>
    <row r="235" ht="15.5" x14ac:dyDescent="0.35"/>
    <row r="236" ht="15.5" x14ac:dyDescent="0.35"/>
    <row r="237" ht="15.5" x14ac:dyDescent="0.35"/>
    <row r="238" ht="15.5" x14ac:dyDescent="0.35"/>
    <row r="239" ht="15.5" x14ac:dyDescent="0.35"/>
    <row r="240" ht="15.5" x14ac:dyDescent="0.35"/>
    <row r="241" ht="15.5" x14ac:dyDescent="0.35"/>
    <row r="242" ht="15.5" x14ac:dyDescent="0.35"/>
    <row r="243" ht="15.5" x14ac:dyDescent="0.35"/>
    <row r="244" ht="15.5" x14ac:dyDescent="0.35"/>
    <row r="245" ht="15.5" x14ac:dyDescent="0.35"/>
    <row r="246" ht="15.5" x14ac:dyDescent="0.35"/>
    <row r="247" ht="15.5" x14ac:dyDescent="0.35"/>
    <row r="248" ht="15.5" x14ac:dyDescent="0.35"/>
    <row r="249" ht="15.5" x14ac:dyDescent="0.35"/>
    <row r="250" ht="15.5" x14ac:dyDescent="0.35"/>
    <row r="251" ht="15.5" x14ac:dyDescent="0.35"/>
    <row r="252" ht="15.5" x14ac:dyDescent="0.35"/>
    <row r="253" ht="15.5" x14ac:dyDescent="0.35"/>
    <row r="254" ht="15.5" x14ac:dyDescent="0.35"/>
    <row r="255" ht="15.5" x14ac:dyDescent="0.35"/>
    <row r="256" ht="15.5" x14ac:dyDescent="0.35"/>
    <row r="257" ht="15.5" x14ac:dyDescent="0.35"/>
    <row r="258" ht="15.5" x14ac:dyDescent="0.35"/>
    <row r="259" ht="15.5" x14ac:dyDescent="0.35"/>
    <row r="260" ht="15.5" x14ac:dyDescent="0.35"/>
    <row r="261" ht="15.5" x14ac:dyDescent="0.35"/>
    <row r="262" ht="15.5" x14ac:dyDescent="0.35"/>
    <row r="263" ht="15.5" x14ac:dyDescent="0.35"/>
    <row r="264" ht="15.5" x14ac:dyDescent="0.35"/>
    <row r="265" ht="15.5" x14ac:dyDescent="0.35"/>
    <row r="266" ht="15.5" x14ac:dyDescent="0.35"/>
    <row r="267" ht="15.5" x14ac:dyDescent="0.35"/>
    <row r="268" ht="15.5" x14ac:dyDescent="0.35"/>
    <row r="269" ht="15.5" x14ac:dyDescent="0.35"/>
    <row r="270" ht="15.5" x14ac:dyDescent="0.35"/>
    <row r="271" ht="15.5" x14ac:dyDescent="0.35"/>
    <row r="272" ht="15.5" x14ac:dyDescent="0.35"/>
    <row r="273" ht="15.5" x14ac:dyDescent="0.35"/>
    <row r="274" ht="15.5" x14ac:dyDescent="0.35"/>
    <row r="275" ht="15.5" x14ac:dyDescent="0.35"/>
    <row r="276" ht="15.5" x14ac:dyDescent="0.35"/>
    <row r="277" ht="15.5" x14ac:dyDescent="0.35"/>
    <row r="278" ht="15.5" x14ac:dyDescent="0.35"/>
    <row r="279" ht="15.5" x14ac:dyDescent="0.35"/>
    <row r="280" ht="15.5" x14ac:dyDescent="0.35"/>
    <row r="281" ht="15.5" x14ac:dyDescent="0.35"/>
    <row r="282" ht="15.5" x14ac:dyDescent="0.35"/>
    <row r="283" ht="15.5" x14ac:dyDescent="0.35"/>
    <row r="284" ht="15.5" x14ac:dyDescent="0.35"/>
    <row r="285" ht="15.5" x14ac:dyDescent="0.35"/>
    <row r="286" ht="15.5" x14ac:dyDescent="0.35"/>
    <row r="287" ht="15.5" x14ac:dyDescent="0.35"/>
    <row r="288" ht="15.5" x14ac:dyDescent="0.35"/>
    <row r="289" ht="15.5" x14ac:dyDescent="0.35"/>
    <row r="290" ht="15.5" x14ac:dyDescent="0.35"/>
    <row r="291" ht="15.5" x14ac:dyDescent="0.35"/>
    <row r="292" ht="15.5" x14ac:dyDescent="0.35"/>
    <row r="293" ht="15.5" x14ac:dyDescent="0.35"/>
    <row r="294" ht="15.5" x14ac:dyDescent="0.35"/>
    <row r="295" ht="15.5" x14ac:dyDescent="0.35"/>
    <row r="296" ht="15.5" x14ac:dyDescent="0.35"/>
    <row r="297" ht="15.5" x14ac:dyDescent="0.35"/>
    <row r="298" ht="15.5" x14ac:dyDescent="0.35"/>
    <row r="299" ht="15.5" x14ac:dyDescent="0.35"/>
    <row r="300" ht="15.5" x14ac:dyDescent="0.35"/>
    <row r="301" ht="15.5" x14ac:dyDescent="0.35"/>
    <row r="302" ht="15.5" x14ac:dyDescent="0.35"/>
    <row r="303" ht="15.5" x14ac:dyDescent="0.35"/>
    <row r="304" ht="15.5" x14ac:dyDescent="0.35"/>
    <row r="305" ht="15.5" x14ac:dyDescent="0.35"/>
    <row r="306" ht="15.5" x14ac:dyDescent="0.35"/>
    <row r="307" ht="15.5" x14ac:dyDescent="0.35"/>
    <row r="308" ht="15.5" x14ac:dyDescent="0.35"/>
    <row r="309" ht="15.5" x14ac:dyDescent="0.35"/>
    <row r="310" ht="15.5" x14ac:dyDescent="0.35"/>
    <row r="311" ht="15.5" x14ac:dyDescent="0.35"/>
    <row r="312" ht="15.5" x14ac:dyDescent="0.35"/>
    <row r="313" ht="15.5" x14ac:dyDescent="0.35"/>
    <row r="314" ht="15.5" x14ac:dyDescent="0.35"/>
    <row r="315" ht="15.5" x14ac:dyDescent="0.35"/>
    <row r="316" ht="15.5" x14ac:dyDescent="0.35"/>
    <row r="317" ht="15.5" x14ac:dyDescent="0.35"/>
    <row r="318" ht="15.5" x14ac:dyDescent="0.35"/>
    <row r="319" ht="15.5" x14ac:dyDescent="0.35"/>
    <row r="320" ht="15.5" x14ac:dyDescent="0.35"/>
    <row r="321" ht="15.5" x14ac:dyDescent="0.35"/>
    <row r="322" ht="15.5" x14ac:dyDescent="0.35"/>
    <row r="323" ht="15.5" x14ac:dyDescent="0.35"/>
    <row r="324" ht="15.5" x14ac:dyDescent="0.35"/>
    <row r="325" ht="15.5" x14ac:dyDescent="0.35"/>
    <row r="326" ht="15.5" x14ac:dyDescent="0.35"/>
    <row r="327" ht="15.5" x14ac:dyDescent="0.35"/>
    <row r="328" ht="15.5" x14ac:dyDescent="0.35"/>
    <row r="329" ht="15.5" x14ac:dyDescent="0.35"/>
    <row r="330" ht="15.5" x14ac:dyDescent="0.35"/>
    <row r="331" ht="15.5" x14ac:dyDescent="0.35"/>
    <row r="332" ht="15.5" x14ac:dyDescent="0.35"/>
    <row r="333" ht="15.5" x14ac:dyDescent="0.35"/>
    <row r="334" ht="15.5" x14ac:dyDescent="0.35"/>
    <row r="335" ht="15.5" x14ac:dyDescent="0.35"/>
    <row r="336" ht="15.5" x14ac:dyDescent="0.35"/>
    <row r="337" ht="15.5" x14ac:dyDescent="0.35"/>
    <row r="338" ht="15.5" x14ac:dyDescent="0.35"/>
    <row r="339" ht="15.5" x14ac:dyDescent="0.35"/>
    <row r="340" ht="15.5" x14ac:dyDescent="0.35"/>
    <row r="341" ht="15.5" x14ac:dyDescent="0.35"/>
    <row r="342" ht="15.5" x14ac:dyDescent="0.35"/>
    <row r="343" ht="15.5" x14ac:dyDescent="0.35"/>
    <row r="344" ht="15.5" x14ac:dyDescent="0.35"/>
    <row r="345" ht="15.5" x14ac:dyDescent="0.35"/>
    <row r="346" ht="15.5" x14ac:dyDescent="0.35"/>
    <row r="347" ht="15.5" x14ac:dyDescent="0.35"/>
    <row r="348" ht="15.5" x14ac:dyDescent="0.35"/>
    <row r="349" ht="15.5" x14ac:dyDescent="0.35"/>
    <row r="350" ht="15.5" x14ac:dyDescent="0.35"/>
    <row r="351" ht="15.5" x14ac:dyDescent="0.35"/>
    <row r="352" ht="15.5" x14ac:dyDescent="0.35"/>
    <row r="353" ht="15.5" x14ac:dyDescent="0.35"/>
    <row r="354" ht="15.5" x14ac:dyDescent="0.35"/>
    <row r="355" ht="15.5" x14ac:dyDescent="0.35"/>
    <row r="356" ht="15.5" x14ac:dyDescent="0.35"/>
    <row r="357" ht="15.5" x14ac:dyDescent="0.35"/>
    <row r="358" ht="15.5" x14ac:dyDescent="0.35"/>
    <row r="359" ht="15.5" x14ac:dyDescent="0.35"/>
    <row r="360" ht="15.5" x14ac:dyDescent="0.35"/>
    <row r="361" ht="15.5" x14ac:dyDescent="0.35"/>
    <row r="362" ht="15.5" x14ac:dyDescent="0.35"/>
    <row r="363" ht="15.5" x14ac:dyDescent="0.35"/>
    <row r="364" ht="15.5" x14ac:dyDescent="0.35"/>
    <row r="365" ht="15.5" x14ac:dyDescent="0.35"/>
    <row r="366" ht="15.5" x14ac:dyDescent="0.35"/>
    <row r="367" ht="15.5" x14ac:dyDescent="0.35"/>
    <row r="368" ht="15.5" x14ac:dyDescent="0.35"/>
    <row r="369" ht="15.5" x14ac:dyDescent="0.35"/>
    <row r="370" ht="15.5" x14ac:dyDescent="0.35"/>
    <row r="371" ht="15.5" x14ac:dyDescent="0.35"/>
    <row r="372" ht="15.5" x14ac:dyDescent="0.35"/>
    <row r="373" ht="15.5" x14ac:dyDescent="0.35"/>
    <row r="374" ht="15.5" x14ac:dyDescent="0.35"/>
    <row r="375" ht="15.5" x14ac:dyDescent="0.35"/>
    <row r="376" ht="15.5" x14ac:dyDescent="0.35"/>
    <row r="377" ht="15.5" x14ac:dyDescent="0.35"/>
    <row r="378" ht="15.5" x14ac:dyDescent="0.35"/>
    <row r="379" ht="15.5" x14ac:dyDescent="0.35"/>
    <row r="380" ht="15.5" x14ac:dyDescent="0.35"/>
    <row r="381" ht="15.5" x14ac:dyDescent="0.35"/>
    <row r="382" ht="15.5" x14ac:dyDescent="0.35"/>
    <row r="383" ht="15.5" x14ac:dyDescent="0.35"/>
    <row r="384" ht="15.5" x14ac:dyDescent="0.35"/>
    <row r="385" ht="15.5" x14ac:dyDescent="0.35"/>
    <row r="386" ht="15.5" x14ac:dyDescent="0.35"/>
    <row r="387" ht="15.5" x14ac:dyDescent="0.35"/>
    <row r="388" ht="15.5" x14ac:dyDescent="0.35"/>
    <row r="389" ht="15.5" x14ac:dyDescent="0.35"/>
    <row r="390" ht="15.5" x14ac:dyDescent="0.35"/>
    <row r="391" ht="15.5" x14ac:dyDescent="0.35"/>
    <row r="392" ht="15.5" x14ac:dyDescent="0.35"/>
    <row r="393" ht="15.5" x14ac:dyDescent="0.35"/>
    <row r="394" ht="15.5" x14ac:dyDescent="0.35"/>
    <row r="395" ht="15.5" x14ac:dyDescent="0.35"/>
    <row r="396" ht="15.5" x14ac:dyDescent="0.35"/>
    <row r="397" ht="15.5" x14ac:dyDescent="0.35"/>
    <row r="398" ht="15.5" x14ac:dyDescent="0.35"/>
    <row r="399" ht="15.5" x14ac:dyDescent="0.35"/>
    <row r="400" ht="15.5" x14ac:dyDescent="0.35"/>
    <row r="401" ht="15.5" x14ac:dyDescent="0.35"/>
    <row r="402" ht="15.5" x14ac:dyDescent="0.35"/>
    <row r="403" ht="15.5" x14ac:dyDescent="0.35"/>
    <row r="404" ht="15.5" x14ac:dyDescent="0.35"/>
    <row r="405" ht="15.5" x14ac:dyDescent="0.35"/>
    <row r="406" ht="15.5" x14ac:dyDescent="0.35"/>
    <row r="407" ht="15.5" x14ac:dyDescent="0.35"/>
    <row r="408" ht="15.5" x14ac:dyDescent="0.35"/>
    <row r="409" ht="15.5" x14ac:dyDescent="0.35"/>
    <row r="410" ht="15.5" x14ac:dyDescent="0.35"/>
    <row r="411" ht="15.5" x14ac:dyDescent="0.35"/>
    <row r="412" ht="15.5" x14ac:dyDescent="0.35"/>
    <row r="413" ht="15.5" x14ac:dyDescent="0.35"/>
    <row r="414" ht="15.5" x14ac:dyDescent="0.35"/>
    <row r="415" ht="15.5" x14ac:dyDescent="0.35"/>
    <row r="416" ht="15.5" x14ac:dyDescent="0.35"/>
    <row r="417" ht="15.5" x14ac:dyDescent="0.35"/>
    <row r="418" ht="15.5" x14ac:dyDescent="0.35"/>
    <row r="419" ht="15.5" x14ac:dyDescent="0.35"/>
    <row r="420" ht="15.5" x14ac:dyDescent="0.35"/>
    <row r="421" ht="15.5" x14ac:dyDescent="0.35"/>
    <row r="422" ht="15.5" x14ac:dyDescent="0.35"/>
    <row r="423" ht="15.5" x14ac:dyDescent="0.35"/>
    <row r="424" ht="15.5" x14ac:dyDescent="0.35"/>
    <row r="425" ht="15.5" x14ac:dyDescent="0.35"/>
    <row r="426" ht="15.5" x14ac:dyDescent="0.35"/>
    <row r="427" ht="15.5" x14ac:dyDescent="0.35"/>
    <row r="428" ht="15.5" x14ac:dyDescent="0.35"/>
    <row r="429" ht="15.5" x14ac:dyDescent="0.35"/>
    <row r="430" ht="15.5" x14ac:dyDescent="0.35"/>
    <row r="431" ht="15.5" x14ac:dyDescent="0.35"/>
    <row r="432" ht="15.5" x14ac:dyDescent="0.35"/>
    <row r="433" ht="15.5" x14ac:dyDescent="0.35"/>
    <row r="434" ht="15.5" x14ac:dyDescent="0.35"/>
    <row r="435" ht="15.5" x14ac:dyDescent="0.35"/>
    <row r="436" ht="15.5" x14ac:dyDescent="0.35"/>
    <row r="437" ht="15.5" x14ac:dyDescent="0.35"/>
    <row r="438" ht="15.5" x14ac:dyDescent="0.35"/>
    <row r="439" ht="15.5" x14ac:dyDescent="0.35"/>
    <row r="440" ht="15.5" x14ac:dyDescent="0.35"/>
    <row r="441" ht="15.5" x14ac:dyDescent="0.35"/>
    <row r="442" ht="15.5" x14ac:dyDescent="0.35"/>
    <row r="443" ht="15.5" x14ac:dyDescent="0.35"/>
    <row r="444" ht="15.5" x14ac:dyDescent="0.35"/>
    <row r="445" ht="15.5" x14ac:dyDescent="0.35"/>
    <row r="446" ht="15.5" x14ac:dyDescent="0.35"/>
    <row r="447" ht="15.5" x14ac:dyDescent="0.35"/>
    <row r="448" ht="15.5" x14ac:dyDescent="0.35"/>
    <row r="449" ht="15.5" x14ac:dyDescent="0.35"/>
    <row r="450" ht="15.5" x14ac:dyDescent="0.35"/>
    <row r="451" ht="15.5" x14ac:dyDescent="0.35"/>
    <row r="452" ht="15.5" x14ac:dyDescent="0.35"/>
    <row r="453" ht="15.5" x14ac:dyDescent="0.35"/>
    <row r="454" ht="15.5" x14ac:dyDescent="0.35"/>
    <row r="455" ht="15.5" x14ac:dyDescent="0.35"/>
    <row r="456" ht="15.5" x14ac:dyDescent="0.35"/>
    <row r="457" ht="15.5" x14ac:dyDescent="0.35"/>
    <row r="458" ht="15.5" x14ac:dyDescent="0.35"/>
    <row r="459" ht="15.5" x14ac:dyDescent="0.35"/>
    <row r="460" ht="15.5" x14ac:dyDescent="0.35"/>
    <row r="461" ht="15.5" x14ac:dyDescent="0.35"/>
    <row r="462" ht="15.5" x14ac:dyDescent="0.35"/>
    <row r="463" ht="15.5" x14ac:dyDescent="0.35"/>
    <row r="464" ht="15.5" x14ac:dyDescent="0.35"/>
    <row r="465" ht="15.5" x14ac:dyDescent="0.35"/>
    <row r="466" ht="15.5" x14ac:dyDescent="0.35"/>
    <row r="467" ht="15.5" x14ac:dyDescent="0.35"/>
    <row r="468" ht="15.5" x14ac:dyDescent="0.35"/>
    <row r="469" ht="15.5" x14ac:dyDescent="0.35"/>
    <row r="470" ht="15.5" x14ac:dyDescent="0.35"/>
    <row r="471" ht="15.5" x14ac:dyDescent="0.35"/>
    <row r="472" ht="15.5" x14ac:dyDescent="0.35"/>
    <row r="473" ht="15.5" x14ac:dyDescent="0.35"/>
    <row r="474" ht="15.5" x14ac:dyDescent="0.35"/>
    <row r="475" ht="15.5" x14ac:dyDescent="0.35"/>
    <row r="476" ht="15.5" x14ac:dyDescent="0.35"/>
    <row r="477" ht="15.5" x14ac:dyDescent="0.35"/>
    <row r="478" ht="15.5" x14ac:dyDescent="0.35"/>
    <row r="479" ht="15.5" x14ac:dyDescent="0.35"/>
    <row r="480" ht="15.5" x14ac:dyDescent="0.35"/>
    <row r="481" ht="15.5" x14ac:dyDescent="0.35"/>
    <row r="482" ht="15.5" x14ac:dyDescent="0.35"/>
    <row r="483" ht="15.5" x14ac:dyDescent="0.35"/>
    <row r="484" ht="15.5" x14ac:dyDescent="0.35"/>
    <row r="485" ht="15.5" x14ac:dyDescent="0.35"/>
    <row r="486" ht="15.5" x14ac:dyDescent="0.35"/>
    <row r="487" ht="15.5" x14ac:dyDescent="0.35"/>
    <row r="488" ht="15.5" x14ac:dyDescent="0.35"/>
    <row r="489" ht="15.5" x14ac:dyDescent="0.35"/>
    <row r="490" ht="15.5" x14ac:dyDescent="0.35"/>
    <row r="491" ht="15.5" x14ac:dyDescent="0.35"/>
    <row r="492" ht="15.5" x14ac:dyDescent="0.35"/>
    <row r="493" ht="15.5" x14ac:dyDescent="0.35"/>
    <row r="494" ht="15.5" x14ac:dyDescent="0.35"/>
    <row r="495" ht="15.5" x14ac:dyDescent="0.35"/>
    <row r="496" ht="15.5" x14ac:dyDescent="0.35"/>
    <row r="497" ht="15.5" x14ac:dyDescent="0.35"/>
    <row r="498" ht="15.5" x14ac:dyDescent="0.35"/>
    <row r="499" ht="15.5" x14ac:dyDescent="0.35"/>
    <row r="500" ht="15.5" x14ac:dyDescent="0.35"/>
    <row r="501" ht="15.5" x14ac:dyDescent="0.35"/>
    <row r="502" ht="15.5" x14ac:dyDescent="0.35"/>
    <row r="503" ht="15.5" x14ac:dyDescent="0.35"/>
    <row r="504" ht="15.5" x14ac:dyDescent="0.35"/>
    <row r="505" ht="15.5" x14ac:dyDescent="0.35"/>
    <row r="506" ht="15.5" x14ac:dyDescent="0.35"/>
    <row r="507" ht="15.5" x14ac:dyDescent="0.35"/>
    <row r="508" ht="15.5" x14ac:dyDescent="0.35"/>
    <row r="509" ht="15.5" x14ac:dyDescent="0.35"/>
    <row r="510" ht="15.5" x14ac:dyDescent="0.35"/>
    <row r="511" ht="15.5" x14ac:dyDescent="0.35"/>
    <row r="512" ht="15.5" x14ac:dyDescent="0.35"/>
    <row r="513" ht="15.5" x14ac:dyDescent="0.35"/>
    <row r="514" ht="15.5" x14ac:dyDescent="0.35"/>
    <row r="515" ht="15.5" x14ac:dyDescent="0.35"/>
    <row r="516" ht="15.5" x14ac:dyDescent="0.35"/>
    <row r="517" ht="15.5" x14ac:dyDescent="0.35"/>
    <row r="518" ht="15.5" x14ac:dyDescent="0.35"/>
    <row r="519" ht="15.5" x14ac:dyDescent="0.35"/>
    <row r="520" ht="15.5" x14ac:dyDescent="0.35"/>
    <row r="521" ht="15.5" x14ac:dyDescent="0.35"/>
    <row r="522" ht="15.5" x14ac:dyDescent="0.35"/>
    <row r="523" ht="15.5" x14ac:dyDescent="0.35"/>
    <row r="524" ht="15.5" x14ac:dyDescent="0.35"/>
    <row r="525" ht="15.5" x14ac:dyDescent="0.35"/>
    <row r="526" ht="15.5" x14ac:dyDescent="0.35"/>
    <row r="527" ht="15.5" x14ac:dyDescent="0.35"/>
    <row r="528" ht="15.5" x14ac:dyDescent="0.35"/>
    <row r="529" ht="15.5" x14ac:dyDescent="0.35"/>
    <row r="530" ht="15.5" x14ac:dyDescent="0.35"/>
    <row r="531" ht="15.5" x14ac:dyDescent="0.35"/>
    <row r="532" ht="15.5" x14ac:dyDescent="0.35"/>
    <row r="533" ht="15.5" x14ac:dyDescent="0.35"/>
    <row r="534" ht="15.5" x14ac:dyDescent="0.35"/>
    <row r="535" ht="15.5" x14ac:dyDescent="0.35"/>
    <row r="536" ht="15.5" x14ac:dyDescent="0.35"/>
    <row r="537" ht="15.5" x14ac:dyDescent="0.35"/>
    <row r="538" ht="15.5" x14ac:dyDescent="0.35"/>
    <row r="539" ht="15.5" x14ac:dyDescent="0.35"/>
    <row r="540" ht="15.5" x14ac:dyDescent="0.35"/>
    <row r="541" ht="15.5" x14ac:dyDescent="0.35"/>
    <row r="542" ht="15.5" x14ac:dyDescent="0.35"/>
    <row r="543" ht="15.5" x14ac:dyDescent="0.35"/>
    <row r="544" ht="15.5" x14ac:dyDescent="0.35"/>
    <row r="545" ht="15.5" x14ac:dyDescent="0.35"/>
    <row r="546" ht="15.5" x14ac:dyDescent="0.35"/>
    <row r="547" ht="15.5" x14ac:dyDescent="0.35"/>
    <row r="548" ht="15.5" x14ac:dyDescent="0.35"/>
    <row r="549" ht="15.5" x14ac:dyDescent="0.35"/>
    <row r="550" ht="15.5" x14ac:dyDescent="0.35"/>
    <row r="551" ht="15.5" x14ac:dyDescent="0.35"/>
    <row r="552" ht="15.5" x14ac:dyDescent="0.35"/>
    <row r="553" ht="15.5" x14ac:dyDescent="0.35"/>
    <row r="554" ht="15.5" x14ac:dyDescent="0.35"/>
    <row r="555" ht="15.5" x14ac:dyDescent="0.35"/>
    <row r="556" ht="15.5" x14ac:dyDescent="0.35"/>
    <row r="557" ht="15.5" x14ac:dyDescent="0.35"/>
    <row r="558" ht="15.5" x14ac:dyDescent="0.35"/>
    <row r="559" ht="15.5" x14ac:dyDescent="0.35"/>
    <row r="560" ht="15.5" x14ac:dyDescent="0.35"/>
    <row r="561" ht="15.5" x14ac:dyDescent="0.35"/>
    <row r="562" ht="15.5" x14ac:dyDescent="0.35"/>
    <row r="563" ht="15.5" x14ac:dyDescent="0.35"/>
    <row r="564" ht="15.5" x14ac:dyDescent="0.35"/>
    <row r="565" ht="15.5" x14ac:dyDescent="0.35"/>
    <row r="566" ht="15.5" x14ac:dyDescent="0.35"/>
    <row r="567" ht="15.5" x14ac:dyDescent="0.35"/>
    <row r="568" ht="15.5" x14ac:dyDescent="0.35"/>
    <row r="569" ht="15.5" x14ac:dyDescent="0.35"/>
    <row r="570" ht="15.5" x14ac:dyDescent="0.35"/>
    <row r="571" ht="15.5" x14ac:dyDescent="0.35"/>
    <row r="572" ht="15.5" x14ac:dyDescent="0.35"/>
    <row r="573" ht="15.5" x14ac:dyDescent="0.35"/>
    <row r="574" ht="15.5" x14ac:dyDescent="0.35"/>
    <row r="575" ht="15.5" x14ac:dyDescent="0.35"/>
    <row r="576" ht="15.5" x14ac:dyDescent="0.35"/>
    <row r="577" ht="15.5" x14ac:dyDescent="0.35"/>
    <row r="578" ht="15.5" x14ac:dyDescent="0.35"/>
    <row r="579" ht="15.5" x14ac:dyDescent="0.35"/>
    <row r="580" ht="15.5" x14ac:dyDescent="0.35"/>
    <row r="581" ht="15.5" x14ac:dyDescent="0.35"/>
    <row r="582" ht="15.5" x14ac:dyDescent="0.35"/>
    <row r="583" ht="15.5" x14ac:dyDescent="0.35"/>
    <row r="584" ht="15.5" x14ac:dyDescent="0.35"/>
    <row r="585" ht="15.5" x14ac:dyDescent="0.35"/>
    <row r="586" ht="15.5" x14ac:dyDescent="0.35"/>
    <row r="587" ht="15.5" x14ac:dyDescent="0.35"/>
    <row r="588" ht="15.5" x14ac:dyDescent="0.35"/>
    <row r="589" ht="15.5" x14ac:dyDescent="0.35"/>
    <row r="590" ht="15.5" x14ac:dyDescent="0.35"/>
    <row r="591" ht="15.5" x14ac:dyDescent="0.35"/>
    <row r="592" ht="15.5" x14ac:dyDescent="0.35"/>
    <row r="593" ht="15.5" x14ac:dyDescent="0.35"/>
    <row r="594" ht="15.5" x14ac:dyDescent="0.35"/>
    <row r="595" ht="15.5" x14ac:dyDescent="0.35"/>
    <row r="596" ht="15.5" x14ac:dyDescent="0.35"/>
    <row r="597" ht="15.5" x14ac:dyDescent="0.35"/>
    <row r="598" ht="15.5" x14ac:dyDescent="0.35"/>
    <row r="599" ht="15.5" x14ac:dyDescent="0.35"/>
    <row r="600" ht="15.5" x14ac:dyDescent="0.35"/>
    <row r="601" ht="15.5" x14ac:dyDescent="0.35"/>
    <row r="602" ht="15.5" x14ac:dyDescent="0.35"/>
    <row r="603" ht="15.5" x14ac:dyDescent="0.35"/>
    <row r="604" ht="15.5" x14ac:dyDescent="0.35"/>
    <row r="605" ht="15.5" x14ac:dyDescent="0.35"/>
    <row r="606" ht="15.5" x14ac:dyDescent="0.35"/>
    <row r="607" ht="15.5" x14ac:dyDescent="0.35"/>
    <row r="608" ht="15.5" x14ac:dyDescent="0.35"/>
    <row r="609" ht="15.5" x14ac:dyDescent="0.35"/>
    <row r="610" ht="15.5" x14ac:dyDescent="0.35"/>
    <row r="611" ht="15.5" x14ac:dyDescent="0.35"/>
    <row r="612" ht="15.5" x14ac:dyDescent="0.35"/>
    <row r="613" ht="15.5" x14ac:dyDescent="0.35"/>
    <row r="614" ht="15.5" x14ac:dyDescent="0.35"/>
    <row r="615" ht="15.5" x14ac:dyDescent="0.35"/>
    <row r="616" ht="15.5" x14ac:dyDescent="0.35"/>
    <row r="617" ht="15.5" x14ac:dyDescent="0.35"/>
    <row r="618" ht="15.5" x14ac:dyDescent="0.35"/>
    <row r="619" ht="15.5" x14ac:dyDescent="0.35"/>
    <row r="620" ht="15.5" x14ac:dyDescent="0.35"/>
    <row r="621" ht="15.5" x14ac:dyDescent="0.35"/>
    <row r="622" ht="15.5" x14ac:dyDescent="0.35"/>
    <row r="623" ht="15.5" x14ac:dyDescent="0.35"/>
    <row r="624" ht="15.5" x14ac:dyDescent="0.35"/>
    <row r="625" ht="15.5" x14ac:dyDescent="0.35"/>
    <row r="626" ht="15.5" x14ac:dyDescent="0.35"/>
    <row r="627" ht="15.5" x14ac:dyDescent="0.35"/>
    <row r="628" ht="15.5" x14ac:dyDescent="0.35"/>
    <row r="629" ht="15.5" x14ac:dyDescent="0.35"/>
    <row r="630" ht="15.5" x14ac:dyDescent="0.35"/>
    <row r="631" ht="15.5" x14ac:dyDescent="0.35"/>
    <row r="632" ht="15.5" x14ac:dyDescent="0.35"/>
    <row r="633" ht="15.5" x14ac:dyDescent="0.35"/>
    <row r="634" ht="15.5" x14ac:dyDescent="0.35"/>
    <row r="635" ht="15.5" x14ac:dyDescent="0.35"/>
    <row r="636" ht="15.5" x14ac:dyDescent="0.35"/>
    <row r="637" ht="15.5" x14ac:dyDescent="0.35"/>
    <row r="638" ht="15.5" x14ac:dyDescent="0.35"/>
    <row r="639" ht="15.5" x14ac:dyDescent="0.35"/>
    <row r="640" ht="15.5" x14ac:dyDescent="0.35"/>
    <row r="641" ht="15.5" x14ac:dyDescent="0.35"/>
    <row r="642" ht="15.5" x14ac:dyDescent="0.35"/>
    <row r="643" ht="15.5" x14ac:dyDescent="0.35"/>
    <row r="644" ht="15.5" x14ac:dyDescent="0.35"/>
    <row r="645" ht="15.5" x14ac:dyDescent="0.35"/>
    <row r="646" ht="15.5" x14ac:dyDescent="0.35"/>
    <row r="647" ht="15.5" x14ac:dyDescent="0.35"/>
    <row r="648" ht="15.5" x14ac:dyDescent="0.35"/>
    <row r="649" ht="15.5" x14ac:dyDescent="0.35"/>
    <row r="650" ht="15.5" x14ac:dyDescent="0.35"/>
    <row r="651" ht="15.5" x14ac:dyDescent="0.35"/>
    <row r="652" ht="15.5" x14ac:dyDescent="0.35"/>
    <row r="653" ht="15.5" x14ac:dyDescent="0.35"/>
    <row r="654" ht="15.5" x14ac:dyDescent="0.35"/>
    <row r="655" ht="15.5" x14ac:dyDescent="0.35"/>
    <row r="656" ht="15.5" x14ac:dyDescent="0.35"/>
    <row r="657" ht="15.5" x14ac:dyDescent="0.35"/>
    <row r="658" ht="15.5" x14ac:dyDescent="0.35"/>
    <row r="659" ht="15.5" x14ac:dyDescent="0.35"/>
    <row r="660" ht="15.5" x14ac:dyDescent="0.35"/>
    <row r="661" ht="15.5" x14ac:dyDescent="0.35"/>
    <row r="662" ht="15.5" x14ac:dyDescent="0.35"/>
    <row r="663" ht="15.5" x14ac:dyDescent="0.35"/>
    <row r="664" ht="15.5" x14ac:dyDescent="0.35"/>
    <row r="665" ht="15.5" x14ac:dyDescent="0.35"/>
    <row r="666" ht="15.5" x14ac:dyDescent="0.35"/>
    <row r="667" ht="15.5" x14ac:dyDescent="0.35"/>
    <row r="668" ht="15.5" x14ac:dyDescent="0.35"/>
    <row r="669" ht="15.5" x14ac:dyDescent="0.35"/>
    <row r="670" ht="15.5" x14ac:dyDescent="0.35"/>
    <row r="671" ht="15.5" x14ac:dyDescent="0.35"/>
    <row r="672" ht="15.5" x14ac:dyDescent="0.35"/>
    <row r="673" ht="15.5" x14ac:dyDescent="0.35"/>
    <row r="674" ht="15.5" x14ac:dyDescent="0.35"/>
    <row r="675" ht="15.5" x14ac:dyDescent="0.35"/>
    <row r="676" ht="15.5" x14ac:dyDescent="0.35"/>
    <row r="677" ht="15.5" x14ac:dyDescent="0.35"/>
    <row r="678" ht="15.5" x14ac:dyDescent="0.35"/>
    <row r="679" ht="15.5" x14ac:dyDescent="0.35"/>
    <row r="680" ht="15.5" x14ac:dyDescent="0.35"/>
    <row r="681" ht="15.5" x14ac:dyDescent="0.35"/>
    <row r="682" ht="15.5" x14ac:dyDescent="0.35"/>
    <row r="683" ht="15.5" x14ac:dyDescent="0.35"/>
    <row r="684" ht="15.5" x14ac:dyDescent="0.35"/>
    <row r="685" ht="15.5" x14ac:dyDescent="0.35"/>
    <row r="686" ht="15.5" x14ac:dyDescent="0.35"/>
    <row r="687" ht="15.5" x14ac:dyDescent="0.35"/>
    <row r="688" ht="15.5" x14ac:dyDescent="0.35"/>
    <row r="689" ht="15.5" x14ac:dyDescent="0.35"/>
    <row r="690" ht="15.5" x14ac:dyDescent="0.35"/>
    <row r="691" ht="15.5" x14ac:dyDescent="0.35"/>
    <row r="692" ht="15.5" x14ac:dyDescent="0.35"/>
    <row r="693" ht="15.5" x14ac:dyDescent="0.35"/>
    <row r="694" ht="15.5" x14ac:dyDescent="0.35"/>
    <row r="695" ht="15.5" x14ac:dyDescent="0.35"/>
    <row r="696" ht="15.5" x14ac:dyDescent="0.35"/>
    <row r="697" ht="15.5" x14ac:dyDescent="0.35"/>
    <row r="698" ht="15.5" x14ac:dyDescent="0.35"/>
    <row r="699" ht="15.5" x14ac:dyDescent="0.35"/>
    <row r="700" ht="15.5" x14ac:dyDescent="0.35"/>
    <row r="701" ht="15.5" x14ac:dyDescent="0.35"/>
    <row r="702" ht="15.5" x14ac:dyDescent="0.35"/>
    <row r="703" ht="15.5" x14ac:dyDescent="0.35"/>
    <row r="704" ht="15.5" x14ac:dyDescent="0.35"/>
    <row r="705" ht="15.5" x14ac:dyDescent="0.35"/>
    <row r="706" ht="15.5" x14ac:dyDescent="0.35"/>
    <row r="707" ht="15.5" x14ac:dyDescent="0.35"/>
    <row r="708" ht="15.5" x14ac:dyDescent="0.35"/>
    <row r="709" ht="15.5" x14ac:dyDescent="0.35"/>
    <row r="710" ht="15.5" x14ac:dyDescent="0.35"/>
    <row r="711" ht="15.5" x14ac:dyDescent="0.35"/>
    <row r="712" ht="15.5" x14ac:dyDescent="0.35"/>
    <row r="713" ht="15.5" x14ac:dyDescent="0.35"/>
    <row r="714" ht="15.5" x14ac:dyDescent="0.35"/>
    <row r="715" ht="15.5" x14ac:dyDescent="0.35"/>
    <row r="716" ht="15.5" x14ac:dyDescent="0.35"/>
    <row r="717" ht="15.5" x14ac:dyDescent="0.35"/>
    <row r="718" ht="15.5" x14ac:dyDescent="0.35"/>
    <row r="719" ht="15.5" x14ac:dyDescent="0.35"/>
    <row r="720" ht="15.5" x14ac:dyDescent="0.35"/>
    <row r="721" ht="15.5" x14ac:dyDescent="0.35"/>
    <row r="722" ht="15.5" x14ac:dyDescent="0.35"/>
    <row r="723" ht="15.5" x14ac:dyDescent="0.35"/>
    <row r="724" ht="15.5" x14ac:dyDescent="0.35"/>
    <row r="725" ht="15.5" x14ac:dyDescent="0.35"/>
    <row r="726" ht="15.5" x14ac:dyDescent="0.35"/>
    <row r="727" ht="15.5" x14ac:dyDescent="0.35"/>
    <row r="728" ht="15.5" x14ac:dyDescent="0.35"/>
    <row r="729" ht="15.5" x14ac:dyDescent="0.35"/>
    <row r="730" ht="15.5" x14ac:dyDescent="0.35"/>
    <row r="731" ht="15.5" x14ac:dyDescent="0.35"/>
    <row r="732" ht="15.5" x14ac:dyDescent="0.35"/>
    <row r="733" ht="15.5" x14ac:dyDescent="0.35"/>
    <row r="734" ht="15.5" x14ac:dyDescent="0.35"/>
    <row r="735" ht="15.5" x14ac:dyDescent="0.35"/>
    <row r="736" ht="15.5" x14ac:dyDescent="0.35"/>
    <row r="737" ht="15.5" x14ac:dyDescent="0.35"/>
    <row r="738" ht="15.5" x14ac:dyDescent="0.35"/>
    <row r="739" ht="15.5" x14ac:dyDescent="0.35"/>
    <row r="740" ht="15.5" x14ac:dyDescent="0.35"/>
    <row r="741" ht="15.5" x14ac:dyDescent="0.35"/>
    <row r="742" ht="15.5" x14ac:dyDescent="0.35"/>
    <row r="743" ht="15.5" x14ac:dyDescent="0.35"/>
    <row r="744" ht="15.5" x14ac:dyDescent="0.35"/>
    <row r="745" ht="15.5" x14ac:dyDescent="0.35"/>
    <row r="746" ht="15.5" x14ac:dyDescent="0.35"/>
    <row r="747" ht="15.5" x14ac:dyDescent="0.35"/>
    <row r="748" ht="15.5" x14ac:dyDescent="0.35"/>
    <row r="749" ht="15.5" x14ac:dyDescent="0.35"/>
    <row r="750" ht="15.5" x14ac:dyDescent="0.35"/>
    <row r="751" ht="15.5" x14ac:dyDescent="0.35"/>
    <row r="752" ht="15.5" x14ac:dyDescent="0.35"/>
    <row r="753" ht="15.5" x14ac:dyDescent="0.35"/>
    <row r="754" ht="15.5" x14ac:dyDescent="0.35"/>
    <row r="755" ht="15.5" x14ac:dyDescent="0.35"/>
    <row r="756" ht="15.5" x14ac:dyDescent="0.35"/>
    <row r="757" ht="15.5" x14ac:dyDescent="0.35"/>
    <row r="758" ht="15.5" x14ac:dyDescent="0.35"/>
    <row r="759" ht="15.5" x14ac:dyDescent="0.35"/>
    <row r="760" ht="15.5" x14ac:dyDescent="0.35"/>
    <row r="761" ht="15.5" x14ac:dyDescent="0.35"/>
    <row r="762" ht="15.5" x14ac:dyDescent="0.35"/>
    <row r="763" ht="15.5" x14ac:dyDescent="0.35"/>
    <row r="764" ht="15.5" x14ac:dyDescent="0.35"/>
    <row r="765" ht="15.5" x14ac:dyDescent="0.35"/>
    <row r="766" ht="15.5" x14ac:dyDescent="0.35"/>
    <row r="767" ht="15.5" x14ac:dyDescent="0.35"/>
    <row r="768" ht="15.5" x14ac:dyDescent="0.35"/>
    <row r="769" ht="15.5" x14ac:dyDescent="0.35"/>
    <row r="770" ht="15.5" x14ac:dyDescent="0.35"/>
    <row r="771" ht="15.5" x14ac:dyDescent="0.35"/>
    <row r="772" ht="15.5" x14ac:dyDescent="0.35"/>
    <row r="773" ht="15.5" x14ac:dyDescent="0.35"/>
    <row r="774" ht="15.5" x14ac:dyDescent="0.35"/>
    <row r="775" ht="15.5" x14ac:dyDescent="0.35"/>
    <row r="776" ht="15.5" x14ac:dyDescent="0.35"/>
    <row r="777" ht="15.5" x14ac:dyDescent="0.35"/>
    <row r="778" ht="15.5" x14ac:dyDescent="0.35"/>
    <row r="779" ht="15.5" x14ac:dyDescent="0.35"/>
    <row r="780" ht="15.5" x14ac:dyDescent="0.35"/>
    <row r="781" ht="15.5" x14ac:dyDescent="0.35"/>
    <row r="782" ht="15.5" x14ac:dyDescent="0.35"/>
    <row r="783" ht="15.5" x14ac:dyDescent="0.35"/>
    <row r="784" ht="15.5" x14ac:dyDescent="0.35"/>
    <row r="785" ht="15.5" x14ac:dyDescent="0.35"/>
    <row r="786" ht="15.5" x14ac:dyDescent="0.35"/>
    <row r="787" ht="15.5" x14ac:dyDescent="0.35"/>
    <row r="788" ht="15.5" x14ac:dyDescent="0.35"/>
    <row r="789" ht="15.5" x14ac:dyDescent="0.35"/>
    <row r="790" ht="15.5" x14ac:dyDescent="0.35"/>
    <row r="791" ht="15.5" x14ac:dyDescent="0.35"/>
    <row r="792" ht="15.5" x14ac:dyDescent="0.35"/>
    <row r="793" ht="15.5" x14ac:dyDescent="0.35"/>
    <row r="794" ht="15.5" x14ac:dyDescent="0.35"/>
    <row r="795" ht="15.5" x14ac:dyDescent="0.35"/>
    <row r="796" ht="15.5" x14ac:dyDescent="0.35"/>
    <row r="797" ht="15.5" x14ac:dyDescent="0.35"/>
    <row r="798" ht="15.5" x14ac:dyDescent="0.35"/>
    <row r="799" ht="15.5" x14ac:dyDescent="0.35"/>
    <row r="800" ht="15.5" x14ac:dyDescent="0.35"/>
    <row r="801" ht="15.5" x14ac:dyDescent="0.35"/>
    <row r="802" ht="15.5" x14ac:dyDescent="0.35"/>
    <row r="803" ht="15.5" x14ac:dyDescent="0.35"/>
    <row r="804" ht="15.5" x14ac:dyDescent="0.35"/>
    <row r="805" ht="15.5" x14ac:dyDescent="0.35"/>
    <row r="806" ht="15.5" x14ac:dyDescent="0.35"/>
    <row r="807" ht="15.5" x14ac:dyDescent="0.35"/>
    <row r="808" ht="15.5" x14ac:dyDescent="0.35"/>
    <row r="809" ht="15.5" x14ac:dyDescent="0.35"/>
    <row r="810" ht="15.5" x14ac:dyDescent="0.35"/>
    <row r="811" ht="15.5" x14ac:dyDescent="0.35"/>
    <row r="812" ht="15.5" x14ac:dyDescent="0.35"/>
    <row r="813" ht="15.5" x14ac:dyDescent="0.35"/>
    <row r="814" ht="15.5" x14ac:dyDescent="0.35"/>
    <row r="815" ht="15.5" x14ac:dyDescent="0.35"/>
    <row r="816" ht="15.5" x14ac:dyDescent="0.35"/>
    <row r="817" ht="15.5" x14ac:dyDescent="0.35"/>
    <row r="818" ht="15.5" x14ac:dyDescent="0.35"/>
    <row r="819" ht="15.5" x14ac:dyDescent="0.35"/>
    <row r="820" ht="15.5" x14ac:dyDescent="0.35"/>
    <row r="821" ht="15.5" x14ac:dyDescent="0.35"/>
    <row r="822" ht="15.5" x14ac:dyDescent="0.35"/>
    <row r="823" ht="15.5" x14ac:dyDescent="0.35"/>
    <row r="824" ht="15.5" x14ac:dyDescent="0.35"/>
    <row r="825" ht="15.5" x14ac:dyDescent="0.35"/>
    <row r="826" ht="15.5" x14ac:dyDescent="0.35"/>
    <row r="827" ht="15.5" x14ac:dyDescent="0.35"/>
    <row r="828" ht="15.5" x14ac:dyDescent="0.35"/>
    <row r="829" ht="15.5" x14ac:dyDescent="0.35"/>
    <row r="830" ht="15.5" x14ac:dyDescent="0.35"/>
    <row r="831" ht="15.5" x14ac:dyDescent="0.35"/>
    <row r="832" ht="15.5" x14ac:dyDescent="0.35"/>
    <row r="833" ht="15.5" x14ac:dyDescent="0.35"/>
    <row r="834" ht="15.5" x14ac:dyDescent="0.35"/>
    <row r="835" ht="15.5" x14ac:dyDescent="0.35"/>
    <row r="836" ht="15.5" x14ac:dyDescent="0.35"/>
    <row r="837" ht="15.5" x14ac:dyDescent="0.35"/>
    <row r="838" ht="15.5" x14ac:dyDescent="0.35"/>
    <row r="839" ht="15.5" x14ac:dyDescent="0.35"/>
    <row r="840" ht="15.5" x14ac:dyDescent="0.35"/>
    <row r="841" ht="15.5" x14ac:dyDescent="0.35"/>
    <row r="842" ht="15.5" x14ac:dyDescent="0.35"/>
    <row r="843" ht="15.5" x14ac:dyDescent="0.35"/>
    <row r="844" ht="15.5" x14ac:dyDescent="0.35"/>
    <row r="845" ht="15.5" x14ac:dyDescent="0.35"/>
    <row r="846" ht="15.5" x14ac:dyDescent="0.35"/>
    <row r="847" ht="15.5" x14ac:dyDescent="0.35"/>
    <row r="848" ht="15.5" x14ac:dyDescent="0.35"/>
    <row r="849" ht="15.5" x14ac:dyDescent="0.35"/>
    <row r="850" ht="15.5" x14ac:dyDescent="0.35"/>
    <row r="851" ht="15.5" x14ac:dyDescent="0.35"/>
    <row r="852" ht="15.5" x14ac:dyDescent="0.35"/>
    <row r="853" ht="15.5" x14ac:dyDescent="0.35"/>
    <row r="854" ht="15.5" x14ac:dyDescent="0.35"/>
    <row r="855" ht="15.5" x14ac:dyDescent="0.35"/>
    <row r="856" ht="15.5" x14ac:dyDescent="0.35"/>
    <row r="857" ht="15.5" x14ac:dyDescent="0.35"/>
    <row r="858" ht="15.5" x14ac:dyDescent="0.35"/>
    <row r="859" ht="15.5" x14ac:dyDescent="0.35"/>
    <row r="860" ht="15.5" x14ac:dyDescent="0.35"/>
    <row r="861" ht="15.5" x14ac:dyDescent="0.35"/>
    <row r="862" ht="15.5" x14ac:dyDescent="0.35"/>
    <row r="863" ht="15.5" x14ac:dyDescent="0.35"/>
    <row r="864" ht="15.5" x14ac:dyDescent="0.35"/>
    <row r="865" ht="15.5" x14ac:dyDescent="0.35"/>
    <row r="866" ht="15.5" x14ac:dyDescent="0.35"/>
    <row r="867" ht="15.5" x14ac:dyDescent="0.35"/>
    <row r="868" ht="15.5" x14ac:dyDescent="0.35"/>
    <row r="869" ht="15.5" x14ac:dyDescent="0.35"/>
    <row r="870" ht="15.5" x14ac:dyDescent="0.35"/>
    <row r="871" ht="15.5" x14ac:dyDescent="0.35"/>
    <row r="872" ht="15.5" x14ac:dyDescent="0.35"/>
    <row r="873" ht="15.5" x14ac:dyDescent="0.35"/>
    <row r="874" ht="15.5" x14ac:dyDescent="0.35"/>
    <row r="875" ht="15.5" x14ac:dyDescent="0.35"/>
    <row r="876" ht="15.5" x14ac:dyDescent="0.35"/>
    <row r="877" ht="15.5" x14ac:dyDescent="0.35"/>
    <row r="878" ht="15.5" x14ac:dyDescent="0.35"/>
    <row r="879" ht="15.5" x14ac:dyDescent="0.35"/>
    <row r="880" ht="15.5" x14ac:dyDescent="0.35"/>
    <row r="881" ht="15.5" x14ac:dyDescent="0.35"/>
    <row r="882" ht="15.5" x14ac:dyDescent="0.35"/>
    <row r="883" ht="15.5" x14ac:dyDescent="0.35"/>
    <row r="884" ht="15.5" x14ac:dyDescent="0.35"/>
    <row r="885" ht="15.5" x14ac:dyDescent="0.35"/>
    <row r="886" ht="15.5" x14ac:dyDescent="0.35"/>
    <row r="887" ht="15.5" x14ac:dyDescent="0.35"/>
    <row r="888" ht="15.5" x14ac:dyDescent="0.35"/>
    <row r="889" ht="15.5" x14ac:dyDescent="0.35"/>
    <row r="890" ht="15.5" x14ac:dyDescent="0.35"/>
    <row r="891" ht="15.5" x14ac:dyDescent="0.35"/>
    <row r="892" ht="15.5" x14ac:dyDescent="0.35"/>
    <row r="893" ht="15.5" x14ac:dyDescent="0.35"/>
    <row r="894" ht="15.5" x14ac:dyDescent="0.35"/>
    <row r="895" ht="15.5" x14ac:dyDescent="0.35"/>
    <row r="896" ht="15.5" x14ac:dyDescent="0.35"/>
    <row r="897" ht="15.5" x14ac:dyDescent="0.35"/>
    <row r="898" ht="15.5" x14ac:dyDescent="0.35"/>
    <row r="899" ht="15.5" x14ac:dyDescent="0.35"/>
    <row r="900" ht="15.5" x14ac:dyDescent="0.35"/>
    <row r="901" ht="15.5" x14ac:dyDescent="0.35"/>
    <row r="902" ht="15.5" x14ac:dyDescent="0.35"/>
    <row r="903" ht="15.5" x14ac:dyDescent="0.35"/>
    <row r="904" ht="15.5" x14ac:dyDescent="0.35"/>
    <row r="905" ht="15.5" x14ac:dyDescent="0.35"/>
    <row r="906" ht="15.5" x14ac:dyDescent="0.35"/>
    <row r="907" ht="15.5" x14ac:dyDescent="0.35"/>
    <row r="908" ht="15.5" x14ac:dyDescent="0.35"/>
    <row r="909" ht="15.5" x14ac:dyDescent="0.35"/>
    <row r="910" ht="15.5" x14ac:dyDescent="0.35"/>
    <row r="911" ht="15.5" x14ac:dyDescent="0.35"/>
    <row r="912" ht="15.5" x14ac:dyDescent="0.35"/>
    <row r="913" ht="15.5" x14ac:dyDescent="0.35"/>
    <row r="914" ht="15.5" x14ac:dyDescent="0.35"/>
    <row r="915" ht="15.5" x14ac:dyDescent="0.35"/>
    <row r="916" ht="15.5" x14ac:dyDescent="0.35"/>
    <row r="917" ht="15.5" x14ac:dyDescent="0.35"/>
    <row r="918" ht="15.5" x14ac:dyDescent="0.35"/>
    <row r="919" ht="15.5" x14ac:dyDescent="0.35"/>
    <row r="920" ht="15.5" x14ac:dyDescent="0.35"/>
    <row r="921" ht="15.5" x14ac:dyDescent="0.35"/>
    <row r="922" ht="15.5" x14ac:dyDescent="0.35"/>
    <row r="923" ht="15.5" x14ac:dyDescent="0.35"/>
    <row r="924" ht="15.5" x14ac:dyDescent="0.35"/>
    <row r="925" ht="15.5" x14ac:dyDescent="0.35"/>
    <row r="926" ht="15.5" x14ac:dyDescent="0.35"/>
    <row r="927" ht="15.5" x14ac:dyDescent="0.35"/>
    <row r="928" ht="15.5" x14ac:dyDescent="0.35"/>
    <row r="929" ht="15.5" x14ac:dyDescent="0.35"/>
    <row r="930" ht="15.5" x14ac:dyDescent="0.35"/>
    <row r="931" ht="15.5" x14ac:dyDescent="0.35"/>
    <row r="932" ht="15.5" x14ac:dyDescent="0.35"/>
    <row r="933" ht="15.5" x14ac:dyDescent="0.35"/>
    <row r="934" ht="15.5" x14ac:dyDescent="0.35"/>
    <row r="935" ht="15.5" x14ac:dyDescent="0.35"/>
    <row r="936" ht="15.5" x14ac:dyDescent="0.35"/>
    <row r="937" ht="15.5" x14ac:dyDescent="0.35"/>
    <row r="938" ht="15.5" x14ac:dyDescent="0.35"/>
    <row r="939" ht="15.5" x14ac:dyDescent="0.35"/>
    <row r="940" ht="15.5" x14ac:dyDescent="0.35"/>
    <row r="941" ht="15.5" x14ac:dyDescent="0.35"/>
    <row r="942" ht="15.5" x14ac:dyDescent="0.35"/>
    <row r="943" ht="15.5" x14ac:dyDescent="0.35"/>
    <row r="944" ht="15.5" x14ac:dyDescent="0.35"/>
    <row r="945" ht="15.5" x14ac:dyDescent="0.35"/>
    <row r="946" ht="15.5" x14ac:dyDescent="0.35"/>
    <row r="947" ht="15.5" x14ac:dyDescent="0.35"/>
    <row r="948" ht="15.5" x14ac:dyDescent="0.35"/>
    <row r="949" ht="15.5" x14ac:dyDescent="0.35"/>
    <row r="950" ht="15.5" x14ac:dyDescent="0.35"/>
    <row r="951" ht="15.5" x14ac:dyDescent="0.35"/>
    <row r="952" ht="15.5" x14ac:dyDescent="0.35"/>
    <row r="953" ht="15.5" x14ac:dyDescent="0.35"/>
    <row r="954" ht="15.5" x14ac:dyDescent="0.35"/>
    <row r="955" ht="15.5" x14ac:dyDescent="0.35"/>
    <row r="956" ht="15.5" x14ac:dyDescent="0.35"/>
    <row r="957" ht="15.5" x14ac:dyDescent="0.35"/>
    <row r="958" ht="15.5" x14ac:dyDescent="0.35"/>
    <row r="959" ht="15.5" x14ac:dyDescent="0.35"/>
    <row r="960" ht="15.5" x14ac:dyDescent="0.35"/>
    <row r="961" ht="15.5" x14ac:dyDescent="0.35"/>
    <row r="962" ht="15.5" x14ac:dyDescent="0.35"/>
    <row r="963" ht="15.5" x14ac:dyDescent="0.35"/>
    <row r="964" ht="15.5" x14ac:dyDescent="0.35"/>
    <row r="965" ht="15.5" x14ac:dyDescent="0.35"/>
    <row r="966" ht="15.5" x14ac:dyDescent="0.35"/>
    <row r="967" ht="15.5" x14ac:dyDescent="0.35"/>
    <row r="968" ht="15.5" x14ac:dyDescent="0.35"/>
    <row r="969" ht="15.5" x14ac:dyDescent="0.35"/>
    <row r="970" ht="15.5" x14ac:dyDescent="0.35"/>
    <row r="971" ht="15.5" x14ac:dyDescent="0.35"/>
    <row r="972" ht="15.5" x14ac:dyDescent="0.35"/>
    <row r="973" ht="15.5" x14ac:dyDescent="0.35"/>
    <row r="974" ht="15.5" x14ac:dyDescent="0.35"/>
    <row r="975" ht="15.5" x14ac:dyDescent="0.35"/>
    <row r="976" ht="15.5" x14ac:dyDescent="0.35"/>
    <row r="977" ht="15.5" x14ac:dyDescent="0.35"/>
    <row r="978" ht="15.5" x14ac:dyDescent="0.35"/>
    <row r="979" ht="15.5" x14ac:dyDescent="0.35"/>
    <row r="980" ht="15.5" x14ac:dyDescent="0.35"/>
    <row r="981" ht="15.5" x14ac:dyDescent="0.35"/>
    <row r="982" ht="15.5" x14ac:dyDescent="0.35"/>
    <row r="983" ht="15.5" x14ac:dyDescent="0.35"/>
    <row r="984" ht="15.5" x14ac:dyDescent="0.35"/>
    <row r="985" ht="15.5" x14ac:dyDescent="0.35"/>
    <row r="986" ht="15.5" x14ac:dyDescent="0.35"/>
    <row r="987" ht="15.5" x14ac:dyDescent="0.35"/>
    <row r="988" ht="15.5" x14ac:dyDescent="0.35"/>
    <row r="989" ht="15.5" x14ac:dyDescent="0.35"/>
    <row r="990" ht="15.5" x14ac:dyDescent="0.35"/>
    <row r="991" ht="15.5" x14ac:dyDescent="0.35"/>
    <row r="992" ht="15.5" x14ac:dyDescent="0.35"/>
    <row r="993" ht="15.5" x14ac:dyDescent="0.35"/>
    <row r="994" ht="15.5" x14ac:dyDescent="0.35"/>
    <row r="995" ht="15.5" x14ac:dyDescent="0.35"/>
    <row r="996" ht="15.5" x14ac:dyDescent="0.35"/>
    <row r="997" ht="15.5" x14ac:dyDescent="0.35"/>
    <row r="998" ht="15.5" x14ac:dyDescent="0.35"/>
    <row r="999" ht="15.5" x14ac:dyDescent="0.35"/>
    <row r="1000" ht="15.5" x14ac:dyDescent="0.35"/>
  </sheetData>
  <conditionalFormatting sqref="B1:O1 A2:O1000">
    <cfRule type="expression" dxfId="0" priority="1" stopIfTrue="1">
      <formula>NOT(ISERROR(SEARCH("ERROR:",A1)))</formula>
    </cfRule>
  </conditionalFormatting>
  <pageMargins left="0.70000000000000007" right="0.700000000000000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0"/>
  <sheetViews>
    <sheetView workbookViewId="0"/>
  </sheetViews>
  <sheetFormatPr defaultColWidth="11.25" defaultRowHeight="15" customHeight="1" x14ac:dyDescent="0.35"/>
  <cols>
    <col min="1" max="1" width="32.08203125" customWidth="1"/>
    <col min="2" max="2" width="24" customWidth="1"/>
    <col min="3" max="3" width="34" customWidth="1"/>
    <col min="4" max="4" width="36.25" customWidth="1"/>
    <col min="5" max="5" width="18.75" customWidth="1"/>
    <col min="6" max="6" width="6.75" customWidth="1"/>
    <col min="7" max="7" width="25" customWidth="1"/>
    <col min="8" max="8" width="14.08203125" customWidth="1"/>
    <col min="9" max="9" width="14.75" customWidth="1"/>
    <col min="10" max="10" width="18.33203125" customWidth="1"/>
    <col min="11" max="11" width="21.58203125" customWidth="1"/>
    <col min="12" max="12" width="24.75" customWidth="1"/>
    <col min="13" max="13" width="26.75" customWidth="1"/>
    <col min="14" max="14" width="25.25" customWidth="1"/>
    <col min="15" max="15" width="25" customWidth="1"/>
    <col min="16" max="16" width="23.58203125" customWidth="1"/>
    <col min="17" max="17" width="26.33203125" customWidth="1"/>
    <col min="18" max="18" width="26" customWidth="1"/>
    <col min="19" max="19" width="48.25" customWidth="1"/>
    <col min="20" max="20" width="19.58203125" customWidth="1"/>
    <col min="21" max="26" width="8" customWidth="1"/>
  </cols>
  <sheetData>
    <row r="1" spans="1:21" x14ac:dyDescent="0.35">
      <c r="A1" s="4" t="s">
        <v>106</v>
      </c>
      <c r="B1" s="6" t="s">
        <v>58</v>
      </c>
      <c r="C1" s="8" t="s">
        <v>61</v>
      </c>
      <c r="D1" s="10" t="s">
        <v>60</v>
      </c>
      <c r="E1" s="6" t="s">
        <v>63</v>
      </c>
      <c r="F1" s="11" t="s">
        <v>107</v>
      </c>
      <c r="G1" s="10" t="s">
        <v>62</v>
      </c>
      <c r="H1" s="11" t="s">
        <v>64</v>
      </c>
      <c r="I1" s="12" t="s">
        <v>108</v>
      </c>
      <c r="J1" s="62" t="s">
        <v>109</v>
      </c>
      <c r="K1" s="63"/>
      <c r="L1" s="63"/>
      <c r="M1" s="63"/>
      <c r="N1" s="63"/>
      <c r="O1" s="63"/>
      <c r="P1" s="63"/>
      <c r="Q1" s="63"/>
      <c r="R1" s="63"/>
      <c r="S1" s="64"/>
      <c r="T1" s="14" t="s">
        <v>105</v>
      </c>
      <c r="U1" s="15"/>
    </row>
    <row r="2" spans="1:21" x14ac:dyDescent="0.35">
      <c r="A2" s="16" t="s">
        <v>110</v>
      </c>
      <c r="B2" s="15" t="s">
        <v>71</v>
      </c>
      <c r="C2" s="17" t="s">
        <v>74</v>
      </c>
      <c r="D2" s="18" t="s">
        <v>73</v>
      </c>
      <c r="E2" s="19" t="s">
        <v>111</v>
      </c>
      <c r="F2" s="17" t="s">
        <v>112</v>
      </c>
      <c r="G2" s="20" t="s">
        <v>75</v>
      </c>
      <c r="H2" s="17" t="s">
        <v>113</v>
      </c>
      <c r="I2" s="16" t="s">
        <v>114</v>
      </c>
      <c r="J2" s="21" t="s">
        <v>74</v>
      </c>
      <c r="K2" s="22" t="s">
        <v>86</v>
      </c>
      <c r="L2" s="22" t="s">
        <v>115</v>
      </c>
      <c r="M2" s="22" t="s">
        <v>116</v>
      </c>
      <c r="N2" s="22" t="s">
        <v>117</v>
      </c>
      <c r="O2" s="24" t="s">
        <v>118</v>
      </c>
      <c r="P2" s="24" t="s">
        <v>119</v>
      </c>
      <c r="Q2" s="24" t="s">
        <v>120</v>
      </c>
      <c r="R2" s="24" t="s">
        <v>121</v>
      </c>
      <c r="S2" s="25" t="s">
        <v>122</v>
      </c>
      <c r="T2" s="27" t="s">
        <v>79</v>
      </c>
      <c r="U2" s="15"/>
    </row>
    <row r="3" spans="1:21" x14ac:dyDescent="0.35">
      <c r="A3" s="16" t="s">
        <v>123</v>
      </c>
      <c r="B3" s="29" t="s">
        <v>124</v>
      </c>
      <c r="C3" s="30" t="s">
        <v>86</v>
      </c>
      <c r="D3" s="18" t="s">
        <v>80</v>
      </c>
      <c r="E3" s="16" t="s">
        <v>125</v>
      </c>
      <c r="F3" s="30" t="s">
        <v>126</v>
      </c>
      <c r="G3" s="18" t="s">
        <v>127</v>
      </c>
      <c r="H3" s="30" t="s">
        <v>128</v>
      </c>
      <c r="I3" s="16" t="s">
        <v>129</v>
      </c>
      <c r="J3" s="31" t="s">
        <v>75</v>
      </c>
      <c r="K3" s="32" t="s">
        <v>75</v>
      </c>
      <c r="L3" s="32" t="s">
        <v>130</v>
      </c>
      <c r="M3" s="32" t="s">
        <v>131</v>
      </c>
      <c r="N3" s="32" t="s">
        <v>132</v>
      </c>
      <c r="O3" s="33" t="s">
        <v>75</v>
      </c>
      <c r="P3" s="33"/>
      <c r="Q3" s="33"/>
      <c r="R3" s="33"/>
      <c r="S3" s="35" t="s">
        <v>87</v>
      </c>
      <c r="T3" s="28" t="s">
        <v>81</v>
      </c>
      <c r="U3" s="15"/>
    </row>
    <row r="4" spans="1:21" x14ac:dyDescent="0.35">
      <c r="A4" s="16" t="s">
        <v>133</v>
      </c>
      <c r="C4" s="30" t="s">
        <v>115</v>
      </c>
      <c r="D4" s="18" t="s">
        <v>82</v>
      </c>
      <c r="E4" s="16" t="s">
        <v>134</v>
      </c>
      <c r="F4" s="30" t="s">
        <v>135</v>
      </c>
      <c r="G4" s="18" t="s">
        <v>136</v>
      </c>
      <c r="H4" s="30" t="s">
        <v>137</v>
      </c>
      <c r="I4" s="16" t="s">
        <v>138</v>
      </c>
      <c r="J4" s="15" t="s">
        <v>136</v>
      </c>
      <c r="K4" s="13" t="s">
        <v>127</v>
      </c>
      <c r="L4" s="13"/>
      <c r="M4" s="13"/>
      <c r="N4" s="13"/>
      <c r="O4" s="36" t="s">
        <v>139</v>
      </c>
      <c r="P4" s="36"/>
      <c r="Q4" s="36"/>
      <c r="R4" s="36"/>
      <c r="S4" s="37"/>
      <c r="T4" s="28" t="s">
        <v>78</v>
      </c>
      <c r="U4" s="15"/>
    </row>
    <row r="5" spans="1:21" x14ac:dyDescent="0.35">
      <c r="A5" s="16" t="s">
        <v>140</v>
      </c>
      <c r="C5" s="30" t="s">
        <v>116</v>
      </c>
      <c r="D5" s="18" t="s">
        <v>83</v>
      </c>
      <c r="E5" s="16" t="s">
        <v>141</v>
      </c>
      <c r="F5" s="30" t="s">
        <v>142</v>
      </c>
      <c r="G5" s="38" t="s">
        <v>143</v>
      </c>
      <c r="H5" s="30" t="s">
        <v>144</v>
      </c>
      <c r="I5" s="39" t="s">
        <v>145</v>
      </c>
      <c r="J5" s="40"/>
      <c r="K5" s="13" t="s">
        <v>136</v>
      </c>
      <c r="L5" s="13"/>
      <c r="M5" s="13"/>
      <c r="N5" s="13"/>
      <c r="O5" s="36"/>
      <c r="P5" s="36"/>
      <c r="Q5" s="36"/>
      <c r="R5" s="36"/>
      <c r="S5" s="37"/>
      <c r="T5" s="28" t="s">
        <v>89</v>
      </c>
      <c r="U5" s="15"/>
    </row>
    <row r="6" spans="1:21" x14ac:dyDescent="0.35">
      <c r="A6" s="16" t="s">
        <v>146</v>
      </c>
      <c r="C6" s="30" t="s">
        <v>117</v>
      </c>
      <c r="D6" s="18" t="s">
        <v>84</v>
      </c>
      <c r="E6" s="16" t="s">
        <v>76</v>
      </c>
      <c r="F6" s="30" t="s">
        <v>147</v>
      </c>
      <c r="G6" s="28" t="s">
        <v>139</v>
      </c>
      <c r="H6" s="30" t="s">
        <v>148</v>
      </c>
      <c r="J6" s="41"/>
      <c r="K6" s="42" t="s">
        <v>143</v>
      </c>
      <c r="L6" s="42"/>
      <c r="M6" s="42"/>
      <c r="N6" s="42"/>
      <c r="O6" s="43"/>
      <c r="P6" s="43"/>
      <c r="Q6" s="43"/>
      <c r="R6" s="43"/>
      <c r="S6" s="44"/>
      <c r="T6" s="28" t="s">
        <v>88</v>
      </c>
      <c r="U6" s="15"/>
    </row>
    <row r="7" spans="1:21" x14ac:dyDescent="0.35">
      <c r="A7" s="45" t="s">
        <v>149</v>
      </c>
      <c r="C7" s="30" t="s">
        <v>118</v>
      </c>
      <c r="D7" s="46" t="s">
        <v>85</v>
      </c>
      <c r="E7" s="16" t="s">
        <v>150</v>
      </c>
      <c r="F7" s="30" t="s">
        <v>151</v>
      </c>
      <c r="G7" s="28" t="s">
        <v>87</v>
      </c>
      <c r="H7" s="30" t="s">
        <v>152</v>
      </c>
      <c r="T7" s="15" t="s">
        <v>90</v>
      </c>
      <c r="U7" s="15"/>
    </row>
    <row r="8" spans="1:21" x14ac:dyDescent="0.35">
      <c r="A8" s="3" t="s">
        <v>153</v>
      </c>
      <c r="C8" s="30" t="s">
        <v>119</v>
      </c>
      <c r="E8" s="16" t="s">
        <v>154</v>
      </c>
      <c r="F8" s="30" t="s">
        <v>155</v>
      </c>
      <c r="G8" s="28" t="s">
        <v>130</v>
      </c>
      <c r="H8" s="47" t="s">
        <v>156</v>
      </c>
      <c r="T8" s="48"/>
    </row>
    <row r="9" spans="1:21" x14ac:dyDescent="0.35">
      <c r="A9" s="28" t="s">
        <v>157</v>
      </c>
      <c r="C9" s="49" t="s">
        <v>120</v>
      </c>
      <c r="E9" s="39" t="s">
        <v>158</v>
      </c>
      <c r="F9" s="30" t="s">
        <v>159</v>
      </c>
      <c r="G9" s="50" t="s">
        <v>131</v>
      </c>
    </row>
    <row r="10" spans="1:21" x14ac:dyDescent="0.35">
      <c r="A10" s="28" t="s">
        <v>160</v>
      </c>
      <c r="C10" s="47" t="s">
        <v>121</v>
      </c>
      <c r="F10" s="47" t="s">
        <v>161</v>
      </c>
      <c r="G10" s="51" t="s">
        <v>132</v>
      </c>
    </row>
    <row r="11" spans="1:21" x14ac:dyDescent="0.35">
      <c r="A11" s="28" t="s">
        <v>162</v>
      </c>
      <c r="C11" s="52" t="s">
        <v>163</v>
      </c>
    </row>
    <row r="12" spans="1:21" x14ac:dyDescent="0.35">
      <c r="A12" s="28" t="s">
        <v>164</v>
      </c>
    </row>
    <row r="13" spans="1:21" x14ac:dyDescent="0.35">
      <c r="A13" s="28" t="s">
        <v>72</v>
      </c>
    </row>
    <row r="14" spans="1:21" x14ac:dyDescent="0.35"/>
    <row r="15" spans="1:21" x14ac:dyDescent="0.35"/>
    <row r="16" spans="1:21" x14ac:dyDescent="0.35"/>
    <row r="17" x14ac:dyDescent="0.35"/>
    <row r="18" x14ac:dyDescent="0.35"/>
    <row r="19" x14ac:dyDescent="0.35"/>
    <row r="20" x14ac:dyDescent="0.35"/>
  </sheetData>
  <mergeCells count="1">
    <mergeCell ref="J1:S1"/>
  </mergeCells>
  <pageMargins left="0.70000000000000007" right="0.700000000000000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0"/>
  <sheetViews>
    <sheetView workbookViewId="0"/>
  </sheetViews>
  <sheetFormatPr defaultColWidth="11.25" defaultRowHeight="15" customHeight="1" x14ac:dyDescent="0.35"/>
  <cols>
    <col min="1" max="26" width="8" customWidth="1"/>
  </cols>
  <sheetData>
    <row r="1" spans="1:1" x14ac:dyDescent="0.35">
      <c r="A1" s="53" t="s">
        <v>165</v>
      </c>
    </row>
    <row r="2" spans="1:1" x14ac:dyDescent="0.35">
      <c r="A2" s="53" t="s">
        <v>166</v>
      </c>
    </row>
    <row r="3" spans="1:1" x14ac:dyDescent="0.35">
      <c r="A3" s="53" t="s">
        <v>167</v>
      </c>
    </row>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x14ac:dyDescent="0.35"/>
    <row r="17" x14ac:dyDescent="0.35"/>
    <row r="18" x14ac:dyDescent="0.35"/>
    <row r="19" x14ac:dyDescent="0.35"/>
    <row r="20" x14ac:dyDescent="0.35"/>
  </sheetData>
  <pageMargins left="0.70000000000000007" right="0.700000000000000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Enter_your_data</vt:lpstr>
      <vt:lpstr>Your_output</vt:lpstr>
      <vt:lpstr>Lists</vt:lpstr>
      <vt:lpstr>_56F9DC9755BA473782653E2940F9</vt:lpstr>
      <vt:lpstr>England</vt:lpstr>
      <vt:lpstr>Large</vt:lpstr>
      <vt:lpstr>Northern_Ireland</vt:lpstr>
      <vt:lpstr>Enter_your_data!p_Period</vt:lpstr>
      <vt:lpstr>Instructions!p_Period</vt:lpstr>
      <vt:lpstr>p_Period</vt:lpstr>
      <vt:lpstr>Scotland</vt:lpstr>
      <vt:lpstr>Small</vt:lpstr>
      <vt:lpstr>Wales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Liz Hitchcock</cp:lastModifiedBy>
  <cp:revision/>
  <dcterms:created xsi:type="dcterms:W3CDTF">2023-06-14T23:42:40Z</dcterms:created>
  <dcterms:modified xsi:type="dcterms:W3CDTF">2026-08-21T14:11:00Z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2025-02-05T22:38:22Z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b96e4217-018a-4eb6-a7eb-1f2bd7d989a4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2025-06-19T16:20:00Z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bff3ad7d-ec1e-4be4-9c7d-07e7a194dfeb</vt:lpwstr>
  </property>
  <property fmtid="{D5CDD505-2E9C-101B-9397-08002B2CF9AE}" pid="15" name="MSIP_Label_e463cba9-5f6c-478d-9329-7b2295e4e8ed_ContentBits">
    <vt:lpwstr>0</vt:lpwstr>
  </property>
</Properties>
</file>