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namedSheetViews/namedSheetView1.xml" ContentType="application/vnd.ms-excel.namedsheetview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https://beisgov.sharepoint.com/sites/SMIP-Benefits-199/Shared Documents/Benefits &amp; Evaluation/Statistics Team Area/Publication drafts/2026 Q2 Publication OFFICAL SENSITIVE/"/>
    </mc:Choice>
  </mc:AlternateContent>
  <xr:revisionPtr revIDLastSave="314" documentId="8_{B7DA7D09-12DE-43B4-9EBA-B9EC7C96310B}" xr6:coauthVersionLast="47" xr6:coauthVersionMax="47" xr10:uidLastSave="{6CE245F1-8155-4972-A471-7C7ED635BCF6}"/>
  <bookViews>
    <workbookView xWindow="-110" yWindow="-110" windowWidth="19420" windowHeight="10300" tabRatio="702" xr2:uid="{00000000-000D-0000-FFFF-FFFF00000000}"/>
  </bookViews>
  <sheets>
    <sheet name="Cover Sheet" sheetId="2" r:id="rId1"/>
    <sheet name="Contents" sheetId="14" r:id="rId2"/>
    <sheet name="Data Dictionary" sheetId="15" r:id="rId3"/>
    <sheet name="Notes" sheetId="3" r:id="rId4"/>
    <sheet name="Table 1" sheetId="9" r:id="rId5"/>
    <sheet name="Table 2" sheetId="7" r:id="rId6"/>
    <sheet name="Table 3" sheetId="11" r:id="rId7"/>
    <sheet name="Table 4" sheetId="13" r:id="rId8"/>
    <sheet name="LargeSupplier_Installs" sheetId="18" r:id="rId9"/>
    <sheet name="LargeSupplier_Operating" sheetId="20" r:id="rId10"/>
    <sheet name="SmallSupplier_Installs" sheetId="19" r:id="rId11"/>
    <sheet name="SmallSupplier_Operating" sheetId="21" r:id="rId12"/>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8" hidden="1">LargeSupplier_Installs!$A$1:$J$431</definedName>
    <definedName name="_xlnm._FilterDatabase" localSheetId="9" hidden="1">LargeSupplier_Operating!$A$1:$J$685</definedName>
    <definedName name="_xlnm._FilterDatabase" localSheetId="10" hidden="1">SmallSupplier_Installs!$A$1:$J$82</definedName>
    <definedName name="_xlnm._FilterDatabase" localSheetId="11" hidden="1">SmallSupplier_Operating!$A$1:$J$135</definedName>
    <definedName name="Alt_Chk_1_Hdg" localSheetId="3" hidden="1">#REF!</definedName>
    <definedName name="Alt_Chk_1_Hdg" hidden="1">#REF!</definedName>
    <definedName name="Alt_Chk_14_Hdg" localSheetId="3" hidden="1">#REF!</definedName>
    <definedName name="Alt_Chk_14_Hdg" hidden="1">#REF!</definedName>
    <definedName name="Alt_Chk_15_Hdg" localSheetId="3" hidden="1">#REF!</definedName>
    <definedName name="Alt_Chk_15_Hdg" hidden="1">#REF!</definedName>
    <definedName name="Alt_Chk_2_Hdg" localSheetId="3" hidden="1">#REF!</definedName>
    <definedName name="Alt_Chk_2_Hdg" hidden="1">#REF!</definedName>
    <definedName name="Bluesky_jobs_wage_premium" localSheetId="3">#REF!</definedName>
    <definedName name="Bluesky_jobs_wage_premium">#REF!</definedName>
    <definedName name="Bluesky_safe_wage" localSheetId="3">#REF!</definedName>
    <definedName name="Bluesky_safe_wage">#REF!</definedName>
    <definedName name="BMGHIndex" hidden="1">"O"</definedName>
    <definedName name="Cloud_jobs_wage_premium" localSheetId="3">#REF!</definedName>
    <definedName name="Cloud_jobs_wage_premium">#REF!</definedName>
    <definedName name="Cloud_safe_wage" localSheetId="3">#REF!</definedName>
    <definedName name="Cloud_safe_wage">#REF!</definedName>
    <definedName name="Cloud_safeguarded_jobs" localSheetId="3">#REF!</definedName>
    <definedName name="Cloud_safeguarded_jobs">#REF!</definedName>
    <definedName name="Depreciation_rate" localSheetId="3">#REF!</definedName>
    <definedName name="Depreciation_rate">#REF!</definedName>
    <definedName name="Discount_rate" localSheetId="3">#REF!</definedName>
    <definedName name="Discount_rate">#REF!</definedName>
    <definedName name="DME_LocalFile" hidden="1">"True"</definedName>
    <definedName name="Domestic_Results" localSheetId="3">#REF!</definedName>
    <definedName name="Domestic_Results">#REF!</definedName>
    <definedName name="Err_Chk_1_Hdg" localSheetId="3" hidden="1">#REF!</definedName>
    <definedName name="Err_Chk_1_Hdg" hidden="1">#REF!</definedName>
    <definedName name="Err_Chk_11_Hdg" localSheetId="3" hidden="1">#REF!</definedName>
    <definedName name="Err_Chk_11_Hdg" hidden="1">#REF!</definedName>
    <definedName name="Err_Chk_13_Hdg" localSheetId="3" hidden="1">#REF!</definedName>
    <definedName name="Err_Chk_13_Hdg" hidden="1">#REF!</definedName>
    <definedName name="Err_Chk_14_Hdg" localSheetId="3" hidden="1">#REF!</definedName>
    <definedName name="Err_Chk_14_Hdg" hidden="1">#REF!</definedName>
    <definedName name="Err_Chk_15_Hdg" localSheetId="3" hidden="1">#REF!</definedName>
    <definedName name="Err_Chk_15_Hdg" hidden="1">#REF!</definedName>
    <definedName name="Err_Chk_2_Hdg" localSheetId="3" hidden="1">#REF!</definedName>
    <definedName name="Err_Chk_2_Hdg" hidden="1">#REF!</definedName>
    <definedName name="Err_Chk_3_Hdg" localSheetId="3" hidden="1">#REF!</definedName>
    <definedName name="Err_Chk_3_Hdg" hidden="1">#REF!</definedName>
    <definedName name="Err_Chk_4_Hdg" localSheetId="3" hidden="1">#REF!</definedName>
    <definedName name="Err_Chk_4_Hdg" hidden="1">#REF!</definedName>
    <definedName name="Fixed_Bluesky_jobs" localSheetId="3">#REF!</definedName>
    <definedName name="Fixed_Bluesky_jobs">#REF!</definedName>
    <definedName name="GDP_def_index" localSheetId="3">#REF!</definedName>
    <definedName name="GDP_def_index">#REF!</definedName>
    <definedName name="GDP_def_year" localSheetId="3">#REF!</definedName>
    <definedName name="GDP_def_year">#REF!</definedName>
    <definedName name="High_scenario_probability" localSheetId="3">#REF!</definedName>
    <definedName name="High_scenario_probability">#REF!</definedName>
    <definedName name="HL_Alt_Chk_1" localSheetId="3" hidden="1">#REF!</definedName>
    <definedName name="HL_Alt_Chk_1" hidden="1">#REF!</definedName>
    <definedName name="HL_Alt_Chk_14" localSheetId="3" hidden="1">#REF!</definedName>
    <definedName name="HL_Alt_Chk_14" hidden="1">#REF!</definedName>
    <definedName name="HL_Alt_Chk_15" localSheetId="3" hidden="1">#REF!</definedName>
    <definedName name="HL_Alt_Chk_15" hidden="1">#REF!</definedName>
    <definedName name="HL_Alt_Chk_2" localSheetId="3" hidden="1">#REF!</definedName>
    <definedName name="HL_Alt_Chk_2" hidden="1">#REF!</definedName>
    <definedName name="HL_Err_Chk_1" localSheetId="3" hidden="1">#REF!</definedName>
    <definedName name="HL_Err_Chk_1" hidden="1">#REF!</definedName>
    <definedName name="HL_Err_Chk_11" localSheetId="3" hidden="1">#REF!</definedName>
    <definedName name="HL_Err_Chk_11" hidden="1">#REF!</definedName>
    <definedName name="HL_Err_Chk_13" localSheetId="3" hidden="1">#REF!</definedName>
    <definedName name="HL_Err_Chk_13" hidden="1">#REF!</definedName>
    <definedName name="HL_Err_Chk_14" localSheetId="3" hidden="1">#REF!</definedName>
    <definedName name="HL_Err_Chk_14" hidden="1">#REF!</definedName>
    <definedName name="HL_Err_Chk_15" localSheetId="3" hidden="1">#REF!</definedName>
    <definedName name="HL_Err_Chk_15" hidden="1">#REF!</definedName>
    <definedName name="HL_Err_Chk_2" localSheetId="3" hidden="1">#REF!</definedName>
    <definedName name="HL_Err_Chk_2" hidden="1">#REF!</definedName>
    <definedName name="HL_Err_Chk_3" localSheetId="3" hidden="1">#REF!</definedName>
    <definedName name="HL_Err_Chk_3" hidden="1">#REF!</definedName>
    <definedName name="HL_Err_Chk_4" localSheetId="3" hidden="1">#REF!</definedName>
    <definedName name="HL_Err_Chk_4" hidden="1">#REF!</definedName>
    <definedName name="Low_scenario_probability" localSheetId="3">#REF!</definedName>
    <definedName name="Low_scenario_probability">#REF!</definedName>
    <definedName name="Maximum_aerospace_wage" localSheetId="3">#REF!</definedName>
    <definedName name="Maximum_aerospace_wage">#REF!</definedName>
    <definedName name="Millions_to_pounds" localSheetId="3">#REF!</definedName>
    <definedName name="Millions_to_pounds">#REF!</definedName>
    <definedName name="Minimum_aerospace_wage" localSheetId="3">#REF!</definedName>
    <definedName name="Minimum_aerospace_wage">#REF!</definedName>
    <definedName name="Pal_Workbook_GUID" hidden="1">"1LMS2U6TLKFBVGQISFA5FIYM"</definedName>
    <definedName name="Pension_uplift" localSheetId="3">#REF!</definedName>
    <definedName name="Pension_uplift">#REF!</definedName>
    <definedName name="Postcode_Outcode_Results" localSheetId="3">#REF!</definedName>
    <definedName name="Postcode_Outcode_Results">#REF!</definedName>
    <definedName name="Present_value_base_year" localSheetId="3">#REF!</definedName>
    <definedName name="Present_value_base_year">#REF!</definedName>
    <definedName name="Price_base_year" localSheetId="3">#REF!</definedName>
    <definedName name="Price_base_year">#REF!</definedName>
    <definedName name="_xlnm.Print_Area" localSheetId="3">Notes!$A$4:$R$17</definedName>
    <definedName name="Product_market_displacement" localSheetId="3">#REF!</definedName>
    <definedName name="Product_market_displacement">#REF!</definedName>
    <definedName name="R_D_spend_per_year" localSheetId="3">#REF!</definedName>
    <definedName name="R_D_spend_per_year">#REF!</definedName>
    <definedName name="R_D_spillover_rate" localSheetId="3">#REF!</definedName>
    <definedName name="R_D_spillover_rate">#REF!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3000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SD_Results" localSheetId="3">#REF!</definedName>
    <definedName name="SSD_Results">#REF!</definedName>
    <definedName name="Sub_of_investment" localSheetId="3">#REF!</definedName>
    <definedName name="Sub_of_investment">#REF!</definedName>
    <definedName name="Unadjusted_R_D_spend" localSheetId="3">#REF!</definedName>
    <definedName name="Unadjusted_R_D_spend">#REF!</definedName>
    <definedName name="Variable_Bluesky_jobs" localSheetId="3">#REF!</definedName>
    <definedName name="Variable_Bluesky_jobs">#REF!</definedName>
    <definedName name="Wage_premium_at_maximum" localSheetId="3">#REF!</definedName>
    <definedName name="Wage_premium_at_maximum">#REF!</definedName>
    <definedName name="Wage_premium_at_minimum_wage" localSheetId="3">#REF!</definedName>
    <definedName name="Wage_premium_at_minimum_wage">#REF!</definedName>
    <definedName name="Wage_premium_base_year" localSheetId="3">#REF!</definedName>
    <definedName name="Wage_premium_base_yea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1" l="1" a="1"/>
  <c r="F9" i="11" s="1"/>
  <c r="F10" i="11" a="1"/>
  <c r="F10" i="11" s="1"/>
  <c r="F11" i="11" a="1"/>
  <c r="F11" i="11" s="1"/>
  <c r="F12" i="11" a="1"/>
  <c r="F12" i="11" s="1"/>
  <c r="F13" i="11" a="1"/>
  <c r="F13" i="11" s="1"/>
  <c r="F14" i="11" a="1"/>
  <c r="F14" i="11" s="1"/>
  <c r="F15" i="11" a="1"/>
  <c r="F15" i="11" s="1"/>
  <c r="F16" i="11" a="1"/>
  <c r="F16" i="11" s="1"/>
  <c r="F17" i="11" a="1"/>
  <c r="F17" i="11" s="1"/>
  <c r="F18" i="11" a="1"/>
  <c r="F18" i="11" s="1"/>
  <c r="F19" i="11" a="1"/>
  <c r="F19" i="11" s="1"/>
  <c r="F20" i="11" a="1"/>
  <c r="F20" i="11" s="1"/>
  <c r="F21" i="11" a="1"/>
  <c r="F21" i="11" s="1"/>
  <c r="F22" i="11" a="1"/>
  <c r="F22" i="11" s="1"/>
  <c r="F23" i="11" a="1"/>
  <c r="F23" i="11" s="1"/>
  <c r="F24" i="11" a="1"/>
  <c r="F24" i="11" s="1"/>
  <c r="F25" i="11" a="1"/>
  <c r="F25" i="11" s="1"/>
  <c r="F26" i="11" a="1"/>
  <c r="F26" i="11" s="1"/>
  <c r="F27" i="11" a="1"/>
  <c r="F27" i="11" s="1"/>
  <c r="F28" i="11" a="1"/>
  <c r="F28" i="11" s="1"/>
  <c r="F29" i="11" a="1"/>
  <c r="F29" i="11" s="1"/>
  <c r="F30" i="11" a="1"/>
  <c r="F30" i="11" s="1"/>
  <c r="F31" i="11" a="1"/>
  <c r="F31" i="11" s="1"/>
  <c r="F32" i="11" a="1"/>
  <c r="F32" i="11" s="1"/>
  <c r="F33" i="11" a="1"/>
  <c r="F33" i="11" s="1"/>
  <c r="F34" i="11" a="1"/>
  <c r="F34" i="11" s="1"/>
  <c r="F35" i="11" a="1"/>
  <c r="F35" i="11" s="1"/>
  <c r="F36" i="11" a="1"/>
  <c r="F36" i="11" s="1"/>
  <c r="F37" i="11" a="1"/>
  <c r="F37" i="11" s="1"/>
  <c r="F38" i="11" a="1"/>
  <c r="F38" i="11" s="1"/>
  <c r="F39" i="11" a="1"/>
  <c r="F39" i="11" s="1"/>
  <c r="F40" i="11" a="1"/>
  <c r="F40" i="11" s="1"/>
  <c r="F41" i="11" a="1"/>
  <c r="F41" i="11" s="1"/>
  <c r="F42" i="11" a="1"/>
  <c r="F42" i="11" s="1"/>
  <c r="F43" i="11" a="1"/>
  <c r="F43" i="11" s="1"/>
  <c r="F44" i="11" a="1"/>
  <c r="F44" i="11" s="1"/>
  <c r="F45" i="11" a="1"/>
  <c r="F45" i="11" s="1"/>
  <c r="F46" i="11" a="1"/>
  <c r="F46" i="11" s="1"/>
  <c r="F47" i="11" a="1"/>
  <c r="F47" i="11" s="1"/>
  <c r="F48" i="11" a="1"/>
  <c r="F48" i="11" s="1"/>
  <c r="F49" i="11" a="1"/>
  <c r="F49" i="11" s="1"/>
  <c r="F50" i="11" a="1"/>
  <c r="F50" i="11" s="1"/>
  <c r="F51" i="11" a="1"/>
  <c r="F51" i="11" s="1"/>
  <c r="F52" i="11" a="1"/>
  <c r="F52" i="11" s="1"/>
  <c r="F53" i="11" a="1"/>
  <c r="F53" i="11" s="1"/>
  <c r="F54" i="11" a="1"/>
  <c r="F54" i="11" s="1"/>
  <c r="F55" i="11" a="1"/>
  <c r="F55" i="11" s="1"/>
  <c r="F56" i="11" a="1"/>
  <c r="F56" i="11" s="1"/>
  <c r="F57" i="11" a="1"/>
  <c r="F57" i="11" s="1"/>
  <c r="F58" i="11" a="1"/>
  <c r="F58" i="11" s="1"/>
  <c r="F59" i="11" a="1"/>
  <c r="F59" i="11" s="1"/>
  <c r="F60" i="11" a="1"/>
  <c r="F60" i="11" s="1"/>
  <c r="F61" i="11" a="1"/>
  <c r="F61" i="11" s="1"/>
  <c r="F62" i="11" a="1"/>
  <c r="F62" i="11" s="1"/>
  <c r="F63" i="11" a="1"/>
  <c r="F63" i="11" s="1"/>
  <c r="F64" i="11" a="1"/>
  <c r="F64" i="11" s="1"/>
  <c r="F65" i="11" a="1"/>
  <c r="F65" i="11" s="1"/>
  <c r="D9" i="9" a="1"/>
  <c r="D9" i="9"/>
  <c r="D10" i="9" a="1"/>
  <c r="D10" i="9"/>
  <c r="D11" i="9" a="1"/>
  <c r="D11" i="9"/>
  <c r="D12" i="9" a="1"/>
  <c r="D12" i="9"/>
  <c r="D13" i="9" a="1"/>
  <c r="D13" i="9"/>
  <c r="D14" i="9" a="1"/>
  <c r="D14" i="9"/>
  <c r="D15" i="9" a="1"/>
  <c r="D15" i="9"/>
  <c r="D16" i="9" a="1"/>
  <c r="D16" i="9"/>
  <c r="D17" i="9" a="1"/>
  <c r="D17" i="9"/>
  <c r="D18" i="9" a="1"/>
  <c r="D18" i="9"/>
  <c r="D19" i="9" a="1"/>
  <c r="D19" i="9"/>
  <c r="D20" i="9" a="1"/>
  <c r="D20" i="9"/>
  <c r="D21" i="9" a="1"/>
  <c r="D21" i="9"/>
  <c r="D22" i="9" a="1"/>
  <c r="D22" i="9"/>
  <c r="D23" i="9" a="1"/>
  <c r="D23" i="9"/>
  <c r="D24" i="9" a="1"/>
  <c r="D24" i="9"/>
  <c r="D25" i="9" a="1"/>
  <c r="D25" i="9"/>
  <c r="D26" i="9" a="1"/>
  <c r="D26" i="9"/>
  <c r="D27" i="9" a="1"/>
  <c r="D27" i="9"/>
  <c r="D28" i="9" a="1"/>
  <c r="D28" i="9"/>
  <c r="D29" i="9" a="1"/>
  <c r="D29" i="9"/>
  <c r="D30" i="9" a="1"/>
  <c r="D30" i="9"/>
  <c r="D31" i="9" a="1"/>
  <c r="D31" i="9"/>
  <c r="D32" i="9" a="1"/>
  <c r="D32" i="9"/>
  <c r="D33" i="9" a="1"/>
  <c r="D33" i="9"/>
  <c r="D34" i="9" a="1"/>
  <c r="D34" i="9"/>
  <c r="D35" i="9" a="1"/>
  <c r="D35" i="9"/>
  <c r="D36" i="9" a="1"/>
  <c r="D36" i="9"/>
  <c r="D37" i="9" a="1"/>
  <c r="D37" i="9"/>
  <c r="D38" i="9" a="1"/>
  <c r="D38" i="9"/>
  <c r="D39" i="9" a="1"/>
  <c r="D39" i="9"/>
  <c r="D40" i="9" a="1"/>
  <c r="D40" i="9"/>
  <c r="D41" i="9" a="1"/>
  <c r="D41" i="9"/>
  <c r="D42" i="9" a="1"/>
  <c r="D42" i="9"/>
  <c r="D43" i="9" a="1"/>
  <c r="D43" i="9"/>
  <c r="D44" i="9" a="1"/>
  <c r="D44" i="9"/>
  <c r="D45" i="9" a="1"/>
  <c r="D45" i="9"/>
  <c r="D46" i="9" a="1"/>
  <c r="D46" i="9"/>
  <c r="D47" i="9" a="1"/>
  <c r="D47" i="9"/>
  <c r="D48" i="9" a="1"/>
  <c r="D48" i="9"/>
  <c r="D49" i="9" a="1"/>
  <c r="D49" i="9"/>
  <c r="D50" i="9" a="1"/>
  <c r="D50" i="9"/>
  <c r="D51" i="9" a="1"/>
  <c r="D51" i="9"/>
  <c r="D52" i="9" a="1"/>
  <c r="D52" i="9"/>
  <c r="D53" i="9" a="1"/>
  <c r="D53" i="9"/>
  <c r="D54" i="9" a="1"/>
  <c r="D54" i="9"/>
  <c r="D55" i="9" a="1"/>
  <c r="D55" i="9"/>
  <c r="D56" i="9" a="1"/>
  <c r="D56" i="9"/>
  <c r="D57" i="9" a="1"/>
  <c r="D57" i="9"/>
  <c r="D58" i="9" a="1"/>
  <c r="D58" i="9"/>
  <c r="D59" i="9" a="1"/>
  <c r="D59" i="9"/>
  <c r="D60" i="9" a="1"/>
  <c r="D60" i="9"/>
  <c r="D61" i="9" a="1"/>
  <c r="D61" i="9"/>
  <c r="D62" i="9" a="1"/>
  <c r="D62" i="9"/>
  <c r="D63" i="9" a="1"/>
  <c r="D63" i="9"/>
  <c r="D64" i="9" a="1"/>
  <c r="D64" i="9"/>
  <c r="D65" i="9" a="1"/>
  <c r="D65" i="9" s="1"/>
  <c r="E9" i="7" a="1"/>
  <c r="E9" i="7" s="1"/>
  <c r="E10" i="7" a="1"/>
  <c r="E10" i="7" s="1"/>
  <c r="E11" i="7" a="1"/>
  <c r="E11" i="7" s="1"/>
  <c r="E12" i="7" a="1"/>
  <c r="E12" i="7" s="1"/>
  <c r="E13" i="7" a="1"/>
  <c r="E13" i="7" s="1"/>
  <c r="E14" i="7" a="1"/>
  <c r="E14" i="7" s="1"/>
  <c r="E15" i="7" a="1"/>
  <c r="E15" i="7" s="1"/>
  <c r="E16" i="7" a="1"/>
  <c r="E16" i="7" s="1"/>
  <c r="E17" i="7" a="1"/>
  <c r="E17" i="7" s="1"/>
  <c r="E18" i="7" a="1"/>
  <c r="E18" i="7" s="1"/>
  <c r="E19" i="7" a="1"/>
  <c r="E19" i="7" s="1"/>
  <c r="E20" i="7" a="1"/>
  <c r="E20" i="7" s="1"/>
  <c r="E21" i="7" a="1"/>
  <c r="E21" i="7" s="1"/>
  <c r="E22" i="7" a="1"/>
  <c r="E22" i="7" s="1"/>
  <c r="E23" i="7" a="1"/>
  <c r="E23" i="7" s="1"/>
  <c r="E24" i="7" a="1"/>
  <c r="E24" i="7" s="1"/>
  <c r="E25" i="7" a="1"/>
  <c r="E25" i="7" s="1"/>
  <c r="E26" i="7" a="1"/>
  <c r="E26" i="7" s="1"/>
  <c r="E27" i="7" a="1"/>
  <c r="E27" i="7" s="1"/>
  <c r="E28" i="7" a="1"/>
  <c r="E28" i="7" s="1"/>
  <c r="E29" i="7" a="1"/>
  <c r="E29" i="7" s="1"/>
  <c r="E30" i="7" a="1"/>
  <c r="E30" i="7" s="1"/>
  <c r="E31" i="7" a="1"/>
  <c r="E31" i="7" s="1"/>
  <c r="E32" i="7" a="1"/>
  <c r="E32" i="7" s="1"/>
  <c r="E33" i="7" a="1"/>
  <c r="E33" i="7" s="1"/>
  <c r="E34" i="7" a="1"/>
  <c r="E34" i="7" s="1"/>
  <c r="E35" i="7" a="1"/>
  <c r="E35" i="7" s="1"/>
  <c r="E36" i="7" a="1"/>
  <c r="E36" i="7" s="1"/>
  <c r="E37" i="7" a="1"/>
  <c r="E37" i="7" s="1"/>
  <c r="E38" i="7" a="1"/>
  <c r="E38" i="7" s="1"/>
  <c r="E39" i="7" a="1"/>
  <c r="E39" i="7" s="1"/>
  <c r="E40" i="7" a="1"/>
  <c r="E40" i="7" s="1"/>
  <c r="E41" i="7" a="1"/>
  <c r="E41" i="7" s="1"/>
  <c r="E42" i="7" a="1"/>
  <c r="E42" i="7" s="1"/>
  <c r="E43" i="7" a="1"/>
  <c r="E43" i="7" s="1"/>
  <c r="E44" i="7" a="1"/>
  <c r="E44" i="7" s="1"/>
  <c r="E45" i="7" a="1"/>
  <c r="E45" i="7" s="1"/>
  <c r="E46" i="7" a="1"/>
  <c r="E46" i="7" s="1"/>
  <c r="E47" i="7" a="1"/>
  <c r="E47" i="7" s="1"/>
  <c r="E48" i="7" a="1"/>
  <c r="E48" i="7" s="1"/>
  <c r="E49" i="7" a="1"/>
  <c r="E49" i="7" s="1"/>
  <c r="E50" i="7" a="1"/>
  <c r="E50" i="7" s="1"/>
  <c r="E51" i="7" a="1"/>
  <c r="E51" i="7" s="1"/>
  <c r="E52" i="7" a="1"/>
  <c r="E52" i="7" s="1"/>
  <c r="E53" i="7" a="1"/>
  <c r="E53" i="7" s="1"/>
  <c r="E54" i="7" a="1"/>
  <c r="E54" i="7" s="1"/>
  <c r="E55" i="7" a="1"/>
  <c r="E55" i="7" s="1"/>
  <c r="E56" i="7" a="1"/>
  <c r="E56" i="7" s="1"/>
  <c r="E57" i="7" a="1"/>
  <c r="E57" i="7" s="1"/>
  <c r="E58" i="7" a="1"/>
  <c r="E58" i="7" s="1"/>
  <c r="E59" i="7" a="1"/>
  <c r="E59" i="7" s="1"/>
  <c r="E60" i="7" a="1"/>
  <c r="E60" i="7" s="1"/>
  <c r="E61" i="7" a="1"/>
  <c r="E61" i="7" s="1"/>
  <c r="E62" i="7" a="1"/>
  <c r="E62" i="7" s="1"/>
  <c r="E63" i="7" a="1"/>
  <c r="E63" i="7" s="1"/>
  <c r="E25" i="13" a="1"/>
  <c r="E25" i="13" s="1"/>
  <c r="E24" i="13" a="1"/>
  <c r="E24" i="13" s="1"/>
  <c r="E23" i="13" a="1"/>
  <c r="E23" i="13" s="1"/>
  <c r="E22" i="13" a="1"/>
  <c r="E22" i="13" s="1"/>
  <c r="E21" i="13" a="1"/>
  <c r="E21" i="13" s="1"/>
  <c r="E20" i="13" a="1"/>
  <c r="E20" i="13" s="1"/>
  <c r="E19" i="13" a="1"/>
  <c r="E19" i="13" s="1"/>
  <c r="E18" i="13" a="1"/>
  <c r="E18" i="13" s="1"/>
  <c r="E17" i="13" a="1"/>
  <c r="E17" i="13" s="1"/>
  <c r="E16" i="13" a="1"/>
  <c r="E16" i="13" s="1"/>
  <c r="E15" i="13" a="1"/>
  <c r="E15" i="13" s="1"/>
  <c r="E14" i="13" a="1"/>
  <c r="E14" i="13" s="1"/>
  <c r="E13" i="13" a="1"/>
  <c r="E13" i="13" s="1"/>
  <c r="E12" i="13" a="1"/>
  <c r="E12" i="13" s="1"/>
  <c r="E11" i="13" a="1"/>
  <c r="E11" i="13" s="1"/>
  <c r="E10" i="13" a="1"/>
  <c r="E10" i="13" s="1"/>
  <c r="E9" i="13" a="1"/>
  <c r="E9" i="13" s="1"/>
  <c r="E33" i="13" a="1"/>
  <c r="E33" i="13" s="1"/>
  <c r="E32" i="13" a="1"/>
  <c r="E32" i="13" s="1"/>
  <c r="E31" i="13" a="1"/>
  <c r="E31" i="13" s="1"/>
  <c r="E30" i="13" a="1"/>
  <c r="E30" i="13" s="1"/>
  <c r="E29" i="13" a="1"/>
  <c r="E29" i="13" s="1"/>
  <c r="E28" i="13" a="1"/>
  <c r="E28" i="13" s="1"/>
  <c r="E27" i="13" a="1"/>
  <c r="E27" i="13" s="1"/>
  <c r="E26" i="13" a="1"/>
  <c r="E26" i="13" s="1"/>
  <c r="E37" i="13" a="1"/>
  <c r="E37" i="13" s="1"/>
  <c r="E36" i="13" a="1"/>
  <c r="E36" i="13" s="1"/>
  <c r="E35" i="13" a="1"/>
  <c r="E35" i="13" s="1"/>
  <c r="E34" i="13" a="1"/>
  <c r="E34" i="13" s="1"/>
  <c r="E41" i="13" a="1"/>
  <c r="E41" i="13" s="1"/>
  <c r="E40" i="13" a="1"/>
  <c r="E40" i="13" s="1"/>
  <c r="E39" i="13" a="1"/>
  <c r="E39" i="13" s="1"/>
  <c r="E38" i="13" a="1"/>
  <c r="E38" i="13" s="1"/>
  <c r="E44" i="13" a="1"/>
  <c r="E44" i="13" s="1"/>
  <c r="E43" i="13" a="1"/>
  <c r="E43" i="13" s="1"/>
  <c r="E42" i="13" a="1"/>
  <c r="E42" i="13" s="1"/>
  <c r="E46" i="13" a="1"/>
  <c r="E46" i="13" s="1"/>
  <c r="E45" i="13" a="1"/>
  <c r="E45" i="13" s="1"/>
  <c r="E63" i="13" a="1"/>
  <c r="E63" i="13" s="1"/>
  <c r="E62" i="13" a="1"/>
  <c r="E62" i="13" s="1"/>
  <c r="E61" i="13" a="1"/>
  <c r="E61" i="13" s="1"/>
  <c r="E60" i="13" a="1"/>
  <c r="E60" i="13" s="1"/>
  <c r="E59" i="13" a="1"/>
  <c r="E59" i="13" s="1"/>
  <c r="E58" i="13" a="1"/>
  <c r="E58" i="13" s="1"/>
  <c r="E57" i="13" a="1"/>
  <c r="E57" i="13" s="1"/>
  <c r="E56" i="13" a="1"/>
  <c r="E56" i="13" s="1"/>
  <c r="E55" i="13" a="1"/>
  <c r="E55" i="13" s="1"/>
  <c r="E54" i="13" a="1"/>
  <c r="E54" i="13" s="1"/>
  <c r="E53" i="13" a="1"/>
  <c r="E53" i="13" s="1"/>
  <c r="E52" i="13" a="1"/>
  <c r="E52" i="13" s="1"/>
  <c r="E51" i="13" a="1"/>
  <c r="E51" i="13" s="1"/>
  <c r="E50" i="13" a="1"/>
  <c r="E50" i="13" s="1"/>
  <c r="E49" i="13" a="1"/>
  <c r="E49" i="13" s="1"/>
  <c r="E48" i="13" a="1"/>
  <c r="E48" i="13" s="1"/>
  <c r="E47" i="13" a="1"/>
  <c r="E47" i="13" s="1"/>
  <c r="E64" i="13" a="1"/>
  <c r="E64" i="13" s="1"/>
  <c r="E64" i="7" a="1"/>
  <c r="E64" i="7" s="1"/>
  <c r="B64" i="13" l="1"/>
  <c r="C64" i="13"/>
  <c r="D64" i="13"/>
  <c r="B65" i="11"/>
  <c r="C65" i="11"/>
  <c r="D65" i="11"/>
  <c r="E65" i="11"/>
  <c r="B64" i="7"/>
  <c r="C64" i="7"/>
  <c r="D64" i="7"/>
  <c r="B65" i="9"/>
  <c r="C65" i="9"/>
  <c r="D63" i="13"/>
  <c r="C63" i="13"/>
  <c r="B63" i="13"/>
  <c r="D62" i="13"/>
  <c r="C62" i="13"/>
  <c r="B62" i="13"/>
  <c r="D61" i="13"/>
  <c r="C61" i="13"/>
  <c r="B61" i="13"/>
  <c r="D60" i="13"/>
  <c r="C60" i="13"/>
  <c r="B60" i="13"/>
  <c r="D59" i="13"/>
  <c r="C59" i="13"/>
  <c r="B59" i="13"/>
  <c r="D58" i="13"/>
  <c r="C58" i="13"/>
  <c r="B58" i="13"/>
  <c r="D57" i="13"/>
  <c r="C57" i="13"/>
  <c r="B57" i="13"/>
  <c r="D56" i="13"/>
  <c r="C56" i="13"/>
  <c r="B56" i="13"/>
  <c r="D55" i="13"/>
  <c r="C55" i="13"/>
  <c r="B55" i="13"/>
  <c r="D54" i="13"/>
  <c r="C54" i="13"/>
  <c r="B54" i="13"/>
  <c r="D53" i="13"/>
  <c r="C53" i="13"/>
  <c r="B53" i="13"/>
  <c r="D52" i="13"/>
  <c r="C52" i="13"/>
  <c r="B52" i="13"/>
  <c r="D51" i="13"/>
  <c r="C51" i="13"/>
  <c r="B51" i="13"/>
  <c r="D50" i="13"/>
  <c r="C50" i="13"/>
  <c r="B50" i="13"/>
  <c r="D49" i="13"/>
  <c r="C49" i="13"/>
  <c r="B49" i="13"/>
  <c r="D48" i="13"/>
  <c r="C48" i="13"/>
  <c r="B48" i="13"/>
  <c r="D47" i="13"/>
  <c r="C47" i="13"/>
  <c r="B47" i="13"/>
  <c r="D46" i="13"/>
  <c r="C46" i="13"/>
  <c r="B46" i="13"/>
  <c r="D45" i="13"/>
  <c r="C45" i="13"/>
  <c r="B45" i="13"/>
  <c r="D44" i="13"/>
  <c r="C44" i="13"/>
  <c r="B44" i="13"/>
  <c r="D43" i="13"/>
  <c r="C43" i="13"/>
  <c r="B43" i="13"/>
  <c r="D42" i="13"/>
  <c r="C42" i="13"/>
  <c r="B42" i="13"/>
  <c r="D41" i="13"/>
  <c r="C41" i="13"/>
  <c r="B41" i="13"/>
  <c r="D40" i="13"/>
  <c r="C40" i="13"/>
  <c r="B40" i="13"/>
  <c r="D39" i="13"/>
  <c r="C39" i="13"/>
  <c r="B39" i="13"/>
  <c r="D38" i="13"/>
  <c r="C38" i="13"/>
  <c r="B38" i="13"/>
  <c r="D37" i="13"/>
  <c r="C37" i="13"/>
  <c r="B37" i="13"/>
  <c r="D36" i="13"/>
  <c r="C36" i="13"/>
  <c r="B36" i="13"/>
  <c r="D35" i="13"/>
  <c r="C35" i="13"/>
  <c r="B35" i="13"/>
  <c r="D34" i="13"/>
  <c r="C34" i="13"/>
  <c r="B34" i="13"/>
  <c r="D33" i="13"/>
  <c r="B33" i="13"/>
  <c r="D32" i="13"/>
  <c r="B32" i="13"/>
  <c r="D31" i="13"/>
  <c r="B31" i="13"/>
  <c r="D30" i="13"/>
  <c r="B30" i="13"/>
  <c r="D29" i="13"/>
  <c r="B29" i="13"/>
  <c r="D28" i="13"/>
  <c r="B28" i="13"/>
  <c r="D27" i="13"/>
  <c r="B27" i="13"/>
  <c r="D26" i="13"/>
  <c r="B26" i="13"/>
  <c r="D25" i="13"/>
  <c r="B25" i="13"/>
  <c r="D24" i="13"/>
  <c r="B24" i="13"/>
  <c r="D23" i="13"/>
  <c r="B23" i="13"/>
  <c r="D22" i="13"/>
  <c r="B22" i="13"/>
  <c r="D21" i="13"/>
  <c r="B21" i="13"/>
  <c r="D20" i="13"/>
  <c r="B20" i="13"/>
  <c r="D19" i="13"/>
  <c r="B19" i="13"/>
  <c r="D18" i="13"/>
  <c r="B18" i="13"/>
  <c r="D17" i="13"/>
  <c r="B17" i="13"/>
  <c r="D16" i="13"/>
  <c r="B16" i="13"/>
  <c r="D15" i="13"/>
  <c r="B15" i="13"/>
  <c r="D14" i="13"/>
  <c r="B14" i="13"/>
  <c r="D13" i="13"/>
  <c r="B13" i="13"/>
  <c r="D12" i="13"/>
  <c r="B12" i="13"/>
  <c r="D11" i="13"/>
  <c r="B11" i="13"/>
  <c r="D10" i="13"/>
  <c r="B10" i="13"/>
  <c r="D9" i="13"/>
  <c r="B9" i="13"/>
  <c r="D63" i="7"/>
  <c r="C63" i="7"/>
  <c r="B63" i="7"/>
  <c r="D62" i="7"/>
  <c r="C62" i="7"/>
  <c r="B62" i="7"/>
  <c r="D61" i="7"/>
  <c r="C61" i="7"/>
  <c r="B61" i="7"/>
  <c r="D60" i="7"/>
  <c r="C60" i="7"/>
  <c r="B60" i="7"/>
  <c r="D59" i="7"/>
  <c r="C59" i="7"/>
  <c r="B59" i="7"/>
  <c r="D58" i="7"/>
  <c r="C58" i="7"/>
  <c r="B58" i="7"/>
  <c r="D57" i="7"/>
  <c r="C57" i="7"/>
  <c r="B57" i="7"/>
  <c r="D56" i="7"/>
  <c r="C56" i="7"/>
  <c r="B56" i="7"/>
  <c r="D55" i="7"/>
  <c r="C55" i="7"/>
  <c r="B55" i="7"/>
  <c r="D54" i="7"/>
  <c r="C54" i="7"/>
  <c r="B54" i="7"/>
  <c r="D53" i="7"/>
  <c r="C53" i="7"/>
  <c r="B53" i="7"/>
  <c r="D52" i="7"/>
  <c r="C52" i="7"/>
  <c r="B52" i="7"/>
  <c r="D51" i="7"/>
  <c r="C51" i="7"/>
  <c r="B51" i="7"/>
  <c r="D50" i="7"/>
  <c r="C50" i="7"/>
  <c r="B50" i="7"/>
  <c r="D49" i="7"/>
  <c r="C49" i="7"/>
  <c r="B49" i="7"/>
  <c r="D48" i="7"/>
  <c r="C48" i="7"/>
  <c r="B48" i="7"/>
  <c r="D47" i="7"/>
  <c r="C47" i="7"/>
  <c r="B47" i="7"/>
  <c r="D46" i="7"/>
  <c r="C46" i="7"/>
  <c r="B46" i="7"/>
  <c r="D45" i="7"/>
  <c r="C45" i="7"/>
  <c r="B45" i="7"/>
  <c r="D44" i="7"/>
  <c r="C44" i="7"/>
  <c r="B44" i="7"/>
  <c r="D43" i="7"/>
  <c r="C43" i="7"/>
  <c r="B43" i="7"/>
  <c r="D42" i="7"/>
  <c r="C42" i="7"/>
  <c r="B42" i="7"/>
  <c r="D41" i="7"/>
  <c r="C41" i="7"/>
  <c r="B41" i="7"/>
  <c r="D40" i="7"/>
  <c r="C40" i="7"/>
  <c r="B40" i="7"/>
  <c r="D39" i="7"/>
  <c r="C39" i="7"/>
  <c r="B39" i="7"/>
  <c r="D38" i="7"/>
  <c r="C38" i="7"/>
  <c r="B38" i="7"/>
  <c r="D37" i="7"/>
  <c r="C37" i="7"/>
  <c r="B37" i="7"/>
  <c r="D36" i="7"/>
  <c r="C36" i="7"/>
  <c r="B36" i="7"/>
  <c r="D35" i="7"/>
  <c r="C35" i="7"/>
  <c r="B35" i="7"/>
  <c r="D34" i="7"/>
  <c r="C34" i="7"/>
  <c r="B34" i="7"/>
  <c r="D33" i="7"/>
  <c r="B33" i="7"/>
  <c r="D32" i="7"/>
  <c r="B32" i="7"/>
  <c r="D31" i="7"/>
  <c r="B31" i="7"/>
  <c r="D30" i="7"/>
  <c r="B30" i="7"/>
  <c r="D29" i="7"/>
  <c r="B29" i="7"/>
  <c r="D28" i="7"/>
  <c r="B28" i="7"/>
  <c r="D27" i="7"/>
  <c r="B27" i="7"/>
  <c r="D26" i="7"/>
  <c r="B26" i="7"/>
  <c r="D25" i="7"/>
  <c r="B25" i="7"/>
  <c r="D24" i="7"/>
  <c r="B24" i="7"/>
  <c r="D23" i="7"/>
  <c r="B23" i="7"/>
  <c r="D22" i="7"/>
  <c r="B22" i="7"/>
  <c r="D21" i="7"/>
  <c r="B21" i="7"/>
  <c r="D20" i="7"/>
  <c r="B20" i="7"/>
  <c r="D19" i="7"/>
  <c r="B19" i="7"/>
  <c r="D18" i="7"/>
  <c r="B18" i="7"/>
  <c r="D17" i="7"/>
  <c r="B17" i="7"/>
  <c r="D16" i="7"/>
  <c r="B16" i="7"/>
  <c r="D15" i="7"/>
  <c r="B15" i="7"/>
  <c r="D14" i="7"/>
  <c r="B14" i="7"/>
  <c r="D13" i="7"/>
  <c r="B13" i="7"/>
  <c r="D12" i="7"/>
  <c r="B12" i="7"/>
  <c r="D11" i="7"/>
  <c r="B11" i="7"/>
  <c r="D10" i="7"/>
  <c r="B10" i="7"/>
  <c r="D9" i="7"/>
  <c r="B9" i="7"/>
  <c r="C64" i="9"/>
  <c r="B64" i="9"/>
  <c r="C63" i="9"/>
  <c r="B63" i="9"/>
  <c r="C62" i="9"/>
  <c r="B62" i="9"/>
  <c r="C61" i="9"/>
  <c r="B61" i="9"/>
  <c r="C60" i="9"/>
  <c r="B60" i="9"/>
  <c r="C59" i="9"/>
  <c r="B59" i="9"/>
  <c r="C58" i="9"/>
  <c r="B58" i="9"/>
  <c r="C57" i="9"/>
  <c r="B57" i="9"/>
  <c r="C56" i="9"/>
  <c r="B56" i="9"/>
  <c r="C55" i="9"/>
  <c r="B55" i="9"/>
  <c r="C54" i="9"/>
  <c r="B54" i="9"/>
  <c r="C53" i="9"/>
  <c r="B53" i="9"/>
  <c r="C52" i="9"/>
  <c r="B52" i="9"/>
  <c r="C51" i="9"/>
  <c r="B51" i="9"/>
  <c r="C50" i="9"/>
  <c r="B50" i="9"/>
  <c r="C49" i="9"/>
  <c r="B49" i="9"/>
  <c r="C48"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D48" i="11"/>
  <c r="D49" i="11"/>
  <c r="D50" i="11"/>
  <c r="D51" i="11"/>
  <c r="D52" i="11"/>
  <c r="D53" i="11"/>
  <c r="D54" i="11"/>
  <c r="D55" i="11"/>
  <c r="D56" i="11"/>
  <c r="D57" i="11"/>
  <c r="D58" i="11"/>
  <c r="D59" i="11"/>
  <c r="D60" i="11"/>
  <c r="D61" i="11"/>
  <c r="D62" i="11"/>
  <c r="D63" i="11"/>
  <c r="D64" i="11"/>
  <c r="E48" i="11"/>
  <c r="E49" i="11"/>
  <c r="E50" i="11"/>
  <c r="E51" i="11"/>
  <c r="E52" i="11"/>
  <c r="E53" i="11"/>
  <c r="E54" i="11"/>
  <c r="E55" i="11"/>
  <c r="E56" i="11"/>
  <c r="E57" i="11"/>
  <c r="E58" i="11"/>
  <c r="E59" i="11"/>
  <c r="E60" i="11"/>
  <c r="E61" i="11"/>
  <c r="E62" i="11"/>
  <c r="E63" i="11"/>
  <c r="E64"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<sst xmlns="http://schemas.openxmlformats.org/spreadsheetml/2006/main" count="9269" uniqueCount="254">
  <si>
    <t>Cover Sheet: Information about Smart Meters Statistics in Great Britain, quarterly report to end June 2026</t>
  </si>
  <si>
    <t>This spreadsheet contains the data tables published alongside the quarterly report on Smart Meters Statistics by the Department for Energy Security and Net Zero</t>
  </si>
  <si>
    <t>The latest report and previous publications (opens in a new window)</t>
  </si>
  <si>
    <t>Publication dates</t>
  </si>
  <si>
    <t>Publication date: 27 August 2026</t>
  </si>
  <si>
    <t>Next update: 26 November 2026</t>
  </si>
  <si>
    <t>Recent changes to smart meter statistics</t>
  </si>
  <si>
    <r>
      <t xml:space="preserve">From Q2 2026, smart meter statistics includes a range of changes to support users, as well as being the first in this series to be published in HTML format. In addition to data on installations of smart meters replacing non-smart meters, we now also include installations replacing smart meters since 2022 (the period for which we have reliable data) to provide a more complete view of total installation activity. All data including from previous reports, as well as new data points included in this report are included in revised supporting tables. These now use a Tidy Standard long form data set (to facilitate easier analysis by users, including with agentic AI or statistical coding packages) alongside a simplified set of tables presenting data in the main report. Details of the statistics are set out below. Users are welcomed to provide feedback on these changes at </t>
    </r>
    <r>
      <rPr>
        <u/>
        <sz val="11"/>
        <rFont val="Arial"/>
        <family val="2"/>
        <scheme val="minor"/>
      </rPr>
      <t>smartmeter.stats@energysecurity.gov.uk</t>
    </r>
  </si>
  <si>
    <t>About smart meter statistics</t>
  </si>
  <si>
    <t xml:space="preserve">These statistics provide information on the roll-out of smart meters in Great Britain. It covers the number of smart meters installed in domestic and smaller non-domestic properties by large energy suppliers during each quarter, as well as the total number of meters they operated at the end of each quarter. It also includes installation activity by small suppliers each year and the number of meters they operated at the end of year
</t>
  </si>
  <si>
    <r>
      <rPr>
        <b/>
        <sz val="11"/>
        <rFont val="Arial"/>
        <family val="2"/>
        <scheme val="minor"/>
      </rPr>
      <t>Source</t>
    </r>
    <r>
      <rPr>
        <sz val="11"/>
        <rFont val="Arial"/>
        <family val="2"/>
        <scheme val="minor"/>
      </rPr>
      <t xml:space="preserve">
Data for these statistics have been reported to the Department for Energy Security and Net Zero by energy suppliers. Statistics in this release are aggregated to maintain the protection of commercially sensitive information
</t>
    </r>
  </si>
  <si>
    <r>
      <rPr>
        <b/>
        <sz val="11"/>
        <rFont val="Arial"/>
        <family val="2"/>
        <scheme val="minor"/>
      </rPr>
      <t xml:space="preserve">Reporting period
</t>
    </r>
    <r>
      <rPr>
        <sz val="11"/>
        <rFont val="Arial"/>
        <family val="2"/>
        <scheme val="minor"/>
      </rPr>
      <t xml:space="preserve">The reporting period covered in this statistics release are calendar quarters or year. For example, Q1 represents January to March; Q2 (April to June); Q3 (July to September); and Q4 (October to December) and for annual data it covers January to December. Users should read the section on 'Smart and advanced meters installed' and 'Meters in operation' to understand more about the how data is presented for these two overarching metrics
</t>
    </r>
  </si>
  <si>
    <r>
      <rPr>
        <b/>
        <sz val="11"/>
        <rFont val="Arial"/>
        <family val="2"/>
        <scheme val="minor"/>
      </rPr>
      <t xml:space="preserve">Units
</t>
    </r>
    <r>
      <rPr>
        <sz val="11"/>
        <rFont val="Arial"/>
        <family val="2"/>
        <scheme val="minor"/>
      </rPr>
      <t xml:space="preserve">Statistics across all tables are reported at meter point level
</t>
    </r>
  </si>
  <si>
    <r>
      <rPr>
        <b/>
        <sz val="11"/>
        <rFont val="Arial"/>
        <family val="2"/>
        <scheme val="minor"/>
      </rPr>
      <t xml:space="preserve">No data
</t>
    </r>
    <r>
      <rPr>
        <sz val="11"/>
        <rFont val="Arial"/>
        <family val="2"/>
        <scheme val="minor"/>
      </rPr>
      <t xml:space="preserve">Some cells have no data; when this is the case it is indicated at the top of Tables 1-4
</t>
    </r>
  </si>
  <si>
    <r>
      <rPr>
        <b/>
        <sz val="11"/>
        <rFont val="Arial"/>
        <family val="2"/>
        <scheme val="minor"/>
      </rPr>
      <t>Definitions</t>
    </r>
    <r>
      <rPr>
        <sz val="11"/>
        <rFont val="Arial"/>
        <family val="2"/>
        <scheme val="minor"/>
      </rPr>
      <t xml:space="preserve">
The worksheet titled 'Data Dictionary' provides an alphabetical list of terminology used in these tables with a description
</t>
    </r>
  </si>
  <si>
    <r>
      <rPr>
        <b/>
        <sz val="11"/>
        <rFont val="Arial"/>
        <family val="2"/>
        <scheme val="minor"/>
      </rPr>
      <t xml:space="preserve">Revisions
</t>
    </r>
    <r>
      <rPr>
        <sz val="11"/>
        <rFont val="Arial"/>
        <family val="2"/>
        <scheme val="minor"/>
      </rPr>
      <t>We continuously work with energy suppliers to assure and improve the quality of our statistics. Sometimes, for example, after a change in reporting or management systems, energy suppliers may update past information. See section below on 'Notes' on how these are marked as revised data in this release</t>
    </r>
    <r>
      <rPr>
        <b/>
        <sz val="11"/>
        <rFont val="Arial"/>
        <family val="2"/>
        <scheme val="minor"/>
      </rPr>
      <t xml:space="preserve">
</t>
    </r>
  </si>
  <si>
    <r>
      <rPr>
        <b/>
        <sz val="11"/>
        <rFont val="Arial"/>
        <family val="2"/>
        <scheme val="minor"/>
      </rPr>
      <t>Smart and advanced meters installed</t>
    </r>
    <r>
      <rPr>
        <sz val="11"/>
        <rFont val="Arial"/>
        <family val="2"/>
        <scheme val="minor"/>
      </rPr>
      <t xml:space="preserve">
The underlying dataset on smart and advanced meters installed is split between two worksheets, '</t>
    </r>
    <r>
      <rPr>
        <b/>
        <sz val="11"/>
        <rFont val="Arial"/>
        <family val="2"/>
        <scheme val="minor"/>
      </rPr>
      <t>LargeSupplier_Installs</t>
    </r>
    <r>
      <rPr>
        <sz val="11"/>
        <rFont val="Arial"/>
        <family val="2"/>
        <scheme val="minor"/>
      </rPr>
      <t>' and '</t>
    </r>
    <r>
      <rPr>
        <b/>
        <sz val="11"/>
        <rFont val="Arial"/>
        <family val="2"/>
        <scheme val="minor"/>
      </rPr>
      <t>SmallSupplier_Installs</t>
    </r>
    <r>
      <rPr>
        <sz val="11"/>
        <rFont val="Arial"/>
        <family val="2"/>
        <scheme val="minor"/>
      </rPr>
      <t xml:space="preserve">'; both are structured as tidy datasets to ease analysis for advanced users. 
</t>
    </r>
    <r>
      <rPr>
        <u/>
        <sz val="11"/>
        <rFont val="Arial"/>
        <family val="2"/>
        <scheme val="minor"/>
      </rPr>
      <t>LargeSupplier_Installs</t>
    </r>
    <r>
      <rPr>
        <sz val="11"/>
        <rFont val="Arial"/>
        <family val="2"/>
        <scheme val="minor"/>
      </rPr>
      <t xml:space="preserve">
Contains quarterly data provided by large energy suppliers (as denoted by column A, 'Reporting Period'). The data reports on the number of smart and advanced meters installed during the calendar quarter alongside other metrics (meter_type, fuel, install_type). Large energy supplier timeseries begins from Q3 2012, there is also some historical data that pre-dates the start of the time series also captured in this dataset, and is marked as 'historic' in the 'Reporting Period' column
Users can either filter this dataset or create pivot tables of what they need and recreate any of the previously provided summary tables
Non-domestic advanced installations that are replacements from 2022, are commercially disclosive when split by fuel type. Therefore, users should note these installations have been provided as a combined category for the 'fuel' column i.e. 'Gas and Electricity'
Some of the installations statistics in this data file are then further summarised in the worksheets titled '</t>
    </r>
    <r>
      <rPr>
        <b/>
        <sz val="11"/>
        <rFont val="Arial"/>
        <family val="2"/>
        <scheme val="minor"/>
      </rPr>
      <t>Table 1</t>
    </r>
    <r>
      <rPr>
        <sz val="11"/>
        <rFont val="Arial"/>
        <family val="2"/>
        <scheme val="minor"/>
      </rPr>
      <t>', which covers installations in the domestic sector by large energy suppliers and '</t>
    </r>
    <r>
      <rPr>
        <b/>
        <sz val="11"/>
        <rFont val="Arial"/>
        <family val="2"/>
        <scheme val="minor"/>
      </rPr>
      <t>Table 3</t>
    </r>
    <r>
      <rPr>
        <sz val="11"/>
        <rFont val="Arial"/>
        <family val="2"/>
        <scheme val="minor"/>
      </rPr>
      <t xml:space="preserve">' for the non-domestic sector
</t>
    </r>
    <r>
      <rPr>
        <u/>
        <sz val="11"/>
        <rFont val="Arial"/>
        <family val="2"/>
        <scheme val="minor"/>
      </rPr>
      <t>SmallSupplier_Installs</t>
    </r>
    <r>
      <rPr>
        <sz val="11"/>
        <rFont val="Arial"/>
        <family val="2"/>
        <scheme val="minor"/>
      </rPr>
      <t xml:space="preserve">
Contains annual data provided by small energy suppliers (as denoted by column A, 'Reporting Period'). The data reports on the number of smart and advanced meters installed during the calendar year alongside other metrics (meter_type, fuel, install_type). Small energy supplier timeseries begins from 2015 and users can either filter this dataset, create pivot tables of what they need and recreate any of the previously provided summary tables
Prior to 2021 new non-domestic meter installations (smart and advanced meters replacing non-smart meters) have been categorised as 'smart and advanced' in the 'meter_type' column due to the statistics being commercially disclosive when split. From 2021 they are shown separately as 'smart' or 'advanced'
</t>
    </r>
  </si>
  <si>
    <r>
      <rPr>
        <b/>
        <sz val="11"/>
        <rFont val="Arial"/>
        <family val="2"/>
        <scheme val="minor"/>
      </rPr>
      <t>Meters in operation</t>
    </r>
    <r>
      <rPr>
        <sz val="11"/>
        <rFont val="Arial"/>
        <family val="2"/>
        <scheme val="minor"/>
      </rPr>
      <t xml:space="preserve">
Similarly, there are two underlying tidy datasets on meters in operation, '</t>
    </r>
    <r>
      <rPr>
        <b/>
        <sz val="11"/>
        <rFont val="Arial"/>
        <family val="2"/>
        <scheme val="minor"/>
      </rPr>
      <t>LargeSupplier_Operating</t>
    </r>
    <r>
      <rPr>
        <sz val="11"/>
        <rFont val="Arial"/>
        <family val="2"/>
        <scheme val="minor"/>
      </rPr>
      <t xml:space="preserve">' and </t>
    </r>
    <r>
      <rPr>
        <b/>
        <sz val="11"/>
        <rFont val="Arial"/>
        <family val="2"/>
        <scheme val="minor"/>
      </rPr>
      <t>'SmallSupplier_Operating'</t>
    </r>
    <r>
      <rPr>
        <sz val="11"/>
        <rFont val="Arial"/>
        <family val="2"/>
        <scheme val="minor"/>
      </rPr>
      <t xml:space="preserve">; as with the installations datasets, both have been structured this way for easier analysis
</t>
    </r>
    <r>
      <rPr>
        <u/>
        <sz val="11"/>
        <rFont val="Arial"/>
        <family val="2"/>
        <scheme val="minor"/>
      </rPr>
      <t>LargeSupplier_Operating</t>
    </r>
    <r>
      <rPr>
        <sz val="11"/>
        <rFont val="Arial"/>
        <family val="2"/>
        <scheme val="minor"/>
      </rPr>
      <t xml:space="preserve">
Contains quarterly data provided by large energy suppliers. The data reports on the number of smart, advanced and non-smart meters in operation on the last day of the calendar quarter alongside other metrics (fuel, meter_mode). Large energy supplier timeseries begins from end Q3 2012 i.e. 30th September 2012
Users should note for non-domestic meters, meter_mode is only applicable to smart meters; for non-smart and advanced meters, this metric has been left blank. Additionally for this metric, prior to Q4 2018, smart meters operating in traditional mode is shown as blank for 'meter_mode' since it was reported as part of 'non-smart' meters category in the 'meter_type' column.
Some of the operating statistics in 'LargeSupplier_Operating' are then further summarised in the worksheets titled '</t>
    </r>
    <r>
      <rPr>
        <b/>
        <sz val="11"/>
        <rFont val="Arial"/>
        <family val="2"/>
        <scheme val="minor"/>
      </rPr>
      <t>Table 2</t>
    </r>
    <r>
      <rPr>
        <sz val="11"/>
        <rFont val="Arial"/>
        <family val="2"/>
        <scheme val="minor"/>
      </rPr>
      <t>', which covers domestic meters operated by large energy suppliers and '</t>
    </r>
    <r>
      <rPr>
        <b/>
        <sz val="11"/>
        <rFont val="Arial"/>
        <family val="2"/>
        <scheme val="minor"/>
      </rPr>
      <t>Table 4</t>
    </r>
    <r>
      <rPr>
        <sz val="11"/>
        <rFont val="Arial"/>
        <family val="2"/>
        <scheme val="minor"/>
      </rPr>
      <t xml:space="preserve">' for the non-domestic sector
</t>
    </r>
    <r>
      <rPr>
        <u/>
        <sz val="11"/>
        <rFont val="Arial"/>
        <family val="2"/>
        <scheme val="minor"/>
      </rPr>
      <t>SmallSupplier_Operating</t>
    </r>
    <r>
      <rPr>
        <sz val="11"/>
        <rFont val="Arial"/>
        <family val="2"/>
        <scheme val="minor"/>
      </rPr>
      <t xml:space="preserve">
Contains annual data provided by small energy suppliers. The data reports on the number of smart, advanced and non-smart meters in operation on the last day of the calendar year alongside other metrics (fuel, meter_mode). Small energy supplier timeseries begins from end 2015 i.e. 31st December 2015
Users should note for non-domestic meters, meter_mode is only applicable to smart meters; for non-smart and advanced meters, this metric has been left blank. Additionally for this metric, prior to 2018, smart meters operating in traditional mode is shown as blank for 'meter_mode' since it was reported as part of 'non-smart' meters category in the 'meter_type' column.
Prior to 2021 new non-domestic meters have been categorised as 'smart and advanced' in the 'meter_type' column due to the statistics being commercially disclosive when split. From 2021 they are shown separately as 'smart' or 'advanced'
</t>
    </r>
  </si>
  <si>
    <t xml:space="preserve">Contact details </t>
  </si>
  <si>
    <t>Statistical enquiries</t>
  </si>
  <si>
    <t>Responsible statistician: Mita Kerai</t>
  </si>
  <si>
    <t>smartmeter.stats@energysecurity.gov.uk</t>
  </si>
  <si>
    <t>0300 068 5044</t>
  </si>
  <si>
    <t>General enquiries</t>
  </si>
  <si>
    <t>smartmetering@energysecurity.gov.uk</t>
  </si>
  <si>
    <t>020 7215 1000</t>
  </si>
  <si>
    <t>Contents: Hyperlinks to all content in the quarterly Smart Meters Statistics in Great Britain data file</t>
  </si>
  <si>
    <t>This worksheet contains one table</t>
  </si>
  <si>
    <t>Freeze panes are not active on this sheet</t>
  </si>
  <si>
    <t>The first column of the table (column A) contains links to all worksheets in this document</t>
  </si>
  <si>
    <t>Worksheet title</t>
  </si>
  <si>
    <t>Description</t>
  </si>
  <si>
    <t>Cover Sheet</t>
  </si>
  <si>
    <t>Information about Smart Meters Statistics in Great Britain</t>
  </si>
  <si>
    <t>Data Dictionary</t>
  </si>
  <si>
    <t>The dictionary provides a description of all metrics and terms used in this workbook</t>
  </si>
  <si>
    <t>Notes</t>
  </si>
  <si>
    <t>Supplementary notes to explain the quarterly and annual time series on smart meters statistics in Great Britain</t>
  </si>
  <si>
    <t>Table 1</t>
  </si>
  <si>
    <t>Number of domestic smart meters installed by large energy suppliers by install type</t>
  </si>
  <si>
    <t>Table 2</t>
  </si>
  <si>
    <t>Number of domestic energy meters operated by large energy suppliers by meter type and operating mode</t>
  </si>
  <si>
    <t>Table 3</t>
  </si>
  <si>
    <t>Number of non-domestic smart and advanced meters installed by large energy suppliers by meter and install type</t>
  </si>
  <si>
    <t>Table 4</t>
  </si>
  <si>
    <t>Number of non-domestic energy meters operated by large energy suppliers by meter type and operating mode</t>
  </si>
  <si>
    <t>LargeSupplier_Installs</t>
  </si>
  <si>
    <t>Tidy dataset containing data on the number of smart and advanced meters installed by large energy suppliers</t>
  </si>
  <si>
    <t>LargeSupplier_Operating</t>
  </si>
  <si>
    <t>Tidy dataset containing data on the number of meters in operation by large energy suppliers</t>
  </si>
  <si>
    <t>SmallSupplier_Installs</t>
  </si>
  <si>
    <t>Tidy dataset containing data on the number of smart and advanced meters installed by small energy suppliers</t>
  </si>
  <si>
    <t>SmallSupplier_Operating</t>
  </si>
  <si>
    <t>Tidy dataset containing data on the number of meters in operation by small energy suppliers</t>
  </si>
  <si>
    <t>Data dictionary</t>
  </si>
  <si>
    <t>Freeze panes are active on this sheet. To turn off freeze panes select the 'View' ribbon then 'Freeze Panes' then 'Unfreeze Panes' or use [Alt W, F]</t>
  </si>
  <si>
    <t>The dictionary provides a description of all metrics and terms used in this workbook, and have been listed alphabetically based on Term (Column A)</t>
  </si>
  <si>
    <t>Term</t>
  </si>
  <si>
    <t>Advanced meters</t>
  </si>
  <si>
    <t>Advanced meters must, at minimum, be able to store half-hourly electricity and hourly gas data, to which the non-domestic customer has timely access and the supplier has remote access</t>
  </si>
  <si>
    <t>Domestic</t>
  </si>
  <si>
    <t>Properties where the customer is supplied with electricity or gas, wholly or mainly for domestic purposes</t>
  </si>
  <si>
    <t>Fuel</t>
  </si>
  <si>
    <t>The fuel of the observation, [Gas, Electricity]</t>
  </si>
  <si>
    <t>Install_type</t>
  </si>
  <si>
    <t>The type of Install [New Installs, Replacement]. "New Installs" are smart or advanced installs replacing non-smart meters, or smart installs at new connection points. "Replacement" are smart or advanced installs replacing a smart or advanced meter, for example a SMETS2 meter replacing a SMETS1 meter</t>
  </si>
  <si>
    <t>Large energy suppliers</t>
  </si>
  <si>
    <t>From 2022, energy suppliers who have at least 150,000 gas and/or electricity customers irrespective of whether they are domestic or non-domestic customers are classified as 'large' energy suppliers. They are required to report data on a calendar quarter basis
Pre-2022, supplying either gas or electricity to at least 250,000 domestic customer accounts. Note, up to Q3 2019, large suppliers were defined by domestic customers only</t>
  </si>
  <si>
    <t>Meter_installs</t>
  </si>
  <si>
    <t>The number of meters installed during the reporting period</t>
  </si>
  <si>
    <t>Meter_mode</t>
  </si>
  <si>
    <t>The operating mode of meters observed [Smart mode, Traditional mode]</t>
  </si>
  <si>
    <t>Meter_type</t>
  </si>
  <si>
    <t>The type of meter for the observation [Smart, Advanced, Non-smart]</t>
  </si>
  <si>
    <t>Meters_operating</t>
  </si>
  <si>
    <t>The number of meters operating on the last day of the reporting period</t>
  </si>
  <si>
    <t>New Install</t>
  </si>
  <si>
    <t>Smart or advanced installs replacing non-smart meters, or smart installs at new connection points</t>
  </si>
  <si>
    <t>Non-domestic</t>
  </si>
  <si>
    <t>Business or public sector customers whose sites use low to medium amounts of electricity (Balancing and Settlement Code Profile Classes 1, 2, 3 or 4) or gas (using less than 732MWh of gas per annum)</t>
  </si>
  <si>
    <t>Non-smart meters</t>
  </si>
  <si>
    <t>All meters which are not smart (or advanced for non-domestic) meters</t>
  </si>
  <si>
    <t>All tables in this document contain a final column titled 'Notes'. This will either indicate where:
a. Statistics have been revised in the following format [Revision to cells: xxx, xxx to xxx] 
b. Reference the 'Notes' worksheet if there is specific information users should be aware and this will be marked in the following way, [Note XX]</t>
  </si>
  <si>
    <t>Replacement</t>
  </si>
  <si>
    <t>Replacement are smart or advanced installs replacing a smart or advanced meter, for example a SMETS2 meter replacing a SMETS1 meter</t>
  </si>
  <si>
    <t>Sector</t>
  </si>
  <si>
    <t>The customer sector of the observation [Domestic, Non-domestic]</t>
  </si>
  <si>
    <t>Small energy suppliers</t>
  </si>
  <si>
    <t>From 2022, energy suppliers who have less than 150,000 gas and/or electricity customers irrespective of whether they are domestic or non-domestic customers are classified as 'large' energy suppliers. They are required to report data on a calendar year basis
Pre-2022, supplying either gas or electricity to less than 250,000 domestic customer accounts. Note, up to Q3 2019, large suppliers were defined by domestic customers only</t>
  </si>
  <si>
    <t>Smart</t>
  </si>
  <si>
    <t>Compliant with the Smart Meter Equipment Technical Specification (SMETS1 and SMETS2) and has functionality such as being able to transmit meter readings to energy suppliers and receive data remotely</t>
  </si>
  <si>
    <t>Smart in smart mode</t>
  </si>
  <si>
    <t>Smart meter communicating remotely with the customer’s energy supplier</t>
  </si>
  <si>
    <t>Smart in traditional mode</t>
  </si>
  <si>
    <t>Smart meter that loses smart functionality and needs to be read manually it is  in “traditional mode”. This can also temporarily happen for other reasons including: customers switching to suppliers currently unable to operate the meter in smart mode, meters being unable to communicate via the wide area network at the point of reporting, installed meters yet to be commissioned (e.g., in new build premises)</t>
  </si>
  <si>
    <t>Supplier_type</t>
  </si>
  <si>
    <t>The type of supplier [Large, Small]</t>
  </si>
  <si>
    <t>Tidy Standard dataset</t>
  </si>
  <si>
    <t>Worksheets titled  'LargeSupplier_Installs', 'LargeSupplier_Operating', 'SmallSupplier_Installs' and 'SmallSupplier_Operating' are structured as tidy datasets. Tidy data is a standardised way of organising and structuring a dataset in a flat CSV file. There are no formulas or formatting, which means tidy data can be easily read into tools like R, Excel and Python with little to no data cleaning required. Tidy data follows three main principles:
- variables should have their own columns,
- observations should have their own row,
- each value should have its own cell</t>
  </si>
  <si>
    <t>Notes: Supplementary notes to explain the quarterly and annual time series on smart meters statistics in Great Britain</t>
  </si>
  <si>
    <t>The table contains information about the statistics presented in Tables 1 to 4 of this document.  Not all notes listed below are applicable to all tables</t>
  </si>
  <si>
    <t>Note Number</t>
  </si>
  <si>
    <t>Utility Warehouse data included with large suppliers from Q4 2013</t>
  </si>
  <si>
    <t>First Utility and OVO data included with large suppliers from Q1 2015</t>
  </si>
  <si>
    <t>Utilita data included with large suppliers from Q1 2016</t>
  </si>
  <si>
    <t>Extra Energy data included with large suppliers from Q2 2016</t>
  </si>
  <si>
    <t>Co-operative Energy data included with large suppliers from Q4 2016</t>
  </si>
  <si>
    <t>Economy Energy and Just Energy data included with large suppliers from Q4 2017</t>
  </si>
  <si>
    <t>Extra Energy included with small suppliers from Q4 2017</t>
  </si>
  <si>
    <t>Bulb data included with large suppliers from Q1 2018</t>
  </si>
  <si>
    <t>Octopus data included with large suppliers from Q4 2018</t>
  </si>
  <si>
    <t>From Q4 2018, smart meters operating in traditional mode are recorded separately. Prior to this they are reported as 'non-smart' meters</t>
  </si>
  <si>
    <t>Economy Energy ceased trading in Q1 2019 and their customers were transitioned to OVO</t>
  </si>
  <si>
    <t>Avro, Green Network Energy and Opus Energy included with large suppliers from Q4 2019</t>
  </si>
  <si>
    <t>Co-operative Energy was bought by Octopus Energy in 2019 and their portfolio remains with large suppliers from Q4 2019</t>
  </si>
  <si>
    <t>SSE's domestic portfolio was bought by OVO in 2020 and their portfolio remains with large suppliers from Q1 2020</t>
  </si>
  <si>
    <t>Historic installations for large suppliers transitioning prior to 2016</t>
  </si>
  <si>
    <t>Only includes meters installed during Q3 and Q4 2012</t>
  </si>
  <si>
    <t>People's Energy portfolio included with large suppliers from Q4 2020</t>
  </si>
  <si>
    <t>npower merged with E.ON in 2019, with combined reporting to BEIS for these statistics starting from Q4 2020. Their portfolio therefore remains with large suppliers from Q4 2020</t>
  </si>
  <si>
    <t xml:space="preserve">Just Energy were taken over by Shell Energy from Q4 2020. Shell Energy provide a combined reporting to BEIS.  Their portfolio therefore remains with large suppliers from Q4 2020 </t>
  </si>
  <si>
    <t>Avro Energy and People's Energy ceased trading in the second half of September 2021.  Their data for Q3 2021 has been estimated using a range of administrative data sources</t>
  </si>
  <si>
    <t>So Energy and E included with large suppliers from Q4 2021</t>
  </si>
  <si>
    <t>Shell Energy UK portfolio included with large suppliers from Q4 2021</t>
  </si>
  <si>
    <t>Together Energy, Zog Energy and Xcel Power ceased trading between December 2020 and February 2022. Their data for 2021 has been estimated using a range of administrative data sources</t>
  </si>
  <si>
    <t>Installations includes estimated data for 25 suppliers who ceased trading between August and December 2021</t>
  </si>
  <si>
    <t>From the start of 2022, only SMETS2 meter installations are included (and advanced meters installations in non-domestic sites)</t>
  </si>
  <si>
    <t>Fuse Energy and Outfox the Market included with large suppliers from Q4 2025</t>
  </si>
  <si>
    <t>Table 1: Number of domestic smart meters installed by large energy suppliers by install type</t>
  </si>
  <si>
    <t>This worksheet contains one table. Some cells refer to notes which can be found in the notes worksheet</t>
  </si>
  <si>
    <t>Information on the time period reported in this table can be found in the cover sheet worksheet</t>
  </si>
  <si>
    <t>Some cells are empty because data on replacement installations prior to 2022 was not reliable to provide a complete view of total installation activity</t>
  </si>
  <si>
    <t>Source: Energy suppliers reporting to Department for Energy Security and Net Zero</t>
  </si>
  <si>
    <t>Date published: 27 August 2026</t>
  </si>
  <si>
    <t>Quarter</t>
  </si>
  <si>
    <t>New Installs</t>
  </si>
  <si>
    <t>Replacements</t>
  </si>
  <si>
    <t>Historic</t>
  </si>
  <si>
    <t>Q3 2012</t>
  </si>
  <si>
    <t>Q4 2012</t>
  </si>
  <si>
    <t>Q1 2013</t>
  </si>
  <si>
    <t>Q2 2013</t>
  </si>
  <si>
    <t>Q3 2013</t>
  </si>
  <si>
    <t>Q4 2013</t>
  </si>
  <si>
    <t>Q1 2014</t>
  </si>
  <si>
    <t>Q2 2014</t>
  </si>
  <si>
    <t xml:space="preserve">Q3 2014 </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</si>
  <si>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</si>
  <si>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</si>
  <si>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</si>
  <si>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</si>
  <si>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</si>
  <si>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</si>
  <si>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</si>
  <si>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</si>
  <si>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</si>
  <si>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</si>
  <si>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</si>
  <si>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</si>
  <si>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</si>
  <si>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</si>
  <si>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</si>
  <si>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</si>
  <si>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</si>
  <si>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</si>
  <si>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</si>
  <si>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</si>
  <si>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</si>
  <si>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</si>
  <si>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</si>
  <si>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</si>
  <si>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</si>
  <si>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</si>
  <si>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</si>
  <si>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</si>
  <si>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</si>
  <si>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</si>
  <si>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</si>
  <si>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</si>
  <si>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</si>
  <si>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</si>
  <si>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</si>
  <si>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</si>
  <si>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</si>
  <si>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</si>
  <si>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</si>
  <si>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</si>
  <si>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</si>
  <si>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</si>
  <si>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</si>
  <si>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</si>
  <si>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Q4 2025</t>
  </si>
  <si>
    <t>Q1 2026</t>
  </si>
  <si>
    <t>Q2 2026</t>
  </si>
  <si>
    <t>Table 2: Number of domestic energy meters operated by large energy suppliers by meter type and operating mode</t>
  </si>
  <si>
    <t>Some cells are empty because data on smart meters in traditional mode prior to Quarter 4 2018 was reported as part of the statistics on non-smart meters</t>
  </si>
  <si>
    <t>Smart in 
Smart Mode</t>
  </si>
  <si>
    <t>Smart in 
Traditional Mode</t>
  </si>
  <si>
    <t>Non-Smart</t>
  </si>
  <si>
    <t>Table 3: Number of non-domestic smart and advanced meters installed by large energy suppliers by meter and install type</t>
  </si>
  <si>
    <t>Some cells are empty because there were no reported smart new installations at non-domestic sites. Replacement installations prior to 2022 was not reliable to provide a complete view of total installation activity</t>
  </si>
  <si>
    <t>Smart
New Installs</t>
  </si>
  <si>
    <t>Advanced
New Installs</t>
  </si>
  <si>
    <t>Smart
Replacements</t>
  </si>
  <si>
    <t>Advanced
Replacements</t>
  </si>
  <si>
    <t>Table 4: Number of non-domestic energy meters operated by large energy suppliers by meter type and operating mode</t>
  </si>
  <si>
    <t>Smart in Smart mode and Advanced</t>
  </si>
  <si>
    <t>Smart in Traditional mode</t>
  </si>
  <si>
    <t>Non-smart</t>
  </si>
  <si>
    <t>Reporting_period</t>
  </si>
  <si>
    <t>Year</t>
  </si>
  <si>
    <t>Large</t>
  </si>
  <si>
    <t>Electricity</t>
  </si>
  <si>
    <t>[Estimated], [Note 15]</t>
  </si>
  <si>
    <t>Gas</t>
  </si>
  <si>
    <t>Advanced</t>
  </si>
  <si>
    <t>Q3</t>
  </si>
  <si>
    <t>Q4</t>
  </si>
  <si>
    <t>Q1</t>
  </si>
  <si>
    <t>Q2</t>
  </si>
  <si>
    <t>[Note 1]</t>
  </si>
  <si>
    <t>[Note 2]</t>
  </si>
  <si>
    <t>[Note 3]</t>
  </si>
  <si>
    <t>[Note 4]</t>
  </si>
  <si>
    <t>[Note 5]</t>
  </si>
  <si>
    <t>[Notes 6, 7]</t>
  </si>
  <si>
    <t>[Note 8]</t>
  </si>
  <si>
    <t>[Note 9]</t>
  </si>
  <si>
    <t>[Note 11]</t>
  </si>
  <si>
    <t>[Notes 12, 13]</t>
  </si>
  <si>
    <t>[Note 14]</t>
  </si>
  <si>
    <t>[Notes 14, 18]</t>
  </si>
  <si>
    <t>[Note 18]</t>
  </si>
  <si>
    <t>[Note 20]</t>
  </si>
  <si>
    <t>[Note 25]</t>
  </si>
  <si>
    <t>Gas and Electricity</t>
  </si>
  <si>
    <t>Smart mode</t>
  </si>
  <si>
    <t>[Notes 9, 10]</t>
  </si>
  <si>
    <t>Traditional mode</t>
  </si>
  <si>
    <t>[Notes 17, 18, 19]</t>
  </si>
  <si>
    <t>[Note 21]</t>
  </si>
  <si>
    <t>Small</t>
  </si>
  <si>
    <t>Smart and Advanced</t>
  </si>
  <si>
    <t>[Notes 3, 4, 5]</t>
  </si>
  <si>
    <t>[Notes 8, 9]</t>
  </si>
  <si>
    <t>[Notes 11, 12, 13]</t>
  </si>
  <si>
    <t>[Note 24]</t>
  </si>
  <si>
    <t>[Notes 8, 9, 10]</t>
  </si>
  <si>
    <t>[Notes 14, 17, 18, 19]</t>
  </si>
  <si>
    <t>[Notes 21, 22, 23]</t>
  </si>
  <si>
    <t>[Note 26]</t>
  </si>
  <si>
    <r>
      <rPr>
        <b/>
        <sz val="11"/>
        <rFont val="Arial"/>
        <family val="2"/>
        <scheme val="minor"/>
      </rPr>
      <t>Notes</t>
    </r>
    <r>
      <rPr>
        <sz val="11"/>
        <rFont val="Arial"/>
        <family val="2"/>
        <scheme val="minor"/>
      </rPr>
      <t xml:space="preserve">
All tables in this document contain a final column titled 'Notes'. This will either indicate where:
a. Statistics have been revised in the following format [Revision to cells: XXX, XXX to XXX] 
b. Reference the 'Notes' worksheet if there are specific information users should be aware and this will be marked in the following way, [Note XX]
</t>
    </r>
  </si>
  <si>
    <t>Includes some reclassification of meters from operating in smart mode to operating in traditional mode which may not be fully reflected in previous recent time periods</t>
  </si>
  <si>
    <t>[Note 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</si>
</sst>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
    <numFmt numFmtId="165" formatCode="#,##0\ \ "/>
    <numFmt numFmtId="166" formatCode="#,##0&quot;   &quot;"/>
    <numFmt numFmtId="167" formatCode="[$-10409]#,##0.00000000000000;\(#,##0.00000000000000\)"/>
    <numFmt numFmtId="168" formatCode="_-[$£-809]* #,##0.00_-;\-[$£-809]* #,##0.00_-;_-[$£-809]* &quot;-&quot;??_-;_-@_-"/>
    <numFmt numFmtId="169" formatCode="0.0%"/>
  </numFmts>
  <fonts count="25" x14ac:knownFonts="1">
    <font>
      <sz val="11"/>
      <color theme="1"/>
      <name val="Arial"/>
      <family val="2"/>
      <scheme val="minor"/>
    </font>
    <font>
      <sz val="11"/>
      <color theme="1"/>
      <name val="Arial"/>
      <family val="2"/>
      <scheme val="minor"/>
    </font>
    <font>
      <sz val="11"/>
      <color rgb="FFFF0000"/>
      <name val="Arial"/>
      <family val="2"/>
      <scheme val="minor"/>
    </font>
    <font>
      <b/>
      <sz val="11"/>
      <color theme="1"/>
      <name val="Arial"/>
      <family val="2"/>
      <scheme val="minor"/>
    </font>
    <font>
      <u/>
      <sz val="11"/>
      <color theme="10"/>
      <name val="Arial"/>
      <family val="2"/>
      <scheme val="minor"/>
    </font>
    <font>
      <b/>
      <sz val="16"/>
      <name val="Arial"/>
      <family val="2"/>
      <scheme val="minor"/>
    </font>
    <font>
      <sz val="11"/>
      <name val="Arial"/>
      <family val="2"/>
      <scheme val="minor"/>
    </font>
    <font>
      <sz val="10"/>
      <color rgb="FF000000"/>
      <name val="Arial"/>
      <family val="2"/>
    </font>
    <font>
      <b/>
      <sz val="18"/>
      <name val="Arial"/>
      <family val="2"/>
      <scheme val="minor"/>
    </font>
    <font>
      <u/>
      <sz val="11"/>
      <name val="Arial"/>
      <family val="2"/>
      <scheme val="minor"/>
    </font>
    <font>
      <b/>
      <sz val="12"/>
      <name val="Arial"/>
      <family val="2"/>
      <scheme val="minor"/>
    </font>
    <font>
      <sz val="16"/>
      <name val="Arial"/>
      <family val="2"/>
      <scheme val="minor"/>
    </font>
    <font>
      <b/>
      <sz val="11"/>
      <name val="Arial"/>
      <family val="2"/>
      <scheme val="minor"/>
    </font>
    <font>
      <sz val="10"/>
      <name val="Arial"/>
      <family val="2"/>
    </font>
    <font>
      <sz val="10"/>
      <color theme="1"/>
      <name val="Arial"/>
      <family val="2"/>
      <scheme val="minor"/>
    </font>
    <font>
      <sz val="10"/>
      <color theme="1"/>
      <name val="Arial"/>
      <family val="2"/>
    </font>
    <font>
      <u/>
      <sz val="12"/>
      <color indexed="12"/>
      <name val="Arial"/>
      <family val="2"/>
    </font>
    <font>
      <u/>
      <sz val="11"/>
      <color theme="10"/>
      <name val="Calibri"/>
      <family val="2"/>
    </font>
    <font>
      <sz val="12"/>
      <name val="Arial"/>
      <family val="2"/>
    </font>
    <font>
      <sz val="10"/>
      <name val="Arial"/>
      <family val="2"/>
      <scheme val="minor"/>
    </font>
    <font>
      <b/>
      <sz val="10"/>
      <name val="Arial"/>
      <family val="2"/>
      <scheme val="minor"/>
    </font>
    <font>
      <sz val="11"/>
      <color rgb="FF000000"/>
      <name val="Arial"/>
      <family val="2"/>
      <scheme val="minor"/>
    </font>
    <font>
      <sz val="8"/>
      <name val="Arial"/>
      <family val="2"/>
      <scheme val="minor"/>
    </font>
    <font>
      <b/>
      <sz val="16"/>
      <color theme="1"/>
      <name val="Arial"/>
      <family val="2"/>
      <scheme val="minor"/>
    </font>
    <font>
      <sz val="26"/>
      <color rgb="FFFF0000"/>
      <name val="Arial"/>
      <family val="2"/>
      <scheme val="minor"/>
    </font>
  </fonts>
  <fills count="4">
    <fill>
      <patternFill patternType="none"/>
    </fill>
    <fill>
      <patternFill patternType="gray125"/>
    </fill>
    <fill>
      <patternFill patternType="solid">
        <fgColor theme="0"/>
        <bgColor indexed="64"/>
      </patternFill>
    </fill>
    <fill>
      <patternFill patternType="solid">
        <fgColor auto="1"/>
        <bgColor indexed="64"/>
      </patternFill>
    </fill>
  </fills>
  <borders count="3">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78">
    <xf numFmtId="0" fontId="0" fillId="0" borderId="0"/>
    <xf numFmtId="0" fontId="4" fillId="0" borderId="0" applyNumberFormat="0" applyFill="0" applyBorder="0" applyAlignment="0" applyProtection="0"/>
    <xf numFmtId="0" fontId="5" fillId="0" borderId="0" applyNumberFormat="0" applyFill="0" applyAlignment="0" applyProtection="0"/>
    <xf numFmtId="0" fontId="7" fillId="0" borderId="0" applyNumberFormat="0" applyFill="0" applyBorder="0" applyAlignment="0" applyProtection="0"/>
    <xf numFmtId="0" fontId="10" fillId="0" borderId="0" applyNumberFormat="0" applyFill="0" applyAlignment="0" applyProtection="0"/>
    <xf numFmtId="43" fontId="1" fillId="0" borderId="0"/>
    <xf numFmtId="0" fontId="4" fillId="0" borderId="0"/>
    <xf numFmtId="43" fontId="13" fillId="0" borderId="0"/>
    <xf numFmtId="43" fontId="15" fillId="0" borderId="0"/>
    <xf numFmtId="43" fontId="15" fillId="0" borderId="0"/>
    <xf numFmtId="43" fontId="1" fillId="0" borderId="0"/>
    <xf numFmtId="43" fontId="1" fillId="0" borderId="0"/>
    <xf numFmtId="43" fontId="13" fillId="0" borderId="0"/>
    <xf numFmtId="0" fontId="16" fillId="0" borderId="0">
      <alignment vertical="top"/>
      <protection locked="0"/>
    </xf>
    <xf numFmtId="0" fontId="17" fillId="0" borderId="0">
      <alignment vertical="top"/>
      <protection locked="0"/>
    </xf>
    <xf numFmtId="0" fontId="1" fillId="0" borderId="0"/>
    <xf numFmtId="0" fontId="1" fillId="0" borderId="0"/>
    <xf numFmtId="0" fontId="13"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7" fontId="15" fillId="0" borderId="0"/>
    <xf numFmtId="0" fontId="1" fillId="0" borderId="0"/>
    <xf numFmtId="0" fontId="18" fillId="0" borderId="0"/>
    <xf numFmtId="0" fontId="18" fillId="0" borderId="0"/>
    <xf numFmtId="168" fontId="15" fillId="0" borderId="0"/>
    <xf numFmtId="0" fontId="15" fillId="0" borderId="0"/>
    <xf numFmtId="0" fontId="13" fillId="0" borderId="0"/>
    <xf numFmtId="0" fontId="18" fillId="0" borderId="0"/>
    <xf numFmtId="168" fontId="15" fillId="0" borderId="0"/>
    <xf numFmtId="0" fontId="15" fillId="0" borderId="0"/>
    <xf numFmtId="0" fontId="13" fillId="0" borderId="0"/>
    <xf numFmtId="0" fontId="13" fillId="0" borderId="0"/>
    <xf numFmtId="9" fontId="13" fillId="0" borderId="0"/>
    <xf numFmtId="9" fontId="18" fillId="0" borderId="0"/>
    <xf numFmtId="0" fontId="13" fillId="0" borderId="0">
      <alignment horizontal="left" vertical="center"/>
    </xf>
    <xf numFmtId="9" fontId="1" fillId="0" borderId="0"/>
    <xf numFmtId="0" fontId="5" fillId="0" borderId="0"/>
    <xf numFmtId="0" fontId="10" fillId="0" borderId="0"/>
    <xf numFmtId="0" fontId="7" fillId="0" borderId="0"/>
    <xf numFmtId="43" fontId="1" fillId="0" borderId="0"/>
    <xf numFmtId="43" fontId="13" fillId="0" borderId="0"/>
    <xf numFmtId="43" fontId="15" fillId="0" borderId="0"/>
    <xf numFmtId="43" fontId="15" fillId="0" borderId="0"/>
    <xf numFmtId="43" fontId="1" fillId="0" borderId="0"/>
    <xf numFmtId="43" fontId="1" fillId="0" borderId="0"/>
    <xf numFmtId="43" fontId="13" fillId="0" borderId="0"/>
    <xf numFmtId="0" fontId="5" fillId="0" borderId="0">
      <alignment horizontal="left" vertical="center" wrapText="1" indent="1"/>
    </xf>
    <xf numFmtId="9" fontId="1" fillId="0" borderId="0" applyFont="0" applyFill="0" applyBorder="0" applyAlignment="0" applyProtection="0"/>
    <xf numFmtId="43" fontId="1" fillId="0" borderId="0" applyFont="0" applyFill="0" applyBorder="0" applyAlignment="0" applyProtection="0"/>
    <xf numFmtId="43" fontId="1" fillId="0" borderId="0"/>
    <xf numFmtId="43" fontId="13" fillId="0" borderId="0"/>
    <xf numFmtId="43" fontId="15" fillId="0" borderId="0"/>
    <xf numFmtId="43" fontId="15" fillId="0" borderId="0"/>
    <xf numFmtId="43" fontId="1" fillId="0" borderId="0"/>
    <xf numFmtId="43" fontId="1" fillId="0" borderId="0"/>
    <xf numFmtId="43" fontId="13" fillId="0" borderId="0"/>
    <xf numFmtId="43" fontId="1" fillId="0" borderId="0"/>
    <xf numFmtId="43" fontId="13" fillId="0" borderId="0"/>
    <xf numFmtId="43" fontId="15" fillId="0" borderId="0"/>
    <xf numFmtId="43" fontId="15" fillId="0" borderId="0"/>
    <xf numFmtId="43" fontId="1" fillId="0" borderId="0"/>
    <xf numFmtId="43" fontId="1" fillId="0" borderId="0"/>
    <xf numFmtId="43" fontId="13" fillId="0" borderId="0"/>
  </cellStyleXfs>
  <cellXfs count="105">
    <xf numFmtId="0" fontId="0" fillId="0" borderId="0" xfId="0"/>
    <xf numFmtId="0" fontId="6" fillId="0" borderId="0" xfId="0" applyFont="1" applyAlignment="1">
      <alignment vertical="center"/>
    </xf>
    <xf numFmtId="0" fontId="6" fillId="0" borderId="0" xfId="0" applyFont="1"/>
    <xf numFmtId="0" fontId="6" fillId="0" borderId="0" xfId="3" applyFont="1" applyFill="1" applyBorder="1" applyAlignment="1">
      <alignment horizontal="left" vertical="top" wrapText="1" indent="1"/>
    </xf>
    <xf numFmtId="0" fontId="8" fillId="0" borderId="0" xfId="0" applyFont="1"/>
    <xf numFmtId="0" fontId="9" fillId="0" borderId="0" xfId="1" applyFont="1" applyFill="1" applyAlignment="1">
      <alignment horizontal="left" indent="1"/>
    </xf>
    <xf numFmtId="0" fontId="5" fillId="0" borderId="0" xfId="2" applyFill="1" applyAlignment="1">
      <alignment horizontal="left" indent="1"/>
    </xf>
    <xf numFmtId="0" fontId="5" fillId="0" borderId="0" xfId="4" applyFont="1" applyFill="1" applyAlignment="1">
      <alignment horizontal="left" wrapText="1" indent="1"/>
    </xf>
    <xf numFmtId="0" fontId="11" fillId="0" borderId="0" xfId="0" applyFont="1"/>
    <xf numFmtId="0" fontId="12" fillId="0" borderId="0" xfId="4" applyFont="1" applyFill="1" applyAlignment="1">
      <alignment horizontal="left" indent="1"/>
    </xf>
    <xf numFmtId="0" fontId="6" fillId="0" borderId="0" xfId="4" applyFont="1" applyFill="1" applyAlignment="1">
      <alignment horizontal="left" wrapText="1" indent="1"/>
    </xf>
    <xf numFmtId="0" fontId="4" fillId="0" borderId="0" xfId="1" applyFill="1" applyBorder="1" applyAlignment="1">
      <alignment horizontal="left" wrapText="1" indent="1"/>
    </xf>
    <xf numFmtId="0" fontId="6" fillId="0" borderId="0" xfId="0" applyFont="1" applyAlignment="1">
      <alignment horizontal="left" wrapText="1" indent="1"/>
    </xf>
    <xf numFmtId="0" fontId="12" fillId="0" borderId="0" xfId="0" applyFont="1" applyAlignment="1">
      <alignment horizontal="left" wrapText="1" indent="1"/>
    </xf>
    <xf numFmtId="0" fontId="4" fillId="0" borderId="0" xfId="1" applyFill="1" applyAlignment="1">
      <alignment horizontal="left" indent="1"/>
    </xf>
    <xf numFmtId="0" fontId="6" fillId="0" borderId="0" xfId="0" applyFont="1" applyAlignment="1">
      <alignment horizontal="left" indent="1"/>
    </xf>
    <xf numFmtId="0" fontId="6" fillId="0" borderId="0" xfId="21" applyFont="1" applyAlignment="1">
      <alignment horizontal="left" indent="1"/>
    </xf>
    <xf numFmtId="0" fontId="5" fillId="0" borderId="0" xfId="51" applyAlignment="1">
      <alignment horizontal="left" vertical="center" indent="1"/>
    </xf>
    <xf numFmtId="0" fontId="0" fillId="0" borderId="0" xfId="0" applyAlignment="1">
      <alignment horizontal="left"/>
    </xf>
    <xf numFmtId="0" fontId="0" fillId="0" borderId="0" xfId="0" applyAlignment="1">
      <alignment horizontal="left" vertical="center" indent="1"/>
    </xf>
    <xf numFmtId="0" fontId="6" fillId="0" borderId="0" xfId="0" applyFont="1" applyAlignment="1">
      <alignment horizontal="left" vertical="center"/>
    </xf>
    <xf numFmtId="0" fontId="6" fillId="0" borderId="0" xfId="0" applyFont="1" applyAlignment="1">
      <alignment horizontal="left" vertical="center" indent="1"/>
    </xf>
    <xf numFmtId="0" fontId="0" fillId="0" borderId="0" xfId="0" applyAlignment="1">
      <alignment horizontal="left" indent="1"/>
    </xf>
    <xf numFmtId="165" fontId="6" fillId="0" borderId="0" xfId="0" applyNumberFormat="1" applyFont="1" applyAlignment="1">
      <alignment horizontal="left" vertical="center"/>
    </xf>
    <xf numFmtId="0" fontId="6" fillId="0" borderId="0" xfId="0" applyFont="1" applyAlignment="1">
      <alignment vertical="top" wrapText="1"/>
    </xf>
    <xf numFmtId="0" fontId="6" fillId="0" borderId="0" xfId="0" applyFont="1" applyAlignment="1">
      <alignment horizontal="left" vertical="center" wrapText="1"/>
    </xf>
    <xf numFmtId="0" fontId="2" fillId="0" borderId="0" xfId="0" applyFont="1"/>
    <xf numFmtId="0" fontId="6" fillId="0" borderId="0" xfId="0" applyFont="1" applyAlignment="1">
      <alignment horizontal="left" vertical="top" indent="1"/>
    </xf>
    <xf numFmtId="0" fontId="6" fillId="0" borderId="0" xfId="0" applyFont="1" applyAlignment="1">
      <alignment horizontal="left" vertical="top" wrapText="1"/>
    </xf>
    <xf numFmtId="0" fontId="19" fillId="0" borderId="0" xfId="0" applyFont="1" applyAlignment="1">
      <alignment horizontal="left" vertical="center"/>
    </xf>
    <xf numFmtId="0" fontId="14" fillId="0" borderId="0" xfId="0" applyFont="1" applyAlignment="1">
      <alignment horizontal="right" vertical="center"/>
    </xf>
    <xf numFmtId="3" fontId="0" fillId="0" borderId="0" xfId="0" applyNumberFormat="1" applyAlignment="1">
      <alignment horizontal="right"/>
    </xf>
    <xf numFmtId="3" fontId="0" fillId="0" borderId="0" xfId="0" applyNumberFormat="1"/>
    <xf numFmtId="0" fontId="24" fillId="0" borderId="0" xfId="0" applyFont="1"/>
    <xf numFmtId="169" fontId="0" fillId="0" borderId="0" xfId="62" applyNumberFormat="1" applyFont="1"/>
    <xf numFmtId="0" fontId="12" fillId="0" borderId="1" xfId="0" applyFont="1" applyBorder="1" applyAlignment="1">
      <alignment horizontal="left" vertical="top" indent="1"/>
    </xf>
    <xf numFmtId="0" fontId="3" fillId="0" borderId="0" xfId="0" applyFont="1" applyAlignment="1">
      <alignment horizontal="right"/>
    </xf>
    <xf numFmtId="0" fontId="0" fillId="2" borderId="0" xfId="0" applyFill="1"/>
    <xf numFmtId="0" fontId="3" fillId="2" borderId="0" xfId="0" applyFont="1" applyFill="1"/>
    <xf numFmtId="0" fontId="0" fillId="2" borderId="0" xfId="0" applyFill="1" applyAlignment="1">
      <alignment horizontal="left"/>
    </xf>
    <xf numFmtId="0" fontId="12" fillId="0" borderId="2" xfId="0" applyFont="1" applyBorder="1" applyAlignment="1">
      <alignment horizontal="left" vertical="top"/>
    </xf>
    <xf numFmtId="0" fontId="21" fillId="0" borderId="0" xfId="0" applyFont="1" applyAlignment="1">
      <alignment horizontal="left"/>
    </xf>
    <xf numFmtId="166" fontId="6" fillId="0" borderId="0" xfId="0" applyNumberFormat="1" applyFont="1"/>
    <xf numFmtId="0" fontId="0" fillId="2" borderId="0" xfId="0" applyFill="1" applyAlignment="1">
      <alignment wrapText="1"/>
    </xf>
    <xf numFmtId="0" fontId="6" fillId="2" borderId="0" xfId="0" applyFont="1" applyFill="1" applyAlignment="1">
      <alignment horizontal="left" vertical="top"/>
    </xf>
    <xf numFmtId="0" fontId="6" fillId="0" borderId="0" xfId="21" applyFont="1" applyAlignment="1">
      <alignment horizontal="left" vertical="top" indent="1"/>
    </xf>
    <xf numFmtId="0" fontId="0" fillId="2" borderId="0" xfId="0" applyFill="1" applyAlignment="1">
      <alignment horizontal="left" indent="1"/>
    </xf>
    <xf numFmtId="0" fontId="3" fillId="2" borderId="0" xfId="0" applyFont="1" applyFill="1" applyAlignment="1">
      <alignment horizontal="left" indent="1"/>
    </xf>
    <xf numFmtId="0" fontId="2" fillId="0" borderId="0" xfId="0" applyFont="1" applyAlignment="1">
      <alignment horizontal="left" vertical="center" indent="1"/>
    </xf>
    <xf numFmtId="0" fontId="2" fillId="0" borderId="0" xfId="0" applyFont="1" applyAlignment="1">
      <alignment horizontal="left" vertical="center"/>
    </xf>
    <xf numFmtId="0" fontId="23" fillId="2" borderId="0" xfId="0" applyFont="1" applyFill="1" applyAlignment="1">
      <alignment horizontal="left" indent="1"/>
    </xf>
    <xf numFmtId="0" fontId="6" fillId="2" borderId="0" xfId="1" applyFont="1" applyFill="1" applyAlignment="1">
      <alignment horizontal="left" indent="1"/>
    </xf>
    <xf numFmtId="0" fontId="6" fillId="2" borderId="0" xfId="1" applyFont="1" applyFill="1" applyAlignment="1">
      <alignment horizontal="left" wrapText="1" indent="1"/>
    </xf>
    <xf numFmtId="0" fontId="12" fillId="0" borderId="2" xfId="0" applyFont="1" applyBorder="1" applyAlignment="1">
      <alignment vertical="top"/>
    </xf>
    <xf numFmtId="0" fontId="9" fillId="2" borderId="0" xfId="1" applyFont="1" applyFill="1" applyAlignment="1">
      <alignment horizontal="left" vertical="top" indent="1"/>
    </xf>
    <xf numFmtId="0" fontId="0" fillId="2" borderId="0" xfId="0" applyFill="1" applyAlignment="1">
      <alignment horizontal="left" vertical="top" indent="1"/>
    </xf>
    <xf numFmtId="0" fontId="0" fillId="2" borderId="0" xfId="0" applyFill="1" applyAlignment="1">
      <alignment horizontal="left" wrapText="1" indent="1"/>
    </xf>
    <xf numFmtId="0" fontId="0" fillId="2" borderId="0" xfId="0" applyFill="1" applyAlignment="1">
      <alignment horizontal="left" vertical="top" wrapText="1" indent="1"/>
    </xf>
    <xf numFmtId="0" fontId="6" fillId="2" borderId="0" xfId="0" applyFont="1" applyFill="1" applyAlignment="1">
      <alignment horizontal="left" vertical="top" indent="1"/>
    </xf>
    <xf numFmtId="0" fontId="12" fillId="0" borderId="1" xfId="0" applyFont="1" applyBorder="1" applyAlignment="1">
      <alignment horizontal="right" vertical="top"/>
    </xf>
    <xf numFmtId="0" fontId="3" fillId="0" borderId="1" xfId="0" applyFont="1" applyBorder="1" applyAlignment="1">
      <alignment horizontal="right" vertical="top"/>
    </xf>
    <xf numFmtId="0" fontId="3" fillId="0" borderId="1" xfId="0" applyFont="1" applyBorder="1" applyAlignment="1">
      <alignment horizontal="left" vertical="top" indent="1"/>
    </xf>
    <xf numFmtId="169" fontId="0" fillId="0" borderId="0" xfId="62" applyNumberFormat="1" applyFont="1" applyAlignment="1">
      <alignment horizontal="left" indent="1"/>
    </xf>
    <xf numFmtId="0" fontId="3" fillId="0" borderId="1" xfId="0" applyFont="1" applyBorder="1" applyAlignment="1">
      <alignment horizontal="right" vertical="center" wrapText="1"/>
    </xf>
    <xf numFmtId="0" fontId="3" fillId="0" borderId="1" xfId="0" applyFont="1" applyBorder="1" applyAlignment="1">
      <alignment horizontal="left" vertical="center" wrapText="1" indent="1"/>
    </xf>
    <xf numFmtId="0" fontId="12" fillId="0" borderId="1" xfId="0" applyFont="1" applyBorder="1" applyAlignment="1">
      <alignment horizontal="left" vertical="center" indent="1"/>
    </xf>
    <xf numFmtId="0" fontId="23" fillId="0" borderId="0" xfId="0" applyFont="1" applyAlignment="1">
      <alignment horizontal="left" indent="1"/>
    </xf>
    <xf numFmtId="0" fontId="12" fillId="0" borderId="1" xfId="0" applyFont="1" applyBorder="1" applyAlignment="1">
      <alignment horizontal="right" vertical="top" wrapText="1"/>
    </xf>
    <xf numFmtId="0" fontId="2" fillId="2" borderId="0" xfId="0" applyFont="1" applyFill="1" applyAlignment="1">
      <alignment horizontal="left" vertical="top" indent="1"/>
    </xf>
    <xf numFmtId="0" fontId="2" fillId="2" borderId="0" xfId="0" applyFont="1" applyFill="1" applyAlignment="1">
      <alignment horizontal="left" wrapText="1" indent="1"/>
    </xf>
    <xf numFmtId="0" fontId="3" fillId="0" borderId="1" xfId="0" applyFont="1" applyBorder="1" applyAlignment="1">
      <alignment horizontal="left" vertical="center"/>
    </xf>
    <xf numFmtId="0" fontId="3" fillId="0" borderId="1" xfId="0" applyFont="1" applyBorder="1" applyAlignment="1">
      <alignment horizontal="left" vertical="center" indent="1"/>
    </xf>
    <xf numFmtId="0" fontId="12" fillId="0" borderId="1" xfId="0" applyFont="1" applyBorder="1" applyAlignment="1">
      <alignment horizontal="right" vertical="center" wrapText="1"/>
    </xf>
    <xf numFmtId="0" fontId="12" fillId="0" borderId="1" xfId="0" applyFont="1" applyBorder="1" applyAlignment="1">
      <alignment horizontal="left" vertical="center" wrapText="1" indent="1"/>
    </xf>
    <xf numFmtId="0" fontId="6" fillId="2" borderId="0" xfId="0" applyFont="1" applyFill="1" applyAlignment="1">
      <alignment horizontal="left" wrapText="1" indent="1"/>
    </xf>
    <xf numFmtId="0" fontId="6" fillId="0" borderId="0" xfId="4" applyFont="1" applyFill="1" applyAlignment="1">
      <alignment horizontal="left" vertical="top" wrapText="1" indent="1"/>
    </xf>
    <xf numFmtId="0" fontId="21" fillId="0" borderId="0" xfId="0" applyFont="1" applyAlignment="1">
      <alignment horizontal="left" vertical="center" indent="1"/>
    </xf>
    <xf numFmtId="0" fontId="6" fillId="0" borderId="0" xfId="21" applyFont="1" applyAlignment="1">
      <alignment horizontal="left" vertical="center" indent="1"/>
    </xf>
    <xf numFmtId="0" fontId="20" fillId="0" borderId="0" xfId="21" applyFont="1" applyAlignment="1">
      <alignment horizontal="left" vertical="center" indent="1" readingOrder="1"/>
    </xf>
    <xf numFmtId="0" fontId="20" fillId="0" borderId="0" xfId="21" applyFont="1" applyAlignment="1">
      <alignment horizontal="left" vertical="center" indent="1"/>
    </xf>
    <xf numFmtId="0" fontId="19" fillId="0" borderId="0" xfId="21" applyFont="1" applyAlignment="1">
      <alignment horizontal="left" vertical="center" indent="1"/>
    </xf>
    <xf numFmtId="0" fontId="3" fillId="0" borderId="0" xfId="0" applyFont="1" applyAlignment="1">
      <alignment horizontal="left" vertical="center" indent="1"/>
    </xf>
    <xf numFmtId="0" fontId="5" fillId="0" borderId="0" xfId="2" applyFill="1" applyAlignment="1">
      <alignment horizontal="left" vertical="center" wrapText="1" indent="1"/>
    </xf>
    <xf numFmtId="0" fontId="6" fillId="0" borderId="0" xfId="3" applyFont="1" applyFill="1" applyAlignment="1">
      <alignment horizontal="left" wrapText="1" indent="1"/>
    </xf>
    <xf numFmtId="3" fontId="12" fillId="0" borderId="2" xfId="0" applyNumberFormat="1" applyFont="1" applyBorder="1" applyAlignment="1">
      <alignment horizontal="right" vertical="top"/>
    </xf>
    <xf numFmtId="3" fontId="6" fillId="0" borderId="0" xfId="0" applyNumberFormat="1" applyFont="1" applyAlignment="1">
      <alignment horizontal="right" vertical="top"/>
    </xf>
    <xf numFmtId="3" fontId="12" fillId="0" borderId="2" xfId="0" applyNumberFormat="1" applyFont="1" applyBorder="1" applyAlignment="1">
      <alignment vertical="top"/>
    </xf>
    <xf numFmtId="0" fontId="6" fillId="0" borderId="0" xfId="0" applyFont="1" applyAlignment="1">
      <alignment horizontal="left"/>
    </xf>
    <xf numFmtId="166" fontId="6" fillId="0" borderId="0" xfId="0" applyNumberFormat="1" applyFont="1" applyAlignment="1">
      <alignment horizontal="left"/>
    </xf>
    <xf numFmtId="49" fontId="6" fillId="0" borderId="0" xfId="63" applyNumberFormat="1" applyFont="1" applyFill="1" applyBorder="1" applyAlignment="1">
      <alignment horizontal="left"/>
    </xf>
    <xf numFmtId="0" fontId="12" fillId="0" borderId="2" xfId="0" applyFont="1" applyBorder="1" applyAlignment="1">
      <alignment horizontal="right" vertical="top"/>
    </xf>
    <xf numFmtId="0" fontId="0" fillId="0" borderId="0" xfId="0" applyAlignment="1">
      <alignment horizontal="right"/>
    </xf>
    <xf numFmtId="0" fontId="9" fillId="2" borderId="0" xfId="1" applyFont="1" applyFill="1" applyAlignment="1">
      <alignment horizontal="left" indent="1"/>
    </xf>
    <xf numFmtId="9" fontId="0" fillId="0" borderId="0" xfId="62" applyFont="1" applyFill="1"/>
    <xf numFmtId="164" fontId="6" fillId="0" borderId="0" xfId="63" applyNumberFormat="1" applyFont="1" applyFill="1" applyBorder="1" applyAlignment="1"/>
    <xf numFmtId="3" fontId="6" fillId="0" borderId="0" xfId="0" applyNumberFormat="1" applyFont="1" applyAlignment="1">
      <alignment vertical="center"/>
    </xf>
    <xf numFmtId="3" fontId="6" fillId="0" borderId="0" xfId="63" applyNumberFormat="1" applyFont="1" applyFill="1" applyBorder="1" applyAlignment="1">
      <alignment horizontal="right"/>
    </xf>
    <xf numFmtId="164" fontId="6" fillId="0" borderId="0" xfId="63" applyNumberFormat="1" applyFont="1" applyFill="1" applyAlignment="1">
      <alignment horizontal="left" indent="1"/>
    </xf>
    <xf numFmtId="3" fontId="0" fillId="0" borderId="0" xfId="63" applyNumberFormat="1" applyFont="1" applyFill="1" applyBorder="1" applyAlignment="1">
      <alignment horizontal="right"/>
    </xf>
    <xf numFmtId="0" fontId="6" fillId="0" borderId="0" xfId="62" applyNumberFormat="1" applyFont="1" applyFill="1" applyAlignment="1">
      <alignment horizontal="left"/>
    </xf>
    <xf numFmtId="3" fontId="6" fillId="0" borderId="0" xfId="63" applyNumberFormat="1" applyFont="1" applyFill="1" applyBorder="1" applyAlignment="1"/>
    <xf numFmtId="3" fontId="6" fillId="0" borderId="0" xfId="63" applyNumberFormat="1" applyFont="1" applyFill="1" applyAlignment="1"/>
    <xf numFmtId="0" fontId="6" fillId="3" borderId="0" xfId="0" applyFont="1" applyFill="1" applyAlignment="1">
      <alignment horizontal="left" vertical="center" indent="1"/>
    </xf>
    <xf numFmtId="3" fontId="0" fillId="0" borderId="0" xfId="0" applyNumberFormat="1" applyFill="1" applyAlignment="1">
      <alignment horizontal="left" vertical="center" indent="1"/>
    </xf>
    <xf numFmtId="3" fontId="0" fillId="0" borderId="0" xfId="0" applyNumberFormat="1" applyFill="1" applyAlignment="1">
      <alignment horizontal="left" indent="1"/>
    </xf>
  </cellXfs>
  <cellStyles count="78">
    <cellStyle name="Comma 10" xfId="7" xr:uid="{0F763790-603D-4363-9CF6-2BD1D8A84D5D}"/>
    <cellStyle name="Comma 10 2" xfId="55" xr:uid="{ED27A005-F580-432C-8E85-8B7353A975ED}"/>
    <cellStyle name="Comma 10 2 2" xfId="72" xr:uid="{66172DBF-9677-4544-85FD-5910AB7E5122}"/>
    <cellStyle name="Comma 10 3" xfId="65" xr:uid="{F6372AEB-921A-4F82-8BB1-AD6D500D978C}"/>
    <cellStyle name="Comma 2" xfId="8" xr:uid="{D66763AC-13E9-4575-B85E-FC21AE66E2FE}"/>
    <cellStyle name="Comma 2 2" xfId="9" xr:uid="{F1BBD508-5502-443C-BA9F-EE101919A10F}"/>
    <cellStyle name="Comma 2 2 2" xfId="57" xr:uid="{D3FBC7A8-C401-4B76-88A5-80644724836D}"/>
    <cellStyle name="Comma 2 2 2 2" xfId="74" xr:uid="{73E447A0-96EE-4657-BBB6-12142E6A9186}"/>
    <cellStyle name="Comma 2 2 3" xfId="67" xr:uid="{A2C620A3-2C1D-45D1-B027-47E406871C39}"/>
    <cellStyle name="Comma 2 3" xfId="56" xr:uid="{403D3749-CA38-485A-AAC3-97A67C01E3AC}"/>
    <cellStyle name="Comma 2 3 2" xfId="73" xr:uid="{615752A2-FB7A-4386-82A1-8A259B17B07E}"/>
    <cellStyle name="Comma 2 4" xfId="66" xr:uid="{0F9E5C2A-9805-445E-94A7-05A3997A5BAC}"/>
    <cellStyle name="Comma 3" xfId="10" xr:uid="{4644FABF-342E-40EB-9723-C76967C4B6D7}"/>
    <cellStyle name="Comma 3 2" xfId="58" xr:uid="{0A76E2BC-52A6-4E87-8035-A140866A7B08}"/>
    <cellStyle name="Comma 3 2 2" xfId="75" xr:uid="{428BD9A4-F6C4-4234-97CC-E46C83E7AD78}"/>
    <cellStyle name="Comma 3 3" xfId="68" xr:uid="{9FA6C7ED-59A0-435D-A54D-192ADA5476EE}"/>
    <cellStyle name="Comma 4" xfId="11" xr:uid="{C8676490-0B33-4E44-8B3F-05DB964FAF6E}"/>
    <cellStyle name="Comma 4 2" xfId="59" xr:uid="{434A2620-1452-4D4A-B622-21C5544382C8}"/>
    <cellStyle name="Comma 4 2 2" xfId="76" xr:uid="{AF0D3F95-661C-4707-9165-AA8D74104F98}"/>
    <cellStyle name="Comma 4 3" xfId="69" xr:uid="{D4182033-9482-4316-A2F3-5DE3942F2FEB}"/>
    <cellStyle name="Comma 5" xfId="54" xr:uid="{157C714E-168C-4A54-BDAA-5802DA6FDD98}"/>
    <cellStyle name="Comma 5 2" xfId="71" xr:uid="{752B99E6-006B-4A00-A5D2-857DEAB91DFB}"/>
    <cellStyle name="Comma 6" xfId="12" xr:uid="{15C535A2-C461-48BF-9C88-395A07B1577D}"/>
    <cellStyle name="Comma 6 2" xfId="60" xr:uid="{3CE68859-18D1-4E8A-B8FE-49C568530A53}"/>
    <cellStyle name="Comma 6 2 2" xfId="77" xr:uid="{E1B1319B-ADB6-40AC-AF1E-052399BB0F67}"/>
    <cellStyle name="Comma 6 3" xfId="70" xr:uid="{DA64D70B-5AA8-468B-B040-E5F69C3DD8D4}"/>
    <cellStyle name="Comma 7" xfId="5" xr:uid="{0E51D200-3BAB-455C-BBB2-8DC717F88589}"/>
    <cellStyle name="Comma 7 2" xfId="64" xr:uid="{D39F6882-660F-42E0-89AA-4328A8A15E80}"/>
    <cellStyle name="Comma 8" xfId="63" xr:uid="{41E39879-E388-44D9-8FE4-85BEA273EFEB}"/>
    <cellStyle name="Heading 1 2" xfId="2" xr:uid="{C9CB6B25-300E-4D5D-A4A2-8EDD4675BF79}"/>
    <cellStyle name="Heading 1 3" xfId="51" xr:uid="{4F753F53-348A-495B-B795-241042815FD2}"/>
    <cellStyle name="Heading 2 2" xfId="4" xr:uid="{1ED6405A-616D-4AC6-935A-55EE1685FC58}"/>
    <cellStyle name="Heading 2 3" xfId="52" xr:uid="{FCA39A4D-2A93-4AEE-8336-8BBA3FFA969D}"/>
    <cellStyle name="Hyperlink" xfId="1" builtinId="8"/>
    <cellStyle name="Hyperlink 2" xfId="13" xr:uid="{2D053256-3810-4161-9799-0492EF8EE0A3}"/>
    <cellStyle name="Hyperlink 3" xfId="14" xr:uid="{F9184EF3-3A7F-4041-9ACB-623C347EB152}"/>
    <cellStyle name="Hyperlink 4" xfId="6" xr:uid="{4F8E4CDA-131B-4993-96B9-268B3FF142F0}"/>
    <cellStyle name="Normal" xfId="0" builtinId="0"/>
    <cellStyle name="Normal 10" xfId="15" xr:uid="{785B420D-9076-45BF-ACB6-3CE33E557086}"/>
    <cellStyle name="Normal 10 2" xfId="16" xr:uid="{BB2DC592-7730-4E8D-9001-107134C7E36B}"/>
    <cellStyle name="Normal 11" xfId="17" xr:uid="{80647B20-9147-43DC-A031-7A921E7E235F}"/>
    <cellStyle name="Normal 12" xfId="18" xr:uid="{91B8270D-EC9C-43D9-9EFD-84FE088DD1D2}"/>
    <cellStyle name="Normal 13" xfId="19" xr:uid="{AFD8D974-50DF-40E8-ADA0-71D129D80AEF}"/>
    <cellStyle name="Normal 2" xfId="20" xr:uid="{747EFAC3-2393-405A-9AFC-B8EBA4601D11}"/>
    <cellStyle name="Normal 2 10" xfId="21" xr:uid="{010425AD-4DB6-450C-A255-7CB553CBA0A5}"/>
    <cellStyle name="Normal 2 11" xfId="22" xr:uid="{C5BC6939-3662-430E-858B-8BEED85747B8}"/>
    <cellStyle name="Normal 2 12" xfId="23" xr:uid="{31E2218C-C0CA-47F6-ACE1-E8F0DC84528C}"/>
    <cellStyle name="Normal 2 13" xfId="24" xr:uid="{1456C388-1D42-4EE9-A5C5-E291B349B181}"/>
    <cellStyle name="Normal 2 14" xfId="25" xr:uid="{B2744D82-2307-48B1-9587-A7E21CF25C97}"/>
    <cellStyle name="Normal 2 2" xfId="26" xr:uid="{C173CDA1-FE59-4B45-9F4A-7D7D0CB54BB5}"/>
    <cellStyle name="Normal 2 2 2" xfId="27" xr:uid="{665B15EE-77CB-4CDA-A057-76F1FA4BC115}"/>
    <cellStyle name="Normal 2 3" xfId="28" xr:uid="{D688006C-230B-41C2-9752-EB86DF7D450D}"/>
    <cellStyle name="Normal 2 4" xfId="29" xr:uid="{33F8E6C2-8259-4EC3-8223-D2EB63CF3DD4}"/>
    <cellStyle name="Normal 2 5" xfId="30" xr:uid="{6A53121A-F394-40B6-A552-E8354140ECFD}"/>
    <cellStyle name="Normal 2 6" xfId="31" xr:uid="{F52C9A4F-DB77-4C54-B34D-ADE095BE28FC}"/>
    <cellStyle name="Normal 2 7" xfId="32" xr:uid="{A1AF4969-3CE4-48F2-AF9C-4631A8EC3B01}"/>
    <cellStyle name="Normal 2 8" xfId="33" xr:uid="{0A58AFC4-79A9-495F-B543-E656A3051E0B}"/>
    <cellStyle name="Normal 2 9" xfId="34" xr:uid="{D2A92543-F13A-4DF4-A879-CF6D7B6A96F0}"/>
    <cellStyle name="Normal 22" xfId="35" xr:uid="{3B3E2A84-B8A2-48BB-8CD3-57A396764758}"/>
    <cellStyle name="Normal 3" xfId="36" xr:uid="{3179113E-9F17-4C0E-8708-50735F7A0753}"/>
    <cellStyle name="Normal 3 2" xfId="37" xr:uid="{1A8C4D48-6D0F-4E7D-820A-3A8668702EC8}"/>
    <cellStyle name="Normal 3 9" xfId="38" xr:uid="{E7773808-CF30-4DC6-9AAC-443AACDA7E69}"/>
    <cellStyle name="Normal 4" xfId="39" xr:uid="{24C55C18-0D9E-40D8-9E0C-44FCA61FA929}"/>
    <cellStyle name="Normal 4 2" xfId="40" xr:uid="{70159492-3A76-4025-8121-BAD8713388B1}"/>
    <cellStyle name="Normal 5" xfId="41" xr:uid="{6D8C5B59-B097-46BC-B8A4-027C25A922C5}"/>
    <cellStyle name="Normal 6" xfId="42" xr:uid="{32F0CB72-AE76-4B38-89C1-1FAC382FA8DC}"/>
    <cellStyle name="Normal 7" xfId="43" xr:uid="{469D00C3-3845-4BCD-943C-0AD4443F0425}"/>
    <cellStyle name="Normal 7 2" xfId="44" xr:uid="{3CE6B55C-2A00-4100-ABD9-CE906A741D70}"/>
    <cellStyle name="Normal 8" xfId="45" xr:uid="{1E3E964A-6EF3-4A62-8649-0E5BEBF5AEF9}"/>
    <cellStyle name="Normal 9" xfId="46" xr:uid="{899D9FA7-2BF8-454A-AE1D-29DA8E55C9FF}"/>
    <cellStyle name="Paragraph Han" xfId="3" xr:uid="{85C900D1-73B0-456E-9616-868354860384}"/>
    <cellStyle name="Paragraph Han 2" xfId="53" xr:uid="{A0F1ED9E-85C8-4322-9412-C355D959A6F6}"/>
    <cellStyle name="Per cent" xfId="62" builtinId="5"/>
    <cellStyle name="Per cent 2" xfId="50" xr:uid="{5728C9D5-CA20-4C9B-9026-D4B32F0F070E}"/>
    <cellStyle name="Percent 2" xfId="47" xr:uid="{E6ABD1CB-64A7-4720-BC4F-D0215586DBEE}"/>
    <cellStyle name="Percent 2 2" xfId="48" xr:uid="{835173B7-F2C1-4CB8-9B8D-D30C699D4AE0}"/>
    <cellStyle name="Source_1_1" xfId="49" xr:uid="{A2FC0097-D7A8-4B60-8F03-88223CB1A83C}"/>
    <cellStyle name="Stats Heading" xfId="61" xr:uid="{AD8F0D1A-AFF2-495B-B994-CA33031717AD}"/>
  </cellStyles>
  <dxfs count="38">
    <dxf>
      <numFmt numFmtId="3" formatCode="#,##0"/>
      <fill>
        <patternFill patternType="none">
          <fgColor indexed="64"/>
          <bgColor auto="1"/>
        </patternFill>
      </fill>
      <alignment horizontal="left" vertical="bottom" textRotation="0" wrapText="0" indent="1" justifyLastLine="0" shrinkToFit="0" readingOrder="0"/>
    </dxf>
    <dxf>
      <numFmt numFmtId="3" formatCode="#,##0"/>
    </dxf>
    <dxf>
      <numFmt numFmtId="3" formatCode="#,##0"/>
      <fill>
        <patternFill patternType="none">
          <fgColor indexed="64"/>
          <bgColor auto="1"/>
        </patternFill>
      </fill>
      <alignment horizontal="left" vertical="center" textRotation="0" wrapText="0" indent="1" justifyLastLine="0" shrinkToFit="0" readingOrder="0"/>
    </dxf>
    <dxf>
      <numFmt numFmtId="3" formatCode="#,##0"/>
    </dxf>
    <dxf>
      <fill>
        <patternFill patternType="none">
          <fgColor indexed="64"/>
          <bgColor auto="1"/>
        </patternFill>
      </fill>
      <alignment horizontal="left" vertical="bottom" textRotation="0" wrapText="0" indent="1" justifyLastLine="0" shrinkToFit="0" readingOrder="0"/>
    </dxf>
    <dxf>
      <numFmt numFmtId="3" formatCode="#,##0"/>
    </dxf>
    <dxf>
      <numFmt numFmtId="3" formatCode="#,##0"/>
    </dxf>
    <dxf>
      <numFmt numFmtId="3" formatCode="#,##0"/>
    </dxf>
    <dxf>
      <font>
        <b val="0"/>
        <i val="0"/>
        <strike val="0"/>
        <condense val="0"/>
        <extend val="0"/>
        <outline val="0"/>
        <shadow val="0"/>
        <u val="none"/>
        <vertAlign val="baseline"/>
        <sz val="11"/>
        <color auto="1"/>
        <name val="Arial"/>
        <family val="2"/>
        <scheme val="minor"/>
      </font>
      <alignment horizontal="left" vertical="bottom" textRotation="0" wrapText="0" indent="1" justifyLastLine="0" shrinkToFit="0" readingOrder="0"/>
    </dxf>
    <dxf>
      <border outline="0">
        <bottom style="thin">
          <color indexed="64"/>
        </bottom>
      </border>
    </dxf>
    <dxf>
      <alignment horizontal="left" vertical="bottom" textRotation="0" wrapText="0" indent="1" justifyLastLine="0" shrinkToFit="0" readingOrder="0"/>
    </dxf>
    <dxf>
      <numFmt numFmtId="3" formatCode="#,##0"/>
    </dxf>
    <dxf>
      <numFmt numFmtId="3" formatCode="#,##0"/>
    </dxf>
    <dxf>
      <numFmt numFmtId="3" formatCode="#,##0"/>
    </dxf>
    <dxf>
      <numFmt numFmtId="3" formatCode="#,##0"/>
    </dxf>
    <dxf>
      <font>
        <b val="0"/>
        <i val="0"/>
        <strike val="0"/>
        <condense val="0"/>
        <extend val="0"/>
        <outline val="0"/>
        <shadow val="0"/>
        <u val="none"/>
        <vertAlign val="baseline"/>
        <sz val="11"/>
        <color auto="1"/>
        <name val="Arial"/>
        <family val="2"/>
        <scheme val="minor"/>
      </font>
      <alignment horizontal="left" vertical="bottom" textRotation="0" wrapText="0" indent="1" justifyLastLine="0" shrinkToFit="0" readingOrder="0"/>
    </dxf>
    <dxf>
      <border outline="0">
        <bottom style="thin">
          <color indexed="64"/>
        </bottom>
      </border>
    </dxf>
    <dxf>
      <font>
        <b/>
        <i val="0"/>
        <strike val="0"/>
        <condense val="0"/>
        <extend val="0"/>
        <outline val="0"/>
        <shadow val="0"/>
        <u val="none"/>
        <vertAlign val="baseline"/>
        <sz val="11"/>
        <color auto="1"/>
        <name val="Arial"/>
        <family val="2"/>
        <scheme val="minor"/>
      </font>
      <alignment horizontal="right" vertical="top" textRotation="0" wrapText="1" indent="0" justifyLastLine="0" shrinkToFit="0" readingOrder="0"/>
    </dxf>
    <dxf>
      <numFmt numFmtId="3" formatCode="#,##0"/>
    </dxf>
    <dxf>
      <numFmt numFmtId="3" formatCode="#,##0"/>
    </dxf>
    <dxf>
      <font>
        <b val="0"/>
        <i val="0"/>
        <strike val="0"/>
        <condense val="0"/>
        <extend val="0"/>
        <outline val="0"/>
        <shadow val="0"/>
        <u val="none"/>
        <vertAlign val="baseline"/>
        <sz val="11"/>
        <color auto="1"/>
        <name val="Arial"/>
        <family val="2"/>
        <scheme val="minor"/>
      </font>
      <alignment horizontal="left" vertical="bottom" textRotation="0" wrapText="0" indent="1" justifyLastLine="0" shrinkToFit="0" readingOrder="0"/>
    </dxf>
    <dxf>
      <border outline="0">
        <bottom style="thin">
          <color indexed="64"/>
        </bottom>
      </border>
    </dxf>
    <dxf>
      <font>
        <b/>
        <i val="0"/>
        <strike val="0"/>
        <condense val="0"/>
        <extend val="0"/>
        <outline val="0"/>
        <shadow val="0"/>
        <u val="none"/>
        <vertAlign val="baseline"/>
        <sz val="11"/>
        <color theme="1"/>
        <name val="Arial"/>
        <family val="2"/>
        <scheme val="minor"/>
      </font>
      <alignment horizontal="right" vertical="center" textRotation="0" wrapText="1" indent="0" justifyLastLine="0" shrinkToFit="0" readingOrder="0"/>
    </dxf>
    <dxf>
      <numFmt numFmtId="3" formatCode="#,##0"/>
    </dxf>
    <dxf>
      <font>
        <b val="0"/>
        <i val="0"/>
        <strike val="0"/>
        <condense val="0"/>
        <extend val="0"/>
        <outline val="0"/>
        <shadow val="0"/>
        <u val="none"/>
        <vertAlign val="baseline"/>
        <sz val="11"/>
        <color auto="1"/>
        <name val="Arial"/>
        <family val="2"/>
        <scheme val="minor"/>
      </font>
      <alignment horizontal="left" vertical="bottom" textRotation="0" wrapText="0" indent="1" justifyLastLine="0" shrinkToFit="0" readingOrder="0"/>
    </dxf>
    <dxf>
      <border outline="0">
        <bottom style="thin">
          <color indexed="64"/>
        </bottom>
      </border>
    </dxf>
    <dxf>
      <font>
        <strike val="0"/>
        <condense val="0"/>
        <extend val="0"/>
        <outline val="0"/>
        <shadow val="0"/>
        <u val="none"/>
        <vertAlign val="baseline"/>
        <sz val="11"/>
        <color auto="1"/>
        <name val="Arial"/>
        <family val="2"/>
        <scheme val="minor"/>
      </font>
      <fill>
        <patternFill>
          <fgColor indexed="64"/>
          <bgColor auto="1"/>
        </patternFill>
      </fill>
      <alignment horizontal="left" vertical="center"/>
    </dxf>
    <dxf>
      <font>
        <strike val="0"/>
        <condense val="0"/>
        <extend val="0"/>
        <outline val="0"/>
        <shadow val="0"/>
        <u val="none"/>
        <vertAlign val="baseline"/>
        <sz val="11"/>
        <color auto="1"/>
        <name val="Arial"/>
        <family val="2"/>
        <scheme val="minor"/>
      </font>
      <fill>
        <patternFill>
          <fgColor indexed="64"/>
          <bgColor auto="1"/>
        </patternFill>
      </fill>
      <alignment horizontal="left" vertical="center" indent="1"/>
    </dxf>
    <dxf>
      <font>
        <strike val="0"/>
        <outline val="0"/>
        <shadow val="0"/>
        <u val="none"/>
        <vertAlign val="baseline"/>
        <sz val="11"/>
        <color auto="1"/>
        <name val="Arial"/>
        <family val="2"/>
        <scheme val="minor"/>
      </font>
    </dxf>
    <dxf>
      <border>
        <bottom style="thin">
          <color indexed="64"/>
        </bottom>
      </border>
    </dxf>
    <dxf>
      <fill>
        <patternFill>
          <fgColor indexed="64"/>
          <bgColor auto="1"/>
        </patternFill>
      </fill>
      <alignment horizontal="left" vertical="center" textRotation="0" relativeIndent="1" justifyLastLine="0" shrinkToFit="0" readingOrder="0"/>
    </dxf>
    <dxf>
      <fill>
        <patternFill patternType="solid">
          <fgColor indexed="64"/>
          <bgColor theme="0"/>
        </patternFill>
      </fill>
      <alignment horizontal="left" vertical="top" textRotation="0" wrapText="1" indent="1" justifyLastLine="0" shrinkToFit="0" readingOrder="0"/>
    </dxf>
    <dxf>
      <fill>
        <patternFill patternType="solid">
          <fgColor indexed="64"/>
          <bgColor theme="0"/>
        </patternFill>
      </fill>
      <alignment horizontal="left" vertical="top" textRotation="0" wrapText="0" indent="1" justifyLastLine="0" shrinkToFit="0" readingOrder="0"/>
    </dxf>
    <dxf>
      <font>
        <b/>
        <i val="0"/>
        <strike val="0"/>
        <condense val="0"/>
        <extend val="0"/>
        <outline val="0"/>
        <shadow val="0"/>
        <u val="none"/>
        <vertAlign val="baseline"/>
        <sz val="11"/>
        <color theme="1"/>
        <name val="Arial"/>
        <family val="2"/>
        <scheme val="minor"/>
      </font>
      <fill>
        <patternFill patternType="solid">
          <fgColor indexed="64"/>
          <bgColor theme="0"/>
        </patternFill>
      </fill>
      <alignment horizontal="left" vertical="bottom" textRotation="0" wrapText="0" indent="1" justifyLastLine="0" shrinkToFit="0" readingOrder="0"/>
    </dxf>
    <dxf>
      <font>
        <b val="0"/>
        <i val="0"/>
        <strike val="0"/>
        <condense val="0"/>
        <extend val="0"/>
        <outline val="0"/>
        <shadow val="0"/>
        <u val="none"/>
        <vertAlign val="baseline"/>
        <sz val="11"/>
        <color auto="1"/>
        <name val="Arial"/>
        <family val="2"/>
        <scheme val="minor"/>
      </font>
      <fill>
        <patternFill patternType="solid">
          <fgColor indexed="64"/>
          <bgColor theme="0"/>
        </patternFill>
      </fill>
      <alignment horizontal="left" vertical="bottom" textRotation="0" wrapText="0" indent="1" justifyLastLine="0" shrinkToFit="0" readingOrder="0"/>
    </dxf>
    <dxf>
      <font>
        <b val="0"/>
        <i val="0"/>
        <strike val="0"/>
        <condense val="0"/>
        <extend val="0"/>
        <outline val="0"/>
        <shadow val="0"/>
        <u/>
        <vertAlign val="baseline"/>
        <sz val="11"/>
        <color auto="1"/>
        <name val="Arial"/>
        <family val="2"/>
        <scheme val="minor"/>
      </font>
      <fill>
        <patternFill patternType="solid">
          <fgColor indexed="64"/>
          <bgColor theme="0"/>
        </patternFill>
      </fill>
      <alignment horizontal="left" vertical="bottom" textRotation="0" wrapText="0" indent="1" justifyLastLine="0" shrinkToFit="0" readingOrder="0"/>
    </dxf>
    <dxf>
      <font>
        <b val="0"/>
        <i val="0"/>
        <strike val="0"/>
        <condense val="0"/>
        <extend val="0"/>
        <outline val="0"/>
        <shadow val="0"/>
        <u/>
        <vertAlign val="baseline"/>
        <sz val="11"/>
        <color auto="1"/>
        <name val="Arial"/>
        <family val="2"/>
        <scheme val="minor"/>
      </font>
      <fill>
        <patternFill patternType="solid">
          <fgColor indexed="64"/>
          <bgColor theme="0"/>
        </patternFill>
      </fill>
      <alignment horizontal="left" vertical="bottom" textRotation="0" wrapText="0" indent="1" justifyLastLine="0" shrinkToFit="0" readingOrder="0"/>
    </dxf>
    <dxf>
      <font>
        <b/>
        <i val="0"/>
        <strike val="0"/>
        <condense val="0"/>
        <extend val="0"/>
        <outline val="0"/>
        <shadow val="0"/>
        <u val="none"/>
        <vertAlign val="baseline"/>
        <sz val="11"/>
        <color theme="1"/>
        <name val="Arial"/>
        <family val="2"/>
        <scheme val="minor"/>
      </font>
      <fill>
        <patternFill patternType="solid">
          <fgColor indexed="64"/>
          <bgColor theme="0"/>
        </patternFill>
      </fill>
      <alignment horizontal="left" vertical="bottom" textRotation="0" wrapText="0" indent="1"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110565</xdr:colOff>
      <xdr:row>0</xdr:row>
      <xdr:rowOff>112806</xdr:rowOff>
    </xdr:from>
    <xdr:to>
      <xdr:col>3</xdr:col>
      <xdr:colOff>421806</xdr:colOff>
      <xdr:row>3</xdr:row>
      <xdr:rowOff>6384</xdr:rowOff>
    </xdr:to>
    <xdr:pic>
      <xdr:nvPicPr>
        <xdr:cNvPr id="2" name="Picture 1" descr="UK Government Logo">
          <a:extLst>
            <a:ext uri="{FF2B5EF4-FFF2-40B4-BE49-F238E27FC236}">
              <a16:creationId xmlns:a16="http://schemas.microsoft.com/office/drawing/2014/main" id="{46919449-4540-4410-8F44-A05C4E9DD9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040036" y="112806"/>
          <a:ext cx="1685829" cy="648107"/>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FA61206-BE51-417D-B116-41655EEDE538}" name="Table2" displayName="Table2" ref="A5:B16" totalsRowShown="0" headerRowDxfId="37" dataDxfId="36" dataCellStyle="Hyperlink">
  <tableColumns count="2">
    <tableColumn id="1" xr3:uid="{37451A71-5C48-4116-A536-9B64975295ED}" name="Worksheet title" dataDxfId="35" dataCellStyle="Hyperlink"/>
    <tableColumn id="2" xr3:uid="{CFEFE415-E1B7-400F-8588-BECB9D3F9EC4}" name="Description" dataDxfId="3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EE444AE-302C-4690-B05F-97F4B40EF3BE}" name="Table7" displayName="Table7" ref="A6:B27" totalsRowShown="0" headerRowDxfId="33">
  <tableColumns count="2">
    <tableColumn id="1" xr3:uid="{96C2BD1D-ADD4-4B4A-B1FF-55D4C91D7C37}" name="Term" dataDxfId="32"/>
    <tableColumn id="2" xr3:uid="{1B1DDFC0-F339-4EE2-9572-37D12393FCA4}" name="Description" dataDxfId="3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DC04FB5-EDC6-495F-B73B-388912E9FC01}" name="Notes" displayName="Notes" ref="A5:B32" totalsRowShown="0" headerRowDxfId="30" dataDxfId="28" headerRowBorderDxfId="29">
  <tableColumns count="2">
    <tableColumn id="1" xr3:uid="{CCBBC509-33C9-4D13-B989-75DE0B5EDCFB}" name="Note Number" dataDxfId="27"/>
    <tableColumn id="2" xr3:uid="{26558E8D-BB04-418C-A628-DFC945125774}" name="Description" dataDxfId="2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540D9A-A9E1-4E91-BD1D-F7B3B49901FA}" name="Table3" displayName="Table3" ref="A8:D65" totalsRowShown="0" headerRowBorderDxfId="25">
  <tableColumns count="4">
    <tableColumn id="1" xr3:uid="{7587DFBD-BEAE-4DD0-824D-F42512D46A66}" name="Quarter" dataDxfId="24"/>
    <tableColumn id="2" xr3:uid="{252BC222-5A6F-448F-8FE0-D7BC2C5A497A}" name="New Installs" dataDxfId="23">
      <calculatedColumnFormula>SUMIFS(#REF!,#REF!,'Table 1'!$A9,#REF!,"Domestic",#REF!,"Large",#REF!,"Smart",#REF!,'Table 1'!B$8)</calculatedColumnFormula>
    </tableColumn>
    <tableColumn id="3" xr3:uid="{C0749343-51E4-4161-8996-592002D7037A}" name="Replacements" dataDxfId="5">
      <calculatedColumnFormula>SUMIFS(#REF!,#REF!,'Table 1'!$A9,#REF!,"Domestic",#REF!,"Large",#REF!,"Smart",#REF!,'Table 1'!C$8)</calculatedColumnFormula>
    </tableColumn>
    <tableColumn id="4" xr3:uid="{F617F815-2492-4E26-9B54-E633AC8A1DB2}" name="Notes" dataDxfId="4">
      <calculatedColumnFormula array="1">TRIM(_xlfn.XLOOKUP(1,(LargeSupplier_Installs!$A:$A=A9)*(LargeSupplier_Installs!$J:$J&lt;&gt;"")*(LargeSupplier_Installs!$D:$D="Domestic"),LargeSupplier_Installs!$J:$J,"",0,1))</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CEDAEF5-5A0F-483F-A907-ADB6976664AA}" name="Table4" displayName="Table4" ref="A8:E64" totalsRowShown="0" headerRowDxfId="22" headerRowBorderDxfId="21">
  <tableColumns count="5">
    <tableColumn id="1" xr3:uid="{5238EAEB-9A55-4470-8DCF-BA26B5D91BFD}" name="Quarter" dataDxfId="20"/>
    <tableColumn id="2" xr3:uid="{2C770B9E-72F2-4085-9305-E4D8693BA3DB}" name="Smart in _x000a_Smart Mode" dataDxfId="19">
      <calculatedColumnFormula>SUMIFS(#REF!,#REF!,'Table 2'!$A9,#REF!,"Domestic",#REF!,"Large",#REF!,"Smart",#REF!,"Smart mode")</calculatedColumnFormula>
    </tableColumn>
    <tableColumn id="3" xr3:uid="{8B5467B6-F1E4-41E5-8DCE-C5E67DAFCBDA}" name="Smart in _x000a_Traditional Mode" dataDxfId="18">
      <calculatedColumnFormula>SUMIFS(#REF!,#REF!,'Table 2'!$A9,#REF!,"Domestic",#REF!,"Large",#REF!,"Smart",#REF!,"Traditional mode")</calculatedColumnFormula>
    </tableColumn>
    <tableColumn id="4" xr3:uid="{97B54E8D-6182-49C9-BF52-C489E1863070}" name="Non-Smart" dataDxfId="3">
      <calculatedColumnFormula>SUMIFS(#REF!,#REF!,'Table 2'!$A9,#REF!,"Domestic",#REF!,"Large",#REF!,"Non-smart",#REF!,"")</calculatedColumnFormula>
    </tableColumn>
    <tableColumn id="5" xr3:uid="{5F82E3BE-A682-468A-8B0B-CB39E727184E}" name="Notes" dataDxfId="2">
      <calculatedColumnFormula array="1">TRIM(_xlfn.XLOOKUP(1,(LargeSupplier_Operating!$A:$A=A9)*(LargeSupplier_Operating!$J:$J&lt;&gt;"")*(LargeSupplier_Operating!$D:$D="Domestic"),LargeSupplier_Operating!$J:$J,"",0,1))</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57E961-4D27-4853-AB5F-7DD66D8B204E}" name="Table5" displayName="Table5" ref="A8:F65" totalsRowShown="0" headerRowDxfId="17" headerRowBorderDxfId="16">
  <tableColumns count="6">
    <tableColumn id="1" xr3:uid="{DE309D1F-C5EB-4E3B-884A-4DED6B2A9FE8}" name="Quarter" dataDxfId="15"/>
    <tableColumn id="2" xr3:uid="{D2F09FB0-A838-4BA1-9660-B0D2CDF2C728}" name="Smart_x000a_New Installs" dataDxfId="14">
      <calculatedColumnFormula>SUMIFS(#REF!,#REF!,'Table 3'!$A9,#REF!,"Non-domestic",#REF!,"Large",#REF!,"Smart",#REF!,"New Installs")</calculatedColumnFormula>
    </tableColumn>
    <tableColumn id="3" xr3:uid="{28C60A42-C93E-4A97-B783-3AD1C568E6B7}" name="Advanced_x000a_New Installs" dataDxfId="13">
      <calculatedColumnFormula>SUMIFS(#REF!,#REF!,'Table 3'!$A9,#REF!,"Non-domestic",#REF!,"Large",#REF!,"Advanced",#REF!,"New Installs")</calculatedColumnFormula>
    </tableColumn>
    <tableColumn id="4" xr3:uid="{FB06BB13-0C91-404F-8A34-02AD2FCF8661}" name="Smart_x000a_Replacements" dataDxfId="12">
      <calculatedColumnFormula>SUMIFS(#REF!,#REF!,'Table 3'!$A9,#REF!,"Non-domestic",#REF!,"Large",#REF!,"Smart",#REF!,"Replacements")</calculatedColumnFormula>
    </tableColumn>
    <tableColumn id="5" xr3:uid="{96146DAC-C99E-48B6-853F-0B5DE2C06C07}" name="Advanced_x000a_Replacements" dataDxfId="11">
      <calculatedColumnFormula>SUMIFS(#REF!,#REF!,'Table 3'!$A9,#REF!,"Non-domestic",#REF!,"Large",#REF!,"Advanced",#REF!,"Replacements")</calculatedColumnFormula>
    </tableColumn>
    <tableColumn id="6" xr3:uid="{CAFC4EAE-8701-493B-97ED-C24281DDF32C}" name="Notes" dataDxfId="10">
      <calculatedColumnFormula array="1">TRIM(_xlfn.XLOOKUP(1,(LargeSupplier_Installs!$A:$A=A9)*(LargeSupplier_Installs!$J:$J&lt;&gt;"")*(LargeSupplier_Installs!$D:$D="Non-domestic"),LargeSupplier_Installs!$J:$J,"",0,1))</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83B2C9F-079D-4813-88A8-2C64C1AB3ECE}" name="Table6" displayName="Table6" ref="A8:E64" totalsRowShown="0" headerRowBorderDxfId="9">
  <tableColumns count="5">
    <tableColumn id="1" xr3:uid="{7C725E85-725D-43F7-A332-BD51A5C95DBC}" name="Quarter" dataDxfId="8"/>
    <tableColumn id="2" xr3:uid="{CCD87EFF-65E7-4B73-B09F-9869BAAB5538}" name="Smart in Smart mode and Advanced" dataDxfId="7">
      <calculatedColumnFormula>SUMIFS(#REF!,#REF!,'Table 4'!$A9,#REF!,"Non-domestic",#REF!,"Large",#REF!,"Smart",#REF!,"Smart mode")
+SUMIFS(#REF!,#REF!,'Table 4'!$A9,#REF!,"Non-domestic",#REF!,"Large",#REF!,"Advanced",#REF!,"")</calculatedColumnFormula>
    </tableColumn>
    <tableColumn id="3" xr3:uid="{75F04284-54BC-419A-B0D0-39A9D4A5F444}" name="Smart in Traditional mode" dataDxfId="6">
      <calculatedColumnFormula>SUMIFS(#REF!,#REF!,'Table 4'!$A9,#REF!,"Non-domestic",#REF!,"Large",#REF!,"Smart",#REF!,"Traditional mode")</calculatedColumnFormula>
    </tableColumn>
    <tableColumn id="4" xr3:uid="{3E0C0E4A-7606-4DF7-BD1D-85287DCE4B8D}" name="Non-smart" dataDxfId="1">
      <calculatedColumnFormula>SUMIFS(#REF!,#REF!,'Table 4'!$A9,#REF!,"Non-domestic",#REF!,"Large",#REF!,"Non-smart",#REF!,"")</calculatedColumnFormula>
    </tableColumn>
    <tableColumn id="5" xr3:uid="{92B83A9F-DCC0-48D3-8BCF-2684170F2544}" name="Notes" dataDxfId="0"/>
  </tableColumns>
  <tableStyleInfo showFirstColumn="0" showLastColumn="0" showRowStripes="1" showColumnStripes="0"/>
</table>
</file>

<file path=xl/theme/theme1.xml><?xml version="1.0" encoding="utf-8"?>
<a:theme xmlns:a="http://schemas.openxmlformats.org/drawingml/2006/main" name="Theme Test">
  <a:themeElements>
    <a:clrScheme name="Categorical colour palette">
      <a:dk1>
        <a:srgbClr val="000000"/>
      </a:dk1>
      <a:lt1>
        <a:srgbClr val="FFFFFF"/>
      </a:lt1>
      <a:dk2>
        <a:srgbClr val="000000"/>
      </a:dk2>
      <a:lt2>
        <a:srgbClr val="FFFFFF"/>
      </a:lt2>
      <a:accent1>
        <a:srgbClr val="12436D"/>
      </a:accent1>
      <a:accent2>
        <a:srgbClr val="28A197"/>
      </a:accent2>
      <a:accent3>
        <a:srgbClr val="801650"/>
      </a:accent3>
      <a:accent4>
        <a:srgbClr val="F46A25"/>
      </a:accent4>
      <a:accent5>
        <a:srgbClr val="3D3D3D"/>
      </a:accent5>
      <a:accent6>
        <a:srgbClr val="A285D1"/>
      </a:accent6>
      <a:hlink>
        <a:srgbClr val="0563C1"/>
      </a:hlink>
      <a:folHlink>
        <a:srgbClr val="954F72"/>
      </a:folHlink>
    </a:clrScheme>
    <a:fontScheme name="Arial - sans serif">
      <a:majorFont>
        <a:latin typeface="Arial Rounded MT Bold"/>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Theme Test" id="{54F1576E-FD80-4DBC-83B9-EDBDE1EC1CCC}" vid="{BDD33F6A-F392-4A01-9877-3B1E427C8F9C}"/>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martmetering@energysecurity.gov.uk" TargetMode="External"/><Relationship Id="rId2" Type="http://schemas.openxmlformats.org/officeDocument/2006/relationships/hyperlink" Target="https://www.gov.uk/government/collections/smart-meters-statistics" TargetMode="External"/><Relationship Id="rId1" Type="http://schemas.openxmlformats.org/officeDocument/2006/relationships/hyperlink" Target="mailto:smartmeter.stats@energysecurity.gov.uk"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B0DC-F4F9-486E-8955-1AB031306603}">
  <sheetPr codeName="Sheet1">
    <pageSetUpPr fitToPage="1"/>
  </sheetPr>
  <dimension ref="A1:D50"/>
  <sheetViews>
    <sheetView showGridLines="0" tabSelected="1" zoomScale="85" zoomScaleNormal="85" workbookViewId="0"/>
  </sheetViews>
  <sheetFormatPr defaultColWidth="9" defaultRowHeight="0" customHeight="1" zeroHeight="1" x14ac:dyDescent="0.3"/>
  <cols>
    <col min="1" max="1" width="144.33203125" style="2" customWidth="1"/>
    <col min="2" max="3" width="9" style="2"/>
    <col min="4" max="4" width="51.33203125" style="2" customWidth="1"/>
    <col min="5" max="16384" width="9" style="2"/>
  </cols>
  <sheetData>
    <row r="1" spans="1:3" ht="29.15" customHeight="1" x14ac:dyDescent="0.3">
      <c r="A1" s="82" t="s">
        <v>0</v>
      </c>
      <c r="B1" s="1"/>
    </row>
    <row r="2" spans="1:3" ht="15" customHeight="1" x14ac:dyDescent="0.5">
      <c r="A2" s="3" t="s">
        <v>1</v>
      </c>
      <c r="B2"/>
      <c r="C2" s="4"/>
    </row>
    <row r="3" spans="1:3" ht="15" customHeight="1" x14ac:dyDescent="0.3">
      <c r="A3" s="5" t="s">
        <v>2</v>
      </c>
    </row>
    <row r="4" spans="1:3" ht="35.15" customHeight="1" x14ac:dyDescent="0.4">
      <c r="A4" s="6" t="s">
        <v>3</v>
      </c>
    </row>
    <row r="5" spans="1:3" ht="15" customHeight="1" x14ac:dyDescent="0.3">
      <c r="A5" s="83" t="s">
        <v>4</v>
      </c>
    </row>
    <row r="6" spans="1:3" ht="15" customHeight="1" x14ac:dyDescent="0.3">
      <c r="A6" s="83" t="s">
        <v>5</v>
      </c>
    </row>
    <row r="7" spans="1:3" ht="35.15" customHeight="1" x14ac:dyDescent="0.4">
      <c r="A7" s="7" t="s">
        <v>6</v>
      </c>
    </row>
    <row r="8" spans="1:3" ht="87.65" customHeight="1" x14ac:dyDescent="0.3">
      <c r="A8" s="75" t="s">
        <v>7</v>
      </c>
    </row>
    <row r="9" spans="1:3" ht="35.15" customHeight="1" x14ac:dyDescent="0.4">
      <c r="A9" s="7" t="s">
        <v>8</v>
      </c>
    </row>
    <row r="10" spans="1:3" ht="56" x14ac:dyDescent="0.3">
      <c r="A10" s="75" t="s">
        <v>9</v>
      </c>
    </row>
    <row r="11" spans="1:3" ht="56" x14ac:dyDescent="0.3">
      <c r="A11" s="75" t="s">
        <v>10</v>
      </c>
    </row>
    <row r="12" spans="1:3" ht="70" x14ac:dyDescent="0.3">
      <c r="A12" s="75" t="s">
        <v>11</v>
      </c>
    </row>
    <row r="13" spans="1:3" ht="42" x14ac:dyDescent="0.3">
      <c r="A13" s="75" t="s">
        <v>12</v>
      </c>
    </row>
    <row r="14" spans="1:3" ht="42" x14ac:dyDescent="0.3">
      <c r="A14" s="75" t="s">
        <v>13</v>
      </c>
    </row>
    <row r="15" spans="1:3" ht="42" x14ac:dyDescent="0.3">
      <c r="A15" s="75" t="s">
        <v>14</v>
      </c>
    </row>
    <row r="16" spans="1:3" ht="56" x14ac:dyDescent="0.3">
      <c r="A16" s="75" t="s">
        <v>15</v>
      </c>
    </row>
    <row r="17" spans="1:4" ht="84" x14ac:dyDescent="0.3">
      <c r="A17" s="75" t="s">
        <v>251</v>
      </c>
    </row>
    <row r="18" spans="1:4" ht="359.5" customHeight="1" x14ac:dyDescent="0.3">
      <c r="A18" s="75" t="s">
        <v>16</v>
      </c>
    </row>
    <row r="19" spans="1:4" ht="378" x14ac:dyDescent="0.3">
      <c r="A19" s="75" t="s">
        <v>17</v>
      </c>
    </row>
    <row r="20" spans="1:4" s="8" customFormat="1" ht="25.5" customHeight="1" x14ac:dyDescent="0.4">
      <c r="A20" s="7" t="s">
        <v>18</v>
      </c>
    </row>
    <row r="21" spans="1:4" s="8" customFormat="1" ht="15" customHeight="1" x14ac:dyDescent="0.4">
      <c r="A21" s="9" t="s">
        <v>19</v>
      </c>
    </row>
    <row r="22" spans="1:4" ht="14" x14ac:dyDescent="0.3">
      <c r="A22" s="10" t="s">
        <v>20</v>
      </c>
    </row>
    <row r="23" spans="1:4" ht="15" customHeight="1" x14ac:dyDescent="0.3">
      <c r="A23" s="11" t="s">
        <v>21</v>
      </c>
    </row>
    <row r="24" spans="1:4" ht="15" customHeight="1" x14ac:dyDescent="0.3">
      <c r="A24" s="12" t="s">
        <v>22</v>
      </c>
    </row>
    <row r="25" spans="1:4" ht="15" customHeight="1" x14ac:dyDescent="0.3">
      <c r="A25" s="13" t="s">
        <v>23</v>
      </c>
    </row>
    <row r="26" spans="1:4" ht="15" customHeight="1" x14ac:dyDescent="0.3">
      <c r="A26" s="14" t="s">
        <v>24</v>
      </c>
    </row>
    <row r="27" spans="1:4" ht="15" customHeight="1" x14ac:dyDescent="0.3">
      <c r="A27" s="15" t="s">
        <v>25</v>
      </c>
    </row>
    <row r="28" spans="1:4" ht="15" customHeight="1" x14ac:dyDescent="0.3"/>
    <row r="29" spans="1:4" s="37" customFormat="1" ht="14" x14ac:dyDescent="0.3">
      <c r="A29" s="68"/>
      <c r="B29" s="69"/>
      <c r="D29" s="43"/>
    </row>
    <row r="30" spans="1:4" s="37" customFormat="1" ht="14" x14ac:dyDescent="0.3">
      <c r="A30" s="44"/>
      <c r="B30" s="43"/>
      <c r="D30" s="43"/>
    </row>
    <row r="31" spans="1:4" s="37" customFormat="1" ht="14" x14ac:dyDescent="0.3">
      <c r="A31" s="68"/>
      <c r="B31" s="69"/>
      <c r="D31" s="43"/>
    </row>
    <row r="32" spans="1:4" s="37" customFormat="1" ht="14" x14ac:dyDescent="0.3">
      <c r="A32" s="68"/>
      <c r="B32" s="69"/>
      <c r="D32" s="43"/>
    </row>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sheetData>
  <hyperlinks>
    <hyperlink ref="A23" r:id="rId1" xr:uid="{66FC56A6-9815-407D-8458-E055A0A1A8A8}"/>
    <hyperlink ref="A3" r:id="rId2" display="Latest report and previous publications (opens in a new window)" xr:uid="{ABD8BE69-8F1D-4CAF-A828-5502EF70CE9B}"/>
    <hyperlink ref="A26" r:id="rId3" xr:uid="{256AD0B1-B085-4D00-A85E-91B57AC28B66}"/>
  </hyperlinks>
  <pageMargins left="0.7" right="0.7" top="0.75" bottom="0.75" header="0.3" footer="0.3"/>
  <pageSetup paperSize="9" scale="85" orientation="landscape" verticalDpi="4"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AE078-0AB4-4847-BE2A-1F2805FDE7A8}">
  <sheetPr codeName="Sheet10"/>
  <dimension ref="A1:K685"/>
  <sheetViews>
    <sheetView zoomScale="70" zoomScaleNormal="70" workbookViewId="0">
      <pane ySplit="1" topLeftCell="A672" activePane="bottomLeft" state="frozen"/>
      <selection activeCell="E34" sqref="E34"/>
      <selection pane="bottomLeft" activeCell="C678" sqref="C678"/>
    </sheetView>
  </sheetViews>
  <sheetFormatPr defaultRowHeight="14" x14ac:dyDescent="0.3"/>
  <cols>
    <col min="1" max="1" width="17.5" customWidth="1"/>
    <col min="2" max="2" width="11" style="18" bestFit="1" customWidth="1"/>
    <col min="3" max="3" width="8.5" style="18" bestFit="1" customWidth="1"/>
    <col min="4" max="4" width="14.08203125" customWidth="1"/>
    <col min="5" max="5" width="15.83203125" customWidth="1"/>
    <col min="6" max="6" width="10.33203125" customWidth="1"/>
    <col min="7" max="7" width="18.08203125" bestFit="1" customWidth="1"/>
    <col min="8" max="8" width="15.08203125" bestFit="1" customWidth="1"/>
    <col min="9" max="9" width="19.08203125" style="32" bestFit="1" customWidth="1"/>
    <col min="10" max="10" width="16.58203125" style="18" customWidth="1"/>
    <col min="11" max="11" width="9.83203125" bestFit="1" customWidth="1"/>
    <col min="13" max="13" width="9.83203125" bestFit="1" customWidth="1"/>
  </cols>
  <sheetData>
    <row r="1" spans="1:10" x14ac:dyDescent="0.3">
      <c r="A1" s="40" t="s">
        <v>209</v>
      </c>
      <c r="B1" s="40" t="s">
        <v>134</v>
      </c>
      <c r="C1" s="40" t="s">
        <v>210</v>
      </c>
      <c r="D1" s="53" t="s">
        <v>85</v>
      </c>
      <c r="E1" s="53" t="s">
        <v>95</v>
      </c>
      <c r="F1" s="53" t="s">
        <v>62</v>
      </c>
      <c r="G1" s="53" t="s">
        <v>72</v>
      </c>
      <c r="H1" s="53" t="s">
        <v>70</v>
      </c>
      <c r="I1" s="86" t="s">
        <v>74</v>
      </c>
      <c r="J1" s="40" t="s">
        <v>36</v>
      </c>
    </row>
    <row r="2" spans="1:10" x14ac:dyDescent="0.3">
      <c r="A2" t="s">
        <v>138</v>
      </c>
      <c r="B2" s="18" t="s">
        <v>216</v>
      </c>
      <c r="C2" s="18">
        <v>2012</v>
      </c>
      <c r="D2" t="s">
        <v>60</v>
      </c>
      <c r="E2" t="s">
        <v>211</v>
      </c>
      <c r="F2" t="s">
        <v>212</v>
      </c>
      <c r="G2" t="s">
        <v>208</v>
      </c>
      <c r="I2" s="32">
        <v>26163247</v>
      </c>
      <c r="J2"/>
    </row>
    <row r="3" spans="1:10" x14ac:dyDescent="0.3">
      <c r="A3" t="s">
        <v>138</v>
      </c>
      <c r="B3" s="18" t="s">
        <v>216</v>
      </c>
      <c r="C3" s="18">
        <v>2012</v>
      </c>
      <c r="D3" t="s">
        <v>60</v>
      </c>
      <c r="E3" t="s">
        <v>211</v>
      </c>
      <c r="F3" t="s">
        <v>212</v>
      </c>
      <c r="G3" t="s">
        <v>89</v>
      </c>
      <c r="H3" t="s">
        <v>236</v>
      </c>
      <c r="I3" s="32">
        <v>132</v>
      </c>
      <c r="J3"/>
    </row>
    <row r="4" spans="1:10" x14ac:dyDescent="0.3">
      <c r="A4" t="s">
        <v>138</v>
      </c>
      <c r="B4" s="18" t="s">
        <v>216</v>
      </c>
      <c r="C4" s="18">
        <v>2012</v>
      </c>
      <c r="D4" t="s">
        <v>60</v>
      </c>
      <c r="E4" t="s">
        <v>211</v>
      </c>
      <c r="F4" t="s">
        <v>214</v>
      </c>
      <c r="G4" t="s">
        <v>208</v>
      </c>
      <c r="I4" s="32">
        <v>21387053</v>
      </c>
      <c r="J4"/>
    </row>
    <row r="5" spans="1:10" x14ac:dyDescent="0.3">
      <c r="A5" t="s">
        <v>138</v>
      </c>
      <c r="B5" s="18" t="s">
        <v>216</v>
      </c>
      <c r="C5" s="18">
        <v>2012</v>
      </c>
      <c r="D5" t="s">
        <v>60</v>
      </c>
      <c r="E5" t="s">
        <v>211</v>
      </c>
      <c r="F5" t="s">
        <v>214</v>
      </c>
      <c r="G5" t="s">
        <v>89</v>
      </c>
      <c r="H5" t="s">
        <v>236</v>
      </c>
      <c r="I5" s="32">
        <v>124</v>
      </c>
      <c r="J5"/>
    </row>
    <row r="6" spans="1:10" x14ac:dyDescent="0.3">
      <c r="A6" t="s">
        <v>138</v>
      </c>
      <c r="B6" s="18" t="s">
        <v>216</v>
      </c>
      <c r="C6" s="18">
        <v>2012</v>
      </c>
      <c r="D6" t="s">
        <v>78</v>
      </c>
      <c r="E6" t="s">
        <v>211</v>
      </c>
      <c r="F6" t="s">
        <v>212</v>
      </c>
      <c r="G6" t="s">
        <v>215</v>
      </c>
      <c r="I6" s="32">
        <v>354969</v>
      </c>
      <c r="J6"/>
    </row>
    <row r="7" spans="1:10" x14ac:dyDescent="0.3">
      <c r="A7" t="s">
        <v>138</v>
      </c>
      <c r="B7" s="18" t="s">
        <v>216</v>
      </c>
      <c r="C7" s="18">
        <v>2012</v>
      </c>
      <c r="D7" t="s">
        <v>78</v>
      </c>
      <c r="E7" t="s">
        <v>211</v>
      </c>
      <c r="F7" t="s">
        <v>212</v>
      </c>
      <c r="G7" t="s">
        <v>208</v>
      </c>
      <c r="I7" s="32">
        <v>1771055</v>
      </c>
      <c r="J7"/>
    </row>
    <row r="8" spans="1:10" x14ac:dyDescent="0.3">
      <c r="A8" t="s">
        <v>138</v>
      </c>
      <c r="B8" s="18" t="s">
        <v>216</v>
      </c>
      <c r="C8" s="18">
        <v>2012</v>
      </c>
      <c r="D8" t="s">
        <v>78</v>
      </c>
      <c r="E8" t="s">
        <v>211</v>
      </c>
      <c r="F8" t="s">
        <v>212</v>
      </c>
      <c r="G8" t="s">
        <v>89</v>
      </c>
      <c r="H8" t="s">
        <v>236</v>
      </c>
      <c r="I8" s="32">
        <v>0</v>
      </c>
      <c r="J8"/>
    </row>
    <row r="9" spans="1:10" x14ac:dyDescent="0.3">
      <c r="A9" t="s">
        <v>138</v>
      </c>
      <c r="B9" s="18" t="s">
        <v>216</v>
      </c>
      <c r="C9" s="18">
        <v>2012</v>
      </c>
      <c r="D9" t="s">
        <v>78</v>
      </c>
      <c r="E9" t="s">
        <v>211</v>
      </c>
      <c r="F9" t="s">
        <v>214</v>
      </c>
      <c r="G9" t="s">
        <v>215</v>
      </c>
      <c r="I9" s="32">
        <v>10038</v>
      </c>
      <c r="J9"/>
    </row>
    <row r="10" spans="1:10" x14ac:dyDescent="0.3">
      <c r="A10" t="s">
        <v>138</v>
      </c>
      <c r="B10" s="18" t="s">
        <v>216</v>
      </c>
      <c r="C10" s="18">
        <v>2012</v>
      </c>
      <c r="D10" t="s">
        <v>78</v>
      </c>
      <c r="E10" t="s">
        <v>211</v>
      </c>
      <c r="F10" t="s">
        <v>214</v>
      </c>
      <c r="G10" t="s">
        <v>208</v>
      </c>
      <c r="I10" s="32">
        <v>553631</v>
      </c>
      <c r="J10"/>
    </row>
    <row r="11" spans="1:10" x14ac:dyDescent="0.3">
      <c r="A11" t="s">
        <v>138</v>
      </c>
      <c r="B11" s="18" t="s">
        <v>216</v>
      </c>
      <c r="C11" s="18">
        <v>2012</v>
      </c>
      <c r="D11" t="s">
        <v>78</v>
      </c>
      <c r="E11" t="s">
        <v>211</v>
      </c>
      <c r="F11" t="s">
        <v>214</v>
      </c>
      <c r="G11" t="s">
        <v>89</v>
      </c>
      <c r="H11" t="s">
        <v>236</v>
      </c>
      <c r="I11" s="32">
        <v>0</v>
      </c>
      <c r="J11"/>
    </row>
    <row r="12" spans="1:10" x14ac:dyDescent="0.3">
      <c r="A12" t="s">
        <v>139</v>
      </c>
      <c r="B12" s="18" t="s">
        <v>217</v>
      </c>
      <c r="C12" s="18">
        <v>2012</v>
      </c>
      <c r="D12" t="s">
        <v>60</v>
      </c>
      <c r="E12" t="s">
        <v>211</v>
      </c>
      <c r="F12" t="s">
        <v>212</v>
      </c>
      <c r="G12" t="s">
        <v>208</v>
      </c>
      <c r="I12" s="32">
        <v>26174965</v>
      </c>
      <c r="J12"/>
    </row>
    <row r="13" spans="1:10" x14ac:dyDescent="0.3">
      <c r="A13" t="s">
        <v>139</v>
      </c>
      <c r="B13" s="18" t="s">
        <v>217</v>
      </c>
      <c r="C13" s="18">
        <v>2012</v>
      </c>
      <c r="D13" t="s">
        <v>60</v>
      </c>
      <c r="E13" t="s">
        <v>211</v>
      </c>
      <c r="F13" t="s">
        <v>212</v>
      </c>
      <c r="G13" t="s">
        <v>89</v>
      </c>
      <c r="H13" t="s">
        <v>236</v>
      </c>
      <c r="I13" s="32">
        <v>1739</v>
      </c>
      <c r="J13"/>
    </row>
    <row r="14" spans="1:10" x14ac:dyDescent="0.3">
      <c r="A14" t="s">
        <v>139</v>
      </c>
      <c r="B14" s="18" t="s">
        <v>217</v>
      </c>
      <c r="C14" s="18">
        <v>2012</v>
      </c>
      <c r="D14" t="s">
        <v>60</v>
      </c>
      <c r="E14" t="s">
        <v>211</v>
      </c>
      <c r="F14" t="s">
        <v>214</v>
      </c>
      <c r="G14" t="s">
        <v>208</v>
      </c>
      <c r="I14" s="32">
        <v>21550984</v>
      </c>
      <c r="J14"/>
    </row>
    <row r="15" spans="1:10" x14ac:dyDescent="0.3">
      <c r="A15" t="s">
        <v>139</v>
      </c>
      <c r="B15" s="18" t="s">
        <v>217</v>
      </c>
      <c r="C15" s="18">
        <v>2012</v>
      </c>
      <c r="D15" t="s">
        <v>60</v>
      </c>
      <c r="E15" t="s">
        <v>211</v>
      </c>
      <c r="F15" t="s">
        <v>214</v>
      </c>
      <c r="G15" t="s">
        <v>89</v>
      </c>
      <c r="H15" t="s">
        <v>236</v>
      </c>
      <c r="I15" s="32">
        <v>1461</v>
      </c>
      <c r="J15"/>
    </row>
    <row r="16" spans="1:10" x14ac:dyDescent="0.3">
      <c r="A16" t="s">
        <v>139</v>
      </c>
      <c r="B16" s="18" t="s">
        <v>217</v>
      </c>
      <c r="C16" s="18">
        <v>2012</v>
      </c>
      <c r="D16" t="s">
        <v>78</v>
      </c>
      <c r="E16" t="s">
        <v>211</v>
      </c>
      <c r="F16" t="s">
        <v>212</v>
      </c>
      <c r="G16" t="s">
        <v>215</v>
      </c>
      <c r="I16" s="32">
        <v>444943</v>
      </c>
      <c r="J16"/>
    </row>
    <row r="17" spans="1:9" x14ac:dyDescent="0.3">
      <c r="A17" t="s">
        <v>139</v>
      </c>
      <c r="B17" s="18" t="s">
        <v>217</v>
      </c>
      <c r="C17" s="18">
        <v>2012</v>
      </c>
      <c r="D17" t="s">
        <v>78</v>
      </c>
      <c r="E17" t="s">
        <v>211</v>
      </c>
      <c r="F17" t="s">
        <v>212</v>
      </c>
      <c r="G17" t="s">
        <v>208</v>
      </c>
      <c r="I17" s="32">
        <v>1864295</v>
      </c>
    </row>
    <row r="18" spans="1:9" x14ac:dyDescent="0.3">
      <c r="A18" t="s">
        <v>139</v>
      </c>
      <c r="B18" s="18" t="s">
        <v>217</v>
      </c>
      <c r="C18" s="18">
        <v>2012</v>
      </c>
      <c r="D18" t="s">
        <v>78</v>
      </c>
      <c r="E18" t="s">
        <v>211</v>
      </c>
      <c r="F18" t="s">
        <v>212</v>
      </c>
      <c r="G18" t="s">
        <v>89</v>
      </c>
      <c r="H18" t="s">
        <v>236</v>
      </c>
      <c r="I18" s="32">
        <v>0</v>
      </c>
    </row>
    <row r="19" spans="1:9" x14ac:dyDescent="0.3">
      <c r="A19" t="s">
        <v>139</v>
      </c>
      <c r="B19" s="18" t="s">
        <v>217</v>
      </c>
      <c r="C19" s="18">
        <v>2012</v>
      </c>
      <c r="D19" t="s">
        <v>78</v>
      </c>
      <c r="E19" t="s">
        <v>211</v>
      </c>
      <c r="F19" t="s">
        <v>214</v>
      </c>
      <c r="G19" t="s">
        <v>215</v>
      </c>
      <c r="I19" s="32">
        <v>9290</v>
      </c>
    </row>
    <row r="20" spans="1:9" x14ac:dyDescent="0.3">
      <c r="A20" t="s">
        <v>139</v>
      </c>
      <c r="B20" s="18" t="s">
        <v>217</v>
      </c>
      <c r="C20" s="18">
        <v>2012</v>
      </c>
      <c r="D20" t="s">
        <v>78</v>
      </c>
      <c r="E20" t="s">
        <v>211</v>
      </c>
      <c r="F20" t="s">
        <v>214</v>
      </c>
      <c r="G20" t="s">
        <v>208</v>
      </c>
      <c r="I20" s="32">
        <v>559271</v>
      </c>
    </row>
    <row r="21" spans="1:9" x14ac:dyDescent="0.3">
      <c r="A21" t="s">
        <v>139</v>
      </c>
      <c r="B21" s="18" t="s">
        <v>217</v>
      </c>
      <c r="C21" s="18">
        <v>2012</v>
      </c>
      <c r="D21" t="s">
        <v>78</v>
      </c>
      <c r="E21" t="s">
        <v>211</v>
      </c>
      <c r="F21" t="s">
        <v>214</v>
      </c>
      <c r="G21" t="s">
        <v>89</v>
      </c>
      <c r="H21" t="s">
        <v>236</v>
      </c>
      <c r="I21" s="32">
        <v>0</v>
      </c>
    </row>
    <row r="22" spans="1:9" x14ac:dyDescent="0.3">
      <c r="A22" t="s">
        <v>140</v>
      </c>
      <c r="B22" s="18" t="s">
        <v>218</v>
      </c>
      <c r="C22" s="18">
        <v>2013</v>
      </c>
      <c r="D22" t="s">
        <v>60</v>
      </c>
      <c r="E22" t="s">
        <v>211</v>
      </c>
      <c r="F22" t="s">
        <v>212</v>
      </c>
      <c r="G22" t="s">
        <v>208</v>
      </c>
      <c r="I22" s="32">
        <v>25923120</v>
      </c>
    </row>
    <row r="23" spans="1:9" x14ac:dyDescent="0.3">
      <c r="A23" t="s">
        <v>140</v>
      </c>
      <c r="B23" s="18" t="s">
        <v>218</v>
      </c>
      <c r="C23" s="18">
        <v>2013</v>
      </c>
      <c r="D23" t="s">
        <v>60</v>
      </c>
      <c r="E23" t="s">
        <v>211</v>
      </c>
      <c r="F23" t="s">
        <v>212</v>
      </c>
      <c r="G23" t="s">
        <v>89</v>
      </c>
      <c r="H23" t="s">
        <v>236</v>
      </c>
      <c r="I23" s="32">
        <v>12049</v>
      </c>
    </row>
    <row r="24" spans="1:9" x14ac:dyDescent="0.3">
      <c r="A24" t="s">
        <v>140</v>
      </c>
      <c r="B24" s="18" t="s">
        <v>218</v>
      </c>
      <c r="C24" s="18">
        <v>2013</v>
      </c>
      <c r="D24" t="s">
        <v>60</v>
      </c>
      <c r="E24" t="s">
        <v>211</v>
      </c>
      <c r="F24" t="s">
        <v>214</v>
      </c>
      <c r="G24" t="s">
        <v>208</v>
      </c>
      <c r="I24" s="32">
        <v>21416950.999431361</v>
      </c>
    </row>
    <row r="25" spans="1:9" x14ac:dyDescent="0.3">
      <c r="A25" t="s">
        <v>140</v>
      </c>
      <c r="B25" s="18" t="s">
        <v>218</v>
      </c>
      <c r="C25" s="18">
        <v>2013</v>
      </c>
      <c r="D25" t="s">
        <v>60</v>
      </c>
      <c r="E25" t="s">
        <v>211</v>
      </c>
      <c r="F25" t="s">
        <v>214</v>
      </c>
      <c r="G25" t="s">
        <v>89</v>
      </c>
      <c r="H25" t="s">
        <v>236</v>
      </c>
      <c r="I25" s="32">
        <v>11991</v>
      </c>
    </row>
    <row r="26" spans="1:9" x14ac:dyDescent="0.3">
      <c r="A26" t="s">
        <v>140</v>
      </c>
      <c r="B26" s="18" t="s">
        <v>218</v>
      </c>
      <c r="C26" s="18">
        <v>2013</v>
      </c>
      <c r="D26" t="s">
        <v>78</v>
      </c>
      <c r="E26" t="s">
        <v>211</v>
      </c>
      <c r="F26" t="s">
        <v>212</v>
      </c>
      <c r="G26" t="s">
        <v>215</v>
      </c>
      <c r="I26" s="32">
        <v>500960</v>
      </c>
    </row>
    <row r="27" spans="1:9" x14ac:dyDescent="0.3">
      <c r="A27" t="s">
        <v>140</v>
      </c>
      <c r="B27" s="18" t="s">
        <v>218</v>
      </c>
      <c r="C27" s="18">
        <v>2013</v>
      </c>
      <c r="D27" t="s">
        <v>78</v>
      </c>
      <c r="E27" t="s">
        <v>211</v>
      </c>
      <c r="F27" t="s">
        <v>212</v>
      </c>
      <c r="G27" t="s">
        <v>208</v>
      </c>
      <c r="I27" s="32">
        <v>1832983</v>
      </c>
    </row>
    <row r="28" spans="1:9" x14ac:dyDescent="0.3">
      <c r="A28" t="s">
        <v>140</v>
      </c>
      <c r="B28" s="18" t="s">
        <v>218</v>
      </c>
      <c r="C28" s="18">
        <v>2013</v>
      </c>
      <c r="D28" t="s">
        <v>78</v>
      </c>
      <c r="E28" t="s">
        <v>211</v>
      </c>
      <c r="F28" t="s">
        <v>212</v>
      </c>
      <c r="G28" t="s">
        <v>89</v>
      </c>
      <c r="H28" t="s">
        <v>236</v>
      </c>
      <c r="I28" s="32">
        <v>0</v>
      </c>
    </row>
    <row r="29" spans="1:9" x14ac:dyDescent="0.3">
      <c r="A29" t="s">
        <v>140</v>
      </c>
      <c r="B29" s="18" t="s">
        <v>218</v>
      </c>
      <c r="C29" s="18">
        <v>2013</v>
      </c>
      <c r="D29" t="s">
        <v>78</v>
      </c>
      <c r="E29" t="s">
        <v>211</v>
      </c>
      <c r="F29" t="s">
        <v>214</v>
      </c>
      <c r="G29" t="s">
        <v>215</v>
      </c>
      <c r="I29" s="32">
        <v>10109</v>
      </c>
    </row>
    <row r="30" spans="1:9" x14ac:dyDescent="0.3">
      <c r="A30" t="s">
        <v>140</v>
      </c>
      <c r="B30" s="18" t="s">
        <v>218</v>
      </c>
      <c r="C30" s="18">
        <v>2013</v>
      </c>
      <c r="D30" t="s">
        <v>78</v>
      </c>
      <c r="E30" t="s">
        <v>211</v>
      </c>
      <c r="F30" t="s">
        <v>214</v>
      </c>
      <c r="G30" t="s">
        <v>208</v>
      </c>
      <c r="I30" s="32">
        <v>536022</v>
      </c>
    </row>
    <row r="31" spans="1:9" x14ac:dyDescent="0.3">
      <c r="A31" t="s">
        <v>140</v>
      </c>
      <c r="B31" s="18" t="s">
        <v>218</v>
      </c>
      <c r="C31" s="18">
        <v>2013</v>
      </c>
      <c r="D31" t="s">
        <v>78</v>
      </c>
      <c r="E31" t="s">
        <v>211</v>
      </c>
      <c r="F31" t="s">
        <v>214</v>
      </c>
      <c r="G31" t="s">
        <v>89</v>
      </c>
      <c r="H31" t="s">
        <v>236</v>
      </c>
      <c r="I31" s="32">
        <v>0</v>
      </c>
    </row>
    <row r="32" spans="1:9" x14ac:dyDescent="0.3">
      <c r="A32" t="s">
        <v>141</v>
      </c>
      <c r="B32" s="18" t="s">
        <v>219</v>
      </c>
      <c r="C32" s="18">
        <v>2013</v>
      </c>
      <c r="D32" t="s">
        <v>60</v>
      </c>
      <c r="E32" t="s">
        <v>211</v>
      </c>
      <c r="F32" t="s">
        <v>212</v>
      </c>
      <c r="G32" t="s">
        <v>208</v>
      </c>
      <c r="I32" s="32">
        <v>25751659</v>
      </c>
    </row>
    <row r="33" spans="1:9" x14ac:dyDescent="0.3">
      <c r="A33" t="s">
        <v>141</v>
      </c>
      <c r="B33" s="18" t="s">
        <v>219</v>
      </c>
      <c r="C33" s="18">
        <v>2013</v>
      </c>
      <c r="D33" t="s">
        <v>60</v>
      </c>
      <c r="E33" t="s">
        <v>211</v>
      </c>
      <c r="F33" t="s">
        <v>212</v>
      </c>
      <c r="G33" t="s">
        <v>89</v>
      </c>
      <c r="H33" t="s">
        <v>236</v>
      </c>
      <c r="I33" s="32">
        <v>50038</v>
      </c>
    </row>
    <row r="34" spans="1:9" x14ac:dyDescent="0.3">
      <c r="A34" t="s">
        <v>141</v>
      </c>
      <c r="B34" s="18" t="s">
        <v>219</v>
      </c>
      <c r="C34" s="18">
        <v>2013</v>
      </c>
      <c r="D34" t="s">
        <v>60</v>
      </c>
      <c r="E34" t="s">
        <v>211</v>
      </c>
      <c r="F34" t="s">
        <v>214</v>
      </c>
      <c r="G34" t="s">
        <v>208</v>
      </c>
      <c r="I34" s="32">
        <v>21224171</v>
      </c>
    </row>
    <row r="35" spans="1:9" x14ac:dyDescent="0.3">
      <c r="A35" t="s">
        <v>141</v>
      </c>
      <c r="B35" s="18" t="s">
        <v>219</v>
      </c>
      <c r="C35" s="18">
        <v>2013</v>
      </c>
      <c r="D35" t="s">
        <v>60</v>
      </c>
      <c r="E35" t="s">
        <v>211</v>
      </c>
      <c r="F35" t="s">
        <v>214</v>
      </c>
      <c r="G35" t="s">
        <v>89</v>
      </c>
      <c r="H35" t="s">
        <v>236</v>
      </c>
      <c r="I35" s="32">
        <v>39337</v>
      </c>
    </row>
    <row r="36" spans="1:9" x14ac:dyDescent="0.3">
      <c r="A36" t="s">
        <v>141</v>
      </c>
      <c r="B36" s="18" t="s">
        <v>219</v>
      </c>
      <c r="C36" s="18">
        <v>2013</v>
      </c>
      <c r="D36" t="s">
        <v>78</v>
      </c>
      <c r="E36" t="s">
        <v>211</v>
      </c>
      <c r="F36" t="s">
        <v>212</v>
      </c>
      <c r="G36" t="s">
        <v>215</v>
      </c>
      <c r="I36" s="32">
        <v>509436</v>
      </c>
    </row>
    <row r="37" spans="1:9" x14ac:dyDescent="0.3">
      <c r="A37" t="s">
        <v>141</v>
      </c>
      <c r="B37" s="18" t="s">
        <v>219</v>
      </c>
      <c r="C37" s="18">
        <v>2013</v>
      </c>
      <c r="D37" t="s">
        <v>78</v>
      </c>
      <c r="E37" t="s">
        <v>211</v>
      </c>
      <c r="F37" t="s">
        <v>212</v>
      </c>
      <c r="G37" t="s">
        <v>208</v>
      </c>
      <c r="I37" s="32">
        <v>1790147</v>
      </c>
    </row>
    <row r="38" spans="1:9" x14ac:dyDescent="0.3">
      <c r="A38" t="s">
        <v>141</v>
      </c>
      <c r="B38" s="18" t="s">
        <v>219</v>
      </c>
      <c r="C38" s="18">
        <v>2013</v>
      </c>
      <c r="D38" t="s">
        <v>78</v>
      </c>
      <c r="E38" t="s">
        <v>211</v>
      </c>
      <c r="F38" t="s">
        <v>212</v>
      </c>
      <c r="G38" t="s">
        <v>89</v>
      </c>
      <c r="H38" t="s">
        <v>236</v>
      </c>
      <c r="I38" s="32">
        <v>0</v>
      </c>
    </row>
    <row r="39" spans="1:9" x14ac:dyDescent="0.3">
      <c r="A39" t="s">
        <v>141</v>
      </c>
      <c r="B39" s="18" t="s">
        <v>219</v>
      </c>
      <c r="C39" s="18">
        <v>2013</v>
      </c>
      <c r="D39" t="s">
        <v>78</v>
      </c>
      <c r="E39" t="s">
        <v>211</v>
      </c>
      <c r="F39" t="s">
        <v>214</v>
      </c>
      <c r="G39" t="s">
        <v>215</v>
      </c>
      <c r="I39" s="32">
        <v>10603</v>
      </c>
    </row>
    <row r="40" spans="1:9" x14ac:dyDescent="0.3">
      <c r="A40" t="s">
        <v>141</v>
      </c>
      <c r="B40" s="18" t="s">
        <v>219</v>
      </c>
      <c r="C40" s="18">
        <v>2013</v>
      </c>
      <c r="D40" t="s">
        <v>78</v>
      </c>
      <c r="E40" t="s">
        <v>211</v>
      </c>
      <c r="F40" t="s">
        <v>214</v>
      </c>
      <c r="G40" t="s">
        <v>208</v>
      </c>
      <c r="I40" s="32">
        <v>507974</v>
      </c>
    </row>
    <row r="41" spans="1:9" x14ac:dyDescent="0.3">
      <c r="A41" t="s">
        <v>141</v>
      </c>
      <c r="B41" s="18" t="s">
        <v>219</v>
      </c>
      <c r="C41" s="18">
        <v>2013</v>
      </c>
      <c r="D41" t="s">
        <v>78</v>
      </c>
      <c r="E41" t="s">
        <v>211</v>
      </c>
      <c r="F41" t="s">
        <v>214</v>
      </c>
      <c r="G41" t="s">
        <v>89</v>
      </c>
      <c r="H41" t="s">
        <v>236</v>
      </c>
      <c r="I41" s="32">
        <v>0</v>
      </c>
    </row>
    <row r="42" spans="1:9" x14ac:dyDescent="0.3">
      <c r="A42" t="s">
        <v>142</v>
      </c>
      <c r="B42" s="18" t="s">
        <v>216</v>
      </c>
      <c r="C42" s="18">
        <v>2013</v>
      </c>
      <c r="D42" t="s">
        <v>60</v>
      </c>
      <c r="E42" t="s">
        <v>211</v>
      </c>
      <c r="F42" t="s">
        <v>212</v>
      </c>
      <c r="G42" t="s">
        <v>208</v>
      </c>
      <c r="I42" s="32">
        <v>25757248</v>
      </c>
    </row>
    <row r="43" spans="1:9" x14ac:dyDescent="0.3">
      <c r="A43" t="s">
        <v>142</v>
      </c>
      <c r="B43" s="18" t="s">
        <v>216</v>
      </c>
      <c r="C43" s="18">
        <v>2013</v>
      </c>
      <c r="D43" t="s">
        <v>60</v>
      </c>
      <c r="E43" t="s">
        <v>211</v>
      </c>
      <c r="F43" t="s">
        <v>212</v>
      </c>
      <c r="G43" t="s">
        <v>89</v>
      </c>
      <c r="H43" t="s">
        <v>236</v>
      </c>
      <c r="I43" s="32">
        <v>104704</v>
      </c>
    </row>
    <row r="44" spans="1:9" x14ac:dyDescent="0.3">
      <c r="A44" t="s">
        <v>142</v>
      </c>
      <c r="B44" s="18" t="s">
        <v>216</v>
      </c>
      <c r="C44" s="18">
        <v>2013</v>
      </c>
      <c r="D44" t="s">
        <v>60</v>
      </c>
      <c r="E44" t="s">
        <v>211</v>
      </c>
      <c r="F44" t="s">
        <v>214</v>
      </c>
      <c r="G44" t="s">
        <v>208</v>
      </c>
      <c r="I44" s="32">
        <v>21275065</v>
      </c>
    </row>
    <row r="45" spans="1:9" x14ac:dyDescent="0.3">
      <c r="A45" t="s">
        <v>142</v>
      </c>
      <c r="B45" s="18" t="s">
        <v>216</v>
      </c>
      <c r="C45" s="18">
        <v>2013</v>
      </c>
      <c r="D45" t="s">
        <v>60</v>
      </c>
      <c r="E45" t="s">
        <v>211</v>
      </c>
      <c r="F45" t="s">
        <v>214</v>
      </c>
      <c r="G45" t="s">
        <v>89</v>
      </c>
      <c r="H45" t="s">
        <v>236</v>
      </c>
      <c r="I45" s="32">
        <v>72113</v>
      </c>
    </row>
    <row r="46" spans="1:9" x14ac:dyDescent="0.3">
      <c r="A46" t="s">
        <v>142</v>
      </c>
      <c r="B46" s="18" t="s">
        <v>216</v>
      </c>
      <c r="C46" s="18">
        <v>2013</v>
      </c>
      <c r="D46" t="s">
        <v>78</v>
      </c>
      <c r="E46" t="s">
        <v>211</v>
      </c>
      <c r="F46" t="s">
        <v>212</v>
      </c>
      <c r="G46" t="s">
        <v>215</v>
      </c>
      <c r="I46" s="32">
        <v>496810</v>
      </c>
    </row>
    <row r="47" spans="1:9" x14ac:dyDescent="0.3">
      <c r="A47" t="s">
        <v>142</v>
      </c>
      <c r="B47" s="18" t="s">
        <v>216</v>
      </c>
      <c r="C47" s="18">
        <v>2013</v>
      </c>
      <c r="D47" t="s">
        <v>78</v>
      </c>
      <c r="E47" t="s">
        <v>211</v>
      </c>
      <c r="F47" t="s">
        <v>212</v>
      </c>
      <c r="G47" t="s">
        <v>208</v>
      </c>
      <c r="I47" s="32">
        <v>1819499</v>
      </c>
    </row>
    <row r="48" spans="1:9" x14ac:dyDescent="0.3">
      <c r="A48" t="s">
        <v>142</v>
      </c>
      <c r="B48" s="18" t="s">
        <v>216</v>
      </c>
      <c r="C48" s="18">
        <v>2013</v>
      </c>
      <c r="D48" t="s">
        <v>78</v>
      </c>
      <c r="E48" t="s">
        <v>211</v>
      </c>
      <c r="F48" t="s">
        <v>212</v>
      </c>
      <c r="G48" t="s">
        <v>89</v>
      </c>
      <c r="H48" t="s">
        <v>236</v>
      </c>
      <c r="I48" s="32">
        <v>946</v>
      </c>
    </row>
    <row r="49" spans="1:10" x14ac:dyDescent="0.3">
      <c r="A49" t="s">
        <v>142</v>
      </c>
      <c r="B49" s="18" t="s">
        <v>216</v>
      </c>
      <c r="C49" s="18">
        <v>2013</v>
      </c>
      <c r="D49" t="s">
        <v>78</v>
      </c>
      <c r="E49" t="s">
        <v>211</v>
      </c>
      <c r="F49" t="s">
        <v>214</v>
      </c>
      <c r="G49" t="s">
        <v>215</v>
      </c>
      <c r="I49" s="32">
        <v>10778</v>
      </c>
      <c r="J49"/>
    </row>
    <row r="50" spans="1:10" x14ac:dyDescent="0.3">
      <c r="A50" t="s">
        <v>142</v>
      </c>
      <c r="B50" s="18" t="s">
        <v>216</v>
      </c>
      <c r="C50" s="18">
        <v>2013</v>
      </c>
      <c r="D50" t="s">
        <v>78</v>
      </c>
      <c r="E50" t="s">
        <v>211</v>
      </c>
      <c r="F50" t="s">
        <v>214</v>
      </c>
      <c r="G50" t="s">
        <v>208</v>
      </c>
      <c r="I50" s="32">
        <v>488142</v>
      </c>
      <c r="J50"/>
    </row>
    <row r="51" spans="1:10" x14ac:dyDescent="0.3">
      <c r="A51" t="s">
        <v>142</v>
      </c>
      <c r="B51" s="18" t="s">
        <v>216</v>
      </c>
      <c r="C51" s="18">
        <v>2013</v>
      </c>
      <c r="D51" t="s">
        <v>78</v>
      </c>
      <c r="E51" t="s">
        <v>211</v>
      </c>
      <c r="F51" t="s">
        <v>214</v>
      </c>
      <c r="G51" t="s">
        <v>89</v>
      </c>
      <c r="H51" t="s">
        <v>236</v>
      </c>
      <c r="I51" s="32">
        <v>0</v>
      </c>
      <c r="J51"/>
    </row>
    <row r="52" spans="1:10" x14ac:dyDescent="0.3">
      <c r="A52" t="s">
        <v>143</v>
      </c>
      <c r="B52" s="18" t="s">
        <v>217</v>
      </c>
      <c r="C52" s="18">
        <v>2013</v>
      </c>
      <c r="D52" t="s">
        <v>60</v>
      </c>
      <c r="E52" t="s">
        <v>211</v>
      </c>
      <c r="F52" t="s">
        <v>212</v>
      </c>
      <c r="G52" t="s">
        <v>208</v>
      </c>
      <c r="I52" s="32">
        <v>25994868</v>
      </c>
      <c r="J52" s="18" t="s">
        <v>220</v>
      </c>
    </row>
    <row r="53" spans="1:10" x14ac:dyDescent="0.3">
      <c r="A53" t="s">
        <v>143</v>
      </c>
      <c r="B53" s="18" t="s">
        <v>217</v>
      </c>
      <c r="C53" s="18">
        <v>2013</v>
      </c>
      <c r="D53" t="s">
        <v>60</v>
      </c>
      <c r="E53" t="s">
        <v>211</v>
      </c>
      <c r="F53" t="s">
        <v>212</v>
      </c>
      <c r="G53" t="s">
        <v>89</v>
      </c>
      <c r="H53" t="s">
        <v>236</v>
      </c>
      <c r="I53" s="32">
        <v>163427</v>
      </c>
      <c r="J53" s="18" t="s">
        <v>220</v>
      </c>
    </row>
    <row r="54" spans="1:10" x14ac:dyDescent="0.3">
      <c r="A54" t="s">
        <v>143</v>
      </c>
      <c r="B54" s="18" t="s">
        <v>217</v>
      </c>
      <c r="C54" s="18">
        <v>2013</v>
      </c>
      <c r="D54" t="s">
        <v>60</v>
      </c>
      <c r="E54" t="s">
        <v>211</v>
      </c>
      <c r="F54" t="s">
        <v>214</v>
      </c>
      <c r="G54" t="s">
        <v>208</v>
      </c>
      <c r="I54" s="32">
        <v>21513727</v>
      </c>
      <c r="J54" s="18" t="s">
        <v>220</v>
      </c>
    </row>
    <row r="55" spans="1:10" x14ac:dyDescent="0.3">
      <c r="A55" t="s">
        <v>143</v>
      </c>
      <c r="B55" s="18" t="s">
        <v>217</v>
      </c>
      <c r="C55" s="18">
        <v>2013</v>
      </c>
      <c r="D55" t="s">
        <v>60</v>
      </c>
      <c r="E55" t="s">
        <v>211</v>
      </c>
      <c r="F55" t="s">
        <v>214</v>
      </c>
      <c r="G55" t="s">
        <v>89</v>
      </c>
      <c r="H55" t="s">
        <v>236</v>
      </c>
      <c r="I55" s="32">
        <v>101728</v>
      </c>
      <c r="J55" s="18" t="s">
        <v>220</v>
      </c>
    </row>
    <row r="56" spans="1:10" x14ac:dyDescent="0.3">
      <c r="A56" t="s">
        <v>143</v>
      </c>
      <c r="B56" s="18" t="s">
        <v>217</v>
      </c>
      <c r="C56" s="18">
        <v>2013</v>
      </c>
      <c r="D56" t="s">
        <v>78</v>
      </c>
      <c r="E56" t="s">
        <v>211</v>
      </c>
      <c r="F56" t="s">
        <v>212</v>
      </c>
      <c r="G56" t="s">
        <v>215</v>
      </c>
      <c r="I56" s="32">
        <v>515107</v>
      </c>
      <c r="J56" s="18" t="s">
        <v>220</v>
      </c>
    </row>
    <row r="57" spans="1:10" x14ac:dyDescent="0.3">
      <c r="A57" t="s">
        <v>143</v>
      </c>
      <c r="B57" s="18" t="s">
        <v>217</v>
      </c>
      <c r="C57" s="18">
        <v>2013</v>
      </c>
      <c r="D57" t="s">
        <v>78</v>
      </c>
      <c r="E57" t="s">
        <v>211</v>
      </c>
      <c r="F57" t="s">
        <v>212</v>
      </c>
      <c r="G57" t="s">
        <v>208</v>
      </c>
      <c r="I57" s="32">
        <v>1824847</v>
      </c>
      <c r="J57" s="18" t="s">
        <v>220</v>
      </c>
    </row>
    <row r="58" spans="1:10" x14ac:dyDescent="0.3">
      <c r="A58" t="s">
        <v>143</v>
      </c>
      <c r="B58" s="18" t="s">
        <v>217</v>
      </c>
      <c r="C58" s="18">
        <v>2013</v>
      </c>
      <c r="D58" t="s">
        <v>78</v>
      </c>
      <c r="E58" t="s">
        <v>211</v>
      </c>
      <c r="F58" t="s">
        <v>212</v>
      </c>
      <c r="G58" t="s">
        <v>89</v>
      </c>
      <c r="H58" t="s">
        <v>236</v>
      </c>
      <c r="I58" s="32">
        <v>3536</v>
      </c>
      <c r="J58" s="18" t="s">
        <v>220</v>
      </c>
    </row>
    <row r="59" spans="1:10" x14ac:dyDescent="0.3">
      <c r="A59" t="s">
        <v>143</v>
      </c>
      <c r="B59" s="18" t="s">
        <v>217</v>
      </c>
      <c r="C59" s="18">
        <v>2013</v>
      </c>
      <c r="D59" t="s">
        <v>78</v>
      </c>
      <c r="E59" t="s">
        <v>211</v>
      </c>
      <c r="F59" t="s">
        <v>214</v>
      </c>
      <c r="G59" t="s">
        <v>215</v>
      </c>
      <c r="I59" s="32">
        <v>10535</v>
      </c>
      <c r="J59" s="18" t="s">
        <v>220</v>
      </c>
    </row>
    <row r="60" spans="1:10" x14ac:dyDescent="0.3">
      <c r="A60" t="s">
        <v>143</v>
      </c>
      <c r="B60" s="18" t="s">
        <v>217</v>
      </c>
      <c r="C60" s="18">
        <v>2013</v>
      </c>
      <c r="D60" t="s">
        <v>78</v>
      </c>
      <c r="E60" t="s">
        <v>211</v>
      </c>
      <c r="F60" t="s">
        <v>214</v>
      </c>
      <c r="G60" t="s">
        <v>208</v>
      </c>
      <c r="I60" s="32">
        <v>482251</v>
      </c>
      <c r="J60" s="18" t="s">
        <v>220</v>
      </c>
    </row>
    <row r="61" spans="1:10" x14ac:dyDescent="0.3">
      <c r="A61" t="s">
        <v>143</v>
      </c>
      <c r="B61" s="18" t="s">
        <v>217</v>
      </c>
      <c r="C61" s="18">
        <v>2013</v>
      </c>
      <c r="D61" t="s">
        <v>78</v>
      </c>
      <c r="E61" t="s">
        <v>211</v>
      </c>
      <c r="F61" t="s">
        <v>214</v>
      </c>
      <c r="G61" t="s">
        <v>89</v>
      </c>
      <c r="H61" t="s">
        <v>236</v>
      </c>
      <c r="I61" s="32">
        <v>0</v>
      </c>
      <c r="J61" s="18" t="s">
        <v>220</v>
      </c>
    </row>
    <row r="62" spans="1:10" x14ac:dyDescent="0.3">
      <c r="A62" t="s">
        <v>144</v>
      </c>
      <c r="B62" s="18" t="s">
        <v>218</v>
      </c>
      <c r="C62" s="18">
        <v>2014</v>
      </c>
      <c r="D62" t="s">
        <v>60</v>
      </c>
      <c r="E62" t="s">
        <v>211</v>
      </c>
      <c r="F62" t="s">
        <v>212</v>
      </c>
      <c r="G62" t="s">
        <v>208</v>
      </c>
      <c r="I62" s="32">
        <v>25667602</v>
      </c>
      <c r="J62"/>
    </row>
    <row r="63" spans="1:10" x14ac:dyDescent="0.3">
      <c r="A63" t="s">
        <v>144</v>
      </c>
      <c r="B63" s="18" t="s">
        <v>218</v>
      </c>
      <c r="C63" s="18">
        <v>2014</v>
      </c>
      <c r="D63" t="s">
        <v>60</v>
      </c>
      <c r="E63" t="s">
        <v>211</v>
      </c>
      <c r="F63" t="s">
        <v>212</v>
      </c>
      <c r="G63" t="s">
        <v>89</v>
      </c>
      <c r="H63" t="s">
        <v>236</v>
      </c>
      <c r="I63" s="32">
        <v>211730</v>
      </c>
      <c r="J63"/>
    </row>
    <row r="64" spans="1:10" x14ac:dyDescent="0.3">
      <c r="A64" t="s">
        <v>144</v>
      </c>
      <c r="B64" s="18" t="s">
        <v>218</v>
      </c>
      <c r="C64" s="18">
        <v>2014</v>
      </c>
      <c r="D64" t="s">
        <v>60</v>
      </c>
      <c r="E64" t="s">
        <v>211</v>
      </c>
      <c r="F64" t="s">
        <v>214</v>
      </c>
      <c r="G64" t="s">
        <v>208</v>
      </c>
      <c r="I64" s="32">
        <v>21294944</v>
      </c>
      <c r="J64"/>
    </row>
    <row r="65" spans="1:9" x14ac:dyDescent="0.3">
      <c r="A65" t="s">
        <v>144</v>
      </c>
      <c r="B65" s="18" t="s">
        <v>218</v>
      </c>
      <c r="C65" s="18">
        <v>2014</v>
      </c>
      <c r="D65" t="s">
        <v>60</v>
      </c>
      <c r="E65" t="s">
        <v>211</v>
      </c>
      <c r="F65" t="s">
        <v>214</v>
      </c>
      <c r="G65" t="s">
        <v>89</v>
      </c>
      <c r="H65" t="s">
        <v>236</v>
      </c>
      <c r="I65" s="32">
        <v>132972</v>
      </c>
    </row>
    <row r="66" spans="1:9" x14ac:dyDescent="0.3">
      <c r="A66" t="s">
        <v>144</v>
      </c>
      <c r="B66" s="18" t="s">
        <v>218</v>
      </c>
      <c r="C66" s="18">
        <v>2014</v>
      </c>
      <c r="D66" t="s">
        <v>78</v>
      </c>
      <c r="E66" t="s">
        <v>211</v>
      </c>
      <c r="F66" t="s">
        <v>212</v>
      </c>
      <c r="G66" t="s">
        <v>215</v>
      </c>
      <c r="I66" s="32">
        <v>471484</v>
      </c>
    </row>
    <row r="67" spans="1:9" x14ac:dyDescent="0.3">
      <c r="A67" t="s">
        <v>144</v>
      </c>
      <c r="B67" s="18" t="s">
        <v>218</v>
      </c>
      <c r="C67" s="18">
        <v>2014</v>
      </c>
      <c r="D67" t="s">
        <v>78</v>
      </c>
      <c r="E67" t="s">
        <v>211</v>
      </c>
      <c r="F67" t="s">
        <v>212</v>
      </c>
      <c r="G67" t="s">
        <v>208</v>
      </c>
      <c r="I67" s="32">
        <v>1782186</v>
      </c>
    </row>
    <row r="68" spans="1:9" x14ac:dyDescent="0.3">
      <c r="A68" t="s">
        <v>144</v>
      </c>
      <c r="B68" s="18" t="s">
        <v>218</v>
      </c>
      <c r="C68" s="18">
        <v>2014</v>
      </c>
      <c r="D68" t="s">
        <v>78</v>
      </c>
      <c r="E68" t="s">
        <v>211</v>
      </c>
      <c r="F68" t="s">
        <v>212</v>
      </c>
      <c r="G68" t="s">
        <v>89</v>
      </c>
      <c r="H68" t="s">
        <v>236</v>
      </c>
      <c r="I68" s="32">
        <v>4777</v>
      </c>
    </row>
    <row r="69" spans="1:9" x14ac:dyDescent="0.3">
      <c r="A69" t="s">
        <v>144</v>
      </c>
      <c r="B69" s="18" t="s">
        <v>218</v>
      </c>
      <c r="C69" s="18">
        <v>2014</v>
      </c>
      <c r="D69" t="s">
        <v>78</v>
      </c>
      <c r="E69" t="s">
        <v>211</v>
      </c>
      <c r="F69" t="s">
        <v>214</v>
      </c>
      <c r="G69" t="s">
        <v>215</v>
      </c>
      <c r="I69" s="32">
        <v>10530</v>
      </c>
    </row>
    <row r="70" spans="1:9" x14ac:dyDescent="0.3">
      <c r="A70" t="s">
        <v>144</v>
      </c>
      <c r="B70" s="18" t="s">
        <v>218</v>
      </c>
      <c r="C70" s="18">
        <v>2014</v>
      </c>
      <c r="D70" t="s">
        <v>78</v>
      </c>
      <c r="E70" t="s">
        <v>211</v>
      </c>
      <c r="F70" t="s">
        <v>214</v>
      </c>
      <c r="G70" t="s">
        <v>208</v>
      </c>
      <c r="I70" s="32">
        <v>480223</v>
      </c>
    </row>
    <row r="71" spans="1:9" x14ac:dyDescent="0.3">
      <c r="A71" t="s">
        <v>144</v>
      </c>
      <c r="B71" s="18" t="s">
        <v>218</v>
      </c>
      <c r="C71" s="18">
        <v>2014</v>
      </c>
      <c r="D71" t="s">
        <v>78</v>
      </c>
      <c r="E71" t="s">
        <v>211</v>
      </c>
      <c r="F71" t="s">
        <v>214</v>
      </c>
      <c r="G71" t="s">
        <v>89</v>
      </c>
      <c r="H71" t="s">
        <v>236</v>
      </c>
      <c r="I71" s="32">
        <v>0</v>
      </c>
    </row>
    <row r="72" spans="1:9" x14ac:dyDescent="0.3">
      <c r="A72" t="s">
        <v>145</v>
      </c>
      <c r="B72" s="18" t="s">
        <v>219</v>
      </c>
      <c r="C72" s="18">
        <v>2014</v>
      </c>
      <c r="D72" t="s">
        <v>60</v>
      </c>
      <c r="E72" t="s">
        <v>211</v>
      </c>
      <c r="F72" t="s">
        <v>212</v>
      </c>
      <c r="G72" t="s">
        <v>208</v>
      </c>
      <c r="I72" s="32">
        <v>25485350</v>
      </c>
    </row>
    <row r="73" spans="1:9" x14ac:dyDescent="0.3">
      <c r="A73" t="s">
        <v>145</v>
      </c>
      <c r="B73" s="18" t="s">
        <v>219</v>
      </c>
      <c r="C73" s="18">
        <v>2014</v>
      </c>
      <c r="D73" t="s">
        <v>60</v>
      </c>
      <c r="E73" t="s">
        <v>211</v>
      </c>
      <c r="F73" t="s">
        <v>212</v>
      </c>
      <c r="G73" t="s">
        <v>89</v>
      </c>
      <c r="H73" t="s">
        <v>236</v>
      </c>
      <c r="I73" s="32">
        <v>246447</v>
      </c>
    </row>
    <row r="74" spans="1:9" x14ac:dyDescent="0.3">
      <c r="A74" t="s">
        <v>145</v>
      </c>
      <c r="B74" s="18" t="s">
        <v>219</v>
      </c>
      <c r="C74" s="18">
        <v>2014</v>
      </c>
      <c r="D74" t="s">
        <v>60</v>
      </c>
      <c r="E74" t="s">
        <v>211</v>
      </c>
      <c r="F74" t="s">
        <v>214</v>
      </c>
      <c r="G74" t="s">
        <v>208</v>
      </c>
      <c r="I74" s="32">
        <v>21085263</v>
      </c>
    </row>
    <row r="75" spans="1:9" x14ac:dyDescent="0.3">
      <c r="A75" t="s">
        <v>145</v>
      </c>
      <c r="B75" s="18" t="s">
        <v>219</v>
      </c>
      <c r="C75" s="18">
        <v>2014</v>
      </c>
      <c r="D75" t="s">
        <v>60</v>
      </c>
      <c r="E75" t="s">
        <v>211</v>
      </c>
      <c r="F75" t="s">
        <v>214</v>
      </c>
      <c r="G75" t="s">
        <v>89</v>
      </c>
      <c r="H75" t="s">
        <v>236</v>
      </c>
      <c r="I75" s="32">
        <v>156190</v>
      </c>
    </row>
    <row r="76" spans="1:9" x14ac:dyDescent="0.3">
      <c r="A76" t="s">
        <v>145</v>
      </c>
      <c r="B76" s="18" t="s">
        <v>219</v>
      </c>
      <c r="C76" s="18">
        <v>2014</v>
      </c>
      <c r="D76" t="s">
        <v>78</v>
      </c>
      <c r="E76" t="s">
        <v>211</v>
      </c>
      <c r="F76" t="s">
        <v>212</v>
      </c>
      <c r="G76" t="s">
        <v>215</v>
      </c>
      <c r="I76" s="32">
        <v>477395</v>
      </c>
    </row>
    <row r="77" spans="1:9" x14ac:dyDescent="0.3">
      <c r="A77" t="s">
        <v>145</v>
      </c>
      <c r="B77" s="18" t="s">
        <v>219</v>
      </c>
      <c r="C77" s="18">
        <v>2014</v>
      </c>
      <c r="D77" t="s">
        <v>78</v>
      </c>
      <c r="E77" t="s">
        <v>211</v>
      </c>
      <c r="F77" t="s">
        <v>212</v>
      </c>
      <c r="G77" t="s">
        <v>208</v>
      </c>
      <c r="I77" s="32">
        <v>1763237</v>
      </c>
    </row>
    <row r="78" spans="1:9" x14ac:dyDescent="0.3">
      <c r="A78" t="s">
        <v>145</v>
      </c>
      <c r="B78" s="18" t="s">
        <v>219</v>
      </c>
      <c r="C78" s="18">
        <v>2014</v>
      </c>
      <c r="D78" t="s">
        <v>78</v>
      </c>
      <c r="E78" t="s">
        <v>211</v>
      </c>
      <c r="F78" t="s">
        <v>212</v>
      </c>
      <c r="G78" t="s">
        <v>89</v>
      </c>
      <c r="H78" t="s">
        <v>236</v>
      </c>
      <c r="I78" s="32">
        <v>6214</v>
      </c>
    </row>
    <row r="79" spans="1:9" x14ac:dyDescent="0.3">
      <c r="A79" t="s">
        <v>145</v>
      </c>
      <c r="B79" s="18" t="s">
        <v>219</v>
      </c>
      <c r="C79" s="18">
        <v>2014</v>
      </c>
      <c r="D79" t="s">
        <v>78</v>
      </c>
      <c r="E79" t="s">
        <v>211</v>
      </c>
      <c r="F79" t="s">
        <v>214</v>
      </c>
      <c r="G79" t="s">
        <v>215</v>
      </c>
      <c r="I79" s="32">
        <v>10078</v>
      </c>
    </row>
    <row r="80" spans="1:9" x14ac:dyDescent="0.3">
      <c r="A80" t="s">
        <v>145</v>
      </c>
      <c r="B80" s="18" t="s">
        <v>219</v>
      </c>
      <c r="C80" s="18">
        <v>2014</v>
      </c>
      <c r="D80" t="s">
        <v>78</v>
      </c>
      <c r="E80" t="s">
        <v>211</v>
      </c>
      <c r="F80" t="s">
        <v>214</v>
      </c>
      <c r="G80" t="s">
        <v>208</v>
      </c>
      <c r="I80" s="32">
        <v>484537</v>
      </c>
    </row>
    <row r="81" spans="1:9" x14ac:dyDescent="0.3">
      <c r="A81" t="s">
        <v>145</v>
      </c>
      <c r="B81" s="18" t="s">
        <v>219</v>
      </c>
      <c r="C81" s="18">
        <v>2014</v>
      </c>
      <c r="D81" t="s">
        <v>78</v>
      </c>
      <c r="E81" t="s">
        <v>211</v>
      </c>
      <c r="F81" t="s">
        <v>214</v>
      </c>
      <c r="G81" t="s">
        <v>89</v>
      </c>
      <c r="H81" t="s">
        <v>236</v>
      </c>
      <c r="I81" s="32">
        <v>0</v>
      </c>
    </row>
    <row r="82" spans="1:9" x14ac:dyDescent="0.3">
      <c r="A82" t="s">
        <v>146</v>
      </c>
      <c r="B82" s="18" t="s">
        <v>216</v>
      </c>
      <c r="C82" s="18">
        <v>2014</v>
      </c>
      <c r="D82" t="s">
        <v>60</v>
      </c>
      <c r="E82" t="s">
        <v>211</v>
      </c>
      <c r="F82" t="s">
        <v>212</v>
      </c>
      <c r="G82" t="s">
        <v>208</v>
      </c>
      <c r="I82" s="32">
        <v>25110093</v>
      </c>
    </row>
    <row r="83" spans="1:9" x14ac:dyDescent="0.3">
      <c r="A83" t="s">
        <v>146</v>
      </c>
      <c r="B83" s="18" t="s">
        <v>216</v>
      </c>
      <c r="C83" s="18">
        <v>2014</v>
      </c>
      <c r="D83" t="s">
        <v>60</v>
      </c>
      <c r="E83" t="s">
        <v>211</v>
      </c>
      <c r="F83" t="s">
        <v>212</v>
      </c>
      <c r="G83" t="s">
        <v>89</v>
      </c>
      <c r="H83" t="s">
        <v>236</v>
      </c>
      <c r="I83" s="32">
        <v>328789</v>
      </c>
    </row>
    <row r="84" spans="1:9" x14ac:dyDescent="0.3">
      <c r="A84" t="s">
        <v>146</v>
      </c>
      <c r="B84" s="18" t="s">
        <v>216</v>
      </c>
      <c r="C84" s="18">
        <v>2014</v>
      </c>
      <c r="D84" t="s">
        <v>60</v>
      </c>
      <c r="E84" t="s">
        <v>211</v>
      </c>
      <c r="F84" t="s">
        <v>214</v>
      </c>
      <c r="G84" t="s">
        <v>208</v>
      </c>
      <c r="I84" s="32">
        <v>20786028</v>
      </c>
    </row>
    <row r="85" spans="1:9" x14ac:dyDescent="0.3">
      <c r="A85" t="s">
        <v>146</v>
      </c>
      <c r="B85" s="18" t="s">
        <v>216</v>
      </c>
      <c r="C85" s="18">
        <v>2014</v>
      </c>
      <c r="D85" t="s">
        <v>60</v>
      </c>
      <c r="E85" t="s">
        <v>211</v>
      </c>
      <c r="F85" t="s">
        <v>214</v>
      </c>
      <c r="G85" t="s">
        <v>89</v>
      </c>
      <c r="H85" t="s">
        <v>236</v>
      </c>
      <c r="I85" s="32">
        <v>215069</v>
      </c>
    </row>
    <row r="86" spans="1:9" x14ac:dyDescent="0.3">
      <c r="A86" t="s">
        <v>146</v>
      </c>
      <c r="B86" s="18" t="s">
        <v>216</v>
      </c>
      <c r="C86" s="18">
        <v>2014</v>
      </c>
      <c r="D86" t="s">
        <v>78</v>
      </c>
      <c r="E86" t="s">
        <v>211</v>
      </c>
      <c r="F86" t="s">
        <v>212</v>
      </c>
      <c r="G86" t="s">
        <v>215</v>
      </c>
      <c r="I86" s="32">
        <v>494900</v>
      </c>
    </row>
    <row r="87" spans="1:9" x14ac:dyDescent="0.3">
      <c r="A87" t="s">
        <v>146</v>
      </c>
      <c r="B87" s="18" t="s">
        <v>216</v>
      </c>
      <c r="C87" s="18">
        <v>2014</v>
      </c>
      <c r="D87" t="s">
        <v>78</v>
      </c>
      <c r="E87" t="s">
        <v>211</v>
      </c>
      <c r="F87" t="s">
        <v>212</v>
      </c>
      <c r="G87" t="s">
        <v>208</v>
      </c>
      <c r="I87" s="32">
        <v>1712572</v>
      </c>
    </row>
    <row r="88" spans="1:9" x14ac:dyDescent="0.3">
      <c r="A88" t="s">
        <v>146</v>
      </c>
      <c r="B88" s="18" t="s">
        <v>216</v>
      </c>
      <c r="C88" s="18">
        <v>2014</v>
      </c>
      <c r="D88" t="s">
        <v>78</v>
      </c>
      <c r="E88" t="s">
        <v>211</v>
      </c>
      <c r="F88" t="s">
        <v>212</v>
      </c>
      <c r="G88" t="s">
        <v>89</v>
      </c>
      <c r="H88" t="s">
        <v>236</v>
      </c>
      <c r="I88" s="32">
        <v>7211</v>
      </c>
    </row>
    <row r="89" spans="1:9" x14ac:dyDescent="0.3">
      <c r="A89" t="s">
        <v>146</v>
      </c>
      <c r="B89" s="18" t="s">
        <v>216</v>
      </c>
      <c r="C89" s="18">
        <v>2014</v>
      </c>
      <c r="D89" t="s">
        <v>78</v>
      </c>
      <c r="E89" t="s">
        <v>211</v>
      </c>
      <c r="F89" t="s">
        <v>214</v>
      </c>
      <c r="G89" t="s">
        <v>215</v>
      </c>
      <c r="I89" s="32">
        <v>13224</v>
      </c>
    </row>
    <row r="90" spans="1:9" x14ac:dyDescent="0.3">
      <c r="A90" t="s">
        <v>146</v>
      </c>
      <c r="B90" s="18" t="s">
        <v>216</v>
      </c>
      <c r="C90" s="18">
        <v>2014</v>
      </c>
      <c r="D90" t="s">
        <v>78</v>
      </c>
      <c r="E90" t="s">
        <v>211</v>
      </c>
      <c r="F90" t="s">
        <v>214</v>
      </c>
      <c r="G90" t="s">
        <v>208</v>
      </c>
      <c r="I90" s="32">
        <v>491553</v>
      </c>
    </row>
    <row r="91" spans="1:9" x14ac:dyDescent="0.3">
      <c r="A91" t="s">
        <v>146</v>
      </c>
      <c r="B91" s="18" t="s">
        <v>216</v>
      </c>
      <c r="C91" s="18">
        <v>2014</v>
      </c>
      <c r="D91" t="s">
        <v>78</v>
      </c>
      <c r="E91" t="s">
        <v>211</v>
      </c>
      <c r="F91" t="s">
        <v>214</v>
      </c>
      <c r="G91" t="s">
        <v>89</v>
      </c>
      <c r="H91" t="s">
        <v>236</v>
      </c>
      <c r="I91" s="32">
        <v>0</v>
      </c>
    </row>
    <row r="92" spans="1:9" x14ac:dyDescent="0.3">
      <c r="A92" t="s">
        <v>147</v>
      </c>
      <c r="B92" s="18" t="s">
        <v>217</v>
      </c>
      <c r="C92" s="18">
        <v>2014</v>
      </c>
      <c r="D92" t="s">
        <v>60</v>
      </c>
      <c r="E92" t="s">
        <v>211</v>
      </c>
      <c r="F92" t="s">
        <v>212</v>
      </c>
      <c r="G92" t="s">
        <v>208</v>
      </c>
      <c r="I92" s="32">
        <v>24890373</v>
      </c>
    </row>
    <row r="93" spans="1:9" x14ac:dyDescent="0.3">
      <c r="A93" t="s">
        <v>147</v>
      </c>
      <c r="B93" s="18" t="s">
        <v>217</v>
      </c>
      <c r="C93" s="18">
        <v>2014</v>
      </c>
      <c r="D93" t="s">
        <v>60</v>
      </c>
      <c r="E93" t="s">
        <v>211</v>
      </c>
      <c r="F93" t="s">
        <v>212</v>
      </c>
      <c r="G93" t="s">
        <v>89</v>
      </c>
      <c r="H93" t="s">
        <v>236</v>
      </c>
      <c r="I93" s="32">
        <v>400645</v>
      </c>
    </row>
    <row r="94" spans="1:9" x14ac:dyDescent="0.3">
      <c r="A94" t="s">
        <v>147</v>
      </c>
      <c r="B94" s="18" t="s">
        <v>217</v>
      </c>
      <c r="C94" s="18">
        <v>2014</v>
      </c>
      <c r="D94" t="s">
        <v>60</v>
      </c>
      <c r="E94" t="s">
        <v>211</v>
      </c>
      <c r="F94" t="s">
        <v>214</v>
      </c>
      <c r="G94" t="s">
        <v>208</v>
      </c>
      <c r="I94" s="32">
        <v>20564248</v>
      </c>
    </row>
    <row r="95" spans="1:9" x14ac:dyDescent="0.3">
      <c r="A95" t="s">
        <v>147</v>
      </c>
      <c r="B95" s="18" t="s">
        <v>217</v>
      </c>
      <c r="C95" s="18">
        <v>2014</v>
      </c>
      <c r="D95" t="s">
        <v>60</v>
      </c>
      <c r="E95" t="s">
        <v>211</v>
      </c>
      <c r="F95" t="s">
        <v>214</v>
      </c>
      <c r="G95" t="s">
        <v>89</v>
      </c>
      <c r="H95" t="s">
        <v>236</v>
      </c>
      <c r="I95" s="32">
        <v>270589</v>
      </c>
    </row>
    <row r="96" spans="1:9" x14ac:dyDescent="0.3">
      <c r="A96" t="s">
        <v>147</v>
      </c>
      <c r="B96" s="18" t="s">
        <v>217</v>
      </c>
      <c r="C96" s="18">
        <v>2014</v>
      </c>
      <c r="D96" t="s">
        <v>78</v>
      </c>
      <c r="E96" t="s">
        <v>211</v>
      </c>
      <c r="F96" t="s">
        <v>212</v>
      </c>
      <c r="G96" t="s">
        <v>215</v>
      </c>
      <c r="I96" s="32">
        <v>498719</v>
      </c>
    </row>
    <row r="97" spans="1:10" x14ac:dyDescent="0.3">
      <c r="A97" t="s">
        <v>147</v>
      </c>
      <c r="B97" s="18" t="s">
        <v>217</v>
      </c>
      <c r="C97" s="18">
        <v>2014</v>
      </c>
      <c r="D97" t="s">
        <v>78</v>
      </c>
      <c r="E97" t="s">
        <v>211</v>
      </c>
      <c r="F97" t="s">
        <v>212</v>
      </c>
      <c r="G97" t="s">
        <v>208</v>
      </c>
      <c r="I97" s="32">
        <v>1709367</v>
      </c>
      <c r="J97"/>
    </row>
    <row r="98" spans="1:10" x14ac:dyDescent="0.3">
      <c r="A98" t="s">
        <v>147</v>
      </c>
      <c r="B98" s="18" t="s">
        <v>217</v>
      </c>
      <c r="C98" s="18">
        <v>2014</v>
      </c>
      <c r="D98" t="s">
        <v>78</v>
      </c>
      <c r="E98" t="s">
        <v>211</v>
      </c>
      <c r="F98" t="s">
        <v>212</v>
      </c>
      <c r="G98" t="s">
        <v>89</v>
      </c>
      <c r="H98" t="s">
        <v>236</v>
      </c>
      <c r="I98" s="32">
        <v>7743</v>
      </c>
      <c r="J98"/>
    </row>
    <row r="99" spans="1:10" x14ac:dyDescent="0.3">
      <c r="A99" t="s">
        <v>147</v>
      </c>
      <c r="B99" s="18" t="s">
        <v>217</v>
      </c>
      <c r="C99" s="18">
        <v>2014</v>
      </c>
      <c r="D99" t="s">
        <v>78</v>
      </c>
      <c r="E99" t="s">
        <v>211</v>
      </c>
      <c r="F99" t="s">
        <v>214</v>
      </c>
      <c r="G99" t="s">
        <v>215</v>
      </c>
      <c r="I99" s="32">
        <v>15089</v>
      </c>
      <c r="J99"/>
    </row>
    <row r="100" spans="1:10" x14ac:dyDescent="0.3">
      <c r="A100" t="s">
        <v>147</v>
      </c>
      <c r="B100" s="18" t="s">
        <v>217</v>
      </c>
      <c r="C100" s="18">
        <v>2014</v>
      </c>
      <c r="D100" t="s">
        <v>78</v>
      </c>
      <c r="E100" t="s">
        <v>211</v>
      </c>
      <c r="F100" t="s">
        <v>214</v>
      </c>
      <c r="G100" t="s">
        <v>208</v>
      </c>
      <c r="I100" s="32">
        <v>487946</v>
      </c>
      <c r="J100"/>
    </row>
    <row r="101" spans="1:10" x14ac:dyDescent="0.3">
      <c r="A101" t="s">
        <v>147</v>
      </c>
      <c r="B101" s="18" t="s">
        <v>217</v>
      </c>
      <c r="C101" s="18">
        <v>2014</v>
      </c>
      <c r="D101" t="s">
        <v>78</v>
      </c>
      <c r="E101" t="s">
        <v>211</v>
      </c>
      <c r="F101" t="s">
        <v>214</v>
      </c>
      <c r="G101" t="s">
        <v>89</v>
      </c>
      <c r="H101" t="s">
        <v>236</v>
      </c>
      <c r="I101" s="32">
        <v>27</v>
      </c>
      <c r="J101"/>
    </row>
    <row r="102" spans="1:10" x14ac:dyDescent="0.3">
      <c r="A102" t="s">
        <v>148</v>
      </c>
      <c r="B102" s="18" t="s">
        <v>218</v>
      </c>
      <c r="C102" s="18">
        <v>2015</v>
      </c>
      <c r="D102" t="s">
        <v>60</v>
      </c>
      <c r="E102" t="s">
        <v>211</v>
      </c>
      <c r="F102" t="s">
        <v>212</v>
      </c>
      <c r="G102" t="s">
        <v>208</v>
      </c>
      <c r="I102" s="32">
        <v>25741447</v>
      </c>
      <c r="J102" s="18" t="s">
        <v>221</v>
      </c>
    </row>
    <row r="103" spans="1:10" x14ac:dyDescent="0.3">
      <c r="A103" t="s">
        <v>148</v>
      </c>
      <c r="B103" s="18" t="s">
        <v>218</v>
      </c>
      <c r="C103" s="18">
        <v>2015</v>
      </c>
      <c r="D103" t="s">
        <v>60</v>
      </c>
      <c r="E103" t="s">
        <v>211</v>
      </c>
      <c r="F103" t="s">
        <v>212</v>
      </c>
      <c r="G103" t="s">
        <v>89</v>
      </c>
      <c r="H103" t="s">
        <v>236</v>
      </c>
      <c r="I103" s="32">
        <v>575602</v>
      </c>
      <c r="J103" s="18" t="s">
        <v>221</v>
      </c>
    </row>
    <row r="104" spans="1:10" x14ac:dyDescent="0.3">
      <c r="A104" t="s">
        <v>148</v>
      </c>
      <c r="B104" s="18" t="s">
        <v>218</v>
      </c>
      <c r="C104" s="18">
        <v>2015</v>
      </c>
      <c r="D104" t="s">
        <v>60</v>
      </c>
      <c r="E104" t="s">
        <v>211</v>
      </c>
      <c r="F104" t="s">
        <v>214</v>
      </c>
      <c r="G104" t="s">
        <v>208</v>
      </c>
      <c r="I104" s="32">
        <v>21412608</v>
      </c>
      <c r="J104" s="18" t="s">
        <v>221</v>
      </c>
    </row>
    <row r="105" spans="1:10" x14ac:dyDescent="0.3">
      <c r="A105" t="s">
        <v>148</v>
      </c>
      <c r="B105" s="18" t="s">
        <v>218</v>
      </c>
      <c r="C105" s="18">
        <v>2015</v>
      </c>
      <c r="D105" t="s">
        <v>60</v>
      </c>
      <c r="E105" t="s">
        <v>211</v>
      </c>
      <c r="F105" t="s">
        <v>214</v>
      </c>
      <c r="G105" t="s">
        <v>89</v>
      </c>
      <c r="H105" t="s">
        <v>236</v>
      </c>
      <c r="I105" s="32">
        <v>367857</v>
      </c>
      <c r="J105" s="18" t="s">
        <v>221</v>
      </c>
    </row>
    <row r="106" spans="1:10" x14ac:dyDescent="0.3">
      <c r="A106" t="s">
        <v>148</v>
      </c>
      <c r="B106" s="18" t="s">
        <v>218</v>
      </c>
      <c r="C106" s="18">
        <v>2015</v>
      </c>
      <c r="D106" t="s">
        <v>78</v>
      </c>
      <c r="E106" t="s">
        <v>211</v>
      </c>
      <c r="F106" t="s">
        <v>212</v>
      </c>
      <c r="G106" t="s">
        <v>215</v>
      </c>
      <c r="I106" s="32">
        <v>509224</v>
      </c>
      <c r="J106" s="18" t="s">
        <v>221</v>
      </c>
    </row>
    <row r="107" spans="1:10" x14ac:dyDescent="0.3">
      <c r="A107" t="s">
        <v>148</v>
      </c>
      <c r="B107" s="18" t="s">
        <v>218</v>
      </c>
      <c r="C107" s="18">
        <v>2015</v>
      </c>
      <c r="D107" t="s">
        <v>78</v>
      </c>
      <c r="E107" t="s">
        <v>211</v>
      </c>
      <c r="F107" t="s">
        <v>212</v>
      </c>
      <c r="G107" t="s">
        <v>208</v>
      </c>
      <c r="I107" s="32">
        <v>1696853</v>
      </c>
      <c r="J107" s="18" t="s">
        <v>221</v>
      </c>
    </row>
    <row r="108" spans="1:10" x14ac:dyDescent="0.3">
      <c r="A108" t="s">
        <v>148</v>
      </c>
      <c r="B108" s="18" t="s">
        <v>218</v>
      </c>
      <c r="C108" s="18">
        <v>2015</v>
      </c>
      <c r="D108" t="s">
        <v>78</v>
      </c>
      <c r="E108" t="s">
        <v>211</v>
      </c>
      <c r="F108" t="s">
        <v>212</v>
      </c>
      <c r="G108" t="s">
        <v>89</v>
      </c>
      <c r="H108" t="s">
        <v>236</v>
      </c>
      <c r="I108" s="32">
        <v>8331</v>
      </c>
      <c r="J108" s="18" t="s">
        <v>221</v>
      </c>
    </row>
    <row r="109" spans="1:10" x14ac:dyDescent="0.3">
      <c r="A109" t="s">
        <v>148</v>
      </c>
      <c r="B109" s="18" t="s">
        <v>218</v>
      </c>
      <c r="C109" s="18">
        <v>2015</v>
      </c>
      <c r="D109" t="s">
        <v>78</v>
      </c>
      <c r="E109" t="s">
        <v>211</v>
      </c>
      <c r="F109" t="s">
        <v>214</v>
      </c>
      <c r="G109" t="s">
        <v>215</v>
      </c>
      <c r="I109" s="32">
        <v>18587</v>
      </c>
      <c r="J109" s="18" t="s">
        <v>221</v>
      </c>
    </row>
    <row r="110" spans="1:10" x14ac:dyDescent="0.3">
      <c r="A110" t="s">
        <v>148</v>
      </c>
      <c r="B110" s="18" t="s">
        <v>218</v>
      </c>
      <c r="C110" s="18">
        <v>2015</v>
      </c>
      <c r="D110" t="s">
        <v>78</v>
      </c>
      <c r="E110" t="s">
        <v>211</v>
      </c>
      <c r="F110" t="s">
        <v>214</v>
      </c>
      <c r="G110" t="s">
        <v>208</v>
      </c>
      <c r="I110" s="32">
        <v>472710</v>
      </c>
      <c r="J110" s="18" t="s">
        <v>221</v>
      </c>
    </row>
    <row r="111" spans="1:10" x14ac:dyDescent="0.3">
      <c r="A111" t="s">
        <v>148</v>
      </c>
      <c r="B111" s="18" t="s">
        <v>218</v>
      </c>
      <c r="C111" s="18">
        <v>2015</v>
      </c>
      <c r="D111" t="s">
        <v>78</v>
      </c>
      <c r="E111" t="s">
        <v>211</v>
      </c>
      <c r="F111" t="s">
        <v>214</v>
      </c>
      <c r="G111" t="s">
        <v>89</v>
      </c>
      <c r="H111" t="s">
        <v>236</v>
      </c>
      <c r="I111" s="32">
        <v>95</v>
      </c>
      <c r="J111" s="18" t="s">
        <v>221</v>
      </c>
    </row>
    <row r="112" spans="1:10" x14ac:dyDescent="0.3">
      <c r="A112" t="s">
        <v>149</v>
      </c>
      <c r="B112" s="18" t="s">
        <v>219</v>
      </c>
      <c r="C112" s="18">
        <v>2015</v>
      </c>
      <c r="D112" t="s">
        <v>60</v>
      </c>
      <c r="E112" t="s">
        <v>211</v>
      </c>
      <c r="F112" t="s">
        <v>212</v>
      </c>
      <c r="G112" t="s">
        <v>208</v>
      </c>
      <c r="I112" s="32">
        <v>25492318</v>
      </c>
      <c r="J112"/>
    </row>
    <row r="113" spans="1:9" x14ac:dyDescent="0.3">
      <c r="A113" t="s">
        <v>149</v>
      </c>
      <c r="B113" s="18" t="s">
        <v>219</v>
      </c>
      <c r="C113" s="18">
        <v>2015</v>
      </c>
      <c r="D113" t="s">
        <v>60</v>
      </c>
      <c r="E113" t="s">
        <v>211</v>
      </c>
      <c r="F113" t="s">
        <v>212</v>
      </c>
      <c r="G113" t="s">
        <v>89</v>
      </c>
      <c r="H113" t="s">
        <v>236</v>
      </c>
      <c r="I113" s="32">
        <v>719368</v>
      </c>
    </row>
    <row r="114" spans="1:9" x14ac:dyDescent="0.3">
      <c r="A114" t="s">
        <v>149</v>
      </c>
      <c r="B114" s="18" t="s">
        <v>219</v>
      </c>
      <c r="C114" s="18">
        <v>2015</v>
      </c>
      <c r="D114" t="s">
        <v>60</v>
      </c>
      <c r="E114" t="s">
        <v>211</v>
      </c>
      <c r="F114" t="s">
        <v>214</v>
      </c>
      <c r="G114" t="s">
        <v>208</v>
      </c>
      <c r="I114" s="32">
        <v>21215177</v>
      </c>
    </row>
    <row r="115" spans="1:9" x14ac:dyDescent="0.3">
      <c r="A115" t="s">
        <v>149</v>
      </c>
      <c r="B115" s="18" t="s">
        <v>219</v>
      </c>
      <c r="C115" s="18">
        <v>2015</v>
      </c>
      <c r="D115" t="s">
        <v>60</v>
      </c>
      <c r="E115" t="s">
        <v>211</v>
      </c>
      <c r="F115" t="s">
        <v>214</v>
      </c>
      <c r="G115" t="s">
        <v>89</v>
      </c>
      <c r="H115" t="s">
        <v>236</v>
      </c>
      <c r="I115" s="32">
        <v>473819</v>
      </c>
    </row>
    <row r="116" spans="1:9" x14ac:dyDescent="0.3">
      <c r="A116" t="s">
        <v>149</v>
      </c>
      <c r="B116" s="18" t="s">
        <v>219</v>
      </c>
      <c r="C116" s="18">
        <v>2015</v>
      </c>
      <c r="D116" t="s">
        <v>78</v>
      </c>
      <c r="E116" t="s">
        <v>211</v>
      </c>
      <c r="F116" t="s">
        <v>212</v>
      </c>
      <c r="G116" t="s">
        <v>215</v>
      </c>
      <c r="I116" s="32">
        <v>507897</v>
      </c>
    </row>
    <row r="117" spans="1:9" x14ac:dyDescent="0.3">
      <c r="A117" t="s">
        <v>149</v>
      </c>
      <c r="B117" s="18" t="s">
        <v>219</v>
      </c>
      <c r="C117" s="18">
        <v>2015</v>
      </c>
      <c r="D117" t="s">
        <v>78</v>
      </c>
      <c r="E117" t="s">
        <v>211</v>
      </c>
      <c r="F117" t="s">
        <v>212</v>
      </c>
      <c r="G117" t="s">
        <v>208</v>
      </c>
      <c r="I117" s="32">
        <v>1709885</v>
      </c>
    </row>
    <row r="118" spans="1:9" x14ac:dyDescent="0.3">
      <c r="A118" t="s">
        <v>149</v>
      </c>
      <c r="B118" s="18" t="s">
        <v>219</v>
      </c>
      <c r="C118" s="18">
        <v>2015</v>
      </c>
      <c r="D118" t="s">
        <v>78</v>
      </c>
      <c r="E118" t="s">
        <v>211</v>
      </c>
      <c r="F118" t="s">
        <v>212</v>
      </c>
      <c r="G118" t="s">
        <v>89</v>
      </c>
      <c r="H118" t="s">
        <v>236</v>
      </c>
      <c r="I118" s="32">
        <v>9575</v>
      </c>
    </row>
    <row r="119" spans="1:9" x14ac:dyDescent="0.3">
      <c r="A119" t="s">
        <v>149</v>
      </c>
      <c r="B119" s="18" t="s">
        <v>219</v>
      </c>
      <c r="C119" s="18">
        <v>2015</v>
      </c>
      <c r="D119" t="s">
        <v>78</v>
      </c>
      <c r="E119" t="s">
        <v>211</v>
      </c>
      <c r="F119" t="s">
        <v>214</v>
      </c>
      <c r="G119" t="s">
        <v>215</v>
      </c>
      <c r="I119" s="32">
        <v>20742</v>
      </c>
    </row>
    <row r="120" spans="1:9" x14ac:dyDescent="0.3">
      <c r="A120" t="s">
        <v>149</v>
      </c>
      <c r="B120" s="18" t="s">
        <v>219</v>
      </c>
      <c r="C120" s="18">
        <v>2015</v>
      </c>
      <c r="D120" t="s">
        <v>78</v>
      </c>
      <c r="E120" t="s">
        <v>211</v>
      </c>
      <c r="F120" t="s">
        <v>214</v>
      </c>
      <c r="G120" t="s">
        <v>208</v>
      </c>
      <c r="I120" s="32">
        <v>464729</v>
      </c>
    </row>
    <row r="121" spans="1:9" x14ac:dyDescent="0.3">
      <c r="A121" t="s">
        <v>149</v>
      </c>
      <c r="B121" s="18" t="s">
        <v>219</v>
      </c>
      <c r="C121" s="18">
        <v>2015</v>
      </c>
      <c r="D121" t="s">
        <v>78</v>
      </c>
      <c r="E121" t="s">
        <v>211</v>
      </c>
      <c r="F121" t="s">
        <v>214</v>
      </c>
      <c r="G121" t="s">
        <v>89</v>
      </c>
      <c r="H121" t="s">
        <v>236</v>
      </c>
      <c r="I121" s="32">
        <v>227</v>
      </c>
    </row>
    <row r="122" spans="1:9" x14ac:dyDescent="0.3">
      <c r="A122" t="s">
        <v>150</v>
      </c>
      <c r="B122" s="18" t="s">
        <v>216</v>
      </c>
      <c r="C122" s="18">
        <v>2015</v>
      </c>
      <c r="D122" t="s">
        <v>60</v>
      </c>
      <c r="E122" t="s">
        <v>211</v>
      </c>
      <c r="F122" t="s">
        <v>212</v>
      </c>
      <c r="G122" t="s">
        <v>208</v>
      </c>
      <c r="I122" s="32">
        <v>25230570</v>
      </c>
    </row>
    <row r="123" spans="1:9" x14ac:dyDescent="0.3">
      <c r="A123" t="s">
        <v>150</v>
      </c>
      <c r="B123" s="18" t="s">
        <v>216</v>
      </c>
      <c r="C123" s="18">
        <v>2015</v>
      </c>
      <c r="D123" t="s">
        <v>60</v>
      </c>
      <c r="E123" t="s">
        <v>211</v>
      </c>
      <c r="F123" t="s">
        <v>212</v>
      </c>
      <c r="G123" t="s">
        <v>89</v>
      </c>
      <c r="H123" t="s">
        <v>236</v>
      </c>
      <c r="I123" s="32">
        <v>908610</v>
      </c>
    </row>
    <row r="124" spans="1:9" x14ac:dyDescent="0.3">
      <c r="A124" t="s">
        <v>150</v>
      </c>
      <c r="B124" s="18" t="s">
        <v>216</v>
      </c>
      <c r="C124" s="18">
        <v>2015</v>
      </c>
      <c r="D124" t="s">
        <v>60</v>
      </c>
      <c r="E124" t="s">
        <v>211</v>
      </c>
      <c r="F124" t="s">
        <v>214</v>
      </c>
      <c r="G124" t="s">
        <v>208</v>
      </c>
      <c r="I124" s="32">
        <v>21037144</v>
      </c>
    </row>
    <row r="125" spans="1:9" x14ac:dyDescent="0.3">
      <c r="A125" t="s">
        <v>150</v>
      </c>
      <c r="B125" s="18" t="s">
        <v>216</v>
      </c>
      <c r="C125" s="18">
        <v>2015</v>
      </c>
      <c r="D125" t="s">
        <v>60</v>
      </c>
      <c r="E125" t="s">
        <v>211</v>
      </c>
      <c r="F125" t="s">
        <v>214</v>
      </c>
      <c r="G125" t="s">
        <v>89</v>
      </c>
      <c r="H125" t="s">
        <v>236</v>
      </c>
      <c r="I125" s="32">
        <v>607412</v>
      </c>
    </row>
    <row r="126" spans="1:9" x14ac:dyDescent="0.3">
      <c r="A126" t="s">
        <v>150</v>
      </c>
      <c r="B126" s="18" t="s">
        <v>216</v>
      </c>
      <c r="C126" s="18">
        <v>2015</v>
      </c>
      <c r="D126" t="s">
        <v>78</v>
      </c>
      <c r="E126" t="s">
        <v>211</v>
      </c>
      <c r="F126" t="s">
        <v>212</v>
      </c>
      <c r="G126" t="s">
        <v>215</v>
      </c>
      <c r="I126" s="32">
        <v>508808</v>
      </c>
    </row>
    <row r="127" spans="1:9" x14ac:dyDescent="0.3">
      <c r="A127" t="s">
        <v>150</v>
      </c>
      <c r="B127" s="18" t="s">
        <v>216</v>
      </c>
      <c r="C127" s="18">
        <v>2015</v>
      </c>
      <c r="D127" t="s">
        <v>78</v>
      </c>
      <c r="E127" t="s">
        <v>211</v>
      </c>
      <c r="F127" t="s">
        <v>212</v>
      </c>
      <c r="G127" t="s">
        <v>208</v>
      </c>
      <c r="I127" s="32">
        <v>1672772</v>
      </c>
    </row>
    <row r="128" spans="1:9" x14ac:dyDescent="0.3">
      <c r="A128" t="s">
        <v>150</v>
      </c>
      <c r="B128" s="18" t="s">
        <v>216</v>
      </c>
      <c r="C128" s="18">
        <v>2015</v>
      </c>
      <c r="D128" t="s">
        <v>78</v>
      </c>
      <c r="E128" t="s">
        <v>211</v>
      </c>
      <c r="F128" t="s">
        <v>212</v>
      </c>
      <c r="G128" t="s">
        <v>89</v>
      </c>
      <c r="H128" t="s">
        <v>236</v>
      </c>
      <c r="I128" s="32">
        <v>12023</v>
      </c>
    </row>
    <row r="129" spans="1:10" x14ac:dyDescent="0.3">
      <c r="A129" t="s">
        <v>150</v>
      </c>
      <c r="B129" s="18" t="s">
        <v>216</v>
      </c>
      <c r="C129" s="18">
        <v>2015</v>
      </c>
      <c r="D129" t="s">
        <v>78</v>
      </c>
      <c r="E129" t="s">
        <v>211</v>
      </c>
      <c r="F129" t="s">
        <v>214</v>
      </c>
      <c r="G129" t="s">
        <v>215</v>
      </c>
      <c r="I129" s="32">
        <v>28498</v>
      </c>
      <c r="J129"/>
    </row>
    <row r="130" spans="1:10" x14ac:dyDescent="0.3">
      <c r="A130" t="s">
        <v>150</v>
      </c>
      <c r="B130" s="18" t="s">
        <v>216</v>
      </c>
      <c r="C130" s="18">
        <v>2015</v>
      </c>
      <c r="D130" t="s">
        <v>78</v>
      </c>
      <c r="E130" t="s">
        <v>211</v>
      </c>
      <c r="F130" t="s">
        <v>214</v>
      </c>
      <c r="G130" t="s">
        <v>208</v>
      </c>
      <c r="I130" s="32">
        <v>452597</v>
      </c>
      <c r="J130"/>
    </row>
    <row r="131" spans="1:10" x14ac:dyDescent="0.3">
      <c r="A131" t="s">
        <v>150</v>
      </c>
      <c r="B131" s="18" t="s">
        <v>216</v>
      </c>
      <c r="C131" s="18">
        <v>2015</v>
      </c>
      <c r="D131" t="s">
        <v>78</v>
      </c>
      <c r="E131" t="s">
        <v>211</v>
      </c>
      <c r="F131" t="s">
        <v>214</v>
      </c>
      <c r="G131" t="s">
        <v>89</v>
      </c>
      <c r="H131" t="s">
        <v>236</v>
      </c>
      <c r="I131" s="32">
        <v>438</v>
      </c>
      <c r="J131"/>
    </row>
    <row r="132" spans="1:10" x14ac:dyDescent="0.3">
      <c r="A132" t="s">
        <v>151</v>
      </c>
      <c r="B132" s="18" t="s">
        <v>217</v>
      </c>
      <c r="C132" s="18">
        <v>2015</v>
      </c>
      <c r="D132" t="s">
        <v>60</v>
      </c>
      <c r="E132" t="s">
        <v>211</v>
      </c>
      <c r="F132" t="s">
        <v>212</v>
      </c>
      <c r="G132" t="s">
        <v>208</v>
      </c>
      <c r="I132" s="32">
        <v>24923979</v>
      </c>
      <c r="J132"/>
    </row>
    <row r="133" spans="1:10" x14ac:dyDescent="0.3">
      <c r="A133" t="s">
        <v>151</v>
      </c>
      <c r="B133" s="18" t="s">
        <v>217</v>
      </c>
      <c r="C133" s="18">
        <v>2015</v>
      </c>
      <c r="D133" t="s">
        <v>60</v>
      </c>
      <c r="E133" t="s">
        <v>211</v>
      </c>
      <c r="F133" t="s">
        <v>212</v>
      </c>
      <c r="G133" t="s">
        <v>89</v>
      </c>
      <c r="H133" t="s">
        <v>236</v>
      </c>
      <c r="I133" s="32">
        <v>1118564</v>
      </c>
      <c r="J133"/>
    </row>
    <row r="134" spans="1:10" x14ac:dyDescent="0.3">
      <c r="A134" t="s">
        <v>151</v>
      </c>
      <c r="B134" s="18" t="s">
        <v>217</v>
      </c>
      <c r="C134" s="18">
        <v>2015</v>
      </c>
      <c r="D134" t="s">
        <v>60</v>
      </c>
      <c r="E134" t="s">
        <v>211</v>
      </c>
      <c r="F134" t="s">
        <v>214</v>
      </c>
      <c r="G134" t="s">
        <v>208</v>
      </c>
      <c r="I134" s="32">
        <v>20726526</v>
      </c>
      <c r="J134"/>
    </row>
    <row r="135" spans="1:10" x14ac:dyDescent="0.3">
      <c r="A135" t="s">
        <v>151</v>
      </c>
      <c r="B135" s="18" t="s">
        <v>217</v>
      </c>
      <c r="C135" s="18">
        <v>2015</v>
      </c>
      <c r="D135" t="s">
        <v>60</v>
      </c>
      <c r="E135" t="s">
        <v>211</v>
      </c>
      <c r="F135" t="s">
        <v>214</v>
      </c>
      <c r="G135" t="s">
        <v>89</v>
      </c>
      <c r="H135" t="s">
        <v>236</v>
      </c>
      <c r="I135" s="32">
        <v>763341</v>
      </c>
      <c r="J135"/>
    </row>
    <row r="136" spans="1:10" x14ac:dyDescent="0.3">
      <c r="A136" t="s">
        <v>151</v>
      </c>
      <c r="B136" s="18" t="s">
        <v>217</v>
      </c>
      <c r="C136" s="18">
        <v>2015</v>
      </c>
      <c r="D136" t="s">
        <v>78</v>
      </c>
      <c r="E136" t="s">
        <v>211</v>
      </c>
      <c r="F136" t="s">
        <v>212</v>
      </c>
      <c r="G136" t="s">
        <v>215</v>
      </c>
      <c r="I136" s="32">
        <v>473677</v>
      </c>
      <c r="J136"/>
    </row>
    <row r="137" spans="1:10" x14ac:dyDescent="0.3">
      <c r="A137" t="s">
        <v>151</v>
      </c>
      <c r="B137" s="18" t="s">
        <v>217</v>
      </c>
      <c r="C137" s="18">
        <v>2015</v>
      </c>
      <c r="D137" t="s">
        <v>78</v>
      </c>
      <c r="E137" t="s">
        <v>211</v>
      </c>
      <c r="F137" t="s">
        <v>212</v>
      </c>
      <c r="G137" t="s">
        <v>208</v>
      </c>
      <c r="I137" s="32">
        <v>1662092</v>
      </c>
      <c r="J137"/>
    </row>
    <row r="138" spans="1:10" x14ac:dyDescent="0.3">
      <c r="A138" t="s">
        <v>151</v>
      </c>
      <c r="B138" s="18" t="s">
        <v>217</v>
      </c>
      <c r="C138" s="18">
        <v>2015</v>
      </c>
      <c r="D138" t="s">
        <v>78</v>
      </c>
      <c r="E138" t="s">
        <v>211</v>
      </c>
      <c r="F138" t="s">
        <v>212</v>
      </c>
      <c r="G138" t="s">
        <v>89</v>
      </c>
      <c r="H138" t="s">
        <v>236</v>
      </c>
      <c r="I138" s="32">
        <v>14914</v>
      </c>
      <c r="J138"/>
    </row>
    <row r="139" spans="1:10" x14ac:dyDescent="0.3">
      <c r="A139" t="s">
        <v>151</v>
      </c>
      <c r="B139" s="18" t="s">
        <v>217</v>
      </c>
      <c r="C139" s="18">
        <v>2015</v>
      </c>
      <c r="D139" t="s">
        <v>78</v>
      </c>
      <c r="E139" t="s">
        <v>211</v>
      </c>
      <c r="F139" t="s">
        <v>214</v>
      </c>
      <c r="G139" t="s">
        <v>215</v>
      </c>
      <c r="I139" s="32">
        <v>36622</v>
      </c>
      <c r="J139"/>
    </row>
    <row r="140" spans="1:10" x14ac:dyDescent="0.3">
      <c r="A140" t="s">
        <v>151</v>
      </c>
      <c r="B140" s="18" t="s">
        <v>217</v>
      </c>
      <c r="C140" s="18">
        <v>2015</v>
      </c>
      <c r="D140" t="s">
        <v>78</v>
      </c>
      <c r="E140" t="s">
        <v>211</v>
      </c>
      <c r="F140" t="s">
        <v>214</v>
      </c>
      <c r="G140" t="s">
        <v>208</v>
      </c>
      <c r="I140" s="32">
        <v>433795</v>
      </c>
      <c r="J140"/>
    </row>
    <row r="141" spans="1:10" x14ac:dyDescent="0.3">
      <c r="A141" t="s">
        <v>151</v>
      </c>
      <c r="B141" s="18" t="s">
        <v>217</v>
      </c>
      <c r="C141" s="18">
        <v>2015</v>
      </c>
      <c r="D141" t="s">
        <v>78</v>
      </c>
      <c r="E141" t="s">
        <v>211</v>
      </c>
      <c r="F141" t="s">
        <v>214</v>
      </c>
      <c r="G141" t="s">
        <v>89</v>
      </c>
      <c r="H141" t="s">
        <v>236</v>
      </c>
      <c r="I141" s="32">
        <v>732</v>
      </c>
      <c r="J141"/>
    </row>
    <row r="142" spans="1:10" x14ac:dyDescent="0.3">
      <c r="A142" t="s">
        <v>152</v>
      </c>
      <c r="B142" s="18" t="s">
        <v>218</v>
      </c>
      <c r="C142" s="18">
        <v>2016</v>
      </c>
      <c r="D142" t="s">
        <v>60</v>
      </c>
      <c r="E142" t="s">
        <v>211</v>
      </c>
      <c r="F142" t="s">
        <v>212</v>
      </c>
      <c r="G142" t="s">
        <v>208</v>
      </c>
      <c r="I142" s="32">
        <v>24581589</v>
      </c>
      <c r="J142" s="18" t="s">
        <v>222</v>
      </c>
    </row>
    <row r="143" spans="1:10" x14ac:dyDescent="0.3">
      <c r="A143" t="s">
        <v>152</v>
      </c>
      <c r="B143" s="18" t="s">
        <v>218</v>
      </c>
      <c r="C143" s="18">
        <v>2016</v>
      </c>
      <c r="D143" t="s">
        <v>60</v>
      </c>
      <c r="E143" t="s">
        <v>211</v>
      </c>
      <c r="F143" t="s">
        <v>212</v>
      </c>
      <c r="G143" t="s">
        <v>89</v>
      </c>
      <c r="H143" t="s">
        <v>236</v>
      </c>
      <c r="I143" s="32">
        <v>1583193</v>
      </c>
      <c r="J143" s="18" t="s">
        <v>222</v>
      </c>
    </row>
    <row r="144" spans="1:10" x14ac:dyDescent="0.3">
      <c r="A144" t="s">
        <v>152</v>
      </c>
      <c r="B144" s="18" t="s">
        <v>218</v>
      </c>
      <c r="C144" s="18">
        <v>2016</v>
      </c>
      <c r="D144" t="s">
        <v>60</v>
      </c>
      <c r="E144" t="s">
        <v>211</v>
      </c>
      <c r="F144" t="s">
        <v>214</v>
      </c>
      <c r="G144" t="s">
        <v>208</v>
      </c>
      <c r="I144" s="32">
        <v>20462581</v>
      </c>
      <c r="J144" s="18" t="s">
        <v>222</v>
      </c>
    </row>
    <row r="145" spans="1:10" x14ac:dyDescent="0.3">
      <c r="A145" t="s">
        <v>152</v>
      </c>
      <c r="B145" s="18" t="s">
        <v>218</v>
      </c>
      <c r="C145" s="18">
        <v>2016</v>
      </c>
      <c r="D145" t="s">
        <v>60</v>
      </c>
      <c r="E145" t="s">
        <v>211</v>
      </c>
      <c r="F145" t="s">
        <v>214</v>
      </c>
      <c r="G145" t="s">
        <v>89</v>
      </c>
      <c r="H145" t="s">
        <v>236</v>
      </c>
      <c r="I145" s="32">
        <v>1164957</v>
      </c>
      <c r="J145" s="18" t="s">
        <v>222</v>
      </c>
    </row>
    <row r="146" spans="1:10" x14ac:dyDescent="0.3">
      <c r="A146" t="s">
        <v>152</v>
      </c>
      <c r="B146" s="18" t="s">
        <v>218</v>
      </c>
      <c r="C146" s="18">
        <v>2016</v>
      </c>
      <c r="D146" t="s">
        <v>78</v>
      </c>
      <c r="E146" t="s">
        <v>211</v>
      </c>
      <c r="F146" t="s">
        <v>212</v>
      </c>
      <c r="G146" t="s">
        <v>215</v>
      </c>
      <c r="I146" s="32">
        <v>506830</v>
      </c>
      <c r="J146" s="18" t="s">
        <v>222</v>
      </c>
    </row>
    <row r="147" spans="1:10" x14ac:dyDescent="0.3">
      <c r="A147" t="s">
        <v>152</v>
      </c>
      <c r="B147" s="18" t="s">
        <v>218</v>
      </c>
      <c r="C147" s="18">
        <v>2016</v>
      </c>
      <c r="D147" t="s">
        <v>78</v>
      </c>
      <c r="E147" t="s">
        <v>211</v>
      </c>
      <c r="F147" t="s">
        <v>212</v>
      </c>
      <c r="G147" t="s">
        <v>208</v>
      </c>
      <c r="I147" s="32">
        <v>1630752</v>
      </c>
      <c r="J147" s="18" t="s">
        <v>222</v>
      </c>
    </row>
    <row r="148" spans="1:10" x14ac:dyDescent="0.3">
      <c r="A148" t="s">
        <v>152</v>
      </c>
      <c r="B148" s="18" t="s">
        <v>218</v>
      </c>
      <c r="C148" s="18">
        <v>2016</v>
      </c>
      <c r="D148" t="s">
        <v>78</v>
      </c>
      <c r="E148" t="s">
        <v>211</v>
      </c>
      <c r="F148" t="s">
        <v>212</v>
      </c>
      <c r="G148" t="s">
        <v>89</v>
      </c>
      <c r="H148" t="s">
        <v>236</v>
      </c>
      <c r="I148" s="32">
        <v>18140</v>
      </c>
      <c r="J148" s="18" t="s">
        <v>222</v>
      </c>
    </row>
    <row r="149" spans="1:10" x14ac:dyDescent="0.3">
      <c r="A149" t="s">
        <v>152</v>
      </c>
      <c r="B149" s="18" t="s">
        <v>218</v>
      </c>
      <c r="C149" s="18">
        <v>2016</v>
      </c>
      <c r="D149" t="s">
        <v>78</v>
      </c>
      <c r="E149" t="s">
        <v>211</v>
      </c>
      <c r="F149" t="s">
        <v>214</v>
      </c>
      <c r="G149" t="s">
        <v>215</v>
      </c>
      <c r="I149" s="32">
        <v>43416</v>
      </c>
      <c r="J149" s="18" t="s">
        <v>222</v>
      </c>
    </row>
    <row r="150" spans="1:10" x14ac:dyDescent="0.3">
      <c r="A150" t="s">
        <v>152</v>
      </c>
      <c r="B150" s="18" t="s">
        <v>218</v>
      </c>
      <c r="C150" s="18">
        <v>2016</v>
      </c>
      <c r="D150" t="s">
        <v>78</v>
      </c>
      <c r="E150" t="s">
        <v>211</v>
      </c>
      <c r="F150" t="s">
        <v>214</v>
      </c>
      <c r="G150" t="s">
        <v>208</v>
      </c>
      <c r="I150" s="32">
        <v>420271</v>
      </c>
      <c r="J150" s="18" t="s">
        <v>222</v>
      </c>
    </row>
    <row r="151" spans="1:10" x14ac:dyDescent="0.3">
      <c r="A151" t="s">
        <v>152</v>
      </c>
      <c r="B151" s="18" t="s">
        <v>218</v>
      </c>
      <c r="C151" s="18">
        <v>2016</v>
      </c>
      <c r="D151" t="s">
        <v>78</v>
      </c>
      <c r="E151" t="s">
        <v>211</v>
      </c>
      <c r="F151" t="s">
        <v>214</v>
      </c>
      <c r="G151" t="s">
        <v>89</v>
      </c>
      <c r="H151" t="s">
        <v>236</v>
      </c>
      <c r="I151" s="32">
        <v>928</v>
      </c>
      <c r="J151" s="18" t="s">
        <v>222</v>
      </c>
    </row>
    <row r="152" spans="1:10" x14ac:dyDescent="0.3">
      <c r="A152" t="s">
        <v>153</v>
      </c>
      <c r="B152" s="18" t="s">
        <v>219</v>
      </c>
      <c r="C152" s="18">
        <v>2016</v>
      </c>
      <c r="D152" t="s">
        <v>60</v>
      </c>
      <c r="E152" t="s">
        <v>211</v>
      </c>
      <c r="F152" t="s">
        <v>212</v>
      </c>
      <c r="G152" t="s">
        <v>208</v>
      </c>
      <c r="I152" s="32">
        <v>24472243</v>
      </c>
      <c r="J152" s="18" t="s">
        <v>223</v>
      </c>
    </row>
    <row r="153" spans="1:10" x14ac:dyDescent="0.3">
      <c r="A153" t="s">
        <v>153</v>
      </c>
      <c r="B153" s="18" t="s">
        <v>219</v>
      </c>
      <c r="C153" s="18">
        <v>2016</v>
      </c>
      <c r="D153" t="s">
        <v>60</v>
      </c>
      <c r="E153" t="s">
        <v>211</v>
      </c>
      <c r="F153" t="s">
        <v>212</v>
      </c>
      <c r="G153" t="s">
        <v>89</v>
      </c>
      <c r="H153" t="s">
        <v>236</v>
      </c>
      <c r="I153" s="32">
        <v>1923566</v>
      </c>
      <c r="J153" s="18" t="s">
        <v>223</v>
      </c>
    </row>
    <row r="154" spans="1:10" x14ac:dyDescent="0.3">
      <c r="A154" t="s">
        <v>153</v>
      </c>
      <c r="B154" s="18" t="s">
        <v>219</v>
      </c>
      <c r="C154" s="18">
        <v>2016</v>
      </c>
      <c r="D154" t="s">
        <v>60</v>
      </c>
      <c r="E154" t="s">
        <v>211</v>
      </c>
      <c r="F154" t="s">
        <v>214</v>
      </c>
      <c r="G154" t="s">
        <v>208</v>
      </c>
      <c r="I154" s="32">
        <v>20462897</v>
      </c>
      <c r="J154" s="18" t="s">
        <v>223</v>
      </c>
    </row>
    <row r="155" spans="1:10" x14ac:dyDescent="0.3">
      <c r="A155" t="s">
        <v>153</v>
      </c>
      <c r="B155" s="18" t="s">
        <v>219</v>
      </c>
      <c r="C155" s="18">
        <v>2016</v>
      </c>
      <c r="D155" t="s">
        <v>60</v>
      </c>
      <c r="E155" t="s">
        <v>211</v>
      </c>
      <c r="F155" t="s">
        <v>214</v>
      </c>
      <c r="G155" t="s">
        <v>89</v>
      </c>
      <c r="H155" t="s">
        <v>236</v>
      </c>
      <c r="I155" s="32">
        <v>1379036</v>
      </c>
      <c r="J155" s="18" t="s">
        <v>223</v>
      </c>
    </row>
    <row r="156" spans="1:10" x14ac:dyDescent="0.3">
      <c r="A156" t="s">
        <v>153</v>
      </c>
      <c r="B156" s="18" t="s">
        <v>219</v>
      </c>
      <c r="C156" s="18">
        <v>2016</v>
      </c>
      <c r="D156" t="s">
        <v>78</v>
      </c>
      <c r="E156" t="s">
        <v>211</v>
      </c>
      <c r="F156" t="s">
        <v>212</v>
      </c>
      <c r="G156" t="s">
        <v>215</v>
      </c>
      <c r="I156" s="32">
        <v>506304</v>
      </c>
      <c r="J156" s="18" t="s">
        <v>223</v>
      </c>
    </row>
    <row r="157" spans="1:10" x14ac:dyDescent="0.3">
      <c r="A157" t="s">
        <v>153</v>
      </c>
      <c r="B157" s="18" t="s">
        <v>219</v>
      </c>
      <c r="C157" s="18">
        <v>2016</v>
      </c>
      <c r="D157" t="s">
        <v>78</v>
      </c>
      <c r="E157" t="s">
        <v>211</v>
      </c>
      <c r="F157" t="s">
        <v>212</v>
      </c>
      <c r="G157" t="s">
        <v>208</v>
      </c>
      <c r="I157" s="32">
        <v>1659163</v>
      </c>
      <c r="J157" s="18" t="s">
        <v>223</v>
      </c>
    </row>
    <row r="158" spans="1:10" x14ac:dyDescent="0.3">
      <c r="A158" t="s">
        <v>153</v>
      </c>
      <c r="B158" s="18" t="s">
        <v>219</v>
      </c>
      <c r="C158" s="18">
        <v>2016</v>
      </c>
      <c r="D158" t="s">
        <v>78</v>
      </c>
      <c r="E158" t="s">
        <v>211</v>
      </c>
      <c r="F158" t="s">
        <v>212</v>
      </c>
      <c r="G158" t="s">
        <v>89</v>
      </c>
      <c r="H158" t="s">
        <v>236</v>
      </c>
      <c r="I158" s="32">
        <v>22466</v>
      </c>
      <c r="J158" s="18" t="s">
        <v>223</v>
      </c>
    </row>
    <row r="159" spans="1:10" x14ac:dyDescent="0.3">
      <c r="A159" t="s">
        <v>153</v>
      </c>
      <c r="B159" s="18" t="s">
        <v>219</v>
      </c>
      <c r="C159" s="18">
        <v>2016</v>
      </c>
      <c r="D159" t="s">
        <v>78</v>
      </c>
      <c r="E159" t="s">
        <v>211</v>
      </c>
      <c r="F159" t="s">
        <v>214</v>
      </c>
      <c r="G159" t="s">
        <v>215</v>
      </c>
      <c r="I159" s="32">
        <v>47130</v>
      </c>
      <c r="J159" s="18" t="s">
        <v>223</v>
      </c>
    </row>
    <row r="160" spans="1:10" x14ac:dyDescent="0.3">
      <c r="A160" t="s">
        <v>153</v>
      </c>
      <c r="B160" s="18" t="s">
        <v>219</v>
      </c>
      <c r="C160" s="18">
        <v>2016</v>
      </c>
      <c r="D160" t="s">
        <v>78</v>
      </c>
      <c r="E160" t="s">
        <v>211</v>
      </c>
      <c r="F160" t="s">
        <v>214</v>
      </c>
      <c r="G160" t="s">
        <v>208</v>
      </c>
      <c r="I160" s="32">
        <v>420117</v>
      </c>
      <c r="J160" s="18" t="s">
        <v>223</v>
      </c>
    </row>
    <row r="161" spans="1:10" x14ac:dyDescent="0.3">
      <c r="A161" t="s">
        <v>153</v>
      </c>
      <c r="B161" s="18" t="s">
        <v>219</v>
      </c>
      <c r="C161" s="18">
        <v>2016</v>
      </c>
      <c r="D161" t="s">
        <v>78</v>
      </c>
      <c r="E161" t="s">
        <v>211</v>
      </c>
      <c r="F161" t="s">
        <v>214</v>
      </c>
      <c r="G161" t="s">
        <v>89</v>
      </c>
      <c r="H161" t="s">
        <v>236</v>
      </c>
      <c r="I161" s="32">
        <v>1134</v>
      </c>
      <c r="J161" s="18" t="s">
        <v>223</v>
      </c>
    </row>
    <row r="162" spans="1:10" x14ac:dyDescent="0.3">
      <c r="A162" t="s">
        <v>154</v>
      </c>
      <c r="B162" s="18" t="s">
        <v>216</v>
      </c>
      <c r="C162" s="18">
        <v>2016</v>
      </c>
      <c r="D162" t="s">
        <v>60</v>
      </c>
      <c r="E162" t="s">
        <v>211</v>
      </c>
      <c r="F162" t="s">
        <v>212</v>
      </c>
      <c r="G162" t="s">
        <v>208</v>
      </c>
      <c r="I162" s="32">
        <v>23980487</v>
      </c>
      <c r="J162"/>
    </row>
    <row r="163" spans="1:10" x14ac:dyDescent="0.3">
      <c r="A163" t="s">
        <v>154</v>
      </c>
      <c r="B163" s="18" t="s">
        <v>216</v>
      </c>
      <c r="C163" s="18">
        <v>2016</v>
      </c>
      <c r="D163" t="s">
        <v>60</v>
      </c>
      <c r="E163" t="s">
        <v>211</v>
      </c>
      <c r="F163" t="s">
        <v>212</v>
      </c>
      <c r="G163" t="s">
        <v>89</v>
      </c>
      <c r="H163" t="s">
        <v>236</v>
      </c>
      <c r="I163" s="32">
        <v>2339537</v>
      </c>
      <c r="J163"/>
    </row>
    <row r="164" spans="1:10" x14ac:dyDescent="0.3">
      <c r="A164" t="s">
        <v>154</v>
      </c>
      <c r="B164" s="18" t="s">
        <v>216</v>
      </c>
      <c r="C164" s="18">
        <v>2016</v>
      </c>
      <c r="D164" t="s">
        <v>60</v>
      </c>
      <c r="E164" t="s">
        <v>211</v>
      </c>
      <c r="F164" t="s">
        <v>214</v>
      </c>
      <c r="G164" t="s">
        <v>208</v>
      </c>
      <c r="I164" s="32">
        <v>20049140</v>
      </c>
      <c r="J164"/>
    </row>
    <row r="165" spans="1:10" x14ac:dyDescent="0.3">
      <c r="A165" t="s">
        <v>154</v>
      </c>
      <c r="B165" s="18" t="s">
        <v>216</v>
      </c>
      <c r="C165" s="18">
        <v>2016</v>
      </c>
      <c r="D165" t="s">
        <v>60</v>
      </c>
      <c r="E165" t="s">
        <v>211</v>
      </c>
      <c r="F165" t="s">
        <v>214</v>
      </c>
      <c r="G165" t="s">
        <v>89</v>
      </c>
      <c r="H165" t="s">
        <v>236</v>
      </c>
      <c r="I165" s="32">
        <v>1708885</v>
      </c>
      <c r="J165"/>
    </row>
    <row r="166" spans="1:10" x14ac:dyDescent="0.3">
      <c r="A166" t="s">
        <v>154</v>
      </c>
      <c r="B166" s="18" t="s">
        <v>216</v>
      </c>
      <c r="C166" s="18">
        <v>2016</v>
      </c>
      <c r="D166" t="s">
        <v>78</v>
      </c>
      <c r="E166" t="s">
        <v>211</v>
      </c>
      <c r="F166" t="s">
        <v>212</v>
      </c>
      <c r="G166" t="s">
        <v>215</v>
      </c>
      <c r="I166" s="32">
        <v>488088</v>
      </c>
      <c r="J166"/>
    </row>
    <row r="167" spans="1:10" x14ac:dyDescent="0.3">
      <c r="A167" t="s">
        <v>154</v>
      </c>
      <c r="B167" s="18" t="s">
        <v>216</v>
      </c>
      <c r="C167" s="18">
        <v>2016</v>
      </c>
      <c r="D167" t="s">
        <v>78</v>
      </c>
      <c r="E167" t="s">
        <v>211</v>
      </c>
      <c r="F167" t="s">
        <v>212</v>
      </c>
      <c r="G167" t="s">
        <v>208</v>
      </c>
      <c r="I167" s="32">
        <v>1605549</v>
      </c>
      <c r="J167"/>
    </row>
    <row r="168" spans="1:10" x14ac:dyDescent="0.3">
      <c r="A168" t="s">
        <v>154</v>
      </c>
      <c r="B168" s="18" t="s">
        <v>216</v>
      </c>
      <c r="C168" s="18">
        <v>2016</v>
      </c>
      <c r="D168" t="s">
        <v>78</v>
      </c>
      <c r="E168" t="s">
        <v>211</v>
      </c>
      <c r="F168" t="s">
        <v>212</v>
      </c>
      <c r="G168" t="s">
        <v>89</v>
      </c>
      <c r="H168" t="s">
        <v>236</v>
      </c>
      <c r="I168" s="32">
        <v>27373</v>
      </c>
      <c r="J168"/>
    </row>
    <row r="169" spans="1:10" x14ac:dyDescent="0.3">
      <c r="A169" t="s">
        <v>154</v>
      </c>
      <c r="B169" s="18" t="s">
        <v>216</v>
      </c>
      <c r="C169" s="18">
        <v>2016</v>
      </c>
      <c r="D169" t="s">
        <v>78</v>
      </c>
      <c r="E169" t="s">
        <v>211</v>
      </c>
      <c r="F169" t="s">
        <v>214</v>
      </c>
      <c r="G169" t="s">
        <v>215</v>
      </c>
      <c r="I169" s="32">
        <v>46537</v>
      </c>
      <c r="J169"/>
    </row>
    <row r="170" spans="1:10" x14ac:dyDescent="0.3">
      <c r="A170" t="s">
        <v>154</v>
      </c>
      <c r="B170" s="18" t="s">
        <v>216</v>
      </c>
      <c r="C170" s="18">
        <v>2016</v>
      </c>
      <c r="D170" t="s">
        <v>78</v>
      </c>
      <c r="E170" t="s">
        <v>211</v>
      </c>
      <c r="F170" t="s">
        <v>214</v>
      </c>
      <c r="G170" t="s">
        <v>208</v>
      </c>
      <c r="I170" s="32">
        <v>417299</v>
      </c>
      <c r="J170"/>
    </row>
    <row r="171" spans="1:10" x14ac:dyDescent="0.3">
      <c r="A171" t="s">
        <v>154</v>
      </c>
      <c r="B171" s="18" t="s">
        <v>216</v>
      </c>
      <c r="C171" s="18">
        <v>2016</v>
      </c>
      <c r="D171" t="s">
        <v>78</v>
      </c>
      <c r="E171" t="s">
        <v>211</v>
      </c>
      <c r="F171" t="s">
        <v>214</v>
      </c>
      <c r="G171" t="s">
        <v>89</v>
      </c>
      <c r="H171" t="s">
        <v>236</v>
      </c>
      <c r="I171" s="32">
        <v>1370</v>
      </c>
      <c r="J171"/>
    </row>
    <row r="172" spans="1:10" x14ac:dyDescent="0.3">
      <c r="A172" t="s">
        <v>155</v>
      </c>
      <c r="B172" s="18" t="s">
        <v>217</v>
      </c>
      <c r="C172" s="18">
        <v>2016</v>
      </c>
      <c r="D172" t="s">
        <v>60</v>
      </c>
      <c r="E172" t="s">
        <v>211</v>
      </c>
      <c r="F172" t="s">
        <v>212</v>
      </c>
      <c r="G172" t="s">
        <v>208</v>
      </c>
      <c r="I172" s="32">
        <v>23591156</v>
      </c>
      <c r="J172" s="18" t="s">
        <v>224</v>
      </c>
    </row>
    <row r="173" spans="1:10" x14ac:dyDescent="0.3">
      <c r="A173" t="s">
        <v>155</v>
      </c>
      <c r="B173" s="18" t="s">
        <v>217</v>
      </c>
      <c r="C173" s="18">
        <v>2016</v>
      </c>
      <c r="D173" t="s">
        <v>60</v>
      </c>
      <c r="E173" t="s">
        <v>211</v>
      </c>
      <c r="F173" t="s">
        <v>212</v>
      </c>
      <c r="G173" t="s">
        <v>89</v>
      </c>
      <c r="H173" t="s">
        <v>236</v>
      </c>
      <c r="I173" s="32">
        <v>2794169</v>
      </c>
      <c r="J173" s="18" t="s">
        <v>224</v>
      </c>
    </row>
    <row r="174" spans="1:10" x14ac:dyDescent="0.3">
      <c r="A174" t="s">
        <v>155</v>
      </c>
      <c r="B174" s="18" t="s">
        <v>217</v>
      </c>
      <c r="C174" s="18">
        <v>2016</v>
      </c>
      <c r="D174" t="s">
        <v>60</v>
      </c>
      <c r="E174" t="s">
        <v>211</v>
      </c>
      <c r="F174" t="s">
        <v>214</v>
      </c>
      <c r="G174" t="s">
        <v>208</v>
      </c>
      <c r="I174" s="32">
        <v>19847570</v>
      </c>
      <c r="J174" s="18" t="s">
        <v>224</v>
      </c>
    </row>
    <row r="175" spans="1:10" x14ac:dyDescent="0.3">
      <c r="A175" t="s">
        <v>155</v>
      </c>
      <c r="B175" s="18" t="s">
        <v>217</v>
      </c>
      <c r="C175" s="18">
        <v>2016</v>
      </c>
      <c r="D175" t="s">
        <v>60</v>
      </c>
      <c r="E175" t="s">
        <v>211</v>
      </c>
      <c r="F175" t="s">
        <v>214</v>
      </c>
      <c r="G175" t="s">
        <v>89</v>
      </c>
      <c r="H175" t="s">
        <v>236</v>
      </c>
      <c r="I175" s="32">
        <v>2069121</v>
      </c>
      <c r="J175" s="18" t="s">
        <v>224</v>
      </c>
    </row>
    <row r="176" spans="1:10" x14ac:dyDescent="0.3">
      <c r="A176" t="s">
        <v>155</v>
      </c>
      <c r="B176" s="18" t="s">
        <v>217</v>
      </c>
      <c r="C176" s="18">
        <v>2016</v>
      </c>
      <c r="D176" t="s">
        <v>78</v>
      </c>
      <c r="E176" t="s">
        <v>211</v>
      </c>
      <c r="F176" t="s">
        <v>212</v>
      </c>
      <c r="G176" t="s">
        <v>215</v>
      </c>
      <c r="I176" s="32">
        <v>498756</v>
      </c>
      <c r="J176" s="18" t="s">
        <v>224</v>
      </c>
    </row>
    <row r="177" spans="1:10" x14ac:dyDescent="0.3">
      <c r="A177" t="s">
        <v>155</v>
      </c>
      <c r="B177" s="18" t="s">
        <v>217</v>
      </c>
      <c r="C177" s="18">
        <v>2016</v>
      </c>
      <c r="D177" t="s">
        <v>78</v>
      </c>
      <c r="E177" t="s">
        <v>211</v>
      </c>
      <c r="F177" t="s">
        <v>212</v>
      </c>
      <c r="G177" t="s">
        <v>208</v>
      </c>
      <c r="I177" s="32">
        <v>1589466</v>
      </c>
      <c r="J177" s="18" t="s">
        <v>224</v>
      </c>
    </row>
    <row r="178" spans="1:10" x14ac:dyDescent="0.3">
      <c r="A178" t="s">
        <v>155</v>
      </c>
      <c r="B178" s="18" t="s">
        <v>217</v>
      </c>
      <c r="C178" s="18">
        <v>2016</v>
      </c>
      <c r="D178" t="s">
        <v>78</v>
      </c>
      <c r="E178" t="s">
        <v>211</v>
      </c>
      <c r="F178" t="s">
        <v>212</v>
      </c>
      <c r="G178" t="s">
        <v>89</v>
      </c>
      <c r="H178" t="s">
        <v>236</v>
      </c>
      <c r="I178" s="32">
        <v>32252</v>
      </c>
      <c r="J178" s="18" t="s">
        <v>224</v>
      </c>
    </row>
    <row r="179" spans="1:10" x14ac:dyDescent="0.3">
      <c r="A179" t="s">
        <v>155</v>
      </c>
      <c r="B179" s="18" t="s">
        <v>217</v>
      </c>
      <c r="C179" s="18">
        <v>2016</v>
      </c>
      <c r="D179" t="s">
        <v>78</v>
      </c>
      <c r="E179" t="s">
        <v>211</v>
      </c>
      <c r="F179" t="s">
        <v>214</v>
      </c>
      <c r="G179" t="s">
        <v>215</v>
      </c>
      <c r="I179" s="32">
        <v>50314</v>
      </c>
      <c r="J179" s="18" t="s">
        <v>224</v>
      </c>
    </row>
    <row r="180" spans="1:10" x14ac:dyDescent="0.3">
      <c r="A180" t="s">
        <v>155</v>
      </c>
      <c r="B180" s="18" t="s">
        <v>217</v>
      </c>
      <c r="C180" s="18">
        <v>2016</v>
      </c>
      <c r="D180" t="s">
        <v>78</v>
      </c>
      <c r="E180" t="s">
        <v>211</v>
      </c>
      <c r="F180" t="s">
        <v>214</v>
      </c>
      <c r="G180" t="s">
        <v>208</v>
      </c>
      <c r="I180" s="32">
        <v>406541</v>
      </c>
      <c r="J180" s="18" t="s">
        <v>224</v>
      </c>
    </row>
    <row r="181" spans="1:10" x14ac:dyDescent="0.3">
      <c r="A181" t="s">
        <v>155</v>
      </c>
      <c r="B181" s="18" t="s">
        <v>217</v>
      </c>
      <c r="C181" s="18">
        <v>2016</v>
      </c>
      <c r="D181" t="s">
        <v>78</v>
      </c>
      <c r="E181" t="s">
        <v>211</v>
      </c>
      <c r="F181" t="s">
        <v>214</v>
      </c>
      <c r="G181" t="s">
        <v>89</v>
      </c>
      <c r="H181" t="s">
        <v>236</v>
      </c>
      <c r="I181" s="32">
        <v>1545</v>
      </c>
      <c r="J181" s="18" t="s">
        <v>224</v>
      </c>
    </row>
    <row r="182" spans="1:10" x14ac:dyDescent="0.3">
      <c r="A182" t="s">
        <v>156</v>
      </c>
      <c r="B182" s="18" t="s">
        <v>218</v>
      </c>
      <c r="C182" s="18">
        <v>2017</v>
      </c>
      <c r="D182" t="s">
        <v>60</v>
      </c>
      <c r="E182" t="s">
        <v>211</v>
      </c>
      <c r="F182" t="s">
        <v>212</v>
      </c>
      <c r="G182" t="s">
        <v>208</v>
      </c>
      <c r="I182" s="32">
        <v>22807443</v>
      </c>
      <c r="J182"/>
    </row>
    <row r="183" spans="1:10" x14ac:dyDescent="0.3">
      <c r="A183" t="s">
        <v>156</v>
      </c>
      <c r="B183" s="18" t="s">
        <v>218</v>
      </c>
      <c r="C183" s="18">
        <v>2017</v>
      </c>
      <c r="D183" t="s">
        <v>60</v>
      </c>
      <c r="E183" t="s">
        <v>211</v>
      </c>
      <c r="F183" t="s">
        <v>212</v>
      </c>
      <c r="G183" t="s">
        <v>89</v>
      </c>
      <c r="H183" t="s">
        <v>236</v>
      </c>
      <c r="I183" s="32">
        <v>3303814</v>
      </c>
      <c r="J183"/>
    </row>
    <row r="184" spans="1:10" x14ac:dyDescent="0.3">
      <c r="A184" t="s">
        <v>156</v>
      </c>
      <c r="B184" s="18" t="s">
        <v>218</v>
      </c>
      <c r="C184" s="18">
        <v>2017</v>
      </c>
      <c r="D184" t="s">
        <v>60</v>
      </c>
      <c r="E184" t="s">
        <v>211</v>
      </c>
      <c r="F184" t="s">
        <v>214</v>
      </c>
      <c r="G184" t="s">
        <v>208</v>
      </c>
      <c r="I184" s="32">
        <v>19222403</v>
      </c>
      <c r="J184"/>
    </row>
    <row r="185" spans="1:10" x14ac:dyDescent="0.3">
      <c r="A185" t="s">
        <v>156</v>
      </c>
      <c r="B185" s="18" t="s">
        <v>218</v>
      </c>
      <c r="C185" s="18">
        <v>2017</v>
      </c>
      <c r="D185" t="s">
        <v>60</v>
      </c>
      <c r="E185" t="s">
        <v>211</v>
      </c>
      <c r="F185" t="s">
        <v>214</v>
      </c>
      <c r="G185" t="s">
        <v>89</v>
      </c>
      <c r="H185" t="s">
        <v>236</v>
      </c>
      <c r="I185" s="32">
        <v>2459603</v>
      </c>
      <c r="J185"/>
    </row>
    <row r="186" spans="1:10" x14ac:dyDescent="0.3">
      <c r="A186" t="s">
        <v>156</v>
      </c>
      <c r="B186" s="18" t="s">
        <v>218</v>
      </c>
      <c r="C186" s="18">
        <v>2017</v>
      </c>
      <c r="D186" t="s">
        <v>78</v>
      </c>
      <c r="E186" t="s">
        <v>211</v>
      </c>
      <c r="F186" t="s">
        <v>212</v>
      </c>
      <c r="G186" t="s">
        <v>215</v>
      </c>
      <c r="I186" s="32">
        <v>497092</v>
      </c>
      <c r="J186"/>
    </row>
    <row r="187" spans="1:10" x14ac:dyDescent="0.3">
      <c r="A187" t="s">
        <v>156</v>
      </c>
      <c r="B187" s="18" t="s">
        <v>218</v>
      </c>
      <c r="C187" s="18">
        <v>2017</v>
      </c>
      <c r="D187" t="s">
        <v>78</v>
      </c>
      <c r="E187" t="s">
        <v>211</v>
      </c>
      <c r="F187" t="s">
        <v>212</v>
      </c>
      <c r="G187" t="s">
        <v>208</v>
      </c>
      <c r="I187" s="32">
        <v>1549754</v>
      </c>
      <c r="J187"/>
    </row>
    <row r="188" spans="1:10" x14ac:dyDescent="0.3">
      <c r="A188" t="s">
        <v>156</v>
      </c>
      <c r="B188" s="18" t="s">
        <v>218</v>
      </c>
      <c r="C188" s="18">
        <v>2017</v>
      </c>
      <c r="D188" t="s">
        <v>78</v>
      </c>
      <c r="E188" t="s">
        <v>211</v>
      </c>
      <c r="F188" t="s">
        <v>212</v>
      </c>
      <c r="G188" t="s">
        <v>89</v>
      </c>
      <c r="H188" t="s">
        <v>236</v>
      </c>
      <c r="I188" s="32">
        <v>36672</v>
      </c>
      <c r="J188"/>
    </row>
    <row r="189" spans="1:10" x14ac:dyDescent="0.3">
      <c r="A189" t="s">
        <v>156</v>
      </c>
      <c r="B189" s="18" t="s">
        <v>218</v>
      </c>
      <c r="C189" s="18">
        <v>2017</v>
      </c>
      <c r="D189" t="s">
        <v>78</v>
      </c>
      <c r="E189" t="s">
        <v>211</v>
      </c>
      <c r="F189" t="s">
        <v>214</v>
      </c>
      <c r="G189" t="s">
        <v>215</v>
      </c>
      <c r="I189" s="32">
        <v>54295</v>
      </c>
      <c r="J189"/>
    </row>
    <row r="190" spans="1:10" x14ac:dyDescent="0.3">
      <c r="A190" t="s">
        <v>156</v>
      </c>
      <c r="B190" s="18" t="s">
        <v>218</v>
      </c>
      <c r="C190" s="18">
        <v>2017</v>
      </c>
      <c r="D190" t="s">
        <v>78</v>
      </c>
      <c r="E190" t="s">
        <v>211</v>
      </c>
      <c r="F190" t="s">
        <v>214</v>
      </c>
      <c r="G190" t="s">
        <v>208</v>
      </c>
      <c r="I190" s="32">
        <v>397035</v>
      </c>
      <c r="J190"/>
    </row>
    <row r="191" spans="1:10" x14ac:dyDescent="0.3">
      <c r="A191" t="s">
        <v>156</v>
      </c>
      <c r="B191" s="18" t="s">
        <v>218</v>
      </c>
      <c r="C191" s="18">
        <v>2017</v>
      </c>
      <c r="D191" t="s">
        <v>78</v>
      </c>
      <c r="E191" t="s">
        <v>211</v>
      </c>
      <c r="F191" t="s">
        <v>214</v>
      </c>
      <c r="G191" t="s">
        <v>89</v>
      </c>
      <c r="H191" t="s">
        <v>236</v>
      </c>
      <c r="I191" s="32">
        <v>1768</v>
      </c>
      <c r="J191"/>
    </row>
    <row r="192" spans="1:10" x14ac:dyDescent="0.3">
      <c r="A192" t="s">
        <v>157</v>
      </c>
      <c r="B192" s="18" t="s">
        <v>219</v>
      </c>
      <c r="C192" s="18">
        <v>2017</v>
      </c>
      <c r="D192" t="s">
        <v>60</v>
      </c>
      <c r="E192" t="s">
        <v>211</v>
      </c>
      <c r="F192" t="s">
        <v>212</v>
      </c>
      <c r="G192" t="s">
        <v>208</v>
      </c>
      <c r="I192" s="32">
        <v>21985359</v>
      </c>
      <c r="J192"/>
    </row>
    <row r="193" spans="1:9" x14ac:dyDescent="0.3">
      <c r="A193" t="s">
        <v>157</v>
      </c>
      <c r="B193" s="18" t="s">
        <v>219</v>
      </c>
      <c r="C193" s="18">
        <v>2017</v>
      </c>
      <c r="D193" t="s">
        <v>60</v>
      </c>
      <c r="E193" t="s">
        <v>211</v>
      </c>
      <c r="F193" t="s">
        <v>212</v>
      </c>
      <c r="G193" t="s">
        <v>89</v>
      </c>
      <c r="H193" t="s">
        <v>236</v>
      </c>
      <c r="I193" s="32">
        <v>3799349</v>
      </c>
    </row>
    <row r="194" spans="1:9" x14ac:dyDescent="0.3">
      <c r="A194" t="s">
        <v>157</v>
      </c>
      <c r="B194" s="18" t="s">
        <v>219</v>
      </c>
      <c r="C194" s="18">
        <v>2017</v>
      </c>
      <c r="D194" t="s">
        <v>60</v>
      </c>
      <c r="E194" t="s">
        <v>211</v>
      </c>
      <c r="F194" t="s">
        <v>214</v>
      </c>
      <c r="G194" t="s">
        <v>208</v>
      </c>
      <c r="I194" s="32">
        <v>18500128</v>
      </c>
    </row>
    <row r="195" spans="1:9" x14ac:dyDescent="0.3">
      <c r="A195" t="s">
        <v>157</v>
      </c>
      <c r="B195" s="18" t="s">
        <v>219</v>
      </c>
      <c r="C195" s="18">
        <v>2017</v>
      </c>
      <c r="D195" t="s">
        <v>60</v>
      </c>
      <c r="E195" t="s">
        <v>211</v>
      </c>
      <c r="F195" t="s">
        <v>214</v>
      </c>
      <c r="G195" t="s">
        <v>89</v>
      </c>
      <c r="H195" t="s">
        <v>236</v>
      </c>
      <c r="I195" s="32">
        <v>2863132</v>
      </c>
    </row>
    <row r="196" spans="1:9" x14ac:dyDescent="0.3">
      <c r="A196" t="s">
        <v>157</v>
      </c>
      <c r="B196" s="18" t="s">
        <v>219</v>
      </c>
      <c r="C196" s="18">
        <v>2017</v>
      </c>
      <c r="D196" t="s">
        <v>78</v>
      </c>
      <c r="E196" t="s">
        <v>211</v>
      </c>
      <c r="F196" t="s">
        <v>212</v>
      </c>
      <c r="G196" t="s">
        <v>215</v>
      </c>
      <c r="I196" s="32">
        <v>498456</v>
      </c>
    </row>
    <row r="197" spans="1:9" x14ac:dyDescent="0.3">
      <c r="A197" t="s">
        <v>157</v>
      </c>
      <c r="B197" s="18" t="s">
        <v>219</v>
      </c>
      <c r="C197" s="18">
        <v>2017</v>
      </c>
      <c r="D197" t="s">
        <v>78</v>
      </c>
      <c r="E197" t="s">
        <v>211</v>
      </c>
      <c r="F197" t="s">
        <v>212</v>
      </c>
      <c r="G197" t="s">
        <v>208</v>
      </c>
      <c r="I197" s="32">
        <v>1527968</v>
      </c>
    </row>
    <row r="198" spans="1:9" x14ac:dyDescent="0.3">
      <c r="A198" t="s">
        <v>157</v>
      </c>
      <c r="B198" s="18" t="s">
        <v>219</v>
      </c>
      <c r="C198" s="18">
        <v>2017</v>
      </c>
      <c r="D198" t="s">
        <v>78</v>
      </c>
      <c r="E198" t="s">
        <v>211</v>
      </c>
      <c r="F198" t="s">
        <v>212</v>
      </c>
      <c r="G198" t="s">
        <v>89</v>
      </c>
      <c r="H198" t="s">
        <v>236</v>
      </c>
      <c r="I198" s="32">
        <v>40271</v>
      </c>
    </row>
    <row r="199" spans="1:9" x14ac:dyDescent="0.3">
      <c r="A199" t="s">
        <v>157</v>
      </c>
      <c r="B199" s="18" t="s">
        <v>219</v>
      </c>
      <c r="C199" s="18">
        <v>2017</v>
      </c>
      <c r="D199" t="s">
        <v>78</v>
      </c>
      <c r="E199" t="s">
        <v>211</v>
      </c>
      <c r="F199" t="s">
        <v>214</v>
      </c>
      <c r="G199" t="s">
        <v>215</v>
      </c>
      <c r="I199" s="32">
        <v>53702</v>
      </c>
    </row>
    <row r="200" spans="1:9" x14ac:dyDescent="0.3">
      <c r="A200" t="s">
        <v>157</v>
      </c>
      <c r="B200" s="18" t="s">
        <v>219</v>
      </c>
      <c r="C200" s="18">
        <v>2017</v>
      </c>
      <c r="D200" t="s">
        <v>78</v>
      </c>
      <c r="E200" t="s">
        <v>211</v>
      </c>
      <c r="F200" t="s">
        <v>214</v>
      </c>
      <c r="G200" t="s">
        <v>208</v>
      </c>
      <c r="I200" s="32">
        <v>382946</v>
      </c>
    </row>
    <row r="201" spans="1:9" x14ac:dyDescent="0.3">
      <c r="A201" t="s">
        <v>157</v>
      </c>
      <c r="B201" s="18" t="s">
        <v>219</v>
      </c>
      <c r="C201" s="18">
        <v>2017</v>
      </c>
      <c r="D201" t="s">
        <v>78</v>
      </c>
      <c r="E201" t="s">
        <v>211</v>
      </c>
      <c r="F201" t="s">
        <v>214</v>
      </c>
      <c r="G201" t="s">
        <v>89</v>
      </c>
      <c r="H201" t="s">
        <v>236</v>
      </c>
      <c r="I201" s="32">
        <v>2021</v>
      </c>
    </row>
    <row r="202" spans="1:9" x14ac:dyDescent="0.3">
      <c r="A202" t="s">
        <v>158</v>
      </c>
      <c r="B202" s="18" t="s">
        <v>216</v>
      </c>
      <c r="C202" s="18">
        <v>2017</v>
      </c>
      <c r="D202" t="s">
        <v>60</v>
      </c>
      <c r="E202" t="s">
        <v>211</v>
      </c>
      <c r="F202" t="s">
        <v>212</v>
      </c>
      <c r="G202" t="s">
        <v>208</v>
      </c>
      <c r="I202" s="32">
        <v>21197581</v>
      </c>
    </row>
    <row r="203" spans="1:9" x14ac:dyDescent="0.3">
      <c r="A203" t="s">
        <v>158</v>
      </c>
      <c r="B203" s="18" t="s">
        <v>216</v>
      </c>
      <c r="C203" s="18">
        <v>2017</v>
      </c>
      <c r="D203" t="s">
        <v>60</v>
      </c>
      <c r="E203" t="s">
        <v>211</v>
      </c>
      <c r="F203" t="s">
        <v>212</v>
      </c>
      <c r="G203" t="s">
        <v>89</v>
      </c>
      <c r="H203" t="s">
        <v>236</v>
      </c>
      <c r="I203" s="32">
        <v>4306175</v>
      </c>
    </row>
    <row r="204" spans="1:9" x14ac:dyDescent="0.3">
      <c r="A204" t="s">
        <v>158</v>
      </c>
      <c r="B204" s="18" t="s">
        <v>216</v>
      </c>
      <c r="C204" s="18">
        <v>2017</v>
      </c>
      <c r="D204" t="s">
        <v>60</v>
      </c>
      <c r="E204" t="s">
        <v>211</v>
      </c>
      <c r="F204" t="s">
        <v>214</v>
      </c>
      <c r="G204" t="s">
        <v>208</v>
      </c>
      <c r="I204" s="32">
        <v>17851025</v>
      </c>
    </row>
    <row r="205" spans="1:9" x14ac:dyDescent="0.3">
      <c r="A205" t="s">
        <v>158</v>
      </c>
      <c r="B205" s="18" t="s">
        <v>216</v>
      </c>
      <c r="C205" s="18">
        <v>2017</v>
      </c>
      <c r="D205" t="s">
        <v>60</v>
      </c>
      <c r="E205" t="s">
        <v>211</v>
      </c>
      <c r="F205" t="s">
        <v>214</v>
      </c>
      <c r="G205" t="s">
        <v>89</v>
      </c>
      <c r="H205" t="s">
        <v>236</v>
      </c>
      <c r="I205" s="32">
        <v>3284119</v>
      </c>
    </row>
    <row r="206" spans="1:9" x14ac:dyDescent="0.3">
      <c r="A206" t="s">
        <v>158</v>
      </c>
      <c r="B206" s="18" t="s">
        <v>216</v>
      </c>
      <c r="C206" s="18">
        <v>2017</v>
      </c>
      <c r="D206" t="s">
        <v>78</v>
      </c>
      <c r="E206" t="s">
        <v>211</v>
      </c>
      <c r="F206" t="s">
        <v>212</v>
      </c>
      <c r="G206" t="s">
        <v>215</v>
      </c>
      <c r="I206" s="32">
        <v>500089</v>
      </c>
    </row>
    <row r="207" spans="1:9" x14ac:dyDescent="0.3">
      <c r="A207" t="s">
        <v>158</v>
      </c>
      <c r="B207" s="18" t="s">
        <v>216</v>
      </c>
      <c r="C207" s="18">
        <v>2017</v>
      </c>
      <c r="D207" t="s">
        <v>78</v>
      </c>
      <c r="E207" t="s">
        <v>211</v>
      </c>
      <c r="F207" t="s">
        <v>212</v>
      </c>
      <c r="G207" t="s">
        <v>208</v>
      </c>
      <c r="I207" s="32">
        <v>1486995</v>
      </c>
    </row>
    <row r="208" spans="1:9" x14ac:dyDescent="0.3">
      <c r="A208" t="s">
        <v>158</v>
      </c>
      <c r="B208" s="18" t="s">
        <v>216</v>
      </c>
      <c r="C208" s="18">
        <v>2017</v>
      </c>
      <c r="D208" t="s">
        <v>78</v>
      </c>
      <c r="E208" t="s">
        <v>211</v>
      </c>
      <c r="F208" t="s">
        <v>212</v>
      </c>
      <c r="G208" t="s">
        <v>89</v>
      </c>
      <c r="H208" t="s">
        <v>236</v>
      </c>
      <c r="I208" s="32">
        <v>43888</v>
      </c>
    </row>
    <row r="209" spans="1:10" x14ac:dyDescent="0.3">
      <c r="A209" t="s">
        <v>158</v>
      </c>
      <c r="B209" s="18" t="s">
        <v>216</v>
      </c>
      <c r="C209" s="18">
        <v>2017</v>
      </c>
      <c r="D209" t="s">
        <v>78</v>
      </c>
      <c r="E209" t="s">
        <v>211</v>
      </c>
      <c r="F209" t="s">
        <v>214</v>
      </c>
      <c r="G209" t="s">
        <v>215</v>
      </c>
      <c r="I209" s="32">
        <v>52906</v>
      </c>
      <c r="J209"/>
    </row>
    <row r="210" spans="1:10" x14ac:dyDescent="0.3">
      <c r="A210" t="s">
        <v>158</v>
      </c>
      <c r="B210" s="18" t="s">
        <v>216</v>
      </c>
      <c r="C210" s="18">
        <v>2017</v>
      </c>
      <c r="D210" t="s">
        <v>78</v>
      </c>
      <c r="E210" t="s">
        <v>211</v>
      </c>
      <c r="F210" t="s">
        <v>214</v>
      </c>
      <c r="G210" t="s">
        <v>208</v>
      </c>
      <c r="I210" s="32">
        <v>375435</v>
      </c>
      <c r="J210"/>
    </row>
    <row r="211" spans="1:10" x14ac:dyDescent="0.3">
      <c r="A211" t="s">
        <v>158</v>
      </c>
      <c r="B211" s="18" t="s">
        <v>216</v>
      </c>
      <c r="C211" s="18">
        <v>2017</v>
      </c>
      <c r="D211" t="s">
        <v>78</v>
      </c>
      <c r="E211" t="s">
        <v>211</v>
      </c>
      <c r="F211" t="s">
        <v>214</v>
      </c>
      <c r="G211" t="s">
        <v>89</v>
      </c>
      <c r="H211" t="s">
        <v>236</v>
      </c>
      <c r="I211" s="32">
        <v>2096</v>
      </c>
      <c r="J211"/>
    </row>
    <row r="212" spans="1:10" x14ac:dyDescent="0.3">
      <c r="A212" t="s">
        <v>159</v>
      </c>
      <c r="B212" s="18" t="s">
        <v>217</v>
      </c>
      <c r="C212" s="18">
        <v>2017</v>
      </c>
      <c r="D212" t="s">
        <v>60</v>
      </c>
      <c r="E212" t="s">
        <v>211</v>
      </c>
      <c r="F212" t="s">
        <v>212</v>
      </c>
      <c r="G212" t="s">
        <v>208</v>
      </c>
      <c r="I212" s="32">
        <v>20676394</v>
      </c>
      <c r="J212" s="18" t="s">
        <v>225</v>
      </c>
    </row>
    <row r="213" spans="1:10" x14ac:dyDescent="0.3">
      <c r="A213" t="s">
        <v>159</v>
      </c>
      <c r="B213" s="18" t="s">
        <v>217</v>
      </c>
      <c r="C213" s="18">
        <v>2017</v>
      </c>
      <c r="D213" t="s">
        <v>60</v>
      </c>
      <c r="E213" t="s">
        <v>211</v>
      </c>
      <c r="F213" t="s">
        <v>212</v>
      </c>
      <c r="G213" t="s">
        <v>89</v>
      </c>
      <c r="H213" t="s">
        <v>236</v>
      </c>
      <c r="I213" s="32">
        <v>5009188</v>
      </c>
      <c r="J213" s="18" t="s">
        <v>225</v>
      </c>
    </row>
    <row r="214" spans="1:10" x14ac:dyDescent="0.3">
      <c r="A214" t="s">
        <v>159</v>
      </c>
      <c r="B214" s="18" t="s">
        <v>217</v>
      </c>
      <c r="C214" s="18">
        <v>2017</v>
      </c>
      <c r="D214" t="s">
        <v>60</v>
      </c>
      <c r="E214" t="s">
        <v>211</v>
      </c>
      <c r="F214" t="s">
        <v>214</v>
      </c>
      <c r="G214" t="s">
        <v>208</v>
      </c>
      <c r="I214" s="32">
        <v>17529114</v>
      </c>
      <c r="J214" s="18" t="s">
        <v>225</v>
      </c>
    </row>
    <row r="215" spans="1:10" x14ac:dyDescent="0.3">
      <c r="A215" t="s">
        <v>159</v>
      </c>
      <c r="B215" s="18" t="s">
        <v>217</v>
      </c>
      <c r="C215" s="18">
        <v>2017</v>
      </c>
      <c r="D215" t="s">
        <v>60</v>
      </c>
      <c r="E215" t="s">
        <v>211</v>
      </c>
      <c r="F215" t="s">
        <v>214</v>
      </c>
      <c r="G215" t="s">
        <v>89</v>
      </c>
      <c r="H215" t="s">
        <v>236</v>
      </c>
      <c r="I215" s="32">
        <v>3753303</v>
      </c>
      <c r="J215" s="18" t="s">
        <v>225</v>
      </c>
    </row>
    <row r="216" spans="1:10" x14ac:dyDescent="0.3">
      <c r="A216" t="s">
        <v>159</v>
      </c>
      <c r="B216" s="18" t="s">
        <v>217</v>
      </c>
      <c r="C216" s="18">
        <v>2017</v>
      </c>
      <c r="D216" t="s">
        <v>78</v>
      </c>
      <c r="E216" t="s">
        <v>211</v>
      </c>
      <c r="F216" t="s">
        <v>212</v>
      </c>
      <c r="G216" t="s">
        <v>215</v>
      </c>
      <c r="I216" s="32">
        <v>525219</v>
      </c>
      <c r="J216" s="18" t="s">
        <v>225</v>
      </c>
    </row>
    <row r="217" spans="1:10" x14ac:dyDescent="0.3">
      <c r="A217" t="s">
        <v>159</v>
      </c>
      <c r="B217" s="18" t="s">
        <v>217</v>
      </c>
      <c r="C217" s="18">
        <v>2017</v>
      </c>
      <c r="D217" t="s">
        <v>78</v>
      </c>
      <c r="E217" t="s">
        <v>211</v>
      </c>
      <c r="F217" t="s">
        <v>212</v>
      </c>
      <c r="G217" t="s">
        <v>208</v>
      </c>
      <c r="I217" s="32">
        <v>1422472</v>
      </c>
      <c r="J217" s="18" t="s">
        <v>225</v>
      </c>
    </row>
    <row r="218" spans="1:10" x14ac:dyDescent="0.3">
      <c r="A218" t="s">
        <v>159</v>
      </c>
      <c r="B218" s="18" t="s">
        <v>217</v>
      </c>
      <c r="C218" s="18">
        <v>2017</v>
      </c>
      <c r="D218" t="s">
        <v>78</v>
      </c>
      <c r="E218" t="s">
        <v>211</v>
      </c>
      <c r="F218" t="s">
        <v>212</v>
      </c>
      <c r="G218" t="s">
        <v>89</v>
      </c>
      <c r="H218" t="s">
        <v>236</v>
      </c>
      <c r="I218" s="32">
        <v>49546</v>
      </c>
      <c r="J218" s="18" t="s">
        <v>225</v>
      </c>
    </row>
    <row r="219" spans="1:10" x14ac:dyDescent="0.3">
      <c r="A219" t="s">
        <v>159</v>
      </c>
      <c r="B219" s="18" t="s">
        <v>217</v>
      </c>
      <c r="C219" s="18">
        <v>2017</v>
      </c>
      <c r="D219" t="s">
        <v>78</v>
      </c>
      <c r="E219" t="s">
        <v>211</v>
      </c>
      <c r="F219" t="s">
        <v>214</v>
      </c>
      <c r="G219" t="s">
        <v>215</v>
      </c>
      <c r="I219" s="32">
        <v>59889</v>
      </c>
      <c r="J219" s="18" t="s">
        <v>225</v>
      </c>
    </row>
    <row r="220" spans="1:10" x14ac:dyDescent="0.3">
      <c r="A220" t="s">
        <v>159</v>
      </c>
      <c r="B220" s="18" t="s">
        <v>217</v>
      </c>
      <c r="C220" s="18">
        <v>2017</v>
      </c>
      <c r="D220" t="s">
        <v>78</v>
      </c>
      <c r="E220" t="s">
        <v>211</v>
      </c>
      <c r="F220" t="s">
        <v>214</v>
      </c>
      <c r="G220" t="s">
        <v>208</v>
      </c>
      <c r="I220" s="32">
        <v>353981</v>
      </c>
      <c r="J220" s="18" t="s">
        <v>225</v>
      </c>
    </row>
    <row r="221" spans="1:10" x14ac:dyDescent="0.3">
      <c r="A221" t="s">
        <v>159</v>
      </c>
      <c r="B221" s="18" t="s">
        <v>217</v>
      </c>
      <c r="C221" s="18">
        <v>2017</v>
      </c>
      <c r="D221" t="s">
        <v>78</v>
      </c>
      <c r="E221" t="s">
        <v>211</v>
      </c>
      <c r="F221" t="s">
        <v>214</v>
      </c>
      <c r="G221" t="s">
        <v>89</v>
      </c>
      <c r="H221" t="s">
        <v>236</v>
      </c>
      <c r="I221" s="32">
        <v>2334</v>
      </c>
      <c r="J221" s="18" t="s">
        <v>225</v>
      </c>
    </row>
    <row r="222" spans="1:10" x14ac:dyDescent="0.3">
      <c r="A222" t="s">
        <v>160</v>
      </c>
      <c r="B222" s="18" t="s">
        <v>218</v>
      </c>
      <c r="C222" s="18">
        <v>2018</v>
      </c>
      <c r="D222" t="s">
        <v>60</v>
      </c>
      <c r="E222" t="s">
        <v>211</v>
      </c>
      <c r="F222" t="s">
        <v>212</v>
      </c>
      <c r="G222" t="s">
        <v>208</v>
      </c>
      <c r="I222" s="32">
        <v>20188355</v>
      </c>
      <c r="J222" s="18" t="s">
        <v>226</v>
      </c>
    </row>
    <row r="223" spans="1:10" x14ac:dyDescent="0.3">
      <c r="A223" t="s">
        <v>160</v>
      </c>
      <c r="B223" s="18" t="s">
        <v>218</v>
      </c>
      <c r="C223" s="18">
        <v>2018</v>
      </c>
      <c r="D223" t="s">
        <v>60</v>
      </c>
      <c r="E223" t="s">
        <v>211</v>
      </c>
      <c r="F223" t="s">
        <v>212</v>
      </c>
      <c r="G223" t="s">
        <v>89</v>
      </c>
      <c r="H223" t="s">
        <v>236</v>
      </c>
      <c r="I223" s="32">
        <v>5599628</v>
      </c>
      <c r="J223" s="18" t="s">
        <v>226</v>
      </c>
    </row>
    <row r="224" spans="1:10" x14ac:dyDescent="0.3">
      <c r="A224" t="s">
        <v>160</v>
      </c>
      <c r="B224" s="18" t="s">
        <v>218</v>
      </c>
      <c r="C224" s="18">
        <v>2018</v>
      </c>
      <c r="D224" t="s">
        <v>60</v>
      </c>
      <c r="E224" t="s">
        <v>211</v>
      </c>
      <c r="F224" t="s">
        <v>214</v>
      </c>
      <c r="G224" t="s">
        <v>208</v>
      </c>
      <c r="I224" s="32">
        <v>17234249</v>
      </c>
      <c r="J224" s="18" t="s">
        <v>226</v>
      </c>
    </row>
    <row r="225" spans="1:10" x14ac:dyDescent="0.3">
      <c r="A225" t="s">
        <v>160</v>
      </c>
      <c r="B225" s="18" t="s">
        <v>218</v>
      </c>
      <c r="C225" s="18">
        <v>2018</v>
      </c>
      <c r="D225" t="s">
        <v>60</v>
      </c>
      <c r="E225" t="s">
        <v>211</v>
      </c>
      <c r="F225" t="s">
        <v>214</v>
      </c>
      <c r="G225" t="s">
        <v>89</v>
      </c>
      <c r="H225" t="s">
        <v>236</v>
      </c>
      <c r="I225" s="32">
        <v>4189869</v>
      </c>
      <c r="J225" s="18" t="s">
        <v>226</v>
      </c>
    </row>
    <row r="226" spans="1:10" x14ac:dyDescent="0.3">
      <c r="A226" t="s">
        <v>160</v>
      </c>
      <c r="B226" s="18" t="s">
        <v>218</v>
      </c>
      <c r="C226" s="18">
        <v>2018</v>
      </c>
      <c r="D226" t="s">
        <v>78</v>
      </c>
      <c r="E226" t="s">
        <v>211</v>
      </c>
      <c r="F226" t="s">
        <v>212</v>
      </c>
      <c r="G226" t="s">
        <v>215</v>
      </c>
      <c r="I226" s="32">
        <v>513501</v>
      </c>
      <c r="J226" s="18" t="s">
        <v>226</v>
      </c>
    </row>
    <row r="227" spans="1:10" x14ac:dyDescent="0.3">
      <c r="A227" t="s">
        <v>160</v>
      </c>
      <c r="B227" s="18" t="s">
        <v>218</v>
      </c>
      <c r="C227" s="18">
        <v>2018</v>
      </c>
      <c r="D227" t="s">
        <v>78</v>
      </c>
      <c r="E227" t="s">
        <v>211</v>
      </c>
      <c r="F227" t="s">
        <v>212</v>
      </c>
      <c r="G227" t="s">
        <v>208</v>
      </c>
      <c r="I227" s="32">
        <v>1412164</v>
      </c>
      <c r="J227" s="18" t="s">
        <v>226</v>
      </c>
    </row>
    <row r="228" spans="1:10" x14ac:dyDescent="0.3">
      <c r="A228" t="s">
        <v>160</v>
      </c>
      <c r="B228" s="18" t="s">
        <v>218</v>
      </c>
      <c r="C228" s="18">
        <v>2018</v>
      </c>
      <c r="D228" t="s">
        <v>78</v>
      </c>
      <c r="E228" t="s">
        <v>211</v>
      </c>
      <c r="F228" t="s">
        <v>212</v>
      </c>
      <c r="G228" t="s">
        <v>89</v>
      </c>
      <c r="H228" t="s">
        <v>236</v>
      </c>
      <c r="I228" s="32">
        <v>53546</v>
      </c>
      <c r="J228" s="18" t="s">
        <v>226</v>
      </c>
    </row>
    <row r="229" spans="1:10" x14ac:dyDescent="0.3">
      <c r="A229" t="s">
        <v>160</v>
      </c>
      <c r="B229" s="18" t="s">
        <v>218</v>
      </c>
      <c r="C229" s="18">
        <v>2018</v>
      </c>
      <c r="D229" t="s">
        <v>78</v>
      </c>
      <c r="E229" t="s">
        <v>211</v>
      </c>
      <c r="F229" t="s">
        <v>214</v>
      </c>
      <c r="G229" t="s">
        <v>215</v>
      </c>
      <c r="I229" s="32">
        <v>60193</v>
      </c>
      <c r="J229" s="18" t="s">
        <v>226</v>
      </c>
    </row>
    <row r="230" spans="1:10" x14ac:dyDescent="0.3">
      <c r="A230" t="s">
        <v>160</v>
      </c>
      <c r="B230" s="18" t="s">
        <v>218</v>
      </c>
      <c r="C230" s="18">
        <v>2018</v>
      </c>
      <c r="D230" t="s">
        <v>78</v>
      </c>
      <c r="E230" t="s">
        <v>211</v>
      </c>
      <c r="F230" t="s">
        <v>214</v>
      </c>
      <c r="G230" t="s">
        <v>208</v>
      </c>
      <c r="I230" s="32">
        <v>347030</v>
      </c>
      <c r="J230" s="18" t="s">
        <v>226</v>
      </c>
    </row>
    <row r="231" spans="1:10" x14ac:dyDescent="0.3">
      <c r="A231" t="s">
        <v>160</v>
      </c>
      <c r="B231" s="18" t="s">
        <v>218</v>
      </c>
      <c r="C231" s="18">
        <v>2018</v>
      </c>
      <c r="D231" t="s">
        <v>78</v>
      </c>
      <c r="E231" t="s">
        <v>211</v>
      </c>
      <c r="F231" t="s">
        <v>214</v>
      </c>
      <c r="G231" t="s">
        <v>89</v>
      </c>
      <c r="H231" t="s">
        <v>236</v>
      </c>
      <c r="I231" s="32">
        <v>2433</v>
      </c>
      <c r="J231" s="18" t="s">
        <v>226</v>
      </c>
    </row>
    <row r="232" spans="1:10" x14ac:dyDescent="0.3">
      <c r="A232" t="s">
        <v>161</v>
      </c>
      <c r="B232" s="18" t="s">
        <v>219</v>
      </c>
      <c r="C232" s="18">
        <v>2018</v>
      </c>
      <c r="D232" t="s">
        <v>60</v>
      </c>
      <c r="E232" t="s">
        <v>211</v>
      </c>
      <c r="F232" t="s">
        <v>212</v>
      </c>
      <c r="G232" t="s">
        <v>208</v>
      </c>
      <c r="I232" s="32">
        <v>19434593</v>
      </c>
      <c r="J232"/>
    </row>
    <row r="233" spans="1:10" x14ac:dyDescent="0.3">
      <c r="A233" t="s">
        <v>161</v>
      </c>
      <c r="B233" s="18" t="s">
        <v>219</v>
      </c>
      <c r="C233" s="18">
        <v>2018</v>
      </c>
      <c r="D233" t="s">
        <v>60</v>
      </c>
      <c r="E233" t="s">
        <v>211</v>
      </c>
      <c r="F233" t="s">
        <v>212</v>
      </c>
      <c r="G233" t="s">
        <v>89</v>
      </c>
      <c r="H233" t="s">
        <v>236</v>
      </c>
      <c r="I233" s="32">
        <v>6137997</v>
      </c>
      <c r="J233"/>
    </row>
    <row r="234" spans="1:10" x14ac:dyDescent="0.3">
      <c r="A234" t="s">
        <v>161</v>
      </c>
      <c r="B234" s="18" t="s">
        <v>219</v>
      </c>
      <c r="C234" s="18">
        <v>2018</v>
      </c>
      <c r="D234" t="s">
        <v>60</v>
      </c>
      <c r="E234" t="s">
        <v>211</v>
      </c>
      <c r="F234" t="s">
        <v>214</v>
      </c>
      <c r="G234" t="s">
        <v>208</v>
      </c>
      <c r="I234" s="32">
        <v>16642965</v>
      </c>
      <c r="J234"/>
    </row>
    <row r="235" spans="1:10" x14ac:dyDescent="0.3">
      <c r="A235" t="s">
        <v>161</v>
      </c>
      <c r="B235" s="18" t="s">
        <v>219</v>
      </c>
      <c r="C235" s="18">
        <v>2018</v>
      </c>
      <c r="D235" t="s">
        <v>60</v>
      </c>
      <c r="E235" t="s">
        <v>211</v>
      </c>
      <c r="F235" t="s">
        <v>214</v>
      </c>
      <c r="G235" t="s">
        <v>89</v>
      </c>
      <c r="H235" t="s">
        <v>236</v>
      </c>
      <c r="I235" s="32">
        <v>4578464</v>
      </c>
      <c r="J235"/>
    </row>
    <row r="236" spans="1:10" x14ac:dyDescent="0.3">
      <c r="A236" t="s">
        <v>161</v>
      </c>
      <c r="B236" s="18" t="s">
        <v>219</v>
      </c>
      <c r="C236" s="18">
        <v>2018</v>
      </c>
      <c r="D236" t="s">
        <v>78</v>
      </c>
      <c r="E236" t="s">
        <v>211</v>
      </c>
      <c r="F236" t="s">
        <v>212</v>
      </c>
      <c r="G236" t="s">
        <v>215</v>
      </c>
      <c r="I236" s="32">
        <v>523349</v>
      </c>
      <c r="J236"/>
    </row>
    <row r="237" spans="1:10" x14ac:dyDescent="0.3">
      <c r="A237" t="s">
        <v>161</v>
      </c>
      <c r="B237" s="18" t="s">
        <v>219</v>
      </c>
      <c r="C237" s="18">
        <v>2018</v>
      </c>
      <c r="D237" t="s">
        <v>78</v>
      </c>
      <c r="E237" t="s">
        <v>211</v>
      </c>
      <c r="F237" t="s">
        <v>212</v>
      </c>
      <c r="G237" t="s">
        <v>208</v>
      </c>
      <c r="I237" s="32">
        <v>1393434</v>
      </c>
      <c r="J237"/>
    </row>
    <row r="238" spans="1:10" x14ac:dyDescent="0.3">
      <c r="A238" t="s">
        <v>161</v>
      </c>
      <c r="B238" s="18" t="s">
        <v>219</v>
      </c>
      <c r="C238" s="18">
        <v>2018</v>
      </c>
      <c r="D238" t="s">
        <v>78</v>
      </c>
      <c r="E238" t="s">
        <v>211</v>
      </c>
      <c r="F238" t="s">
        <v>212</v>
      </c>
      <c r="G238" t="s">
        <v>89</v>
      </c>
      <c r="H238" t="s">
        <v>236</v>
      </c>
      <c r="I238" s="32">
        <v>57776</v>
      </c>
      <c r="J238"/>
    </row>
    <row r="239" spans="1:10" x14ac:dyDescent="0.3">
      <c r="A239" t="s">
        <v>161</v>
      </c>
      <c r="B239" s="18" t="s">
        <v>219</v>
      </c>
      <c r="C239" s="18">
        <v>2018</v>
      </c>
      <c r="D239" t="s">
        <v>78</v>
      </c>
      <c r="E239" t="s">
        <v>211</v>
      </c>
      <c r="F239" t="s">
        <v>214</v>
      </c>
      <c r="G239" t="s">
        <v>215</v>
      </c>
      <c r="I239" s="32">
        <v>66109</v>
      </c>
      <c r="J239"/>
    </row>
    <row r="240" spans="1:10" x14ac:dyDescent="0.3">
      <c r="A240" t="s">
        <v>161</v>
      </c>
      <c r="B240" s="18" t="s">
        <v>219</v>
      </c>
      <c r="C240" s="18">
        <v>2018</v>
      </c>
      <c r="D240" t="s">
        <v>78</v>
      </c>
      <c r="E240" t="s">
        <v>211</v>
      </c>
      <c r="F240" t="s">
        <v>214</v>
      </c>
      <c r="G240" t="s">
        <v>208</v>
      </c>
      <c r="I240" s="32">
        <v>333247</v>
      </c>
      <c r="J240"/>
    </row>
    <row r="241" spans="1:10" x14ac:dyDescent="0.3">
      <c r="A241" t="s">
        <v>161</v>
      </c>
      <c r="B241" s="18" t="s">
        <v>219</v>
      </c>
      <c r="C241" s="18">
        <v>2018</v>
      </c>
      <c r="D241" t="s">
        <v>78</v>
      </c>
      <c r="E241" t="s">
        <v>211</v>
      </c>
      <c r="F241" t="s">
        <v>214</v>
      </c>
      <c r="G241" t="s">
        <v>89</v>
      </c>
      <c r="H241" t="s">
        <v>236</v>
      </c>
      <c r="I241" s="32">
        <v>2896</v>
      </c>
      <c r="J241"/>
    </row>
    <row r="242" spans="1:10" x14ac:dyDescent="0.3">
      <c r="A242" t="s">
        <v>162</v>
      </c>
      <c r="B242" s="18" t="s">
        <v>216</v>
      </c>
      <c r="C242" s="18">
        <v>2018</v>
      </c>
      <c r="D242" t="s">
        <v>60</v>
      </c>
      <c r="E242" t="s">
        <v>211</v>
      </c>
      <c r="F242" t="s">
        <v>212</v>
      </c>
      <c r="G242" t="s">
        <v>208</v>
      </c>
      <c r="I242" s="32">
        <v>18771766</v>
      </c>
      <c r="J242"/>
    </row>
    <row r="243" spans="1:10" x14ac:dyDescent="0.3">
      <c r="A243" t="s">
        <v>162</v>
      </c>
      <c r="B243" s="18" t="s">
        <v>216</v>
      </c>
      <c r="C243" s="18">
        <v>2018</v>
      </c>
      <c r="D243" t="s">
        <v>60</v>
      </c>
      <c r="E243" t="s">
        <v>211</v>
      </c>
      <c r="F243" t="s">
        <v>212</v>
      </c>
      <c r="G243" t="s">
        <v>89</v>
      </c>
      <c r="H243" t="s">
        <v>236</v>
      </c>
      <c r="I243" s="32">
        <v>6547243</v>
      </c>
      <c r="J243"/>
    </row>
    <row r="244" spans="1:10" x14ac:dyDescent="0.3">
      <c r="A244" t="s">
        <v>162</v>
      </c>
      <c r="B244" s="18" t="s">
        <v>216</v>
      </c>
      <c r="C244" s="18">
        <v>2018</v>
      </c>
      <c r="D244" t="s">
        <v>60</v>
      </c>
      <c r="E244" t="s">
        <v>211</v>
      </c>
      <c r="F244" t="s">
        <v>214</v>
      </c>
      <c r="G244" t="s">
        <v>208</v>
      </c>
      <c r="I244" s="32">
        <v>16082377</v>
      </c>
      <c r="J244"/>
    </row>
    <row r="245" spans="1:10" x14ac:dyDescent="0.3">
      <c r="A245" t="s">
        <v>162</v>
      </c>
      <c r="B245" s="18" t="s">
        <v>216</v>
      </c>
      <c r="C245" s="18">
        <v>2018</v>
      </c>
      <c r="D245" t="s">
        <v>60</v>
      </c>
      <c r="E245" t="s">
        <v>211</v>
      </c>
      <c r="F245" t="s">
        <v>214</v>
      </c>
      <c r="G245" t="s">
        <v>89</v>
      </c>
      <c r="H245" t="s">
        <v>236</v>
      </c>
      <c r="I245" s="32">
        <v>4910018</v>
      </c>
      <c r="J245"/>
    </row>
    <row r="246" spans="1:10" x14ac:dyDescent="0.3">
      <c r="A246" t="s">
        <v>162</v>
      </c>
      <c r="B246" s="18" t="s">
        <v>216</v>
      </c>
      <c r="C246" s="18">
        <v>2018</v>
      </c>
      <c r="D246" t="s">
        <v>78</v>
      </c>
      <c r="E246" t="s">
        <v>211</v>
      </c>
      <c r="F246" t="s">
        <v>212</v>
      </c>
      <c r="G246" t="s">
        <v>215</v>
      </c>
      <c r="I246" s="32">
        <v>536289</v>
      </c>
      <c r="J246"/>
    </row>
    <row r="247" spans="1:10" x14ac:dyDescent="0.3">
      <c r="A247" t="s">
        <v>162</v>
      </c>
      <c r="B247" s="18" t="s">
        <v>216</v>
      </c>
      <c r="C247" s="18">
        <v>2018</v>
      </c>
      <c r="D247" t="s">
        <v>78</v>
      </c>
      <c r="E247" t="s">
        <v>211</v>
      </c>
      <c r="F247" t="s">
        <v>212</v>
      </c>
      <c r="G247" t="s">
        <v>208</v>
      </c>
      <c r="I247" s="32">
        <v>1368392</v>
      </c>
      <c r="J247"/>
    </row>
    <row r="248" spans="1:10" x14ac:dyDescent="0.3">
      <c r="A248" t="s">
        <v>162</v>
      </c>
      <c r="B248" s="18" t="s">
        <v>216</v>
      </c>
      <c r="C248" s="18">
        <v>2018</v>
      </c>
      <c r="D248" t="s">
        <v>78</v>
      </c>
      <c r="E248" t="s">
        <v>211</v>
      </c>
      <c r="F248" t="s">
        <v>212</v>
      </c>
      <c r="G248" t="s">
        <v>89</v>
      </c>
      <c r="H248" t="s">
        <v>236</v>
      </c>
      <c r="I248" s="32">
        <v>60176</v>
      </c>
      <c r="J248"/>
    </row>
    <row r="249" spans="1:10" x14ac:dyDescent="0.3">
      <c r="A249" t="s">
        <v>162</v>
      </c>
      <c r="B249" s="18" t="s">
        <v>216</v>
      </c>
      <c r="C249" s="18">
        <v>2018</v>
      </c>
      <c r="D249" t="s">
        <v>78</v>
      </c>
      <c r="E249" t="s">
        <v>211</v>
      </c>
      <c r="F249" t="s">
        <v>214</v>
      </c>
      <c r="G249" t="s">
        <v>215</v>
      </c>
      <c r="I249" s="32">
        <v>69824</v>
      </c>
      <c r="J249"/>
    </row>
    <row r="250" spans="1:10" x14ac:dyDescent="0.3">
      <c r="A250" t="s">
        <v>162</v>
      </c>
      <c r="B250" s="18" t="s">
        <v>216</v>
      </c>
      <c r="C250" s="18">
        <v>2018</v>
      </c>
      <c r="D250" t="s">
        <v>78</v>
      </c>
      <c r="E250" t="s">
        <v>211</v>
      </c>
      <c r="F250" t="s">
        <v>214</v>
      </c>
      <c r="G250" t="s">
        <v>208</v>
      </c>
      <c r="I250" s="32">
        <v>326669</v>
      </c>
      <c r="J250"/>
    </row>
    <row r="251" spans="1:10" x14ac:dyDescent="0.3">
      <c r="A251" t="s">
        <v>162</v>
      </c>
      <c r="B251" s="18" t="s">
        <v>216</v>
      </c>
      <c r="C251" s="18">
        <v>2018</v>
      </c>
      <c r="D251" t="s">
        <v>78</v>
      </c>
      <c r="E251" t="s">
        <v>211</v>
      </c>
      <c r="F251" t="s">
        <v>214</v>
      </c>
      <c r="G251" t="s">
        <v>89</v>
      </c>
      <c r="H251" t="s">
        <v>236</v>
      </c>
      <c r="I251" s="32">
        <v>3128</v>
      </c>
      <c r="J251"/>
    </row>
    <row r="252" spans="1:10" x14ac:dyDescent="0.3">
      <c r="A252" t="s">
        <v>163</v>
      </c>
      <c r="B252" s="18" t="s">
        <v>217</v>
      </c>
      <c r="C252" s="18">
        <v>2018</v>
      </c>
      <c r="D252" t="s">
        <v>60</v>
      </c>
      <c r="E252" t="s">
        <v>211</v>
      </c>
      <c r="F252" t="s">
        <v>212</v>
      </c>
      <c r="G252" t="s">
        <v>208</v>
      </c>
      <c r="I252" s="32">
        <v>17922870</v>
      </c>
      <c r="J252" s="18" t="s">
        <v>237</v>
      </c>
    </row>
    <row r="253" spans="1:10" x14ac:dyDescent="0.3">
      <c r="A253" t="s">
        <v>163</v>
      </c>
      <c r="B253" s="18" t="s">
        <v>217</v>
      </c>
      <c r="C253" s="18">
        <v>2018</v>
      </c>
      <c r="D253" t="s">
        <v>60</v>
      </c>
      <c r="E253" t="s">
        <v>211</v>
      </c>
      <c r="F253" t="s">
        <v>212</v>
      </c>
      <c r="G253" t="s">
        <v>89</v>
      </c>
      <c r="H253" t="s">
        <v>236</v>
      </c>
      <c r="I253" s="32">
        <v>7027058</v>
      </c>
      <c r="J253" s="18" t="s">
        <v>237</v>
      </c>
    </row>
    <row r="254" spans="1:10" x14ac:dyDescent="0.3">
      <c r="A254" t="s">
        <v>163</v>
      </c>
      <c r="B254" s="18" t="s">
        <v>217</v>
      </c>
      <c r="C254" s="18">
        <v>2018</v>
      </c>
      <c r="D254" t="s">
        <v>60</v>
      </c>
      <c r="E254" t="s">
        <v>211</v>
      </c>
      <c r="F254" t="s">
        <v>212</v>
      </c>
      <c r="G254" t="s">
        <v>89</v>
      </c>
      <c r="H254" t="s">
        <v>238</v>
      </c>
      <c r="I254" s="32">
        <v>913408</v>
      </c>
      <c r="J254" s="18" t="s">
        <v>237</v>
      </c>
    </row>
    <row r="255" spans="1:10" x14ac:dyDescent="0.3">
      <c r="A255" t="s">
        <v>163</v>
      </c>
      <c r="B255" s="18" t="s">
        <v>217</v>
      </c>
      <c r="C255" s="18">
        <v>2018</v>
      </c>
      <c r="D255" t="s">
        <v>60</v>
      </c>
      <c r="E255" t="s">
        <v>211</v>
      </c>
      <c r="F255" t="s">
        <v>214</v>
      </c>
      <c r="G255" t="s">
        <v>208</v>
      </c>
      <c r="I255" s="32">
        <v>15445560</v>
      </c>
      <c r="J255" s="18" t="s">
        <v>237</v>
      </c>
    </row>
    <row r="256" spans="1:10" x14ac:dyDescent="0.3">
      <c r="A256" t="s">
        <v>163</v>
      </c>
      <c r="B256" s="18" t="s">
        <v>217</v>
      </c>
      <c r="C256" s="18">
        <v>2018</v>
      </c>
      <c r="D256" t="s">
        <v>60</v>
      </c>
      <c r="E256" t="s">
        <v>211</v>
      </c>
      <c r="F256" t="s">
        <v>214</v>
      </c>
      <c r="G256" t="s">
        <v>89</v>
      </c>
      <c r="H256" t="s">
        <v>236</v>
      </c>
      <c r="I256" s="32">
        <v>5266181</v>
      </c>
      <c r="J256" s="18" t="s">
        <v>237</v>
      </c>
    </row>
    <row r="257" spans="1:10" x14ac:dyDescent="0.3">
      <c r="A257" t="s">
        <v>163</v>
      </c>
      <c r="B257" s="18" t="s">
        <v>217</v>
      </c>
      <c r="C257" s="18">
        <v>2018</v>
      </c>
      <c r="D257" t="s">
        <v>60</v>
      </c>
      <c r="E257" t="s">
        <v>211</v>
      </c>
      <c r="F257" t="s">
        <v>214</v>
      </c>
      <c r="G257" t="s">
        <v>89</v>
      </c>
      <c r="H257" t="s">
        <v>238</v>
      </c>
      <c r="I257" s="32">
        <v>687942</v>
      </c>
      <c r="J257" s="18" t="s">
        <v>237</v>
      </c>
    </row>
    <row r="258" spans="1:10" x14ac:dyDescent="0.3">
      <c r="A258" t="s">
        <v>163</v>
      </c>
      <c r="B258" s="18" t="s">
        <v>217</v>
      </c>
      <c r="C258" s="18">
        <v>2018</v>
      </c>
      <c r="D258" t="s">
        <v>78</v>
      </c>
      <c r="E258" t="s">
        <v>211</v>
      </c>
      <c r="F258" t="s">
        <v>212</v>
      </c>
      <c r="G258" t="s">
        <v>215</v>
      </c>
      <c r="I258" s="32">
        <v>535317</v>
      </c>
      <c r="J258" s="18" t="s">
        <v>237</v>
      </c>
    </row>
    <row r="259" spans="1:10" x14ac:dyDescent="0.3">
      <c r="A259" t="s">
        <v>163</v>
      </c>
      <c r="B259" s="18" t="s">
        <v>217</v>
      </c>
      <c r="C259" s="18">
        <v>2018</v>
      </c>
      <c r="D259" t="s">
        <v>78</v>
      </c>
      <c r="E259" t="s">
        <v>211</v>
      </c>
      <c r="F259" t="s">
        <v>212</v>
      </c>
      <c r="G259" t="s">
        <v>208</v>
      </c>
      <c r="I259" s="32">
        <v>1353378</v>
      </c>
      <c r="J259" s="18" t="s">
        <v>237</v>
      </c>
    </row>
    <row r="260" spans="1:10" x14ac:dyDescent="0.3">
      <c r="A260" t="s">
        <v>163</v>
      </c>
      <c r="B260" s="18" t="s">
        <v>217</v>
      </c>
      <c r="C260" s="18">
        <v>2018</v>
      </c>
      <c r="D260" t="s">
        <v>78</v>
      </c>
      <c r="E260" t="s">
        <v>211</v>
      </c>
      <c r="F260" t="s">
        <v>212</v>
      </c>
      <c r="G260" t="s">
        <v>89</v>
      </c>
      <c r="H260" t="s">
        <v>236</v>
      </c>
      <c r="I260" s="32">
        <v>63993</v>
      </c>
      <c r="J260" s="18" t="s">
        <v>237</v>
      </c>
    </row>
    <row r="261" spans="1:10" x14ac:dyDescent="0.3">
      <c r="A261" t="s">
        <v>163</v>
      </c>
      <c r="B261" s="18" t="s">
        <v>217</v>
      </c>
      <c r="C261" s="18">
        <v>2018</v>
      </c>
      <c r="D261" t="s">
        <v>78</v>
      </c>
      <c r="E261" t="s">
        <v>211</v>
      </c>
      <c r="F261" t="s">
        <v>212</v>
      </c>
      <c r="G261" t="s">
        <v>89</v>
      </c>
      <c r="H261" t="s">
        <v>238</v>
      </c>
      <c r="I261" s="32">
        <v>9826</v>
      </c>
      <c r="J261" s="18" t="s">
        <v>237</v>
      </c>
    </row>
    <row r="262" spans="1:10" x14ac:dyDescent="0.3">
      <c r="A262" t="s">
        <v>163</v>
      </c>
      <c r="B262" s="18" t="s">
        <v>217</v>
      </c>
      <c r="C262" s="18">
        <v>2018</v>
      </c>
      <c r="D262" t="s">
        <v>78</v>
      </c>
      <c r="E262" t="s">
        <v>211</v>
      </c>
      <c r="F262" t="s">
        <v>214</v>
      </c>
      <c r="G262" t="s">
        <v>215</v>
      </c>
      <c r="I262" s="32">
        <v>75817</v>
      </c>
      <c r="J262" s="18" t="s">
        <v>237</v>
      </c>
    </row>
    <row r="263" spans="1:10" x14ac:dyDescent="0.3">
      <c r="A263" t="s">
        <v>163</v>
      </c>
      <c r="B263" s="18" t="s">
        <v>217</v>
      </c>
      <c r="C263" s="18">
        <v>2018</v>
      </c>
      <c r="D263" t="s">
        <v>78</v>
      </c>
      <c r="E263" t="s">
        <v>211</v>
      </c>
      <c r="F263" t="s">
        <v>214</v>
      </c>
      <c r="G263" t="s">
        <v>208</v>
      </c>
      <c r="I263" s="32">
        <v>319930</v>
      </c>
      <c r="J263" s="18" t="s">
        <v>237</v>
      </c>
    </row>
    <row r="264" spans="1:10" x14ac:dyDescent="0.3">
      <c r="A264" t="s">
        <v>163</v>
      </c>
      <c r="B264" s="18" t="s">
        <v>217</v>
      </c>
      <c r="C264" s="18">
        <v>2018</v>
      </c>
      <c r="D264" t="s">
        <v>78</v>
      </c>
      <c r="E264" t="s">
        <v>211</v>
      </c>
      <c r="F264" t="s">
        <v>214</v>
      </c>
      <c r="G264" t="s">
        <v>89</v>
      </c>
      <c r="H264" t="s">
        <v>236</v>
      </c>
      <c r="I264" s="32">
        <v>3497</v>
      </c>
      <c r="J264" s="18" t="s">
        <v>237</v>
      </c>
    </row>
    <row r="265" spans="1:10" x14ac:dyDescent="0.3">
      <c r="A265" t="s">
        <v>163</v>
      </c>
      <c r="B265" s="18" t="s">
        <v>217</v>
      </c>
      <c r="C265" s="18">
        <v>2018</v>
      </c>
      <c r="D265" t="s">
        <v>78</v>
      </c>
      <c r="E265" t="s">
        <v>211</v>
      </c>
      <c r="F265" t="s">
        <v>214</v>
      </c>
      <c r="G265" t="s">
        <v>89</v>
      </c>
      <c r="H265" t="s">
        <v>238</v>
      </c>
      <c r="I265" s="32">
        <v>1633</v>
      </c>
      <c r="J265" s="18" t="s">
        <v>237</v>
      </c>
    </row>
    <row r="266" spans="1:10" x14ac:dyDescent="0.3">
      <c r="A266" t="s">
        <v>164</v>
      </c>
      <c r="B266" s="18" t="s">
        <v>218</v>
      </c>
      <c r="C266" s="18">
        <v>2019</v>
      </c>
      <c r="D266" t="s">
        <v>60</v>
      </c>
      <c r="E266" t="s">
        <v>211</v>
      </c>
      <c r="F266" t="s">
        <v>212</v>
      </c>
      <c r="G266" t="s">
        <v>208</v>
      </c>
      <c r="I266" s="32">
        <v>17265694</v>
      </c>
      <c r="J266" s="18" t="s">
        <v>228</v>
      </c>
    </row>
    <row r="267" spans="1:10" x14ac:dyDescent="0.3">
      <c r="A267" t="s">
        <v>164</v>
      </c>
      <c r="B267" s="18" t="s">
        <v>218</v>
      </c>
      <c r="C267" s="18">
        <v>2019</v>
      </c>
      <c r="D267" t="s">
        <v>60</v>
      </c>
      <c r="E267" t="s">
        <v>211</v>
      </c>
      <c r="F267" t="s">
        <v>212</v>
      </c>
      <c r="G267" t="s">
        <v>89</v>
      </c>
      <c r="H267" t="s">
        <v>236</v>
      </c>
      <c r="I267" s="32">
        <v>7325328</v>
      </c>
      <c r="J267" s="18" t="s">
        <v>228</v>
      </c>
    </row>
    <row r="268" spans="1:10" x14ac:dyDescent="0.3">
      <c r="A268" t="s">
        <v>164</v>
      </c>
      <c r="B268" s="18" t="s">
        <v>218</v>
      </c>
      <c r="C268" s="18">
        <v>2019</v>
      </c>
      <c r="D268" t="s">
        <v>60</v>
      </c>
      <c r="E268" t="s">
        <v>211</v>
      </c>
      <c r="F268" t="s">
        <v>212</v>
      </c>
      <c r="G268" t="s">
        <v>89</v>
      </c>
      <c r="H268" t="s">
        <v>238</v>
      </c>
      <c r="I268" s="32">
        <v>1150502</v>
      </c>
      <c r="J268" s="18" t="s">
        <v>228</v>
      </c>
    </row>
    <row r="269" spans="1:10" x14ac:dyDescent="0.3">
      <c r="A269" t="s">
        <v>164</v>
      </c>
      <c r="B269" s="18" t="s">
        <v>218</v>
      </c>
      <c r="C269" s="18">
        <v>2019</v>
      </c>
      <c r="D269" t="s">
        <v>60</v>
      </c>
      <c r="E269" t="s">
        <v>211</v>
      </c>
      <c r="F269" t="s">
        <v>214</v>
      </c>
      <c r="G269" t="s">
        <v>208</v>
      </c>
      <c r="I269" s="32">
        <v>14953399</v>
      </c>
      <c r="J269" s="18" t="s">
        <v>228</v>
      </c>
    </row>
    <row r="270" spans="1:10" x14ac:dyDescent="0.3">
      <c r="A270" t="s">
        <v>164</v>
      </c>
      <c r="B270" s="18" t="s">
        <v>218</v>
      </c>
      <c r="C270" s="18">
        <v>2019</v>
      </c>
      <c r="D270" t="s">
        <v>60</v>
      </c>
      <c r="E270" t="s">
        <v>211</v>
      </c>
      <c r="F270" t="s">
        <v>214</v>
      </c>
      <c r="G270" t="s">
        <v>89</v>
      </c>
      <c r="H270" t="s">
        <v>236</v>
      </c>
      <c r="I270" s="32">
        <v>5515114</v>
      </c>
      <c r="J270" s="18" t="s">
        <v>228</v>
      </c>
    </row>
    <row r="271" spans="1:10" x14ac:dyDescent="0.3">
      <c r="A271" t="s">
        <v>164</v>
      </c>
      <c r="B271" s="18" t="s">
        <v>218</v>
      </c>
      <c r="C271" s="18">
        <v>2019</v>
      </c>
      <c r="D271" t="s">
        <v>60</v>
      </c>
      <c r="E271" t="s">
        <v>211</v>
      </c>
      <c r="F271" t="s">
        <v>214</v>
      </c>
      <c r="G271" t="s">
        <v>89</v>
      </c>
      <c r="H271" t="s">
        <v>238</v>
      </c>
      <c r="I271" s="32">
        <v>822164</v>
      </c>
      <c r="J271" s="18" t="s">
        <v>228</v>
      </c>
    </row>
    <row r="272" spans="1:10" x14ac:dyDescent="0.3">
      <c r="A272" t="s">
        <v>164</v>
      </c>
      <c r="B272" s="18" t="s">
        <v>218</v>
      </c>
      <c r="C272" s="18">
        <v>2019</v>
      </c>
      <c r="D272" t="s">
        <v>78</v>
      </c>
      <c r="E272" t="s">
        <v>211</v>
      </c>
      <c r="F272" t="s">
        <v>212</v>
      </c>
      <c r="G272" t="s">
        <v>215</v>
      </c>
      <c r="I272" s="32">
        <v>561632</v>
      </c>
      <c r="J272" s="18" t="s">
        <v>228</v>
      </c>
    </row>
    <row r="273" spans="1:10" x14ac:dyDescent="0.3">
      <c r="A273" t="s">
        <v>164</v>
      </c>
      <c r="B273" s="18" t="s">
        <v>218</v>
      </c>
      <c r="C273" s="18">
        <v>2019</v>
      </c>
      <c r="D273" t="s">
        <v>78</v>
      </c>
      <c r="E273" t="s">
        <v>211</v>
      </c>
      <c r="F273" t="s">
        <v>212</v>
      </c>
      <c r="G273" t="s">
        <v>208</v>
      </c>
      <c r="I273" s="32">
        <v>1314367</v>
      </c>
      <c r="J273" s="18" t="s">
        <v>228</v>
      </c>
    </row>
    <row r="274" spans="1:10" x14ac:dyDescent="0.3">
      <c r="A274" t="s">
        <v>164</v>
      </c>
      <c r="B274" s="18" t="s">
        <v>218</v>
      </c>
      <c r="C274" s="18">
        <v>2019</v>
      </c>
      <c r="D274" t="s">
        <v>78</v>
      </c>
      <c r="E274" t="s">
        <v>211</v>
      </c>
      <c r="F274" t="s">
        <v>212</v>
      </c>
      <c r="G274" t="s">
        <v>89</v>
      </c>
      <c r="H274" t="s">
        <v>236</v>
      </c>
      <c r="I274" s="32">
        <v>65535</v>
      </c>
      <c r="J274" s="18" t="s">
        <v>228</v>
      </c>
    </row>
    <row r="275" spans="1:10" x14ac:dyDescent="0.3">
      <c r="A275" t="s">
        <v>164</v>
      </c>
      <c r="B275" s="18" t="s">
        <v>218</v>
      </c>
      <c r="C275" s="18">
        <v>2019</v>
      </c>
      <c r="D275" t="s">
        <v>78</v>
      </c>
      <c r="E275" t="s">
        <v>211</v>
      </c>
      <c r="F275" t="s">
        <v>212</v>
      </c>
      <c r="G275" t="s">
        <v>89</v>
      </c>
      <c r="H275" t="s">
        <v>238</v>
      </c>
      <c r="I275" s="32">
        <v>12272</v>
      </c>
      <c r="J275" s="18" t="s">
        <v>228</v>
      </c>
    </row>
    <row r="276" spans="1:10" x14ac:dyDescent="0.3">
      <c r="A276" t="s">
        <v>164</v>
      </c>
      <c r="B276" s="18" t="s">
        <v>218</v>
      </c>
      <c r="C276" s="18">
        <v>2019</v>
      </c>
      <c r="D276" t="s">
        <v>78</v>
      </c>
      <c r="E276" t="s">
        <v>211</v>
      </c>
      <c r="F276" t="s">
        <v>214</v>
      </c>
      <c r="G276" t="s">
        <v>215</v>
      </c>
      <c r="I276" s="32">
        <v>81648</v>
      </c>
      <c r="J276" s="18" t="s">
        <v>228</v>
      </c>
    </row>
    <row r="277" spans="1:10" x14ac:dyDescent="0.3">
      <c r="A277" t="s">
        <v>164</v>
      </c>
      <c r="B277" s="18" t="s">
        <v>218</v>
      </c>
      <c r="C277" s="18">
        <v>2019</v>
      </c>
      <c r="D277" t="s">
        <v>78</v>
      </c>
      <c r="E277" t="s">
        <v>211</v>
      </c>
      <c r="F277" t="s">
        <v>214</v>
      </c>
      <c r="G277" t="s">
        <v>208</v>
      </c>
      <c r="I277" s="32">
        <v>323017</v>
      </c>
      <c r="J277" s="18" t="s">
        <v>228</v>
      </c>
    </row>
    <row r="278" spans="1:10" x14ac:dyDescent="0.3">
      <c r="A278" t="s">
        <v>164</v>
      </c>
      <c r="B278" s="18" t="s">
        <v>218</v>
      </c>
      <c r="C278" s="18">
        <v>2019</v>
      </c>
      <c r="D278" t="s">
        <v>78</v>
      </c>
      <c r="E278" t="s">
        <v>211</v>
      </c>
      <c r="F278" t="s">
        <v>214</v>
      </c>
      <c r="G278" t="s">
        <v>89</v>
      </c>
      <c r="H278" t="s">
        <v>236</v>
      </c>
      <c r="I278" s="32">
        <v>3784</v>
      </c>
      <c r="J278" s="18" t="s">
        <v>228</v>
      </c>
    </row>
    <row r="279" spans="1:10" x14ac:dyDescent="0.3">
      <c r="A279" t="s">
        <v>164</v>
      </c>
      <c r="B279" s="18" t="s">
        <v>218</v>
      </c>
      <c r="C279" s="18">
        <v>2019</v>
      </c>
      <c r="D279" t="s">
        <v>78</v>
      </c>
      <c r="E279" t="s">
        <v>211</v>
      </c>
      <c r="F279" t="s">
        <v>214</v>
      </c>
      <c r="G279" t="s">
        <v>89</v>
      </c>
      <c r="H279" t="s">
        <v>238</v>
      </c>
      <c r="I279" s="32">
        <v>2007</v>
      </c>
      <c r="J279" s="18" t="s">
        <v>228</v>
      </c>
    </row>
    <row r="280" spans="1:10" x14ac:dyDescent="0.3">
      <c r="A280" t="s">
        <v>165</v>
      </c>
      <c r="B280" s="18" t="s">
        <v>219</v>
      </c>
      <c r="C280" s="18">
        <v>2019</v>
      </c>
      <c r="D280" t="s">
        <v>60</v>
      </c>
      <c r="E280" t="s">
        <v>211</v>
      </c>
      <c r="F280" t="s">
        <v>212</v>
      </c>
      <c r="G280" t="s">
        <v>208</v>
      </c>
      <c r="I280" s="32">
        <v>16667334</v>
      </c>
      <c r="J280"/>
    </row>
    <row r="281" spans="1:10" x14ac:dyDescent="0.3">
      <c r="A281" t="s">
        <v>165</v>
      </c>
      <c r="B281" s="18" t="s">
        <v>219</v>
      </c>
      <c r="C281" s="18">
        <v>2019</v>
      </c>
      <c r="D281" t="s">
        <v>60</v>
      </c>
      <c r="E281" t="s">
        <v>211</v>
      </c>
      <c r="F281" t="s">
        <v>212</v>
      </c>
      <c r="G281" t="s">
        <v>89</v>
      </c>
      <c r="H281" t="s">
        <v>236</v>
      </c>
      <c r="I281" s="32">
        <v>7654779</v>
      </c>
      <c r="J281"/>
    </row>
    <row r="282" spans="1:10" x14ac:dyDescent="0.3">
      <c r="A282" t="s">
        <v>165</v>
      </c>
      <c r="B282" s="18" t="s">
        <v>219</v>
      </c>
      <c r="C282" s="18">
        <v>2019</v>
      </c>
      <c r="D282" t="s">
        <v>60</v>
      </c>
      <c r="E282" t="s">
        <v>211</v>
      </c>
      <c r="F282" t="s">
        <v>212</v>
      </c>
      <c r="G282" t="s">
        <v>89</v>
      </c>
      <c r="H282" t="s">
        <v>238</v>
      </c>
      <c r="I282" s="32">
        <v>1370965</v>
      </c>
      <c r="J282"/>
    </row>
    <row r="283" spans="1:10" x14ac:dyDescent="0.3">
      <c r="A283" t="s">
        <v>165</v>
      </c>
      <c r="B283" s="18" t="s">
        <v>219</v>
      </c>
      <c r="C283" s="18">
        <v>2019</v>
      </c>
      <c r="D283" t="s">
        <v>60</v>
      </c>
      <c r="E283" t="s">
        <v>211</v>
      </c>
      <c r="F283" t="s">
        <v>214</v>
      </c>
      <c r="G283" t="s">
        <v>208</v>
      </c>
      <c r="I283" s="32">
        <v>14496277</v>
      </c>
      <c r="J283"/>
    </row>
    <row r="284" spans="1:10" x14ac:dyDescent="0.3">
      <c r="A284" t="s">
        <v>165</v>
      </c>
      <c r="B284" s="18" t="s">
        <v>219</v>
      </c>
      <c r="C284" s="18">
        <v>2019</v>
      </c>
      <c r="D284" t="s">
        <v>60</v>
      </c>
      <c r="E284" t="s">
        <v>211</v>
      </c>
      <c r="F284" t="s">
        <v>214</v>
      </c>
      <c r="G284" t="s">
        <v>89</v>
      </c>
      <c r="H284" t="s">
        <v>236</v>
      </c>
      <c r="I284" s="32">
        <v>5742799</v>
      </c>
      <c r="J284"/>
    </row>
    <row r="285" spans="1:10" x14ac:dyDescent="0.3">
      <c r="A285" t="s">
        <v>165</v>
      </c>
      <c r="B285" s="18" t="s">
        <v>219</v>
      </c>
      <c r="C285" s="18">
        <v>2019</v>
      </c>
      <c r="D285" t="s">
        <v>60</v>
      </c>
      <c r="E285" t="s">
        <v>211</v>
      </c>
      <c r="F285" t="s">
        <v>214</v>
      </c>
      <c r="G285" t="s">
        <v>89</v>
      </c>
      <c r="H285" t="s">
        <v>238</v>
      </c>
      <c r="I285" s="32">
        <v>1004675</v>
      </c>
      <c r="J285"/>
    </row>
    <row r="286" spans="1:10" x14ac:dyDescent="0.3">
      <c r="A286" t="s">
        <v>165</v>
      </c>
      <c r="B286" s="18" t="s">
        <v>219</v>
      </c>
      <c r="C286" s="18">
        <v>2019</v>
      </c>
      <c r="D286" t="s">
        <v>78</v>
      </c>
      <c r="E286" t="s">
        <v>211</v>
      </c>
      <c r="F286" t="s">
        <v>212</v>
      </c>
      <c r="G286" t="s">
        <v>215</v>
      </c>
      <c r="I286" s="32">
        <v>591893</v>
      </c>
      <c r="J286"/>
    </row>
    <row r="287" spans="1:10" x14ac:dyDescent="0.3">
      <c r="A287" t="s">
        <v>165</v>
      </c>
      <c r="B287" s="18" t="s">
        <v>219</v>
      </c>
      <c r="C287" s="18">
        <v>2019</v>
      </c>
      <c r="D287" t="s">
        <v>78</v>
      </c>
      <c r="E287" t="s">
        <v>211</v>
      </c>
      <c r="F287" t="s">
        <v>212</v>
      </c>
      <c r="G287" t="s">
        <v>208</v>
      </c>
      <c r="I287" s="32">
        <v>1209404</v>
      </c>
      <c r="J287"/>
    </row>
    <row r="288" spans="1:10" x14ac:dyDescent="0.3">
      <c r="A288" t="s">
        <v>165</v>
      </c>
      <c r="B288" s="18" t="s">
        <v>219</v>
      </c>
      <c r="C288" s="18">
        <v>2019</v>
      </c>
      <c r="D288" t="s">
        <v>78</v>
      </c>
      <c r="E288" t="s">
        <v>211</v>
      </c>
      <c r="F288" t="s">
        <v>212</v>
      </c>
      <c r="G288" t="s">
        <v>89</v>
      </c>
      <c r="H288" t="s">
        <v>236</v>
      </c>
      <c r="I288" s="32">
        <v>69195</v>
      </c>
      <c r="J288"/>
    </row>
    <row r="289" spans="1:9" x14ac:dyDescent="0.3">
      <c r="A289" t="s">
        <v>165</v>
      </c>
      <c r="B289" s="18" t="s">
        <v>219</v>
      </c>
      <c r="C289" s="18">
        <v>2019</v>
      </c>
      <c r="D289" t="s">
        <v>78</v>
      </c>
      <c r="E289" t="s">
        <v>211</v>
      </c>
      <c r="F289" t="s">
        <v>212</v>
      </c>
      <c r="G289" t="s">
        <v>89</v>
      </c>
      <c r="H289" t="s">
        <v>238</v>
      </c>
      <c r="I289" s="32">
        <v>14126</v>
      </c>
    </row>
    <row r="290" spans="1:9" x14ac:dyDescent="0.3">
      <c r="A290" t="s">
        <v>165</v>
      </c>
      <c r="B290" s="18" t="s">
        <v>219</v>
      </c>
      <c r="C290" s="18">
        <v>2019</v>
      </c>
      <c r="D290" t="s">
        <v>78</v>
      </c>
      <c r="E290" t="s">
        <v>211</v>
      </c>
      <c r="F290" t="s">
        <v>214</v>
      </c>
      <c r="G290" t="s">
        <v>215</v>
      </c>
      <c r="I290" s="32">
        <v>89184</v>
      </c>
    </row>
    <row r="291" spans="1:9" x14ac:dyDescent="0.3">
      <c r="A291" t="s">
        <v>165</v>
      </c>
      <c r="B291" s="18" t="s">
        <v>219</v>
      </c>
      <c r="C291" s="18">
        <v>2019</v>
      </c>
      <c r="D291" t="s">
        <v>78</v>
      </c>
      <c r="E291" t="s">
        <v>211</v>
      </c>
      <c r="F291" t="s">
        <v>214</v>
      </c>
      <c r="G291" t="s">
        <v>208</v>
      </c>
      <c r="I291" s="32">
        <v>314220</v>
      </c>
    </row>
    <row r="292" spans="1:9" x14ac:dyDescent="0.3">
      <c r="A292" t="s">
        <v>165</v>
      </c>
      <c r="B292" s="18" t="s">
        <v>219</v>
      </c>
      <c r="C292" s="18">
        <v>2019</v>
      </c>
      <c r="D292" t="s">
        <v>78</v>
      </c>
      <c r="E292" t="s">
        <v>211</v>
      </c>
      <c r="F292" t="s">
        <v>214</v>
      </c>
      <c r="G292" t="s">
        <v>89</v>
      </c>
      <c r="H292" t="s">
        <v>236</v>
      </c>
      <c r="I292" s="32">
        <v>3763</v>
      </c>
    </row>
    <row r="293" spans="1:9" x14ac:dyDescent="0.3">
      <c r="A293" t="s">
        <v>165</v>
      </c>
      <c r="B293" s="18" t="s">
        <v>219</v>
      </c>
      <c r="C293" s="18">
        <v>2019</v>
      </c>
      <c r="D293" t="s">
        <v>78</v>
      </c>
      <c r="E293" t="s">
        <v>211</v>
      </c>
      <c r="F293" t="s">
        <v>214</v>
      </c>
      <c r="G293" t="s">
        <v>89</v>
      </c>
      <c r="H293" t="s">
        <v>238</v>
      </c>
      <c r="I293" s="32">
        <v>1810</v>
      </c>
    </row>
    <row r="294" spans="1:9" x14ac:dyDescent="0.3">
      <c r="A294" t="s">
        <v>166</v>
      </c>
      <c r="B294" s="18" t="s">
        <v>216</v>
      </c>
      <c r="C294" s="18">
        <v>2019</v>
      </c>
      <c r="D294" t="s">
        <v>60</v>
      </c>
      <c r="E294" t="s">
        <v>211</v>
      </c>
      <c r="F294" t="s">
        <v>212</v>
      </c>
      <c r="G294" t="s">
        <v>208</v>
      </c>
      <c r="I294" s="32">
        <v>16002566</v>
      </c>
    </row>
    <row r="295" spans="1:9" x14ac:dyDescent="0.3">
      <c r="A295" t="s">
        <v>166</v>
      </c>
      <c r="B295" s="18" t="s">
        <v>216</v>
      </c>
      <c r="C295" s="18">
        <v>2019</v>
      </c>
      <c r="D295" t="s">
        <v>60</v>
      </c>
      <c r="E295" t="s">
        <v>211</v>
      </c>
      <c r="F295" t="s">
        <v>212</v>
      </c>
      <c r="G295" t="s">
        <v>89</v>
      </c>
      <c r="H295" t="s">
        <v>236</v>
      </c>
      <c r="I295" s="32">
        <v>8017974</v>
      </c>
    </row>
    <row r="296" spans="1:9" x14ac:dyDescent="0.3">
      <c r="A296" t="s">
        <v>166</v>
      </c>
      <c r="B296" s="18" t="s">
        <v>216</v>
      </c>
      <c r="C296" s="18">
        <v>2019</v>
      </c>
      <c r="D296" t="s">
        <v>60</v>
      </c>
      <c r="E296" t="s">
        <v>211</v>
      </c>
      <c r="F296" t="s">
        <v>212</v>
      </c>
      <c r="G296" t="s">
        <v>89</v>
      </c>
      <c r="H296" t="s">
        <v>238</v>
      </c>
      <c r="I296" s="32">
        <v>1653253</v>
      </c>
    </row>
    <row r="297" spans="1:9" x14ac:dyDescent="0.3">
      <c r="A297" t="s">
        <v>166</v>
      </c>
      <c r="B297" s="18" t="s">
        <v>216</v>
      </c>
      <c r="C297" s="18">
        <v>2019</v>
      </c>
      <c r="D297" t="s">
        <v>60</v>
      </c>
      <c r="E297" t="s">
        <v>211</v>
      </c>
      <c r="F297" t="s">
        <v>214</v>
      </c>
      <c r="G297" t="s">
        <v>208</v>
      </c>
      <c r="I297" s="32">
        <v>14015676</v>
      </c>
    </row>
    <row r="298" spans="1:9" x14ac:dyDescent="0.3">
      <c r="A298" t="s">
        <v>166</v>
      </c>
      <c r="B298" s="18" t="s">
        <v>216</v>
      </c>
      <c r="C298" s="18">
        <v>2019</v>
      </c>
      <c r="D298" t="s">
        <v>60</v>
      </c>
      <c r="E298" t="s">
        <v>211</v>
      </c>
      <c r="F298" t="s">
        <v>214</v>
      </c>
      <c r="G298" t="s">
        <v>89</v>
      </c>
      <c r="H298" t="s">
        <v>236</v>
      </c>
      <c r="I298" s="32">
        <v>5995365</v>
      </c>
    </row>
    <row r="299" spans="1:9" x14ac:dyDescent="0.3">
      <c r="A299" t="s">
        <v>166</v>
      </c>
      <c r="B299" s="18" t="s">
        <v>216</v>
      </c>
      <c r="C299" s="18">
        <v>2019</v>
      </c>
      <c r="D299" t="s">
        <v>60</v>
      </c>
      <c r="E299" t="s">
        <v>211</v>
      </c>
      <c r="F299" t="s">
        <v>214</v>
      </c>
      <c r="G299" t="s">
        <v>89</v>
      </c>
      <c r="H299" t="s">
        <v>238</v>
      </c>
      <c r="I299" s="32">
        <v>1194248</v>
      </c>
    </row>
    <row r="300" spans="1:9" x14ac:dyDescent="0.3">
      <c r="A300" t="s">
        <v>166</v>
      </c>
      <c r="B300" s="18" t="s">
        <v>216</v>
      </c>
      <c r="C300" s="18">
        <v>2019</v>
      </c>
      <c r="D300" t="s">
        <v>78</v>
      </c>
      <c r="E300" t="s">
        <v>211</v>
      </c>
      <c r="F300" t="s">
        <v>212</v>
      </c>
      <c r="G300" t="s">
        <v>215</v>
      </c>
      <c r="I300" s="32">
        <v>577962</v>
      </c>
    </row>
    <row r="301" spans="1:9" x14ac:dyDescent="0.3">
      <c r="A301" t="s">
        <v>166</v>
      </c>
      <c r="B301" s="18" t="s">
        <v>216</v>
      </c>
      <c r="C301" s="18">
        <v>2019</v>
      </c>
      <c r="D301" t="s">
        <v>78</v>
      </c>
      <c r="E301" t="s">
        <v>211</v>
      </c>
      <c r="F301" t="s">
        <v>212</v>
      </c>
      <c r="G301" t="s">
        <v>208</v>
      </c>
      <c r="I301" s="32">
        <v>1225915</v>
      </c>
    </row>
    <row r="302" spans="1:9" x14ac:dyDescent="0.3">
      <c r="A302" t="s">
        <v>166</v>
      </c>
      <c r="B302" s="18" t="s">
        <v>216</v>
      </c>
      <c r="C302" s="18">
        <v>2019</v>
      </c>
      <c r="D302" t="s">
        <v>78</v>
      </c>
      <c r="E302" t="s">
        <v>211</v>
      </c>
      <c r="F302" t="s">
        <v>212</v>
      </c>
      <c r="G302" t="s">
        <v>89</v>
      </c>
      <c r="H302" t="s">
        <v>236</v>
      </c>
      <c r="I302" s="32">
        <v>76497</v>
      </c>
    </row>
    <row r="303" spans="1:9" x14ac:dyDescent="0.3">
      <c r="A303" t="s">
        <v>166</v>
      </c>
      <c r="B303" s="18" t="s">
        <v>216</v>
      </c>
      <c r="C303" s="18">
        <v>2019</v>
      </c>
      <c r="D303" t="s">
        <v>78</v>
      </c>
      <c r="E303" t="s">
        <v>211</v>
      </c>
      <c r="F303" t="s">
        <v>212</v>
      </c>
      <c r="G303" t="s">
        <v>89</v>
      </c>
      <c r="H303" t="s">
        <v>238</v>
      </c>
      <c r="I303" s="32">
        <v>15739</v>
      </c>
    </row>
    <row r="304" spans="1:9" x14ac:dyDescent="0.3">
      <c r="A304" t="s">
        <v>166</v>
      </c>
      <c r="B304" s="18" t="s">
        <v>216</v>
      </c>
      <c r="C304" s="18">
        <v>2019</v>
      </c>
      <c r="D304" t="s">
        <v>78</v>
      </c>
      <c r="E304" t="s">
        <v>211</v>
      </c>
      <c r="F304" t="s">
        <v>214</v>
      </c>
      <c r="G304" t="s">
        <v>215</v>
      </c>
      <c r="I304" s="32">
        <v>90161</v>
      </c>
    </row>
    <row r="305" spans="1:10" x14ac:dyDescent="0.3">
      <c r="A305" t="s">
        <v>166</v>
      </c>
      <c r="B305" s="18" t="s">
        <v>216</v>
      </c>
      <c r="C305" s="18">
        <v>2019</v>
      </c>
      <c r="D305" t="s">
        <v>78</v>
      </c>
      <c r="E305" t="s">
        <v>211</v>
      </c>
      <c r="F305" t="s">
        <v>214</v>
      </c>
      <c r="G305" t="s">
        <v>208</v>
      </c>
      <c r="I305" s="32">
        <v>297932</v>
      </c>
      <c r="J305"/>
    </row>
    <row r="306" spans="1:10" x14ac:dyDescent="0.3">
      <c r="A306" t="s">
        <v>166</v>
      </c>
      <c r="B306" s="18" t="s">
        <v>216</v>
      </c>
      <c r="C306" s="18">
        <v>2019</v>
      </c>
      <c r="D306" t="s">
        <v>78</v>
      </c>
      <c r="E306" t="s">
        <v>211</v>
      </c>
      <c r="F306" t="s">
        <v>214</v>
      </c>
      <c r="G306" t="s">
        <v>89</v>
      </c>
      <c r="H306" t="s">
        <v>236</v>
      </c>
      <c r="I306" s="32">
        <v>4129</v>
      </c>
      <c r="J306"/>
    </row>
    <row r="307" spans="1:10" x14ac:dyDescent="0.3">
      <c r="A307" t="s">
        <v>166</v>
      </c>
      <c r="B307" s="18" t="s">
        <v>216</v>
      </c>
      <c r="C307" s="18">
        <v>2019</v>
      </c>
      <c r="D307" t="s">
        <v>78</v>
      </c>
      <c r="E307" t="s">
        <v>211</v>
      </c>
      <c r="F307" t="s">
        <v>214</v>
      </c>
      <c r="G307" t="s">
        <v>89</v>
      </c>
      <c r="H307" t="s">
        <v>238</v>
      </c>
      <c r="I307" s="32">
        <v>2008</v>
      </c>
      <c r="J307"/>
    </row>
    <row r="308" spans="1:10" x14ac:dyDescent="0.3">
      <c r="A308" t="s">
        <v>167</v>
      </c>
      <c r="B308" s="18" t="s">
        <v>217</v>
      </c>
      <c r="C308" s="18">
        <v>2019</v>
      </c>
      <c r="D308" t="s">
        <v>60</v>
      </c>
      <c r="E308" t="s">
        <v>211</v>
      </c>
      <c r="F308" t="s">
        <v>212</v>
      </c>
      <c r="G308" t="s">
        <v>208</v>
      </c>
      <c r="I308" s="32">
        <v>16073174</v>
      </c>
      <c r="J308" s="18" t="s">
        <v>229</v>
      </c>
    </row>
    <row r="309" spans="1:10" x14ac:dyDescent="0.3">
      <c r="A309" t="s">
        <v>167</v>
      </c>
      <c r="B309" s="18" t="s">
        <v>217</v>
      </c>
      <c r="C309" s="18">
        <v>2019</v>
      </c>
      <c r="D309" t="s">
        <v>60</v>
      </c>
      <c r="E309" t="s">
        <v>211</v>
      </c>
      <c r="F309" t="s">
        <v>212</v>
      </c>
      <c r="G309" t="s">
        <v>89</v>
      </c>
      <c r="H309" t="s">
        <v>236</v>
      </c>
      <c r="I309" s="32">
        <v>8431865</v>
      </c>
      <c r="J309" s="18" t="s">
        <v>229</v>
      </c>
    </row>
    <row r="310" spans="1:10" x14ac:dyDescent="0.3">
      <c r="A310" t="s">
        <v>167</v>
      </c>
      <c r="B310" s="18" t="s">
        <v>217</v>
      </c>
      <c r="C310" s="18">
        <v>2019</v>
      </c>
      <c r="D310" t="s">
        <v>60</v>
      </c>
      <c r="E310" t="s">
        <v>211</v>
      </c>
      <c r="F310" t="s">
        <v>212</v>
      </c>
      <c r="G310" t="s">
        <v>89</v>
      </c>
      <c r="H310" t="s">
        <v>238</v>
      </c>
      <c r="I310" s="32">
        <v>1989202</v>
      </c>
      <c r="J310" s="18" t="s">
        <v>229</v>
      </c>
    </row>
    <row r="311" spans="1:10" x14ac:dyDescent="0.3">
      <c r="A311" t="s">
        <v>167</v>
      </c>
      <c r="B311" s="18" t="s">
        <v>217</v>
      </c>
      <c r="C311" s="18">
        <v>2019</v>
      </c>
      <c r="D311" t="s">
        <v>60</v>
      </c>
      <c r="E311" t="s">
        <v>211</v>
      </c>
      <c r="F311" t="s">
        <v>214</v>
      </c>
      <c r="G311" t="s">
        <v>208</v>
      </c>
      <c r="I311" s="32">
        <v>14023880</v>
      </c>
      <c r="J311" s="18" t="s">
        <v>229</v>
      </c>
    </row>
    <row r="312" spans="1:10" x14ac:dyDescent="0.3">
      <c r="A312" t="s">
        <v>167</v>
      </c>
      <c r="B312" s="18" t="s">
        <v>217</v>
      </c>
      <c r="C312" s="18">
        <v>2019</v>
      </c>
      <c r="D312" t="s">
        <v>60</v>
      </c>
      <c r="E312" t="s">
        <v>211</v>
      </c>
      <c r="F312" t="s">
        <v>214</v>
      </c>
      <c r="G312" t="s">
        <v>89</v>
      </c>
      <c r="H312" t="s">
        <v>236</v>
      </c>
      <c r="I312" s="32">
        <v>6294285</v>
      </c>
      <c r="J312" s="18" t="s">
        <v>229</v>
      </c>
    </row>
    <row r="313" spans="1:10" x14ac:dyDescent="0.3">
      <c r="A313" t="s">
        <v>167</v>
      </c>
      <c r="B313" s="18" t="s">
        <v>217</v>
      </c>
      <c r="C313" s="18">
        <v>2019</v>
      </c>
      <c r="D313" t="s">
        <v>60</v>
      </c>
      <c r="E313" t="s">
        <v>211</v>
      </c>
      <c r="F313" t="s">
        <v>214</v>
      </c>
      <c r="G313" t="s">
        <v>89</v>
      </c>
      <c r="H313" t="s">
        <v>238</v>
      </c>
      <c r="I313" s="32">
        <v>1495786</v>
      </c>
      <c r="J313" s="18" t="s">
        <v>229</v>
      </c>
    </row>
    <row r="314" spans="1:10" x14ac:dyDescent="0.3">
      <c r="A314" t="s">
        <v>167</v>
      </c>
      <c r="B314" s="18" t="s">
        <v>217</v>
      </c>
      <c r="C314" s="18">
        <v>2019</v>
      </c>
      <c r="D314" t="s">
        <v>78</v>
      </c>
      <c r="E314" t="s">
        <v>211</v>
      </c>
      <c r="F314" t="s">
        <v>212</v>
      </c>
      <c r="G314" t="s">
        <v>215</v>
      </c>
      <c r="I314" s="32">
        <v>729227</v>
      </c>
      <c r="J314" s="18" t="s">
        <v>229</v>
      </c>
    </row>
    <row r="315" spans="1:10" x14ac:dyDescent="0.3">
      <c r="A315" t="s">
        <v>167</v>
      </c>
      <c r="B315" s="18" t="s">
        <v>217</v>
      </c>
      <c r="C315" s="18">
        <v>2019</v>
      </c>
      <c r="D315" t="s">
        <v>78</v>
      </c>
      <c r="E315" t="s">
        <v>211</v>
      </c>
      <c r="F315" t="s">
        <v>212</v>
      </c>
      <c r="G315" t="s">
        <v>208</v>
      </c>
      <c r="I315" s="32">
        <v>1317617</v>
      </c>
      <c r="J315" s="18" t="s">
        <v>229</v>
      </c>
    </row>
    <row r="316" spans="1:10" x14ac:dyDescent="0.3">
      <c r="A316" t="s">
        <v>167</v>
      </c>
      <c r="B316" s="18" t="s">
        <v>217</v>
      </c>
      <c r="C316" s="18">
        <v>2019</v>
      </c>
      <c r="D316" t="s">
        <v>78</v>
      </c>
      <c r="E316" t="s">
        <v>211</v>
      </c>
      <c r="F316" t="s">
        <v>212</v>
      </c>
      <c r="G316" t="s">
        <v>89</v>
      </c>
      <c r="H316" t="s">
        <v>236</v>
      </c>
      <c r="I316" s="32">
        <v>93322</v>
      </c>
      <c r="J316" s="18" t="s">
        <v>229</v>
      </c>
    </row>
    <row r="317" spans="1:10" x14ac:dyDescent="0.3">
      <c r="A317" t="s">
        <v>167</v>
      </c>
      <c r="B317" s="18" t="s">
        <v>217</v>
      </c>
      <c r="C317" s="18">
        <v>2019</v>
      </c>
      <c r="D317" t="s">
        <v>78</v>
      </c>
      <c r="E317" t="s">
        <v>211</v>
      </c>
      <c r="F317" t="s">
        <v>212</v>
      </c>
      <c r="G317" t="s">
        <v>89</v>
      </c>
      <c r="H317" t="s">
        <v>238</v>
      </c>
      <c r="I317" s="32">
        <v>14780</v>
      </c>
      <c r="J317" s="18" t="s">
        <v>229</v>
      </c>
    </row>
    <row r="318" spans="1:10" x14ac:dyDescent="0.3">
      <c r="A318" t="s">
        <v>167</v>
      </c>
      <c r="B318" s="18" t="s">
        <v>217</v>
      </c>
      <c r="C318" s="18">
        <v>2019</v>
      </c>
      <c r="D318" t="s">
        <v>78</v>
      </c>
      <c r="E318" t="s">
        <v>211</v>
      </c>
      <c r="F318" t="s">
        <v>214</v>
      </c>
      <c r="G318" t="s">
        <v>215</v>
      </c>
      <c r="I318" s="32">
        <v>152019</v>
      </c>
      <c r="J318" s="18" t="s">
        <v>229</v>
      </c>
    </row>
    <row r="319" spans="1:10" x14ac:dyDescent="0.3">
      <c r="A319" t="s">
        <v>167</v>
      </c>
      <c r="B319" s="18" t="s">
        <v>217</v>
      </c>
      <c r="C319" s="18">
        <v>2019</v>
      </c>
      <c r="D319" t="s">
        <v>78</v>
      </c>
      <c r="E319" t="s">
        <v>211</v>
      </c>
      <c r="F319" t="s">
        <v>214</v>
      </c>
      <c r="G319" t="s">
        <v>208</v>
      </c>
      <c r="I319" s="32">
        <v>309391</v>
      </c>
      <c r="J319" s="18" t="s">
        <v>229</v>
      </c>
    </row>
    <row r="320" spans="1:10" x14ac:dyDescent="0.3">
      <c r="A320" t="s">
        <v>167</v>
      </c>
      <c r="B320" s="18" t="s">
        <v>217</v>
      </c>
      <c r="C320" s="18">
        <v>2019</v>
      </c>
      <c r="D320" t="s">
        <v>78</v>
      </c>
      <c r="E320" t="s">
        <v>211</v>
      </c>
      <c r="F320" t="s">
        <v>214</v>
      </c>
      <c r="G320" t="s">
        <v>89</v>
      </c>
      <c r="H320" t="s">
        <v>236</v>
      </c>
      <c r="I320" s="32">
        <v>5580</v>
      </c>
      <c r="J320" s="18" t="s">
        <v>229</v>
      </c>
    </row>
    <row r="321" spans="1:10" x14ac:dyDescent="0.3">
      <c r="A321" t="s">
        <v>167</v>
      </c>
      <c r="B321" s="18" t="s">
        <v>217</v>
      </c>
      <c r="C321" s="18">
        <v>2019</v>
      </c>
      <c r="D321" t="s">
        <v>78</v>
      </c>
      <c r="E321" t="s">
        <v>211</v>
      </c>
      <c r="F321" t="s">
        <v>214</v>
      </c>
      <c r="G321" t="s">
        <v>89</v>
      </c>
      <c r="H321" t="s">
        <v>238</v>
      </c>
      <c r="I321" s="32">
        <v>2117</v>
      </c>
      <c r="J321" s="18" t="s">
        <v>229</v>
      </c>
    </row>
    <row r="322" spans="1:10" x14ac:dyDescent="0.3">
      <c r="A322" t="s">
        <v>168</v>
      </c>
      <c r="B322" s="18" t="s">
        <v>218</v>
      </c>
      <c r="C322" s="18">
        <v>2020</v>
      </c>
      <c r="D322" t="s">
        <v>60</v>
      </c>
      <c r="E322" t="s">
        <v>211</v>
      </c>
      <c r="F322" t="s">
        <v>212</v>
      </c>
      <c r="G322" t="s">
        <v>208</v>
      </c>
      <c r="I322" s="32">
        <v>15593200</v>
      </c>
      <c r="J322" s="18" t="s">
        <v>230</v>
      </c>
    </row>
    <row r="323" spans="1:10" x14ac:dyDescent="0.3">
      <c r="A323" t="s">
        <v>168</v>
      </c>
      <c r="B323" s="18" t="s">
        <v>218</v>
      </c>
      <c r="C323" s="18">
        <v>2020</v>
      </c>
      <c r="D323" t="s">
        <v>60</v>
      </c>
      <c r="E323" t="s">
        <v>211</v>
      </c>
      <c r="F323" t="s">
        <v>212</v>
      </c>
      <c r="G323" t="s">
        <v>89</v>
      </c>
      <c r="H323" t="s">
        <v>236</v>
      </c>
      <c r="I323" s="32">
        <v>8932589</v>
      </c>
      <c r="J323" s="18" t="s">
        <v>230</v>
      </c>
    </row>
    <row r="324" spans="1:10" x14ac:dyDescent="0.3">
      <c r="A324" t="s">
        <v>168</v>
      </c>
      <c r="B324" s="18" t="s">
        <v>218</v>
      </c>
      <c r="C324" s="18">
        <v>2020</v>
      </c>
      <c r="D324" t="s">
        <v>60</v>
      </c>
      <c r="E324" t="s">
        <v>211</v>
      </c>
      <c r="F324" t="s">
        <v>212</v>
      </c>
      <c r="G324" t="s">
        <v>89</v>
      </c>
      <c r="H324" t="s">
        <v>238</v>
      </c>
      <c r="I324" s="32">
        <v>2028510</v>
      </c>
      <c r="J324" s="18" t="s">
        <v>230</v>
      </c>
    </row>
    <row r="325" spans="1:10" x14ac:dyDescent="0.3">
      <c r="A325" t="s">
        <v>168</v>
      </c>
      <c r="B325" s="18" t="s">
        <v>218</v>
      </c>
      <c r="C325" s="18">
        <v>2020</v>
      </c>
      <c r="D325" t="s">
        <v>60</v>
      </c>
      <c r="E325" t="s">
        <v>211</v>
      </c>
      <c r="F325" t="s">
        <v>214</v>
      </c>
      <c r="G325" t="s">
        <v>208</v>
      </c>
      <c r="I325" s="32">
        <v>13867910</v>
      </c>
      <c r="J325" s="18" t="s">
        <v>230</v>
      </c>
    </row>
    <row r="326" spans="1:10" x14ac:dyDescent="0.3">
      <c r="A326" t="s">
        <v>168</v>
      </c>
      <c r="B326" s="18" t="s">
        <v>218</v>
      </c>
      <c r="C326" s="18">
        <v>2020</v>
      </c>
      <c r="D326" t="s">
        <v>60</v>
      </c>
      <c r="E326" t="s">
        <v>211</v>
      </c>
      <c r="F326" t="s">
        <v>214</v>
      </c>
      <c r="G326" t="s">
        <v>89</v>
      </c>
      <c r="H326" t="s">
        <v>236</v>
      </c>
      <c r="I326" s="32">
        <v>6585917</v>
      </c>
      <c r="J326" s="18" t="s">
        <v>230</v>
      </c>
    </row>
    <row r="327" spans="1:10" x14ac:dyDescent="0.3">
      <c r="A327" t="s">
        <v>168</v>
      </c>
      <c r="B327" s="18" t="s">
        <v>218</v>
      </c>
      <c r="C327" s="18">
        <v>2020</v>
      </c>
      <c r="D327" t="s">
        <v>60</v>
      </c>
      <c r="E327" t="s">
        <v>211</v>
      </c>
      <c r="F327" t="s">
        <v>214</v>
      </c>
      <c r="G327" t="s">
        <v>89</v>
      </c>
      <c r="H327" t="s">
        <v>238</v>
      </c>
      <c r="I327" s="32">
        <v>1667483</v>
      </c>
      <c r="J327" s="18" t="s">
        <v>230</v>
      </c>
    </row>
    <row r="328" spans="1:10" x14ac:dyDescent="0.3">
      <c r="A328" t="s">
        <v>168</v>
      </c>
      <c r="B328" s="18" t="s">
        <v>218</v>
      </c>
      <c r="C328" s="18">
        <v>2020</v>
      </c>
      <c r="D328" t="s">
        <v>78</v>
      </c>
      <c r="E328" t="s">
        <v>211</v>
      </c>
      <c r="F328" t="s">
        <v>212</v>
      </c>
      <c r="G328" t="s">
        <v>215</v>
      </c>
      <c r="I328" s="32">
        <v>732960</v>
      </c>
      <c r="J328"/>
    </row>
    <row r="329" spans="1:10" x14ac:dyDescent="0.3">
      <c r="A329" t="s">
        <v>168</v>
      </c>
      <c r="B329" s="18" t="s">
        <v>218</v>
      </c>
      <c r="C329" s="18">
        <v>2020</v>
      </c>
      <c r="D329" t="s">
        <v>78</v>
      </c>
      <c r="E329" t="s">
        <v>211</v>
      </c>
      <c r="F329" t="s">
        <v>212</v>
      </c>
      <c r="G329" t="s">
        <v>208</v>
      </c>
      <c r="I329" s="32">
        <v>1291950</v>
      </c>
      <c r="J329"/>
    </row>
    <row r="330" spans="1:10" x14ac:dyDescent="0.3">
      <c r="A330" t="s">
        <v>168</v>
      </c>
      <c r="B330" s="18" t="s">
        <v>218</v>
      </c>
      <c r="C330" s="18">
        <v>2020</v>
      </c>
      <c r="D330" t="s">
        <v>78</v>
      </c>
      <c r="E330" t="s">
        <v>211</v>
      </c>
      <c r="F330" t="s">
        <v>212</v>
      </c>
      <c r="G330" t="s">
        <v>89</v>
      </c>
      <c r="H330" t="s">
        <v>236</v>
      </c>
      <c r="I330" s="32">
        <v>100622</v>
      </c>
      <c r="J330"/>
    </row>
    <row r="331" spans="1:10" x14ac:dyDescent="0.3">
      <c r="A331" t="s">
        <v>168</v>
      </c>
      <c r="B331" s="18" t="s">
        <v>218</v>
      </c>
      <c r="C331" s="18">
        <v>2020</v>
      </c>
      <c r="D331" t="s">
        <v>78</v>
      </c>
      <c r="E331" t="s">
        <v>211</v>
      </c>
      <c r="F331" t="s">
        <v>212</v>
      </c>
      <c r="G331" t="s">
        <v>89</v>
      </c>
      <c r="H331" t="s">
        <v>238</v>
      </c>
      <c r="I331" s="32">
        <v>16789</v>
      </c>
      <c r="J331"/>
    </row>
    <row r="332" spans="1:10" x14ac:dyDescent="0.3">
      <c r="A332" t="s">
        <v>168</v>
      </c>
      <c r="B332" s="18" t="s">
        <v>218</v>
      </c>
      <c r="C332" s="18">
        <v>2020</v>
      </c>
      <c r="D332" t="s">
        <v>78</v>
      </c>
      <c r="E332" t="s">
        <v>211</v>
      </c>
      <c r="F332" t="s">
        <v>214</v>
      </c>
      <c r="G332" t="s">
        <v>215</v>
      </c>
      <c r="I332" s="32">
        <v>157097</v>
      </c>
      <c r="J332"/>
    </row>
    <row r="333" spans="1:10" x14ac:dyDescent="0.3">
      <c r="A333" t="s">
        <v>168</v>
      </c>
      <c r="B333" s="18" t="s">
        <v>218</v>
      </c>
      <c r="C333" s="18">
        <v>2020</v>
      </c>
      <c r="D333" t="s">
        <v>78</v>
      </c>
      <c r="E333" t="s">
        <v>211</v>
      </c>
      <c r="F333" t="s">
        <v>214</v>
      </c>
      <c r="G333" t="s">
        <v>208</v>
      </c>
      <c r="I333" s="32">
        <v>307063</v>
      </c>
      <c r="J333"/>
    </row>
    <row r="334" spans="1:10" x14ac:dyDescent="0.3">
      <c r="A334" t="s">
        <v>168</v>
      </c>
      <c r="B334" s="18" t="s">
        <v>218</v>
      </c>
      <c r="C334" s="18">
        <v>2020</v>
      </c>
      <c r="D334" t="s">
        <v>78</v>
      </c>
      <c r="E334" t="s">
        <v>211</v>
      </c>
      <c r="F334" t="s">
        <v>214</v>
      </c>
      <c r="G334" t="s">
        <v>89</v>
      </c>
      <c r="H334" t="s">
        <v>236</v>
      </c>
      <c r="I334" s="32">
        <v>5943</v>
      </c>
      <c r="J334"/>
    </row>
    <row r="335" spans="1:10" x14ac:dyDescent="0.3">
      <c r="A335" t="s">
        <v>168</v>
      </c>
      <c r="B335" s="18" t="s">
        <v>218</v>
      </c>
      <c r="C335" s="18">
        <v>2020</v>
      </c>
      <c r="D335" t="s">
        <v>78</v>
      </c>
      <c r="E335" t="s">
        <v>211</v>
      </c>
      <c r="F335" t="s">
        <v>214</v>
      </c>
      <c r="G335" t="s">
        <v>89</v>
      </c>
      <c r="H335" t="s">
        <v>238</v>
      </c>
      <c r="I335" s="32">
        <v>2406</v>
      </c>
      <c r="J335"/>
    </row>
    <row r="336" spans="1:10" x14ac:dyDescent="0.3">
      <c r="A336" t="s">
        <v>169</v>
      </c>
      <c r="B336" s="18" t="s">
        <v>219</v>
      </c>
      <c r="C336" s="18">
        <v>2020</v>
      </c>
      <c r="D336" t="s">
        <v>60</v>
      </c>
      <c r="E336" t="s">
        <v>211</v>
      </c>
      <c r="F336" t="s">
        <v>212</v>
      </c>
      <c r="G336" t="s">
        <v>208</v>
      </c>
      <c r="I336" s="32">
        <v>15536534</v>
      </c>
      <c r="J336"/>
    </row>
    <row r="337" spans="1:9" x14ac:dyDescent="0.3">
      <c r="A337" t="s">
        <v>169</v>
      </c>
      <c r="B337" s="18" t="s">
        <v>219</v>
      </c>
      <c r="C337" s="18">
        <v>2020</v>
      </c>
      <c r="D337" t="s">
        <v>60</v>
      </c>
      <c r="E337" t="s">
        <v>211</v>
      </c>
      <c r="F337" t="s">
        <v>212</v>
      </c>
      <c r="G337" t="s">
        <v>89</v>
      </c>
      <c r="H337" t="s">
        <v>236</v>
      </c>
      <c r="I337" s="32">
        <v>8953977</v>
      </c>
    </row>
    <row r="338" spans="1:9" x14ac:dyDescent="0.3">
      <c r="A338" t="s">
        <v>169</v>
      </c>
      <c r="B338" s="18" t="s">
        <v>219</v>
      </c>
      <c r="C338" s="18">
        <v>2020</v>
      </c>
      <c r="D338" t="s">
        <v>60</v>
      </c>
      <c r="E338" t="s">
        <v>211</v>
      </c>
      <c r="F338" t="s">
        <v>212</v>
      </c>
      <c r="G338" t="s">
        <v>89</v>
      </c>
      <c r="H338" t="s">
        <v>238</v>
      </c>
      <c r="I338" s="32">
        <v>2009973</v>
      </c>
    </row>
    <row r="339" spans="1:9" x14ac:dyDescent="0.3">
      <c r="A339" t="s">
        <v>169</v>
      </c>
      <c r="B339" s="18" t="s">
        <v>219</v>
      </c>
      <c r="C339" s="18">
        <v>2020</v>
      </c>
      <c r="D339" t="s">
        <v>60</v>
      </c>
      <c r="E339" t="s">
        <v>211</v>
      </c>
      <c r="F339" t="s">
        <v>214</v>
      </c>
      <c r="G339" t="s">
        <v>208</v>
      </c>
      <c r="I339" s="32">
        <v>13691730</v>
      </c>
    </row>
    <row r="340" spans="1:9" x14ac:dyDescent="0.3">
      <c r="A340" t="s">
        <v>169</v>
      </c>
      <c r="B340" s="18" t="s">
        <v>219</v>
      </c>
      <c r="C340" s="18">
        <v>2020</v>
      </c>
      <c r="D340" t="s">
        <v>60</v>
      </c>
      <c r="E340" t="s">
        <v>211</v>
      </c>
      <c r="F340" t="s">
        <v>214</v>
      </c>
      <c r="G340" t="s">
        <v>89</v>
      </c>
      <c r="H340" t="s">
        <v>236</v>
      </c>
      <c r="I340" s="32">
        <v>6623632</v>
      </c>
    </row>
    <row r="341" spans="1:9" x14ac:dyDescent="0.3">
      <c r="A341" t="s">
        <v>169</v>
      </c>
      <c r="B341" s="18" t="s">
        <v>219</v>
      </c>
      <c r="C341" s="18">
        <v>2020</v>
      </c>
      <c r="D341" t="s">
        <v>60</v>
      </c>
      <c r="E341" t="s">
        <v>211</v>
      </c>
      <c r="F341" t="s">
        <v>214</v>
      </c>
      <c r="G341" t="s">
        <v>89</v>
      </c>
      <c r="H341" t="s">
        <v>238</v>
      </c>
      <c r="I341" s="32">
        <v>1622086</v>
      </c>
    </row>
    <row r="342" spans="1:9" x14ac:dyDescent="0.3">
      <c r="A342" t="s">
        <v>169</v>
      </c>
      <c r="B342" s="18" t="s">
        <v>219</v>
      </c>
      <c r="C342" s="18">
        <v>2020</v>
      </c>
      <c r="D342" t="s">
        <v>78</v>
      </c>
      <c r="E342" t="s">
        <v>211</v>
      </c>
      <c r="F342" t="s">
        <v>212</v>
      </c>
      <c r="G342" t="s">
        <v>215</v>
      </c>
      <c r="I342" s="32">
        <v>727130</v>
      </c>
    </row>
    <row r="343" spans="1:9" x14ac:dyDescent="0.3">
      <c r="A343" t="s">
        <v>169</v>
      </c>
      <c r="B343" s="18" t="s">
        <v>219</v>
      </c>
      <c r="C343" s="18">
        <v>2020</v>
      </c>
      <c r="D343" t="s">
        <v>78</v>
      </c>
      <c r="E343" t="s">
        <v>211</v>
      </c>
      <c r="F343" t="s">
        <v>212</v>
      </c>
      <c r="G343" t="s">
        <v>208</v>
      </c>
      <c r="I343" s="32">
        <v>1283570</v>
      </c>
    </row>
    <row r="344" spans="1:9" x14ac:dyDescent="0.3">
      <c r="A344" t="s">
        <v>169</v>
      </c>
      <c r="B344" s="18" t="s">
        <v>219</v>
      </c>
      <c r="C344" s="18">
        <v>2020</v>
      </c>
      <c r="D344" t="s">
        <v>78</v>
      </c>
      <c r="E344" t="s">
        <v>211</v>
      </c>
      <c r="F344" t="s">
        <v>212</v>
      </c>
      <c r="G344" t="s">
        <v>89</v>
      </c>
      <c r="H344" t="s">
        <v>236</v>
      </c>
      <c r="I344" s="32">
        <v>104910</v>
      </c>
    </row>
    <row r="345" spans="1:9" x14ac:dyDescent="0.3">
      <c r="A345" t="s">
        <v>169</v>
      </c>
      <c r="B345" s="18" t="s">
        <v>219</v>
      </c>
      <c r="C345" s="18">
        <v>2020</v>
      </c>
      <c r="D345" t="s">
        <v>78</v>
      </c>
      <c r="E345" t="s">
        <v>211</v>
      </c>
      <c r="F345" t="s">
        <v>212</v>
      </c>
      <c r="G345" t="s">
        <v>89</v>
      </c>
      <c r="H345" t="s">
        <v>238</v>
      </c>
      <c r="I345" s="32">
        <v>16803</v>
      </c>
    </row>
    <row r="346" spans="1:9" x14ac:dyDescent="0.3">
      <c r="A346" t="s">
        <v>169</v>
      </c>
      <c r="B346" s="18" t="s">
        <v>219</v>
      </c>
      <c r="C346" s="18">
        <v>2020</v>
      </c>
      <c r="D346" t="s">
        <v>78</v>
      </c>
      <c r="E346" t="s">
        <v>211</v>
      </c>
      <c r="F346" t="s">
        <v>214</v>
      </c>
      <c r="G346" t="s">
        <v>215</v>
      </c>
      <c r="I346" s="32">
        <v>162641</v>
      </c>
    </row>
    <row r="347" spans="1:9" x14ac:dyDescent="0.3">
      <c r="A347" t="s">
        <v>169</v>
      </c>
      <c r="B347" s="18" t="s">
        <v>219</v>
      </c>
      <c r="C347" s="18">
        <v>2020</v>
      </c>
      <c r="D347" t="s">
        <v>78</v>
      </c>
      <c r="E347" t="s">
        <v>211</v>
      </c>
      <c r="F347" t="s">
        <v>214</v>
      </c>
      <c r="G347" t="s">
        <v>208</v>
      </c>
      <c r="I347" s="32">
        <v>308953</v>
      </c>
    </row>
    <row r="348" spans="1:9" x14ac:dyDescent="0.3">
      <c r="A348" t="s">
        <v>169</v>
      </c>
      <c r="B348" s="18" t="s">
        <v>219</v>
      </c>
      <c r="C348" s="18">
        <v>2020</v>
      </c>
      <c r="D348" t="s">
        <v>78</v>
      </c>
      <c r="E348" t="s">
        <v>211</v>
      </c>
      <c r="F348" t="s">
        <v>214</v>
      </c>
      <c r="G348" t="s">
        <v>89</v>
      </c>
      <c r="H348" t="s">
        <v>236</v>
      </c>
      <c r="I348" s="32">
        <v>5801</v>
      </c>
    </row>
    <row r="349" spans="1:9" x14ac:dyDescent="0.3">
      <c r="A349" t="s">
        <v>169</v>
      </c>
      <c r="B349" s="18" t="s">
        <v>219</v>
      </c>
      <c r="C349" s="18">
        <v>2020</v>
      </c>
      <c r="D349" t="s">
        <v>78</v>
      </c>
      <c r="E349" t="s">
        <v>211</v>
      </c>
      <c r="F349" t="s">
        <v>214</v>
      </c>
      <c r="G349" t="s">
        <v>89</v>
      </c>
      <c r="H349" t="s">
        <v>238</v>
      </c>
      <c r="I349" s="32">
        <v>2428</v>
      </c>
    </row>
    <row r="350" spans="1:9" x14ac:dyDescent="0.3">
      <c r="A350" t="s">
        <v>170</v>
      </c>
      <c r="B350" s="18" t="s">
        <v>216</v>
      </c>
      <c r="C350" s="18">
        <v>2020</v>
      </c>
      <c r="D350" t="s">
        <v>60</v>
      </c>
      <c r="E350" t="s">
        <v>211</v>
      </c>
      <c r="F350" t="s">
        <v>212</v>
      </c>
      <c r="G350" t="s">
        <v>208</v>
      </c>
      <c r="I350" s="32">
        <v>15132341</v>
      </c>
    </row>
    <row r="351" spans="1:9" x14ac:dyDescent="0.3">
      <c r="A351" t="s">
        <v>170</v>
      </c>
      <c r="B351" s="18" t="s">
        <v>216</v>
      </c>
      <c r="C351" s="18">
        <v>2020</v>
      </c>
      <c r="D351" t="s">
        <v>60</v>
      </c>
      <c r="E351" t="s">
        <v>211</v>
      </c>
      <c r="F351" t="s">
        <v>212</v>
      </c>
      <c r="G351" t="s">
        <v>89</v>
      </c>
      <c r="H351" t="s">
        <v>236</v>
      </c>
      <c r="I351" s="32">
        <v>9367496</v>
      </c>
    </row>
    <row r="352" spans="1:9" x14ac:dyDescent="0.3">
      <c r="A352" t="s">
        <v>170</v>
      </c>
      <c r="B352" s="18" t="s">
        <v>216</v>
      </c>
      <c r="C352" s="18">
        <v>2020</v>
      </c>
      <c r="D352" t="s">
        <v>60</v>
      </c>
      <c r="E352" t="s">
        <v>211</v>
      </c>
      <c r="F352" t="s">
        <v>212</v>
      </c>
      <c r="G352" t="s">
        <v>89</v>
      </c>
      <c r="H352" t="s">
        <v>238</v>
      </c>
      <c r="I352" s="32">
        <v>2022874</v>
      </c>
    </row>
    <row r="353" spans="1:10" x14ac:dyDescent="0.3">
      <c r="A353" t="s">
        <v>170</v>
      </c>
      <c r="B353" s="18" t="s">
        <v>216</v>
      </c>
      <c r="C353" s="18">
        <v>2020</v>
      </c>
      <c r="D353" t="s">
        <v>60</v>
      </c>
      <c r="E353" t="s">
        <v>211</v>
      </c>
      <c r="F353" t="s">
        <v>214</v>
      </c>
      <c r="G353" t="s">
        <v>208</v>
      </c>
      <c r="I353" s="32">
        <v>13411355</v>
      </c>
      <c r="J353"/>
    </row>
    <row r="354" spans="1:10" x14ac:dyDescent="0.3">
      <c r="A354" t="s">
        <v>170</v>
      </c>
      <c r="B354" s="18" t="s">
        <v>216</v>
      </c>
      <c r="C354" s="18">
        <v>2020</v>
      </c>
      <c r="D354" t="s">
        <v>60</v>
      </c>
      <c r="E354" t="s">
        <v>211</v>
      </c>
      <c r="F354" t="s">
        <v>214</v>
      </c>
      <c r="G354" t="s">
        <v>89</v>
      </c>
      <c r="H354" t="s">
        <v>236</v>
      </c>
      <c r="I354" s="32">
        <v>6885507</v>
      </c>
      <c r="J354"/>
    </row>
    <row r="355" spans="1:10" x14ac:dyDescent="0.3">
      <c r="A355" t="s">
        <v>170</v>
      </c>
      <c r="B355" s="18" t="s">
        <v>216</v>
      </c>
      <c r="C355" s="18">
        <v>2020</v>
      </c>
      <c r="D355" t="s">
        <v>60</v>
      </c>
      <c r="E355" t="s">
        <v>211</v>
      </c>
      <c r="F355" t="s">
        <v>214</v>
      </c>
      <c r="G355" t="s">
        <v>89</v>
      </c>
      <c r="H355" t="s">
        <v>238</v>
      </c>
      <c r="I355" s="32">
        <v>1674516</v>
      </c>
      <c r="J355"/>
    </row>
    <row r="356" spans="1:10" x14ac:dyDescent="0.3">
      <c r="A356" t="s">
        <v>170</v>
      </c>
      <c r="B356" s="18" t="s">
        <v>216</v>
      </c>
      <c r="C356" s="18">
        <v>2020</v>
      </c>
      <c r="D356" t="s">
        <v>78</v>
      </c>
      <c r="E356" t="s">
        <v>211</v>
      </c>
      <c r="F356" t="s">
        <v>212</v>
      </c>
      <c r="G356" t="s">
        <v>215</v>
      </c>
      <c r="I356" s="32">
        <v>720357</v>
      </c>
      <c r="J356"/>
    </row>
    <row r="357" spans="1:10" x14ac:dyDescent="0.3">
      <c r="A357" t="s">
        <v>170</v>
      </c>
      <c r="B357" s="18" t="s">
        <v>216</v>
      </c>
      <c r="C357" s="18">
        <v>2020</v>
      </c>
      <c r="D357" t="s">
        <v>78</v>
      </c>
      <c r="E357" t="s">
        <v>211</v>
      </c>
      <c r="F357" t="s">
        <v>212</v>
      </c>
      <c r="G357" t="s">
        <v>208</v>
      </c>
      <c r="I357" s="32">
        <v>1257819</v>
      </c>
      <c r="J357"/>
    </row>
    <row r="358" spans="1:10" x14ac:dyDescent="0.3">
      <c r="A358" t="s">
        <v>170</v>
      </c>
      <c r="B358" s="18" t="s">
        <v>216</v>
      </c>
      <c r="C358" s="18">
        <v>2020</v>
      </c>
      <c r="D358" t="s">
        <v>78</v>
      </c>
      <c r="E358" t="s">
        <v>211</v>
      </c>
      <c r="F358" t="s">
        <v>212</v>
      </c>
      <c r="G358" t="s">
        <v>89</v>
      </c>
      <c r="H358" t="s">
        <v>236</v>
      </c>
      <c r="I358" s="32">
        <v>114664</v>
      </c>
      <c r="J358"/>
    </row>
    <row r="359" spans="1:10" x14ac:dyDescent="0.3">
      <c r="A359" t="s">
        <v>170</v>
      </c>
      <c r="B359" s="18" t="s">
        <v>216</v>
      </c>
      <c r="C359" s="18">
        <v>2020</v>
      </c>
      <c r="D359" t="s">
        <v>78</v>
      </c>
      <c r="E359" t="s">
        <v>211</v>
      </c>
      <c r="F359" t="s">
        <v>212</v>
      </c>
      <c r="G359" t="s">
        <v>89</v>
      </c>
      <c r="H359" t="s">
        <v>238</v>
      </c>
      <c r="I359" s="32">
        <v>21167</v>
      </c>
      <c r="J359"/>
    </row>
    <row r="360" spans="1:10" x14ac:dyDescent="0.3">
      <c r="A360" t="s">
        <v>170</v>
      </c>
      <c r="B360" s="18" t="s">
        <v>216</v>
      </c>
      <c r="C360" s="18">
        <v>2020</v>
      </c>
      <c r="D360" t="s">
        <v>78</v>
      </c>
      <c r="E360" t="s">
        <v>211</v>
      </c>
      <c r="F360" t="s">
        <v>214</v>
      </c>
      <c r="G360" t="s">
        <v>215</v>
      </c>
      <c r="I360" s="32">
        <v>159450</v>
      </c>
      <c r="J360"/>
    </row>
    <row r="361" spans="1:10" x14ac:dyDescent="0.3">
      <c r="A361" t="s">
        <v>170</v>
      </c>
      <c r="B361" s="18" t="s">
        <v>216</v>
      </c>
      <c r="C361" s="18">
        <v>2020</v>
      </c>
      <c r="D361" t="s">
        <v>78</v>
      </c>
      <c r="E361" t="s">
        <v>211</v>
      </c>
      <c r="F361" t="s">
        <v>214</v>
      </c>
      <c r="G361" t="s">
        <v>208</v>
      </c>
      <c r="I361" s="32">
        <v>305917</v>
      </c>
      <c r="J361"/>
    </row>
    <row r="362" spans="1:10" x14ac:dyDescent="0.3">
      <c r="A362" t="s">
        <v>170</v>
      </c>
      <c r="B362" s="18" t="s">
        <v>216</v>
      </c>
      <c r="C362" s="18">
        <v>2020</v>
      </c>
      <c r="D362" t="s">
        <v>78</v>
      </c>
      <c r="E362" t="s">
        <v>211</v>
      </c>
      <c r="F362" t="s">
        <v>214</v>
      </c>
      <c r="G362" t="s">
        <v>89</v>
      </c>
      <c r="H362" t="s">
        <v>236</v>
      </c>
      <c r="I362" s="32">
        <v>6189</v>
      </c>
      <c r="J362"/>
    </row>
    <row r="363" spans="1:10" x14ac:dyDescent="0.3">
      <c r="A363" t="s">
        <v>170</v>
      </c>
      <c r="B363" s="18" t="s">
        <v>216</v>
      </c>
      <c r="C363" s="18">
        <v>2020</v>
      </c>
      <c r="D363" t="s">
        <v>78</v>
      </c>
      <c r="E363" t="s">
        <v>211</v>
      </c>
      <c r="F363" t="s">
        <v>214</v>
      </c>
      <c r="G363" t="s">
        <v>89</v>
      </c>
      <c r="H363" t="s">
        <v>238</v>
      </c>
      <c r="I363" s="32">
        <v>3820</v>
      </c>
      <c r="J363"/>
    </row>
    <row r="364" spans="1:10" x14ac:dyDescent="0.3">
      <c r="A364" t="s">
        <v>171</v>
      </c>
      <c r="B364" s="18" t="s">
        <v>217</v>
      </c>
      <c r="C364" s="18">
        <v>2020</v>
      </c>
      <c r="D364" t="s">
        <v>60</v>
      </c>
      <c r="E364" t="s">
        <v>211</v>
      </c>
      <c r="F364" t="s">
        <v>212</v>
      </c>
      <c r="G364" t="s">
        <v>208</v>
      </c>
      <c r="I364" s="32">
        <v>14852091</v>
      </c>
      <c r="J364" s="18" t="s">
        <v>239</v>
      </c>
    </row>
    <row r="365" spans="1:10" x14ac:dyDescent="0.3">
      <c r="A365" t="s">
        <v>171</v>
      </c>
      <c r="B365" s="18" t="s">
        <v>217</v>
      </c>
      <c r="C365" s="18">
        <v>2020</v>
      </c>
      <c r="D365" t="s">
        <v>60</v>
      </c>
      <c r="E365" t="s">
        <v>211</v>
      </c>
      <c r="F365" t="s">
        <v>212</v>
      </c>
      <c r="G365" t="s">
        <v>89</v>
      </c>
      <c r="H365" t="s">
        <v>236</v>
      </c>
      <c r="I365" s="32">
        <v>9884841</v>
      </c>
      <c r="J365" s="18" t="s">
        <v>239</v>
      </c>
    </row>
    <row r="366" spans="1:10" x14ac:dyDescent="0.3">
      <c r="A366" t="s">
        <v>171</v>
      </c>
      <c r="B366" s="18" t="s">
        <v>217</v>
      </c>
      <c r="C366" s="18">
        <v>2020</v>
      </c>
      <c r="D366" t="s">
        <v>60</v>
      </c>
      <c r="E366" t="s">
        <v>211</v>
      </c>
      <c r="F366" t="s">
        <v>212</v>
      </c>
      <c r="G366" t="s">
        <v>89</v>
      </c>
      <c r="H366" t="s">
        <v>238</v>
      </c>
      <c r="I366" s="32">
        <v>2118166</v>
      </c>
      <c r="J366" s="18" t="s">
        <v>239</v>
      </c>
    </row>
    <row r="367" spans="1:10" x14ac:dyDescent="0.3">
      <c r="A367" t="s">
        <v>171</v>
      </c>
      <c r="B367" s="18" t="s">
        <v>217</v>
      </c>
      <c r="C367" s="18">
        <v>2020</v>
      </c>
      <c r="D367" t="s">
        <v>60</v>
      </c>
      <c r="E367" t="s">
        <v>211</v>
      </c>
      <c r="F367" t="s">
        <v>214</v>
      </c>
      <c r="G367" t="s">
        <v>208</v>
      </c>
      <c r="I367" s="32">
        <v>13222177</v>
      </c>
      <c r="J367" s="18" t="s">
        <v>239</v>
      </c>
    </row>
    <row r="368" spans="1:10" x14ac:dyDescent="0.3">
      <c r="A368" t="s">
        <v>171</v>
      </c>
      <c r="B368" s="18" t="s">
        <v>217</v>
      </c>
      <c r="C368" s="18">
        <v>2020</v>
      </c>
      <c r="D368" t="s">
        <v>60</v>
      </c>
      <c r="E368" t="s">
        <v>211</v>
      </c>
      <c r="F368" t="s">
        <v>214</v>
      </c>
      <c r="G368" t="s">
        <v>89</v>
      </c>
      <c r="H368" t="s">
        <v>236</v>
      </c>
      <c r="I368" s="32">
        <v>7227534</v>
      </c>
      <c r="J368" s="18" t="s">
        <v>239</v>
      </c>
    </row>
    <row r="369" spans="1:10" x14ac:dyDescent="0.3">
      <c r="A369" t="s">
        <v>171</v>
      </c>
      <c r="B369" s="18" t="s">
        <v>217</v>
      </c>
      <c r="C369" s="18">
        <v>2020</v>
      </c>
      <c r="D369" t="s">
        <v>60</v>
      </c>
      <c r="E369" t="s">
        <v>211</v>
      </c>
      <c r="F369" t="s">
        <v>214</v>
      </c>
      <c r="G369" t="s">
        <v>89</v>
      </c>
      <c r="H369" t="s">
        <v>238</v>
      </c>
      <c r="I369" s="32">
        <v>1847951</v>
      </c>
      <c r="J369" s="18" t="s">
        <v>239</v>
      </c>
    </row>
    <row r="370" spans="1:10" x14ac:dyDescent="0.3">
      <c r="A370" t="s">
        <v>171</v>
      </c>
      <c r="B370" s="18" t="s">
        <v>217</v>
      </c>
      <c r="C370" s="18">
        <v>2020</v>
      </c>
      <c r="D370" t="s">
        <v>78</v>
      </c>
      <c r="E370" t="s">
        <v>211</v>
      </c>
      <c r="F370" t="s">
        <v>212</v>
      </c>
      <c r="G370" t="s">
        <v>215</v>
      </c>
      <c r="I370" s="32">
        <v>753146</v>
      </c>
      <c r="J370" s="18" t="s">
        <v>239</v>
      </c>
    </row>
    <row r="371" spans="1:10" x14ac:dyDescent="0.3">
      <c r="A371" t="s">
        <v>171</v>
      </c>
      <c r="B371" s="18" t="s">
        <v>217</v>
      </c>
      <c r="C371" s="18">
        <v>2020</v>
      </c>
      <c r="D371" t="s">
        <v>78</v>
      </c>
      <c r="E371" t="s">
        <v>211</v>
      </c>
      <c r="F371" t="s">
        <v>212</v>
      </c>
      <c r="G371" t="s">
        <v>208</v>
      </c>
      <c r="I371" s="32">
        <v>1187461</v>
      </c>
      <c r="J371" s="18" t="s">
        <v>239</v>
      </c>
    </row>
    <row r="372" spans="1:10" x14ac:dyDescent="0.3">
      <c r="A372" t="s">
        <v>171</v>
      </c>
      <c r="B372" s="18" t="s">
        <v>217</v>
      </c>
      <c r="C372" s="18">
        <v>2020</v>
      </c>
      <c r="D372" t="s">
        <v>78</v>
      </c>
      <c r="E372" t="s">
        <v>211</v>
      </c>
      <c r="F372" t="s">
        <v>212</v>
      </c>
      <c r="G372" t="s">
        <v>89</v>
      </c>
      <c r="H372" t="s">
        <v>236</v>
      </c>
      <c r="I372" s="32">
        <v>126565</v>
      </c>
      <c r="J372" s="18" t="s">
        <v>239</v>
      </c>
    </row>
    <row r="373" spans="1:10" x14ac:dyDescent="0.3">
      <c r="A373" t="s">
        <v>171</v>
      </c>
      <c r="B373" s="18" t="s">
        <v>217</v>
      </c>
      <c r="C373" s="18">
        <v>2020</v>
      </c>
      <c r="D373" t="s">
        <v>78</v>
      </c>
      <c r="E373" t="s">
        <v>211</v>
      </c>
      <c r="F373" t="s">
        <v>212</v>
      </c>
      <c r="G373" t="s">
        <v>89</v>
      </c>
      <c r="H373" t="s">
        <v>238</v>
      </c>
      <c r="I373" s="32">
        <v>24180</v>
      </c>
      <c r="J373" s="18" t="s">
        <v>239</v>
      </c>
    </row>
    <row r="374" spans="1:10" x14ac:dyDescent="0.3">
      <c r="A374" t="s">
        <v>171</v>
      </c>
      <c r="B374" s="18" t="s">
        <v>217</v>
      </c>
      <c r="C374" s="18">
        <v>2020</v>
      </c>
      <c r="D374" t="s">
        <v>78</v>
      </c>
      <c r="E374" t="s">
        <v>211</v>
      </c>
      <c r="F374" t="s">
        <v>214</v>
      </c>
      <c r="G374" t="s">
        <v>215</v>
      </c>
      <c r="I374" s="32">
        <v>143072</v>
      </c>
      <c r="J374" s="18" t="s">
        <v>239</v>
      </c>
    </row>
    <row r="375" spans="1:10" x14ac:dyDescent="0.3">
      <c r="A375" t="s">
        <v>171</v>
      </c>
      <c r="B375" s="18" t="s">
        <v>217</v>
      </c>
      <c r="C375" s="18">
        <v>2020</v>
      </c>
      <c r="D375" t="s">
        <v>78</v>
      </c>
      <c r="E375" t="s">
        <v>211</v>
      </c>
      <c r="F375" t="s">
        <v>214</v>
      </c>
      <c r="G375" t="s">
        <v>208</v>
      </c>
      <c r="I375" s="32">
        <v>317310</v>
      </c>
      <c r="J375" s="18" t="s">
        <v>239</v>
      </c>
    </row>
    <row r="376" spans="1:10" x14ac:dyDescent="0.3">
      <c r="A376" t="s">
        <v>171</v>
      </c>
      <c r="B376" s="18" t="s">
        <v>217</v>
      </c>
      <c r="C376" s="18">
        <v>2020</v>
      </c>
      <c r="D376" t="s">
        <v>78</v>
      </c>
      <c r="E376" t="s">
        <v>211</v>
      </c>
      <c r="F376" t="s">
        <v>214</v>
      </c>
      <c r="G376" t="s">
        <v>89</v>
      </c>
      <c r="H376" t="s">
        <v>236</v>
      </c>
      <c r="I376" s="32">
        <v>6059</v>
      </c>
      <c r="J376" s="18" t="s">
        <v>239</v>
      </c>
    </row>
    <row r="377" spans="1:10" x14ac:dyDescent="0.3">
      <c r="A377" t="s">
        <v>171</v>
      </c>
      <c r="B377" s="18" t="s">
        <v>217</v>
      </c>
      <c r="C377" s="18">
        <v>2020</v>
      </c>
      <c r="D377" t="s">
        <v>78</v>
      </c>
      <c r="E377" t="s">
        <v>211</v>
      </c>
      <c r="F377" t="s">
        <v>214</v>
      </c>
      <c r="G377" t="s">
        <v>89</v>
      </c>
      <c r="H377" t="s">
        <v>238</v>
      </c>
      <c r="I377" s="32">
        <v>4021</v>
      </c>
      <c r="J377" s="18" t="s">
        <v>239</v>
      </c>
    </row>
    <row r="378" spans="1:10" x14ac:dyDescent="0.3">
      <c r="A378" t="s">
        <v>172</v>
      </c>
      <c r="B378" s="18" t="s">
        <v>218</v>
      </c>
      <c r="C378" s="18">
        <v>2021</v>
      </c>
      <c r="D378" t="s">
        <v>60</v>
      </c>
      <c r="E378" t="s">
        <v>211</v>
      </c>
      <c r="F378" t="s">
        <v>212</v>
      </c>
      <c r="G378" t="s">
        <v>208</v>
      </c>
      <c r="I378" s="32">
        <v>14097011</v>
      </c>
      <c r="J378"/>
    </row>
    <row r="379" spans="1:10" x14ac:dyDescent="0.3">
      <c r="A379" t="s">
        <v>172</v>
      </c>
      <c r="B379" s="18" t="s">
        <v>218</v>
      </c>
      <c r="C379" s="18">
        <v>2021</v>
      </c>
      <c r="D379" t="s">
        <v>60</v>
      </c>
      <c r="E379" t="s">
        <v>211</v>
      </c>
      <c r="F379" t="s">
        <v>212</v>
      </c>
      <c r="G379" t="s">
        <v>89</v>
      </c>
      <c r="H379" t="s">
        <v>236</v>
      </c>
      <c r="I379" s="32">
        <v>10318212</v>
      </c>
      <c r="J379"/>
    </row>
    <row r="380" spans="1:10" x14ac:dyDescent="0.3">
      <c r="A380" t="s">
        <v>172</v>
      </c>
      <c r="B380" s="18" t="s">
        <v>218</v>
      </c>
      <c r="C380" s="18">
        <v>2021</v>
      </c>
      <c r="D380" t="s">
        <v>60</v>
      </c>
      <c r="E380" t="s">
        <v>211</v>
      </c>
      <c r="F380" t="s">
        <v>212</v>
      </c>
      <c r="G380" t="s">
        <v>89</v>
      </c>
      <c r="H380" t="s">
        <v>238</v>
      </c>
      <c r="I380" s="32">
        <v>2040020</v>
      </c>
      <c r="J380"/>
    </row>
    <row r="381" spans="1:10" x14ac:dyDescent="0.3">
      <c r="A381" t="s">
        <v>172</v>
      </c>
      <c r="B381" s="18" t="s">
        <v>218</v>
      </c>
      <c r="C381" s="18">
        <v>2021</v>
      </c>
      <c r="D381" t="s">
        <v>60</v>
      </c>
      <c r="E381" t="s">
        <v>211</v>
      </c>
      <c r="F381" t="s">
        <v>214</v>
      </c>
      <c r="G381" t="s">
        <v>208</v>
      </c>
      <c r="I381" s="32">
        <v>12694537</v>
      </c>
      <c r="J381"/>
    </row>
    <row r="382" spans="1:10" x14ac:dyDescent="0.3">
      <c r="A382" t="s">
        <v>172</v>
      </c>
      <c r="B382" s="18" t="s">
        <v>218</v>
      </c>
      <c r="C382" s="18">
        <v>2021</v>
      </c>
      <c r="D382" t="s">
        <v>60</v>
      </c>
      <c r="E382" t="s">
        <v>211</v>
      </c>
      <c r="F382" t="s">
        <v>214</v>
      </c>
      <c r="G382" t="s">
        <v>89</v>
      </c>
      <c r="H382" t="s">
        <v>236</v>
      </c>
      <c r="I382" s="32">
        <v>7492053</v>
      </c>
      <c r="J382"/>
    </row>
    <row r="383" spans="1:10" x14ac:dyDescent="0.3">
      <c r="A383" t="s">
        <v>172</v>
      </c>
      <c r="B383" s="18" t="s">
        <v>218</v>
      </c>
      <c r="C383" s="18">
        <v>2021</v>
      </c>
      <c r="D383" t="s">
        <v>60</v>
      </c>
      <c r="E383" t="s">
        <v>211</v>
      </c>
      <c r="F383" t="s">
        <v>214</v>
      </c>
      <c r="G383" t="s">
        <v>89</v>
      </c>
      <c r="H383" t="s">
        <v>238</v>
      </c>
      <c r="I383" s="32">
        <v>1807674</v>
      </c>
      <c r="J383"/>
    </row>
    <row r="384" spans="1:10" x14ac:dyDescent="0.3">
      <c r="A384" t="s">
        <v>172</v>
      </c>
      <c r="B384" s="18" t="s">
        <v>218</v>
      </c>
      <c r="C384" s="18">
        <v>2021</v>
      </c>
      <c r="D384" t="s">
        <v>78</v>
      </c>
      <c r="E384" t="s">
        <v>211</v>
      </c>
      <c r="F384" t="s">
        <v>212</v>
      </c>
      <c r="G384" t="s">
        <v>215</v>
      </c>
      <c r="I384" s="32">
        <v>758510</v>
      </c>
      <c r="J384"/>
    </row>
    <row r="385" spans="1:9" x14ac:dyDescent="0.3">
      <c r="A385" t="s">
        <v>172</v>
      </c>
      <c r="B385" s="18" t="s">
        <v>218</v>
      </c>
      <c r="C385" s="18">
        <v>2021</v>
      </c>
      <c r="D385" t="s">
        <v>78</v>
      </c>
      <c r="E385" t="s">
        <v>211</v>
      </c>
      <c r="F385" t="s">
        <v>212</v>
      </c>
      <c r="G385" t="s">
        <v>208</v>
      </c>
      <c r="I385" s="32">
        <v>1155308</v>
      </c>
    </row>
    <row r="386" spans="1:9" x14ac:dyDescent="0.3">
      <c r="A386" t="s">
        <v>172</v>
      </c>
      <c r="B386" s="18" t="s">
        <v>218</v>
      </c>
      <c r="C386" s="18">
        <v>2021</v>
      </c>
      <c r="D386" t="s">
        <v>78</v>
      </c>
      <c r="E386" t="s">
        <v>211</v>
      </c>
      <c r="F386" t="s">
        <v>212</v>
      </c>
      <c r="G386" t="s">
        <v>89</v>
      </c>
      <c r="H386" t="s">
        <v>236</v>
      </c>
      <c r="I386" s="32">
        <v>143303</v>
      </c>
    </row>
    <row r="387" spans="1:9" x14ac:dyDescent="0.3">
      <c r="A387" t="s">
        <v>172</v>
      </c>
      <c r="B387" s="18" t="s">
        <v>218</v>
      </c>
      <c r="C387" s="18">
        <v>2021</v>
      </c>
      <c r="D387" t="s">
        <v>78</v>
      </c>
      <c r="E387" t="s">
        <v>211</v>
      </c>
      <c r="F387" t="s">
        <v>212</v>
      </c>
      <c r="G387" t="s">
        <v>89</v>
      </c>
      <c r="H387" t="s">
        <v>238</v>
      </c>
      <c r="I387" s="32">
        <v>24917</v>
      </c>
    </row>
    <row r="388" spans="1:9" x14ac:dyDescent="0.3">
      <c r="A388" t="s">
        <v>172</v>
      </c>
      <c r="B388" s="18" t="s">
        <v>218</v>
      </c>
      <c r="C388" s="18">
        <v>2021</v>
      </c>
      <c r="D388" t="s">
        <v>78</v>
      </c>
      <c r="E388" t="s">
        <v>211</v>
      </c>
      <c r="F388" t="s">
        <v>214</v>
      </c>
      <c r="G388" t="s">
        <v>215</v>
      </c>
      <c r="I388" s="32">
        <v>137706</v>
      </c>
    </row>
    <row r="389" spans="1:9" x14ac:dyDescent="0.3">
      <c r="A389" t="s">
        <v>172</v>
      </c>
      <c r="B389" s="18" t="s">
        <v>218</v>
      </c>
      <c r="C389" s="18">
        <v>2021</v>
      </c>
      <c r="D389" t="s">
        <v>78</v>
      </c>
      <c r="E389" t="s">
        <v>211</v>
      </c>
      <c r="F389" t="s">
        <v>214</v>
      </c>
      <c r="G389" t="s">
        <v>208</v>
      </c>
      <c r="I389" s="32">
        <v>319102</v>
      </c>
    </row>
    <row r="390" spans="1:9" x14ac:dyDescent="0.3">
      <c r="A390" t="s">
        <v>172</v>
      </c>
      <c r="B390" s="18" t="s">
        <v>218</v>
      </c>
      <c r="C390" s="18">
        <v>2021</v>
      </c>
      <c r="D390" t="s">
        <v>78</v>
      </c>
      <c r="E390" t="s">
        <v>211</v>
      </c>
      <c r="F390" t="s">
        <v>214</v>
      </c>
      <c r="G390" t="s">
        <v>89</v>
      </c>
      <c r="H390" t="s">
        <v>236</v>
      </c>
      <c r="I390" s="32">
        <v>6905</v>
      </c>
    </row>
    <row r="391" spans="1:9" x14ac:dyDescent="0.3">
      <c r="A391" t="s">
        <v>172</v>
      </c>
      <c r="B391" s="18" t="s">
        <v>218</v>
      </c>
      <c r="C391" s="18">
        <v>2021</v>
      </c>
      <c r="D391" t="s">
        <v>78</v>
      </c>
      <c r="E391" t="s">
        <v>211</v>
      </c>
      <c r="F391" t="s">
        <v>214</v>
      </c>
      <c r="G391" t="s">
        <v>89</v>
      </c>
      <c r="H391" t="s">
        <v>238</v>
      </c>
      <c r="I391" s="32">
        <v>4570</v>
      </c>
    </row>
    <row r="392" spans="1:9" x14ac:dyDescent="0.3">
      <c r="A392" t="s">
        <v>173</v>
      </c>
      <c r="B392" s="18" t="s">
        <v>219</v>
      </c>
      <c r="C392" s="18">
        <v>2021</v>
      </c>
      <c r="D392" t="s">
        <v>60</v>
      </c>
      <c r="E392" t="s">
        <v>211</v>
      </c>
      <c r="F392" t="s">
        <v>212</v>
      </c>
      <c r="G392" t="s">
        <v>208</v>
      </c>
      <c r="I392" s="32">
        <v>13698565</v>
      </c>
    </row>
    <row r="393" spans="1:9" x14ac:dyDescent="0.3">
      <c r="A393" t="s">
        <v>173</v>
      </c>
      <c r="B393" s="18" t="s">
        <v>219</v>
      </c>
      <c r="C393" s="18">
        <v>2021</v>
      </c>
      <c r="D393" t="s">
        <v>60</v>
      </c>
      <c r="E393" t="s">
        <v>211</v>
      </c>
      <c r="F393" t="s">
        <v>212</v>
      </c>
      <c r="G393" t="s">
        <v>89</v>
      </c>
      <c r="H393" t="s">
        <v>236</v>
      </c>
      <c r="I393" s="32">
        <v>10838574</v>
      </c>
    </row>
    <row r="394" spans="1:9" x14ac:dyDescent="0.3">
      <c r="A394" t="s">
        <v>173</v>
      </c>
      <c r="B394" s="18" t="s">
        <v>219</v>
      </c>
      <c r="C394" s="18">
        <v>2021</v>
      </c>
      <c r="D394" t="s">
        <v>60</v>
      </c>
      <c r="E394" t="s">
        <v>211</v>
      </c>
      <c r="F394" t="s">
        <v>212</v>
      </c>
      <c r="G394" t="s">
        <v>89</v>
      </c>
      <c r="H394" t="s">
        <v>238</v>
      </c>
      <c r="I394" s="32">
        <v>2126942</v>
      </c>
    </row>
    <row r="395" spans="1:9" x14ac:dyDescent="0.3">
      <c r="A395" t="s">
        <v>173</v>
      </c>
      <c r="B395" s="18" t="s">
        <v>219</v>
      </c>
      <c r="C395" s="18">
        <v>2021</v>
      </c>
      <c r="D395" t="s">
        <v>60</v>
      </c>
      <c r="E395" t="s">
        <v>211</v>
      </c>
      <c r="F395" t="s">
        <v>214</v>
      </c>
      <c r="G395" t="s">
        <v>208</v>
      </c>
      <c r="I395" s="32">
        <v>12479909</v>
      </c>
    </row>
    <row r="396" spans="1:9" x14ac:dyDescent="0.3">
      <c r="A396" t="s">
        <v>173</v>
      </c>
      <c r="B396" s="18" t="s">
        <v>219</v>
      </c>
      <c r="C396" s="18">
        <v>2021</v>
      </c>
      <c r="D396" t="s">
        <v>60</v>
      </c>
      <c r="E396" t="s">
        <v>211</v>
      </c>
      <c r="F396" t="s">
        <v>214</v>
      </c>
      <c r="G396" t="s">
        <v>89</v>
      </c>
      <c r="H396" t="s">
        <v>236</v>
      </c>
      <c r="I396" s="32">
        <v>7765924</v>
      </c>
    </row>
    <row r="397" spans="1:9" x14ac:dyDescent="0.3">
      <c r="A397" t="s">
        <v>173</v>
      </c>
      <c r="B397" s="18" t="s">
        <v>219</v>
      </c>
      <c r="C397" s="18">
        <v>2021</v>
      </c>
      <c r="D397" t="s">
        <v>60</v>
      </c>
      <c r="E397" t="s">
        <v>211</v>
      </c>
      <c r="F397" t="s">
        <v>214</v>
      </c>
      <c r="G397" t="s">
        <v>89</v>
      </c>
      <c r="H397" t="s">
        <v>238</v>
      </c>
      <c r="I397" s="32">
        <v>1875256</v>
      </c>
    </row>
    <row r="398" spans="1:9" x14ac:dyDescent="0.3">
      <c r="A398" t="s">
        <v>173</v>
      </c>
      <c r="B398" s="18" t="s">
        <v>219</v>
      </c>
      <c r="C398" s="18">
        <v>2021</v>
      </c>
      <c r="D398" t="s">
        <v>78</v>
      </c>
      <c r="E398" t="s">
        <v>211</v>
      </c>
      <c r="F398" t="s">
        <v>212</v>
      </c>
      <c r="G398" t="s">
        <v>215</v>
      </c>
      <c r="I398" s="32">
        <v>759903</v>
      </c>
    </row>
    <row r="399" spans="1:9" x14ac:dyDescent="0.3">
      <c r="A399" t="s">
        <v>173</v>
      </c>
      <c r="B399" s="18" t="s">
        <v>219</v>
      </c>
      <c r="C399" s="18">
        <v>2021</v>
      </c>
      <c r="D399" t="s">
        <v>78</v>
      </c>
      <c r="E399" t="s">
        <v>211</v>
      </c>
      <c r="F399" t="s">
        <v>212</v>
      </c>
      <c r="G399" t="s">
        <v>208</v>
      </c>
      <c r="I399" s="32">
        <v>1124460</v>
      </c>
    </row>
    <row r="400" spans="1:9" x14ac:dyDescent="0.3">
      <c r="A400" t="s">
        <v>173</v>
      </c>
      <c r="B400" s="18" t="s">
        <v>219</v>
      </c>
      <c r="C400" s="18">
        <v>2021</v>
      </c>
      <c r="D400" t="s">
        <v>78</v>
      </c>
      <c r="E400" t="s">
        <v>211</v>
      </c>
      <c r="F400" t="s">
        <v>212</v>
      </c>
      <c r="G400" t="s">
        <v>89</v>
      </c>
      <c r="H400" t="s">
        <v>236</v>
      </c>
      <c r="I400" s="32">
        <v>158339</v>
      </c>
    </row>
    <row r="401" spans="1:10" x14ac:dyDescent="0.3">
      <c r="A401" t="s">
        <v>173</v>
      </c>
      <c r="B401" s="18" t="s">
        <v>219</v>
      </c>
      <c r="C401" s="18">
        <v>2021</v>
      </c>
      <c r="D401" t="s">
        <v>78</v>
      </c>
      <c r="E401" t="s">
        <v>211</v>
      </c>
      <c r="F401" t="s">
        <v>212</v>
      </c>
      <c r="G401" t="s">
        <v>89</v>
      </c>
      <c r="H401" t="s">
        <v>238</v>
      </c>
      <c r="I401" s="32">
        <v>32560</v>
      </c>
      <c r="J401"/>
    </row>
    <row r="402" spans="1:10" x14ac:dyDescent="0.3">
      <c r="A402" t="s">
        <v>173</v>
      </c>
      <c r="B402" s="18" t="s">
        <v>219</v>
      </c>
      <c r="C402" s="18">
        <v>2021</v>
      </c>
      <c r="D402" t="s">
        <v>78</v>
      </c>
      <c r="E402" t="s">
        <v>211</v>
      </c>
      <c r="F402" t="s">
        <v>214</v>
      </c>
      <c r="G402" t="s">
        <v>215</v>
      </c>
      <c r="I402" s="32">
        <v>140643</v>
      </c>
      <c r="J402"/>
    </row>
    <row r="403" spans="1:10" x14ac:dyDescent="0.3">
      <c r="A403" t="s">
        <v>173</v>
      </c>
      <c r="B403" s="18" t="s">
        <v>219</v>
      </c>
      <c r="C403" s="18">
        <v>2021</v>
      </c>
      <c r="D403" t="s">
        <v>78</v>
      </c>
      <c r="E403" t="s">
        <v>211</v>
      </c>
      <c r="F403" t="s">
        <v>214</v>
      </c>
      <c r="G403" t="s">
        <v>208</v>
      </c>
      <c r="I403" s="32">
        <v>310232</v>
      </c>
      <c r="J403"/>
    </row>
    <row r="404" spans="1:10" x14ac:dyDescent="0.3">
      <c r="A404" t="s">
        <v>173</v>
      </c>
      <c r="B404" s="18" t="s">
        <v>219</v>
      </c>
      <c r="C404" s="18">
        <v>2021</v>
      </c>
      <c r="D404" t="s">
        <v>78</v>
      </c>
      <c r="E404" t="s">
        <v>211</v>
      </c>
      <c r="F404" t="s">
        <v>214</v>
      </c>
      <c r="G404" t="s">
        <v>89</v>
      </c>
      <c r="H404" t="s">
        <v>236</v>
      </c>
      <c r="I404" s="32">
        <v>8418</v>
      </c>
      <c r="J404"/>
    </row>
    <row r="405" spans="1:10" x14ac:dyDescent="0.3">
      <c r="A405" t="s">
        <v>173</v>
      </c>
      <c r="B405" s="18" t="s">
        <v>219</v>
      </c>
      <c r="C405" s="18">
        <v>2021</v>
      </c>
      <c r="D405" t="s">
        <v>78</v>
      </c>
      <c r="E405" t="s">
        <v>211</v>
      </c>
      <c r="F405" t="s">
        <v>214</v>
      </c>
      <c r="G405" t="s">
        <v>89</v>
      </c>
      <c r="H405" t="s">
        <v>238</v>
      </c>
      <c r="I405" s="32">
        <v>4969</v>
      </c>
      <c r="J405"/>
    </row>
    <row r="406" spans="1:10" x14ac:dyDescent="0.3">
      <c r="A406" t="s">
        <v>174</v>
      </c>
      <c r="B406" s="18" t="s">
        <v>216</v>
      </c>
      <c r="C406" s="18">
        <v>2021</v>
      </c>
      <c r="D406" t="s">
        <v>60</v>
      </c>
      <c r="E406" t="s">
        <v>211</v>
      </c>
      <c r="F406" t="s">
        <v>212</v>
      </c>
      <c r="G406" t="s">
        <v>208</v>
      </c>
      <c r="I406" s="32">
        <v>13289775</v>
      </c>
      <c r="J406" s="18" t="s">
        <v>233</v>
      </c>
    </row>
    <row r="407" spans="1:10" x14ac:dyDescent="0.3">
      <c r="A407" t="s">
        <v>174</v>
      </c>
      <c r="B407" s="18" t="s">
        <v>216</v>
      </c>
      <c r="C407" s="18">
        <v>2021</v>
      </c>
      <c r="D407" t="s">
        <v>60</v>
      </c>
      <c r="E407" t="s">
        <v>211</v>
      </c>
      <c r="F407" t="s">
        <v>212</v>
      </c>
      <c r="G407" t="s">
        <v>89</v>
      </c>
      <c r="H407" t="s">
        <v>236</v>
      </c>
      <c r="I407" s="32">
        <v>11362116</v>
      </c>
      <c r="J407" s="18" t="s">
        <v>233</v>
      </c>
    </row>
    <row r="408" spans="1:10" x14ac:dyDescent="0.3">
      <c r="A408" t="s">
        <v>174</v>
      </c>
      <c r="B408" s="18" t="s">
        <v>216</v>
      </c>
      <c r="C408" s="18">
        <v>2021</v>
      </c>
      <c r="D408" t="s">
        <v>60</v>
      </c>
      <c r="E408" t="s">
        <v>211</v>
      </c>
      <c r="F408" t="s">
        <v>212</v>
      </c>
      <c r="G408" t="s">
        <v>89</v>
      </c>
      <c r="H408" t="s">
        <v>238</v>
      </c>
      <c r="I408" s="32">
        <v>2184441</v>
      </c>
      <c r="J408" s="18" t="s">
        <v>233</v>
      </c>
    </row>
    <row r="409" spans="1:10" x14ac:dyDescent="0.3">
      <c r="A409" t="s">
        <v>174</v>
      </c>
      <c r="B409" s="18" t="s">
        <v>216</v>
      </c>
      <c r="C409" s="18">
        <v>2021</v>
      </c>
      <c r="D409" t="s">
        <v>60</v>
      </c>
      <c r="E409" t="s">
        <v>211</v>
      </c>
      <c r="F409" t="s">
        <v>214</v>
      </c>
      <c r="G409" t="s">
        <v>208</v>
      </c>
      <c r="I409" s="32">
        <v>12081010</v>
      </c>
      <c r="J409" s="18" t="s">
        <v>233</v>
      </c>
    </row>
    <row r="410" spans="1:10" x14ac:dyDescent="0.3">
      <c r="A410" t="s">
        <v>174</v>
      </c>
      <c r="B410" s="18" t="s">
        <v>216</v>
      </c>
      <c r="C410" s="18">
        <v>2021</v>
      </c>
      <c r="D410" t="s">
        <v>60</v>
      </c>
      <c r="E410" t="s">
        <v>211</v>
      </c>
      <c r="F410" t="s">
        <v>214</v>
      </c>
      <c r="G410" t="s">
        <v>89</v>
      </c>
      <c r="H410" t="s">
        <v>236</v>
      </c>
      <c r="I410" s="32">
        <v>8129806</v>
      </c>
      <c r="J410" s="18" t="s">
        <v>233</v>
      </c>
    </row>
    <row r="411" spans="1:10" x14ac:dyDescent="0.3">
      <c r="A411" t="s">
        <v>174</v>
      </c>
      <c r="B411" s="18" t="s">
        <v>216</v>
      </c>
      <c r="C411" s="18">
        <v>2021</v>
      </c>
      <c r="D411" t="s">
        <v>60</v>
      </c>
      <c r="E411" t="s">
        <v>211</v>
      </c>
      <c r="F411" t="s">
        <v>214</v>
      </c>
      <c r="G411" t="s">
        <v>89</v>
      </c>
      <c r="H411" t="s">
        <v>238</v>
      </c>
      <c r="I411" s="32">
        <v>2010876</v>
      </c>
      <c r="J411" s="18" t="s">
        <v>233</v>
      </c>
    </row>
    <row r="412" spans="1:10" x14ac:dyDescent="0.3">
      <c r="A412" t="s">
        <v>174</v>
      </c>
      <c r="B412" s="18" t="s">
        <v>216</v>
      </c>
      <c r="C412" s="18">
        <v>2021</v>
      </c>
      <c r="D412" t="s">
        <v>78</v>
      </c>
      <c r="E412" t="s">
        <v>211</v>
      </c>
      <c r="F412" t="s">
        <v>212</v>
      </c>
      <c r="G412" t="s">
        <v>215</v>
      </c>
      <c r="I412" s="32">
        <v>795479</v>
      </c>
      <c r="J412" s="18" t="s">
        <v>233</v>
      </c>
    </row>
    <row r="413" spans="1:10" x14ac:dyDescent="0.3">
      <c r="A413" t="s">
        <v>174</v>
      </c>
      <c r="B413" s="18" t="s">
        <v>216</v>
      </c>
      <c r="C413" s="18">
        <v>2021</v>
      </c>
      <c r="D413" t="s">
        <v>78</v>
      </c>
      <c r="E413" t="s">
        <v>211</v>
      </c>
      <c r="F413" t="s">
        <v>212</v>
      </c>
      <c r="G413" t="s">
        <v>208</v>
      </c>
      <c r="I413" s="32">
        <v>1073217</v>
      </c>
      <c r="J413" s="18" t="s">
        <v>233</v>
      </c>
    </row>
    <row r="414" spans="1:10" x14ac:dyDescent="0.3">
      <c r="A414" t="s">
        <v>174</v>
      </c>
      <c r="B414" s="18" t="s">
        <v>216</v>
      </c>
      <c r="C414" s="18">
        <v>2021</v>
      </c>
      <c r="D414" t="s">
        <v>78</v>
      </c>
      <c r="E414" t="s">
        <v>211</v>
      </c>
      <c r="F414" t="s">
        <v>212</v>
      </c>
      <c r="G414" t="s">
        <v>89</v>
      </c>
      <c r="H414" t="s">
        <v>236</v>
      </c>
      <c r="I414" s="32">
        <v>168968</v>
      </c>
      <c r="J414" s="18" t="s">
        <v>233</v>
      </c>
    </row>
    <row r="415" spans="1:10" x14ac:dyDescent="0.3">
      <c r="A415" t="s">
        <v>174</v>
      </c>
      <c r="B415" s="18" t="s">
        <v>216</v>
      </c>
      <c r="C415" s="18">
        <v>2021</v>
      </c>
      <c r="D415" t="s">
        <v>78</v>
      </c>
      <c r="E415" t="s">
        <v>211</v>
      </c>
      <c r="F415" t="s">
        <v>212</v>
      </c>
      <c r="G415" t="s">
        <v>89</v>
      </c>
      <c r="H415" t="s">
        <v>238</v>
      </c>
      <c r="I415" s="32">
        <v>45664</v>
      </c>
      <c r="J415" s="18" t="s">
        <v>233</v>
      </c>
    </row>
    <row r="416" spans="1:10" x14ac:dyDescent="0.3">
      <c r="A416" t="s">
        <v>174</v>
      </c>
      <c r="B416" s="18" t="s">
        <v>216</v>
      </c>
      <c r="C416" s="18">
        <v>2021</v>
      </c>
      <c r="D416" t="s">
        <v>78</v>
      </c>
      <c r="E416" t="s">
        <v>211</v>
      </c>
      <c r="F416" t="s">
        <v>214</v>
      </c>
      <c r="G416" t="s">
        <v>215</v>
      </c>
      <c r="I416" s="32">
        <v>142337</v>
      </c>
      <c r="J416" s="18" t="s">
        <v>233</v>
      </c>
    </row>
    <row r="417" spans="1:10" x14ac:dyDescent="0.3">
      <c r="A417" t="s">
        <v>174</v>
      </c>
      <c r="B417" s="18" t="s">
        <v>216</v>
      </c>
      <c r="C417" s="18">
        <v>2021</v>
      </c>
      <c r="D417" t="s">
        <v>78</v>
      </c>
      <c r="E417" t="s">
        <v>211</v>
      </c>
      <c r="F417" t="s">
        <v>214</v>
      </c>
      <c r="G417" t="s">
        <v>208</v>
      </c>
      <c r="I417" s="32">
        <v>305292</v>
      </c>
      <c r="J417" s="18" t="s">
        <v>233</v>
      </c>
    </row>
    <row r="418" spans="1:10" x14ac:dyDescent="0.3">
      <c r="A418" t="s">
        <v>174</v>
      </c>
      <c r="B418" s="18" t="s">
        <v>216</v>
      </c>
      <c r="C418" s="18">
        <v>2021</v>
      </c>
      <c r="D418" t="s">
        <v>78</v>
      </c>
      <c r="E418" t="s">
        <v>211</v>
      </c>
      <c r="F418" t="s">
        <v>214</v>
      </c>
      <c r="G418" t="s">
        <v>89</v>
      </c>
      <c r="H418" t="s">
        <v>236</v>
      </c>
      <c r="I418" s="32">
        <v>9272</v>
      </c>
      <c r="J418" s="18" t="s">
        <v>233</v>
      </c>
    </row>
    <row r="419" spans="1:10" x14ac:dyDescent="0.3">
      <c r="A419" t="s">
        <v>174</v>
      </c>
      <c r="B419" s="18" t="s">
        <v>216</v>
      </c>
      <c r="C419" s="18">
        <v>2021</v>
      </c>
      <c r="D419" t="s">
        <v>78</v>
      </c>
      <c r="E419" t="s">
        <v>211</v>
      </c>
      <c r="F419" t="s">
        <v>214</v>
      </c>
      <c r="G419" t="s">
        <v>89</v>
      </c>
      <c r="H419" t="s">
        <v>238</v>
      </c>
      <c r="I419" s="32">
        <v>5903</v>
      </c>
      <c r="J419" s="18" t="s">
        <v>233</v>
      </c>
    </row>
    <row r="420" spans="1:10" x14ac:dyDescent="0.3">
      <c r="A420" t="s">
        <v>175</v>
      </c>
      <c r="B420" s="18" t="s">
        <v>217</v>
      </c>
      <c r="C420" s="18">
        <v>2021</v>
      </c>
      <c r="D420" t="s">
        <v>60</v>
      </c>
      <c r="E420" t="s">
        <v>211</v>
      </c>
      <c r="F420" t="s">
        <v>212</v>
      </c>
      <c r="G420" t="s">
        <v>208</v>
      </c>
      <c r="I420" s="32">
        <v>13766041</v>
      </c>
      <c r="J420" s="18" t="s">
        <v>240</v>
      </c>
    </row>
    <row r="421" spans="1:10" x14ac:dyDescent="0.3">
      <c r="A421" t="s">
        <v>175</v>
      </c>
      <c r="B421" s="18" t="s">
        <v>217</v>
      </c>
      <c r="C421" s="18">
        <v>2021</v>
      </c>
      <c r="D421" t="s">
        <v>60</v>
      </c>
      <c r="E421" t="s">
        <v>211</v>
      </c>
      <c r="F421" t="s">
        <v>212</v>
      </c>
      <c r="G421" t="s">
        <v>89</v>
      </c>
      <c r="H421" t="s">
        <v>236</v>
      </c>
      <c r="I421" s="32">
        <v>12688315</v>
      </c>
      <c r="J421" s="18" t="s">
        <v>240</v>
      </c>
    </row>
    <row r="422" spans="1:10" x14ac:dyDescent="0.3">
      <c r="A422" t="s">
        <v>175</v>
      </c>
      <c r="B422" s="18" t="s">
        <v>217</v>
      </c>
      <c r="C422" s="18">
        <v>2021</v>
      </c>
      <c r="D422" t="s">
        <v>60</v>
      </c>
      <c r="E422" t="s">
        <v>211</v>
      </c>
      <c r="F422" t="s">
        <v>212</v>
      </c>
      <c r="G422" t="s">
        <v>89</v>
      </c>
      <c r="H422" t="s">
        <v>238</v>
      </c>
      <c r="I422" s="32">
        <v>2119559</v>
      </c>
      <c r="J422" s="18" t="s">
        <v>240</v>
      </c>
    </row>
    <row r="423" spans="1:10" x14ac:dyDescent="0.3">
      <c r="A423" t="s">
        <v>175</v>
      </c>
      <c r="B423" s="18" t="s">
        <v>217</v>
      </c>
      <c r="C423" s="18">
        <v>2021</v>
      </c>
      <c r="D423" t="s">
        <v>60</v>
      </c>
      <c r="E423" t="s">
        <v>211</v>
      </c>
      <c r="F423" t="s">
        <v>214</v>
      </c>
      <c r="G423" t="s">
        <v>208</v>
      </c>
      <c r="I423" s="32">
        <v>12526982</v>
      </c>
      <c r="J423" s="18" t="s">
        <v>240</v>
      </c>
    </row>
    <row r="424" spans="1:10" x14ac:dyDescent="0.3">
      <c r="A424" t="s">
        <v>175</v>
      </c>
      <c r="B424" s="18" t="s">
        <v>217</v>
      </c>
      <c r="C424" s="18">
        <v>2021</v>
      </c>
      <c r="D424" t="s">
        <v>60</v>
      </c>
      <c r="E424" t="s">
        <v>211</v>
      </c>
      <c r="F424" t="s">
        <v>214</v>
      </c>
      <c r="G424" t="s">
        <v>89</v>
      </c>
      <c r="H424" t="s">
        <v>236</v>
      </c>
      <c r="I424" s="32">
        <v>9164751</v>
      </c>
      <c r="J424" s="18" t="s">
        <v>240</v>
      </c>
    </row>
    <row r="425" spans="1:10" x14ac:dyDescent="0.3">
      <c r="A425" t="s">
        <v>175</v>
      </c>
      <c r="B425" s="18" t="s">
        <v>217</v>
      </c>
      <c r="C425" s="18">
        <v>2021</v>
      </c>
      <c r="D425" t="s">
        <v>60</v>
      </c>
      <c r="E425" t="s">
        <v>211</v>
      </c>
      <c r="F425" t="s">
        <v>214</v>
      </c>
      <c r="G425" t="s">
        <v>89</v>
      </c>
      <c r="H425" t="s">
        <v>238</v>
      </c>
      <c r="I425" s="32">
        <v>1968329</v>
      </c>
      <c r="J425" s="18" t="s">
        <v>240</v>
      </c>
    </row>
    <row r="426" spans="1:10" x14ac:dyDescent="0.3">
      <c r="A426" t="s">
        <v>175</v>
      </c>
      <c r="B426" s="18" t="s">
        <v>217</v>
      </c>
      <c r="C426" s="18">
        <v>2021</v>
      </c>
      <c r="D426" t="s">
        <v>78</v>
      </c>
      <c r="E426" t="s">
        <v>211</v>
      </c>
      <c r="F426" t="s">
        <v>212</v>
      </c>
      <c r="G426" t="s">
        <v>215</v>
      </c>
      <c r="I426" s="32">
        <v>786089</v>
      </c>
      <c r="J426" s="18" t="s">
        <v>240</v>
      </c>
    </row>
    <row r="427" spans="1:10" x14ac:dyDescent="0.3">
      <c r="A427" t="s">
        <v>175</v>
      </c>
      <c r="B427" s="18" t="s">
        <v>217</v>
      </c>
      <c r="C427" s="18">
        <v>2021</v>
      </c>
      <c r="D427" t="s">
        <v>78</v>
      </c>
      <c r="E427" t="s">
        <v>211</v>
      </c>
      <c r="F427" t="s">
        <v>212</v>
      </c>
      <c r="G427" t="s">
        <v>208</v>
      </c>
      <c r="I427" s="32">
        <v>1081302</v>
      </c>
      <c r="J427" s="18" t="s">
        <v>240</v>
      </c>
    </row>
    <row r="428" spans="1:10" x14ac:dyDescent="0.3">
      <c r="A428" t="s">
        <v>175</v>
      </c>
      <c r="B428" s="18" t="s">
        <v>217</v>
      </c>
      <c r="C428" s="18">
        <v>2021</v>
      </c>
      <c r="D428" t="s">
        <v>78</v>
      </c>
      <c r="E428" t="s">
        <v>211</v>
      </c>
      <c r="F428" t="s">
        <v>212</v>
      </c>
      <c r="G428" t="s">
        <v>89</v>
      </c>
      <c r="H428" t="s">
        <v>236</v>
      </c>
      <c r="I428" s="32">
        <v>208517</v>
      </c>
      <c r="J428" s="18" t="s">
        <v>240</v>
      </c>
    </row>
    <row r="429" spans="1:10" x14ac:dyDescent="0.3">
      <c r="A429" t="s">
        <v>175</v>
      </c>
      <c r="B429" s="18" t="s">
        <v>217</v>
      </c>
      <c r="C429" s="18">
        <v>2021</v>
      </c>
      <c r="D429" t="s">
        <v>78</v>
      </c>
      <c r="E429" t="s">
        <v>211</v>
      </c>
      <c r="F429" t="s">
        <v>212</v>
      </c>
      <c r="G429" t="s">
        <v>89</v>
      </c>
      <c r="H429" t="s">
        <v>238</v>
      </c>
      <c r="I429" s="32">
        <v>25042</v>
      </c>
      <c r="J429" s="18" t="s">
        <v>240</v>
      </c>
    </row>
    <row r="430" spans="1:10" x14ac:dyDescent="0.3">
      <c r="A430" t="s">
        <v>175</v>
      </c>
      <c r="B430" s="18" t="s">
        <v>217</v>
      </c>
      <c r="C430" s="18">
        <v>2021</v>
      </c>
      <c r="D430" t="s">
        <v>78</v>
      </c>
      <c r="E430" t="s">
        <v>211</v>
      </c>
      <c r="F430" t="s">
        <v>214</v>
      </c>
      <c r="G430" t="s">
        <v>215</v>
      </c>
      <c r="I430" s="32">
        <v>143279</v>
      </c>
      <c r="J430" s="18" t="s">
        <v>240</v>
      </c>
    </row>
    <row r="431" spans="1:10" x14ac:dyDescent="0.3">
      <c r="A431" t="s">
        <v>175</v>
      </c>
      <c r="B431" s="18" t="s">
        <v>217</v>
      </c>
      <c r="C431" s="18">
        <v>2021</v>
      </c>
      <c r="D431" t="s">
        <v>78</v>
      </c>
      <c r="E431" t="s">
        <v>211</v>
      </c>
      <c r="F431" t="s">
        <v>214</v>
      </c>
      <c r="G431" t="s">
        <v>208</v>
      </c>
      <c r="I431" s="32">
        <v>309168</v>
      </c>
      <c r="J431" s="18" t="s">
        <v>240</v>
      </c>
    </row>
    <row r="432" spans="1:10" x14ac:dyDescent="0.3">
      <c r="A432" t="s">
        <v>175</v>
      </c>
      <c r="B432" s="18" t="s">
        <v>217</v>
      </c>
      <c r="C432" s="18">
        <v>2021</v>
      </c>
      <c r="D432" t="s">
        <v>78</v>
      </c>
      <c r="E432" t="s">
        <v>211</v>
      </c>
      <c r="F432" t="s">
        <v>214</v>
      </c>
      <c r="G432" t="s">
        <v>89</v>
      </c>
      <c r="H432" t="s">
        <v>236</v>
      </c>
      <c r="I432" s="32">
        <v>11836</v>
      </c>
      <c r="J432" s="18" t="s">
        <v>240</v>
      </c>
    </row>
    <row r="433" spans="1:10" x14ac:dyDescent="0.3">
      <c r="A433" t="s">
        <v>175</v>
      </c>
      <c r="B433" s="18" t="s">
        <v>217</v>
      </c>
      <c r="C433" s="18">
        <v>2021</v>
      </c>
      <c r="D433" t="s">
        <v>78</v>
      </c>
      <c r="E433" t="s">
        <v>211</v>
      </c>
      <c r="F433" t="s">
        <v>214</v>
      </c>
      <c r="G433" t="s">
        <v>89</v>
      </c>
      <c r="H433" t="s">
        <v>238</v>
      </c>
      <c r="I433" s="32">
        <v>4354</v>
      </c>
      <c r="J433" s="18" t="s">
        <v>240</v>
      </c>
    </row>
    <row r="434" spans="1:10" x14ac:dyDescent="0.3">
      <c r="A434" t="s">
        <v>176</v>
      </c>
      <c r="B434" s="18" t="s">
        <v>218</v>
      </c>
      <c r="C434" s="18">
        <v>2022</v>
      </c>
      <c r="D434" t="s">
        <v>60</v>
      </c>
      <c r="E434" t="s">
        <v>211</v>
      </c>
      <c r="F434" t="s">
        <v>212</v>
      </c>
      <c r="G434" t="s">
        <v>208</v>
      </c>
      <c r="I434" s="32">
        <v>13406319</v>
      </c>
      <c r="J434"/>
    </row>
    <row r="435" spans="1:10" x14ac:dyDescent="0.3">
      <c r="A435" t="s">
        <v>176</v>
      </c>
      <c r="B435" s="18" t="s">
        <v>218</v>
      </c>
      <c r="C435" s="18">
        <v>2022</v>
      </c>
      <c r="D435" t="s">
        <v>60</v>
      </c>
      <c r="E435" t="s">
        <v>211</v>
      </c>
      <c r="F435" t="s">
        <v>212</v>
      </c>
      <c r="G435" t="s">
        <v>89</v>
      </c>
      <c r="H435" t="s">
        <v>236</v>
      </c>
      <c r="I435" s="32">
        <v>13689569</v>
      </c>
      <c r="J435"/>
    </row>
    <row r="436" spans="1:10" x14ac:dyDescent="0.3">
      <c r="A436" t="s">
        <v>176</v>
      </c>
      <c r="B436" s="18" t="s">
        <v>218</v>
      </c>
      <c r="C436" s="18">
        <v>2022</v>
      </c>
      <c r="D436" t="s">
        <v>60</v>
      </c>
      <c r="E436" t="s">
        <v>211</v>
      </c>
      <c r="F436" t="s">
        <v>212</v>
      </c>
      <c r="G436" t="s">
        <v>89</v>
      </c>
      <c r="H436" t="s">
        <v>238</v>
      </c>
      <c r="I436" s="32">
        <v>1655389</v>
      </c>
      <c r="J436"/>
    </row>
    <row r="437" spans="1:10" x14ac:dyDescent="0.3">
      <c r="A437" t="s">
        <v>176</v>
      </c>
      <c r="B437" s="18" t="s">
        <v>218</v>
      </c>
      <c r="C437" s="18">
        <v>2022</v>
      </c>
      <c r="D437" t="s">
        <v>60</v>
      </c>
      <c r="E437" t="s">
        <v>211</v>
      </c>
      <c r="F437" t="s">
        <v>214</v>
      </c>
      <c r="G437" t="s">
        <v>208</v>
      </c>
      <c r="I437" s="32">
        <v>12176299</v>
      </c>
      <c r="J437"/>
    </row>
    <row r="438" spans="1:10" x14ac:dyDescent="0.3">
      <c r="A438" t="s">
        <v>176</v>
      </c>
      <c r="B438" s="18" t="s">
        <v>218</v>
      </c>
      <c r="C438" s="18">
        <v>2022</v>
      </c>
      <c r="D438" t="s">
        <v>60</v>
      </c>
      <c r="E438" t="s">
        <v>211</v>
      </c>
      <c r="F438" t="s">
        <v>214</v>
      </c>
      <c r="G438" t="s">
        <v>89</v>
      </c>
      <c r="H438" t="s">
        <v>236</v>
      </c>
      <c r="I438" s="32">
        <v>9716697</v>
      </c>
      <c r="J438"/>
    </row>
    <row r="439" spans="1:10" x14ac:dyDescent="0.3">
      <c r="A439" t="s">
        <v>176</v>
      </c>
      <c r="B439" s="18" t="s">
        <v>218</v>
      </c>
      <c r="C439" s="18">
        <v>2022</v>
      </c>
      <c r="D439" t="s">
        <v>60</v>
      </c>
      <c r="E439" t="s">
        <v>211</v>
      </c>
      <c r="F439" t="s">
        <v>214</v>
      </c>
      <c r="G439" t="s">
        <v>89</v>
      </c>
      <c r="H439" t="s">
        <v>238</v>
      </c>
      <c r="I439" s="32">
        <v>1841739</v>
      </c>
      <c r="J439"/>
    </row>
    <row r="440" spans="1:10" x14ac:dyDescent="0.3">
      <c r="A440" t="s">
        <v>176</v>
      </c>
      <c r="B440" s="18" t="s">
        <v>218</v>
      </c>
      <c r="C440" s="18">
        <v>2022</v>
      </c>
      <c r="D440" t="s">
        <v>78</v>
      </c>
      <c r="E440" t="s">
        <v>211</v>
      </c>
      <c r="F440" t="s">
        <v>212</v>
      </c>
      <c r="G440" t="s">
        <v>215</v>
      </c>
      <c r="I440" s="32">
        <v>782987</v>
      </c>
      <c r="J440"/>
    </row>
    <row r="441" spans="1:10" x14ac:dyDescent="0.3">
      <c r="A441" t="s">
        <v>176</v>
      </c>
      <c r="B441" s="18" t="s">
        <v>218</v>
      </c>
      <c r="C441" s="18">
        <v>2022</v>
      </c>
      <c r="D441" t="s">
        <v>78</v>
      </c>
      <c r="E441" t="s">
        <v>211</v>
      </c>
      <c r="F441" t="s">
        <v>212</v>
      </c>
      <c r="G441" t="s">
        <v>208</v>
      </c>
      <c r="I441" s="32">
        <v>1067295</v>
      </c>
      <c r="J441"/>
    </row>
    <row r="442" spans="1:10" x14ac:dyDescent="0.3">
      <c r="A442" t="s">
        <v>176</v>
      </c>
      <c r="B442" s="18" t="s">
        <v>218</v>
      </c>
      <c r="C442" s="18">
        <v>2022</v>
      </c>
      <c r="D442" t="s">
        <v>78</v>
      </c>
      <c r="E442" t="s">
        <v>211</v>
      </c>
      <c r="F442" t="s">
        <v>212</v>
      </c>
      <c r="G442" t="s">
        <v>89</v>
      </c>
      <c r="H442" t="s">
        <v>236</v>
      </c>
      <c r="I442" s="32">
        <v>223588</v>
      </c>
      <c r="J442"/>
    </row>
    <row r="443" spans="1:10" x14ac:dyDescent="0.3">
      <c r="A443" t="s">
        <v>176</v>
      </c>
      <c r="B443" s="18" t="s">
        <v>218</v>
      </c>
      <c r="C443" s="18">
        <v>2022</v>
      </c>
      <c r="D443" t="s">
        <v>78</v>
      </c>
      <c r="E443" t="s">
        <v>211</v>
      </c>
      <c r="F443" t="s">
        <v>212</v>
      </c>
      <c r="G443" t="s">
        <v>89</v>
      </c>
      <c r="H443" t="s">
        <v>238</v>
      </c>
      <c r="I443" s="32">
        <v>29089</v>
      </c>
      <c r="J443"/>
    </row>
    <row r="444" spans="1:10" x14ac:dyDescent="0.3">
      <c r="A444" t="s">
        <v>176</v>
      </c>
      <c r="B444" s="18" t="s">
        <v>218</v>
      </c>
      <c r="C444" s="18">
        <v>2022</v>
      </c>
      <c r="D444" t="s">
        <v>78</v>
      </c>
      <c r="E444" t="s">
        <v>211</v>
      </c>
      <c r="F444" t="s">
        <v>214</v>
      </c>
      <c r="G444" t="s">
        <v>215</v>
      </c>
      <c r="I444" s="32">
        <v>148898</v>
      </c>
      <c r="J444"/>
    </row>
    <row r="445" spans="1:10" x14ac:dyDescent="0.3">
      <c r="A445" t="s">
        <v>176</v>
      </c>
      <c r="B445" s="18" t="s">
        <v>218</v>
      </c>
      <c r="C445" s="18">
        <v>2022</v>
      </c>
      <c r="D445" t="s">
        <v>78</v>
      </c>
      <c r="E445" t="s">
        <v>211</v>
      </c>
      <c r="F445" t="s">
        <v>214</v>
      </c>
      <c r="G445" t="s">
        <v>208</v>
      </c>
      <c r="I445" s="32">
        <v>302923</v>
      </c>
      <c r="J445"/>
    </row>
    <row r="446" spans="1:10" x14ac:dyDescent="0.3">
      <c r="A446" t="s">
        <v>176</v>
      </c>
      <c r="B446" s="18" t="s">
        <v>218</v>
      </c>
      <c r="C446" s="18">
        <v>2022</v>
      </c>
      <c r="D446" t="s">
        <v>78</v>
      </c>
      <c r="E446" t="s">
        <v>211</v>
      </c>
      <c r="F446" t="s">
        <v>214</v>
      </c>
      <c r="G446" t="s">
        <v>89</v>
      </c>
      <c r="H446" t="s">
        <v>236</v>
      </c>
      <c r="I446" s="32">
        <v>12538</v>
      </c>
      <c r="J446"/>
    </row>
    <row r="447" spans="1:10" x14ac:dyDescent="0.3">
      <c r="A447" t="s">
        <v>176</v>
      </c>
      <c r="B447" s="18" t="s">
        <v>218</v>
      </c>
      <c r="C447" s="18">
        <v>2022</v>
      </c>
      <c r="D447" t="s">
        <v>78</v>
      </c>
      <c r="E447" t="s">
        <v>211</v>
      </c>
      <c r="F447" t="s">
        <v>214</v>
      </c>
      <c r="G447" t="s">
        <v>89</v>
      </c>
      <c r="H447" t="s">
        <v>238</v>
      </c>
      <c r="I447" s="32">
        <v>5602</v>
      </c>
      <c r="J447"/>
    </row>
    <row r="448" spans="1:10" x14ac:dyDescent="0.3">
      <c r="A448" t="s">
        <v>177</v>
      </c>
      <c r="B448" s="18" t="s">
        <v>219</v>
      </c>
      <c r="C448" s="18">
        <v>2022</v>
      </c>
      <c r="D448" t="s">
        <v>60</v>
      </c>
      <c r="E448" t="s">
        <v>211</v>
      </c>
      <c r="F448" t="s">
        <v>212</v>
      </c>
      <c r="G448" t="s">
        <v>208</v>
      </c>
      <c r="I448" s="32">
        <v>13029841</v>
      </c>
      <c r="J448"/>
    </row>
    <row r="449" spans="1:9" x14ac:dyDescent="0.3">
      <c r="A449" t="s">
        <v>177</v>
      </c>
      <c r="B449" s="18" t="s">
        <v>219</v>
      </c>
      <c r="C449" s="18">
        <v>2022</v>
      </c>
      <c r="D449" t="s">
        <v>60</v>
      </c>
      <c r="E449" t="s">
        <v>211</v>
      </c>
      <c r="F449" t="s">
        <v>212</v>
      </c>
      <c r="G449" t="s">
        <v>89</v>
      </c>
      <c r="H449" t="s">
        <v>236</v>
      </c>
      <c r="I449" s="32">
        <v>13973050</v>
      </c>
    </row>
    <row r="450" spans="1:9" x14ac:dyDescent="0.3">
      <c r="A450" t="s">
        <v>177</v>
      </c>
      <c r="B450" s="18" t="s">
        <v>219</v>
      </c>
      <c r="C450" s="18">
        <v>2022</v>
      </c>
      <c r="D450" t="s">
        <v>60</v>
      </c>
      <c r="E450" t="s">
        <v>211</v>
      </c>
      <c r="F450" t="s">
        <v>212</v>
      </c>
      <c r="G450" t="s">
        <v>89</v>
      </c>
      <c r="H450" t="s">
        <v>238</v>
      </c>
      <c r="I450" s="32">
        <v>1730072</v>
      </c>
    </row>
    <row r="451" spans="1:9" x14ac:dyDescent="0.3">
      <c r="A451" t="s">
        <v>177</v>
      </c>
      <c r="B451" s="18" t="s">
        <v>219</v>
      </c>
      <c r="C451" s="18">
        <v>2022</v>
      </c>
      <c r="D451" t="s">
        <v>60</v>
      </c>
      <c r="E451" t="s">
        <v>211</v>
      </c>
      <c r="F451" t="s">
        <v>214</v>
      </c>
      <c r="G451" t="s">
        <v>208</v>
      </c>
      <c r="I451" s="32">
        <v>11874596</v>
      </c>
    </row>
    <row r="452" spans="1:9" x14ac:dyDescent="0.3">
      <c r="A452" t="s">
        <v>177</v>
      </c>
      <c r="B452" s="18" t="s">
        <v>219</v>
      </c>
      <c r="C452" s="18">
        <v>2022</v>
      </c>
      <c r="D452" t="s">
        <v>60</v>
      </c>
      <c r="E452" t="s">
        <v>211</v>
      </c>
      <c r="F452" t="s">
        <v>214</v>
      </c>
      <c r="G452" t="s">
        <v>89</v>
      </c>
      <c r="H452" t="s">
        <v>236</v>
      </c>
      <c r="I452" s="32">
        <v>9883692</v>
      </c>
    </row>
    <row r="453" spans="1:9" x14ac:dyDescent="0.3">
      <c r="A453" t="s">
        <v>177</v>
      </c>
      <c r="B453" s="18" t="s">
        <v>219</v>
      </c>
      <c r="C453" s="18">
        <v>2022</v>
      </c>
      <c r="D453" t="s">
        <v>60</v>
      </c>
      <c r="E453" t="s">
        <v>211</v>
      </c>
      <c r="F453" t="s">
        <v>214</v>
      </c>
      <c r="G453" t="s">
        <v>89</v>
      </c>
      <c r="H453" t="s">
        <v>238</v>
      </c>
      <c r="I453" s="32">
        <v>1983479</v>
      </c>
    </row>
    <row r="454" spans="1:9" x14ac:dyDescent="0.3">
      <c r="A454" t="s">
        <v>177</v>
      </c>
      <c r="B454" s="18" t="s">
        <v>219</v>
      </c>
      <c r="C454" s="18">
        <v>2022</v>
      </c>
      <c r="D454" t="s">
        <v>78</v>
      </c>
      <c r="E454" t="s">
        <v>211</v>
      </c>
      <c r="F454" t="s">
        <v>212</v>
      </c>
      <c r="G454" t="s">
        <v>215</v>
      </c>
      <c r="I454" s="32">
        <v>769848</v>
      </c>
    </row>
    <row r="455" spans="1:9" x14ac:dyDescent="0.3">
      <c r="A455" t="s">
        <v>177</v>
      </c>
      <c r="B455" s="18" t="s">
        <v>219</v>
      </c>
      <c r="C455" s="18">
        <v>2022</v>
      </c>
      <c r="D455" t="s">
        <v>78</v>
      </c>
      <c r="E455" t="s">
        <v>211</v>
      </c>
      <c r="F455" t="s">
        <v>212</v>
      </c>
      <c r="G455" t="s">
        <v>208</v>
      </c>
      <c r="I455" s="32">
        <v>1117635</v>
      </c>
    </row>
    <row r="456" spans="1:9" x14ac:dyDescent="0.3">
      <c r="A456" t="s">
        <v>177</v>
      </c>
      <c r="B456" s="18" t="s">
        <v>219</v>
      </c>
      <c r="C456" s="18">
        <v>2022</v>
      </c>
      <c r="D456" t="s">
        <v>78</v>
      </c>
      <c r="E456" t="s">
        <v>211</v>
      </c>
      <c r="F456" t="s">
        <v>212</v>
      </c>
      <c r="G456" t="s">
        <v>89</v>
      </c>
      <c r="H456" t="s">
        <v>236</v>
      </c>
      <c r="I456" s="32">
        <v>258442</v>
      </c>
    </row>
    <row r="457" spans="1:9" x14ac:dyDescent="0.3">
      <c r="A457" t="s">
        <v>177</v>
      </c>
      <c r="B457" s="18" t="s">
        <v>219</v>
      </c>
      <c r="C457" s="18">
        <v>2022</v>
      </c>
      <c r="D457" t="s">
        <v>78</v>
      </c>
      <c r="E457" t="s">
        <v>211</v>
      </c>
      <c r="F457" t="s">
        <v>212</v>
      </c>
      <c r="G457" t="s">
        <v>89</v>
      </c>
      <c r="H457" t="s">
        <v>238</v>
      </c>
      <c r="I457" s="32">
        <v>36418</v>
      </c>
    </row>
    <row r="458" spans="1:9" x14ac:dyDescent="0.3">
      <c r="A458" t="s">
        <v>177</v>
      </c>
      <c r="B458" s="18" t="s">
        <v>219</v>
      </c>
      <c r="C458" s="18">
        <v>2022</v>
      </c>
      <c r="D458" t="s">
        <v>78</v>
      </c>
      <c r="E458" t="s">
        <v>211</v>
      </c>
      <c r="F458" t="s">
        <v>214</v>
      </c>
      <c r="G458" t="s">
        <v>215</v>
      </c>
      <c r="I458" s="32">
        <v>154955</v>
      </c>
    </row>
    <row r="459" spans="1:9" x14ac:dyDescent="0.3">
      <c r="A459" t="s">
        <v>177</v>
      </c>
      <c r="B459" s="18" t="s">
        <v>219</v>
      </c>
      <c r="C459" s="18">
        <v>2022</v>
      </c>
      <c r="D459" t="s">
        <v>78</v>
      </c>
      <c r="E459" t="s">
        <v>211</v>
      </c>
      <c r="F459" t="s">
        <v>214</v>
      </c>
      <c r="G459" t="s">
        <v>208</v>
      </c>
      <c r="I459" s="32">
        <v>297206</v>
      </c>
    </row>
    <row r="460" spans="1:9" x14ac:dyDescent="0.3">
      <c r="A460" t="s">
        <v>177</v>
      </c>
      <c r="B460" s="18" t="s">
        <v>219</v>
      </c>
      <c r="C460" s="18">
        <v>2022</v>
      </c>
      <c r="D460" t="s">
        <v>78</v>
      </c>
      <c r="E460" t="s">
        <v>211</v>
      </c>
      <c r="F460" t="s">
        <v>214</v>
      </c>
      <c r="G460" t="s">
        <v>89</v>
      </c>
      <c r="H460" t="s">
        <v>236</v>
      </c>
      <c r="I460" s="32">
        <v>16155</v>
      </c>
    </row>
    <row r="461" spans="1:9" x14ac:dyDescent="0.3">
      <c r="A461" t="s">
        <v>177</v>
      </c>
      <c r="B461" s="18" t="s">
        <v>219</v>
      </c>
      <c r="C461" s="18">
        <v>2022</v>
      </c>
      <c r="D461" t="s">
        <v>78</v>
      </c>
      <c r="E461" t="s">
        <v>211</v>
      </c>
      <c r="F461" t="s">
        <v>214</v>
      </c>
      <c r="G461" t="s">
        <v>89</v>
      </c>
      <c r="H461" t="s">
        <v>238</v>
      </c>
      <c r="I461" s="32">
        <v>10937</v>
      </c>
    </row>
    <row r="462" spans="1:9" x14ac:dyDescent="0.3">
      <c r="A462" t="s">
        <v>178</v>
      </c>
      <c r="B462" s="18" t="s">
        <v>216</v>
      </c>
      <c r="C462" s="18">
        <v>2022</v>
      </c>
      <c r="D462" t="s">
        <v>60</v>
      </c>
      <c r="E462" t="s">
        <v>211</v>
      </c>
      <c r="F462" t="s">
        <v>212</v>
      </c>
      <c r="G462" t="s">
        <v>208</v>
      </c>
      <c r="I462" s="32">
        <v>12660156</v>
      </c>
    </row>
    <row r="463" spans="1:9" x14ac:dyDescent="0.3">
      <c r="A463" t="s">
        <v>178</v>
      </c>
      <c r="B463" s="18" t="s">
        <v>216</v>
      </c>
      <c r="C463" s="18">
        <v>2022</v>
      </c>
      <c r="D463" t="s">
        <v>60</v>
      </c>
      <c r="E463" t="s">
        <v>211</v>
      </c>
      <c r="F463" t="s">
        <v>212</v>
      </c>
      <c r="G463" t="s">
        <v>89</v>
      </c>
      <c r="H463" t="s">
        <v>236</v>
      </c>
      <c r="I463" s="32">
        <v>14430267</v>
      </c>
    </row>
    <row r="464" spans="1:9" x14ac:dyDescent="0.3">
      <c r="A464" t="s">
        <v>178</v>
      </c>
      <c r="B464" s="18" t="s">
        <v>216</v>
      </c>
      <c r="C464" s="18">
        <v>2022</v>
      </c>
      <c r="D464" t="s">
        <v>60</v>
      </c>
      <c r="E464" t="s">
        <v>211</v>
      </c>
      <c r="F464" t="s">
        <v>212</v>
      </c>
      <c r="G464" t="s">
        <v>89</v>
      </c>
      <c r="H464" t="s">
        <v>238</v>
      </c>
      <c r="I464" s="32">
        <v>1783568</v>
      </c>
    </row>
    <row r="465" spans="1:9" x14ac:dyDescent="0.3">
      <c r="A465" t="s">
        <v>178</v>
      </c>
      <c r="B465" s="18" t="s">
        <v>216</v>
      </c>
      <c r="C465" s="18">
        <v>2022</v>
      </c>
      <c r="D465" t="s">
        <v>60</v>
      </c>
      <c r="E465" t="s">
        <v>211</v>
      </c>
      <c r="F465" t="s">
        <v>214</v>
      </c>
      <c r="G465" t="s">
        <v>208</v>
      </c>
      <c r="I465" s="32">
        <v>11590809</v>
      </c>
    </row>
    <row r="466" spans="1:9" x14ac:dyDescent="0.3">
      <c r="A466" t="s">
        <v>178</v>
      </c>
      <c r="B466" s="18" t="s">
        <v>216</v>
      </c>
      <c r="C466" s="18">
        <v>2022</v>
      </c>
      <c r="D466" t="s">
        <v>60</v>
      </c>
      <c r="E466" t="s">
        <v>211</v>
      </c>
      <c r="F466" t="s">
        <v>214</v>
      </c>
      <c r="G466" t="s">
        <v>89</v>
      </c>
      <c r="H466" t="s">
        <v>236</v>
      </c>
      <c r="I466" s="32">
        <v>10200624</v>
      </c>
    </row>
    <row r="467" spans="1:9" x14ac:dyDescent="0.3">
      <c r="A467" t="s">
        <v>178</v>
      </c>
      <c r="B467" s="18" t="s">
        <v>216</v>
      </c>
      <c r="C467" s="18">
        <v>2022</v>
      </c>
      <c r="D467" t="s">
        <v>60</v>
      </c>
      <c r="E467" t="s">
        <v>211</v>
      </c>
      <c r="F467" t="s">
        <v>214</v>
      </c>
      <c r="G467" t="s">
        <v>89</v>
      </c>
      <c r="H467" t="s">
        <v>238</v>
      </c>
      <c r="I467" s="32">
        <v>2037665</v>
      </c>
    </row>
    <row r="468" spans="1:9" x14ac:dyDescent="0.3">
      <c r="A468" t="s">
        <v>178</v>
      </c>
      <c r="B468" s="18" t="s">
        <v>216</v>
      </c>
      <c r="C468" s="18">
        <v>2022</v>
      </c>
      <c r="D468" t="s">
        <v>78</v>
      </c>
      <c r="E468" t="s">
        <v>211</v>
      </c>
      <c r="F468" t="s">
        <v>212</v>
      </c>
      <c r="G468" t="s">
        <v>215</v>
      </c>
      <c r="I468" s="32">
        <v>761558</v>
      </c>
    </row>
    <row r="469" spans="1:9" x14ac:dyDescent="0.3">
      <c r="A469" t="s">
        <v>178</v>
      </c>
      <c r="B469" s="18" t="s">
        <v>216</v>
      </c>
      <c r="C469" s="18">
        <v>2022</v>
      </c>
      <c r="D469" t="s">
        <v>78</v>
      </c>
      <c r="E469" t="s">
        <v>211</v>
      </c>
      <c r="F469" t="s">
        <v>212</v>
      </c>
      <c r="G469" t="s">
        <v>208</v>
      </c>
      <c r="I469" s="32">
        <v>1029504</v>
      </c>
    </row>
    <row r="470" spans="1:9" x14ac:dyDescent="0.3">
      <c r="A470" t="s">
        <v>178</v>
      </c>
      <c r="B470" s="18" t="s">
        <v>216</v>
      </c>
      <c r="C470" s="18">
        <v>2022</v>
      </c>
      <c r="D470" t="s">
        <v>78</v>
      </c>
      <c r="E470" t="s">
        <v>211</v>
      </c>
      <c r="F470" t="s">
        <v>212</v>
      </c>
      <c r="G470" t="s">
        <v>89</v>
      </c>
      <c r="H470" t="s">
        <v>236</v>
      </c>
      <c r="I470" s="32">
        <v>260561</v>
      </c>
    </row>
    <row r="471" spans="1:9" x14ac:dyDescent="0.3">
      <c r="A471" t="s">
        <v>178</v>
      </c>
      <c r="B471" s="18" t="s">
        <v>216</v>
      </c>
      <c r="C471" s="18">
        <v>2022</v>
      </c>
      <c r="D471" t="s">
        <v>78</v>
      </c>
      <c r="E471" t="s">
        <v>211</v>
      </c>
      <c r="F471" t="s">
        <v>212</v>
      </c>
      <c r="G471" t="s">
        <v>89</v>
      </c>
      <c r="H471" t="s">
        <v>238</v>
      </c>
      <c r="I471" s="32">
        <v>29878</v>
      </c>
    </row>
    <row r="472" spans="1:9" x14ac:dyDescent="0.3">
      <c r="A472" t="s">
        <v>178</v>
      </c>
      <c r="B472" s="18" t="s">
        <v>216</v>
      </c>
      <c r="C472" s="18">
        <v>2022</v>
      </c>
      <c r="D472" t="s">
        <v>78</v>
      </c>
      <c r="E472" t="s">
        <v>211</v>
      </c>
      <c r="F472" t="s">
        <v>214</v>
      </c>
      <c r="G472" t="s">
        <v>215</v>
      </c>
      <c r="I472" s="32">
        <v>162815</v>
      </c>
    </row>
    <row r="473" spans="1:9" x14ac:dyDescent="0.3">
      <c r="A473" t="s">
        <v>178</v>
      </c>
      <c r="B473" s="18" t="s">
        <v>216</v>
      </c>
      <c r="C473" s="18">
        <v>2022</v>
      </c>
      <c r="D473" t="s">
        <v>78</v>
      </c>
      <c r="E473" t="s">
        <v>211</v>
      </c>
      <c r="F473" t="s">
        <v>214</v>
      </c>
      <c r="G473" t="s">
        <v>208</v>
      </c>
      <c r="I473" s="32">
        <v>278867</v>
      </c>
    </row>
    <row r="474" spans="1:9" x14ac:dyDescent="0.3">
      <c r="A474" t="s">
        <v>178</v>
      </c>
      <c r="B474" s="18" t="s">
        <v>216</v>
      </c>
      <c r="C474" s="18">
        <v>2022</v>
      </c>
      <c r="D474" t="s">
        <v>78</v>
      </c>
      <c r="E474" t="s">
        <v>211</v>
      </c>
      <c r="F474" t="s">
        <v>214</v>
      </c>
      <c r="G474" t="s">
        <v>89</v>
      </c>
      <c r="H474" t="s">
        <v>236</v>
      </c>
      <c r="I474" s="32">
        <v>15759</v>
      </c>
    </row>
    <row r="475" spans="1:9" x14ac:dyDescent="0.3">
      <c r="A475" t="s">
        <v>178</v>
      </c>
      <c r="B475" s="18" t="s">
        <v>216</v>
      </c>
      <c r="C475" s="18">
        <v>2022</v>
      </c>
      <c r="D475" t="s">
        <v>78</v>
      </c>
      <c r="E475" t="s">
        <v>211</v>
      </c>
      <c r="F475" t="s">
        <v>214</v>
      </c>
      <c r="G475" t="s">
        <v>89</v>
      </c>
      <c r="H475" t="s">
        <v>238</v>
      </c>
      <c r="I475" s="32">
        <v>6395</v>
      </c>
    </row>
    <row r="476" spans="1:9" x14ac:dyDescent="0.3">
      <c r="A476" t="s">
        <v>179</v>
      </c>
      <c r="B476" s="18" t="s">
        <v>217</v>
      </c>
      <c r="C476" s="18">
        <v>2022</v>
      </c>
      <c r="D476" t="s">
        <v>60</v>
      </c>
      <c r="E476" t="s">
        <v>211</v>
      </c>
      <c r="F476" t="s">
        <v>212</v>
      </c>
      <c r="G476" t="s">
        <v>208</v>
      </c>
      <c r="I476" s="32">
        <v>12222663</v>
      </c>
    </row>
    <row r="477" spans="1:9" x14ac:dyDescent="0.3">
      <c r="A477" t="s">
        <v>179</v>
      </c>
      <c r="B477" s="18" t="s">
        <v>217</v>
      </c>
      <c r="C477" s="18">
        <v>2022</v>
      </c>
      <c r="D477" t="s">
        <v>60</v>
      </c>
      <c r="E477" t="s">
        <v>211</v>
      </c>
      <c r="F477" t="s">
        <v>212</v>
      </c>
      <c r="G477" t="s">
        <v>89</v>
      </c>
      <c r="H477" t="s">
        <v>236</v>
      </c>
      <c r="I477" s="32">
        <v>14935654</v>
      </c>
    </row>
    <row r="478" spans="1:9" x14ac:dyDescent="0.3">
      <c r="A478" t="s">
        <v>179</v>
      </c>
      <c r="B478" s="18" t="s">
        <v>217</v>
      </c>
      <c r="C478" s="18">
        <v>2022</v>
      </c>
      <c r="D478" t="s">
        <v>60</v>
      </c>
      <c r="E478" t="s">
        <v>211</v>
      </c>
      <c r="F478" t="s">
        <v>212</v>
      </c>
      <c r="G478" t="s">
        <v>89</v>
      </c>
      <c r="H478" t="s">
        <v>238</v>
      </c>
      <c r="I478" s="32">
        <v>1787570</v>
      </c>
    </row>
    <row r="479" spans="1:9" x14ac:dyDescent="0.3">
      <c r="A479" t="s">
        <v>179</v>
      </c>
      <c r="B479" s="18" t="s">
        <v>217</v>
      </c>
      <c r="C479" s="18">
        <v>2022</v>
      </c>
      <c r="D479" t="s">
        <v>60</v>
      </c>
      <c r="E479" t="s">
        <v>211</v>
      </c>
      <c r="F479" t="s">
        <v>214</v>
      </c>
      <c r="G479" t="s">
        <v>208</v>
      </c>
      <c r="I479" s="32">
        <v>11285320</v>
      </c>
    </row>
    <row r="480" spans="1:9" x14ac:dyDescent="0.3">
      <c r="A480" t="s">
        <v>179</v>
      </c>
      <c r="B480" s="18" t="s">
        <v>217</v>
      </c>
      <c r="C480" s="18">
        <v>2022</v>
      </c>
      <c r="D480" t="s">
        <v>60</v>
      </c>
      <c r="E480" t="s">
        <v>211</v>
      </c>
      <c r="F480" t="s">
        <v>214</v>
      </c>
      <c r="G480" t="s">
        <v>89</v>
      </c>
      <c r="H480" t="s">
        <v>236</v>
      </c>
      <c r="I480" s="32">
        <v>10484753</v>
      </c>
    </row>
    <row r="481" spans="1:9" x14ac:dyDescent="0.3">
      <c r="A481" t="s">
        <v>179</v>
      </c>
      <c r="B481" s="18" t="s">
        <v>217</v>
      </c>
      <c r="C481" s="18">
        <v>2022</v>
      </c>
      <c r="D481" t="s">
        <v>60</v>
      </c>
      <c r="E481" t="s">
        <v>211</v>
      </c>
      <c r="F481" t="s">
        <v>214</v>
      </c>
      <c r="G481" t="s">
        <v>89</v>
      </c>
      <c r="H481" t="s">
        <v>238</v>
      </c>
      <c r="I481" s="32">
        <v>2122530</v>
      </c>
    </row>
    <row r="482" spans="1:9" x14ac:dyDescent="0.3">
      <c r="A482" t="s">
        <v>179</v>
      </c>
      <c r="B482" s="18" t="s">
        <v>217</v>
      </c>
      <c r="C482" s="18">
        <v>2022</v>
      </c>
      <c r="D482" t="s">
        <v>78</v>
      </c>
      <c r="E482" t="s">
        <v>211</v>
      </c>
      <c r="F482" t="s">
        <v>212</v>
      </c>
      <c r="G482" t="s">
        <v>215</v>
      </c>
      <c r="I482" s="32">
        <v>753297</v>
      </c>
    </row>
    <row r="483" spans="1:9" x14ac:dyDescent="0.3">
      <c r="A483" t="s">
        <v>179</v>
      </c>
      <c r="B483" s="18" t="s">
        <v>217</v>
      </c>
      <c r="C483" s="18">
        <v>2022</v>
      </c>
      <c r="D483" t="s">
        <v>78</v>
      </c>
      <c r="E483" t="s">
        <v>211</v>
      </c>
      <c r="F483" t="s">
        <v>212</v>
      </c>
      <c r="G483" t="s">
        <v>208</v>
      </c>
      <c r="I483" s="32">
        <v>986810</v>
      </c>
    </row>
    <row r="484" spans="1:9" x14ac:dyDescent="0.3">
      <c r="A484" t="s">
        <v>179</v>
      </c>
      <c r="B484" s="18" t="s">
        <v>217</v>
      </c>
      <c r="C484" s="18">
        <v>2022</v>
      </c>
      <c r="D484" t="s">
        <v>78</v>
      </c>
      <c r="E484" t="s">
        <v>211</v>
      </c>
      <c r="F484" t="s">
        <v>212</v>
      </c>
      <c r="G484" t="s">
        <v>89</v>
      </c>
      <c r="H484" t="s">
        <v>236</v>
      </c>
      <c r="I484" s="32">
        <v>282029</v>
      </c>
    </row>
    <row r="485" spans="1:9" x14ac:dyDescent="0.3">
      <c r="A485" t="s">
        <v>179</v>
      </c>
      <c r="B485" s="18" t="s">
        <v>217</v>
      </c>
      <c r="C485" s="18">
        <v>2022</v>
      </c>
      <c r="D485" t="s">
        <v>78</v>
      </c>
      <c r="E485" t="s">
        <v>211</v>
      </c>
      <c r="F485" t="s">
        <v>212</v>
      </c>
      <c r="G485" t="s">
        <v>89</v>
      </c>
      <c r="H485" t="s">
        <v>238</v>
      </c>
      <c r="I485" s="32">
        <v>26952</v>
      </c>
    </row>
    <row r="486" spans="1:9" x14ac:dyDescent="0.3">
      <c r="A486" t="s">
        <v>179</v>
      </c>
      <c r="B486" s="18" t="s">
        <v>217</v>
      </c>
      <c r="C486" s="18">
        <v>2022</v>
      </c>
      <c r="D486" t="s">
        <v>78</v>
      </c>
      <c r="E486" t="s">
        <v>211</v>
      </c>
      <c r="F486" t="s">
        <v>214</v>
      </c>
      <c r="G486" t="s">
        <v>215</v>
      </c>
      <c r="I486" s="32">
        <v>161056</v>
      </c>
    </row>
    <row r="487" spans="1:9" x14ac:dyDescent="0.3">
      <c r="A487" t="s">
        <v>179</v>
      </c>
      <c r="B487" s="18" t="s">
        <v>217</v>
      </c>
      <c r="C487" s="18">
        <v>2022</v>
      </c>
      <c r="D487" t="s">
        <v>78</v>
      </c>
      <c r="E487" t="s">
        <v>211</v>
      </c>
      <c r="F487" t="s">
        <v>214</v>
      </c>
      <c r="G487" t="s">
        <v>208</v>
      </c>
      <c r="I487" s="32">
        <v>277826</v>
      </c>
    </row>
    <row r="488" spans="1:9" x14ac:dyDescent="0.3">
      <c r="A488" t="s">
        <v>179</v>
      </c>
      <c r="B488" s="18" t="s">
        <v>217</v>
      </c>
      <c r="C488" s="18">
        <v>2022</v>
      </c>
      <c r="D488" t="s">
        <v>78</v>
      </c>
      <c r="E488" t="s">
        <v>211</v>
      </c>
      <c r="F488" t="s">
        <v>214</v>
      </c>
      <c r="G488" t="s">
        <v>89</v>
      </c>
      <c r="H488" t="s">
        <v>236</v>
      </c>
      <c r="I488" s="32">
        <v>17394</v>
      </c>
    </row>
    <row r="489" spans="1:9" x14ac:dyDescent="0.3">
      <c r="A489" t="s">
        <v>179</v>
      </c>
      <c r="B489" s="18" t="s">
        <v>217</v>
      </c>
      <c r="C489" s="18">
        <v>2022</v>
      </c>
      <c r="D489" t="s">
        <v>78</v>
      </c>
      <c r="E489" t="s">
        <v>211</v>
      </c>
      <c r="F489" t="s">
        <v>214</v>
      </c>
      <c r="G489" t="s">
        <v>89</v>
      </c>
      <c r="H489" t="s">
        <v>238</v>
      </c>
      <c r="I489" s="32">
        <v>7260</v>
      </c>
    </row>
    <row r="490" spans="1:9" x14ac:dyDescent="0.3">
      <c r="A490" t="s">
        <v>180</v>
      </c>
      <c r="B490" s="18" t="s">
        <v>218</v>
      </c>
      <c r="C490" s="18">
        <v>2023</v>
      </c>
      <c r="D490" t="s">
        <v>60</v>
      </c>
      <c r="E490" t="s">
        <v>211</v>
      </c>
      <c r="F490" t="s">
        <v>212</v>
      </c>
      <c r="G490" t="s">
        <v>208</v>
      </c>
      <c r="I490" s="32">
        <v>11869790</v>
      </c>
    </row>
    <row r="491" spans="1:9" x14ac:dyDescent="0.3">
      <c r="A491" t="s">
        <v>180</v>
      </c>
      <c r="B491" s="18" t="s">
        <v>218</v>
      </c>
      <c r="C491" s="18">
        <v>2023</v>
      </c>
      <c r="D491" t="s">
        <v>60</v>
      </c>
      <c r="E491" t="s">
        <v>211</v>
      </c>
      <c r="F491" t="s">
        <v>212</v>
      </c>
      <c r="G491" t="s">
        <v>89</v>
      </c>
      <c r="H491" t="s">
        <v>236</v>
      </c>
      <c r="I491" s="32">
        <v>15665279</v>
      </c>
    </row>
    <row r="492" spans="1:9" x14ac:dyDescent="0.3">
      <c r="A492" t="s">
        <v>180</v>
      </c>
      <c r="B492" s="18" t="s">
        <v>218</v>
      </c>
      <c r="C492" s="18">
        <v>2023</v>
      </c>
      <c r="D492" t="s">
        <v>60</v>
      </c>
      <c r="E492" t="s">
        <v>211</v>
      </c>
      <c r="F492" t="s">
        <v>212</v>
      </c>
      <c r="G492" t="s">
        <v>89</v>
      </c>
      <c r="H492" t="s">
        <v>238</v>
      </c>
      <c r="I492" s="32">
        <v>1641173</v>
      </c>
    </row>
    <row r="493" spans="1:9" x14ac:dyDescent="0.3">
      <c r="A493" t="s">
        <v>180</v>
      </c>
      <c r="B493" s="18" t="s">
        <v>218</v>
      </c>
      <c r="C493" s="18">
        <v>2023</v>
      </c>
      <c r="D493" t="s">
        <v>60</v>
      </c>
      <c r="E493" t="s">
        <v>211</v>
      </c>
      <c r="F493" t="s">
        <v>214</v>
      </c>
      <c r="G493" t="s">
        <v>208</v>
      </c>
      <c r="I493" s="32">
        <v>11011310</v>
      </c>
    </row>
    <row r="494" spans="1:9" x14ac:dyDescent="0.3">
      <c r="A494" t="s">
        <v>180</v>
      </c>
      <c r="B494" s="18" t="s">
        <v>218</v>
      </c>
      <c r="C494" s="18">
        <v>2023</v>
      </c>
      <c r="D494" t="s">
        <v>60</v>
      </c>
      <c r="E494" t="s">
        <v>211</v>
      </c>
      <c r="F494" t="s">
        <v>214</v>
      </c>
      <c r="G494" t="s">
        <v>89</v>
      </c>
      <c r="H494" t="s">
        <v>236</v>
      </c>
      <c r="I494" s="32">
        <v>10703913</v>
      </c>
    </row>
    <row r="495" spans="1:9" x14ac:dyDescent="0.3">
      <c r="A495" t="s">
        <v>180</v>
      </c>
      <c r="B495" s="18" t="s">
        <v>218</v>
      </c>
      <c r="C495" s="18">
        <v>2023</v>
      </c>
      <c r="D495" t="s">
        <v>60</v>
      </c>
      <c r="E495" t="s">
        <v>211</v>
      </c>
      <c r="F495" t="s">
        <v>214</v>
      </c>
      <c r="G495" t="s">
        <v>89</v>
      </c>
      <c r="H495" t="s">
        <v>238</v>
      </c>
      <c r="I495" s="32">
        <v>2333959</v>
      </c>
    </row>
    <row r="496" spans="1:9" x14ac:dyDescent="0.3">
      <c r="A496" t="s">
        <v>180</v>
      </c>
      <c r="B496" s="18" t="s">
        <v>218</v>
      </c>
      <c r="C496" s="18">
        <v>2023</v>
      </c>
      <c r="D496" t="s">
        <v>78</v>
      </c>
      <c r="E496" t="s">
        <v>211</v>
      </c>
      <c r="F496" t="s">
        <v>212</v>
      </c>
      <c r="G496" t="s">
        <v>215</v>
      </c>
      <c r="I496" s="32">
        <v>747695</v>
      </c>
    </row>
    <row r="497" spans="1:9" x14ac:dyDescent="0.3">
      <c r="A497" t="s">
        <v>180</v>
      </c>
      <c r="B497" s="18" t="s">
        <v>218</v>
      </c>
      <c r="C497" s="18">
        <v>2023</v>
      </c>
      <c r="D497" t="s">
        <v>78</v>
      </c>
      <c r="E497" t="s">
        <v>211</v>
      </c>
      <c r="F497" t="s">
        <v>212</v>
      </c>
      <c r="G497" t="s">
        <v>208</v>
      </c>
      <c r="I497" s="32">
        <v>969450</v>
      </c>
    </row>
    <row r="498" spans="1:9" x14ac:dyDescent="0.3">
      <c r="A498" t="s">
        <v>180</v>
      </c>
      <c r="B498" s="18" t="s">
        <v>218</v>
      </c>
      <c r="C498" s="18">
        <v>2023</v>
      </c>
      <c r="D498" t="s">
        <v>78</v>
      </c>
      <c r="E498" t="s">
        <v>211</v>
      </c>
      <c r="F498" t="s">
        <v>212</v>
      </c>
      <c r="G498" t="s">
        <v>89</v>
      </c>
      <c r="H498" t="s">
        <v>236</v>
      </c>
      <c r="I498" s="32">
        <v>310902</v>
      </c>
    </row>
    <row r="499" spans="1:9" x14ac:dyDescent="0.3">
      <c r="A499" t="s">
        <v>180</v>
      </c>
      <c r="B499" s="18" t="s">
        <v>218</v>
      </c>
      <c r="C499" s="18">
        <v>2023</v>
      </c>
      <c r="D499" t="s">
        <v>78</v>
      </c>
      <c r="E499" t="s">
        <v>211</v>
      </c>
      <c r="F499" t="s">
        <v>212</v>
      </c>
      <c r="G499" t="s">
        <v>89</v>
      </c>
      <c r="H499" t="s">
        <v>238</v>
      </c>
      <c r="I499" s="32">
        <v>27333</v>
      </c>
    </row>
    <row r="500" spans="1:9" x14ac:dyDescent="0.3">
      <c r="A500" t="s">
        <v>180</v>
      </c>
      <c r="B500" s="18" t="s">
        <v>218</v>
      </c>
      <c r="C500" s="18">
        <v>2023</v>
      </c>
      <c r="D500" t="s">
        <v>78</v>
      </c>
      <c r="E500" t="s">
        <v>211</v>
      </c>
      <c r="F500" t="s">
        <v>214</v>
      </c>
      <c r="G500" t="s">
        <v>215</v>
      </c>
      <c r="I500" s="32">
        <v>165088</v>
      </c>
    </row>
    <row r="501" spans="1:9" x14ac:dyDescent="0.3">
      <c r="A501" t="s">
        <v>180</v>
      </c>
      <c r="B501" s="18" t="s">
        <v>218</v>
      </c>
      <c r="C501" s="18">
        <v>2023</v>
      </c>
      <c r="D501" t="s">
        <v>78</v>
      </c>
      <c r="E501" t="s">
        <v>211</v>
      </c>
      <c r="F501" t="s">
        <v>214</v>
      </c>
      <c r="G501" t="s">
        <v>208</v>
      </c>
      <c r="I501" s="32">
        <v>267858</v>
      </c>
    </row>
    <row r="502" spans="1:9" x14ac:dyDescent="0.3">
      <c r="A502" t="s">
        <v>180</v>
      </c>
      <c r="B502" s="18" t="s">
        <v>218</v>
      </c>
      <c r="C502" s="18">
        <v>2023</v>
      </c>
      <c r="D502" t="s">
        <v>78</v>
      </c>
      <c r="E502" t="s">
        <v>211</v>
      </c>
      <c r="F502" t="s">
        <v>214</v>
      </c>
      <c r="G502" t="s">
        <v>89</v>
      </c>
      <c r="H502" t="s">
        <v>236</v>
      </c>
      <c r="I502" s="32">
        <v>19646</v>
      </c>
    </row>
    <row r="503" spans="1:9" x14ac:dyDescent="0.3">
      <c r="A503" t="s">
        <v>180</v>
      </c>
      <c r="B503" s="18" t="s">
        <v>218</v>
      </c>
      <c r="C503" s="18">
        <v>2023</v>
      </c>
      <c r="D503" t="s">
        <v>78</v>
      </c>
      <c r="E503" t="s">
        <v>211</v>
      </c>
      <c r="F503" t="s">
        <v>214</v>
      </c>
      <c r="G503" t="s">
        <v>89</v>
      </c>
      <c r="H503" t="s">
        <v>238</v>
      </c>
      <c r="I503" s="32">
        <v>8199</v>
      </c>
    </row>
    <row r="504" spans="1:9" x14ac:dyDescent="0.3">
      <c r="A504" t="s">
        <v>181</v>
      </c>
      <c r="B504" s="18" t="s">
        <v>219</v>
      </c>
      <c r="C504" s="18">
        <v>2023</v>
      </c>
      <c r="D504" t="s">
        <v>60</v>
      </c>
      <c r="E504" t="s">
        <v>211</v>
      </c>
      <c r="F504" t="s">
        <v>212</v>
      </c>
      <c r="G504" t="s">
        <v>208</v>
      </c>
      <c r="I504" s="32">
        <v>11439730</v>
      </c>
    </row>
    <row r="505" spans="1:9" x14ac:dyDescent="0.3">
      <c r="A505" t="s">
        <v>181</v>
      </c>
      <c r="B505" s="18" t="s">
        <v>219</v>
      </c>
      <c r="C505" s="18">
        <v>2023</v>
      </c>
      <c r="D505" t="s">
        <v>60</v>
      </c>
      <c r="E505" t="s">
        <v>211</v>
      </c>
      <c r="F505" t="s">
        <v>212</v>
      </c>
      <c r="G505" t="s">
        <v>89</v>
      </c>
      <c r="H505" t="s">
        <v>236</v>
      </c>
      <c r="I505" s="32">
        <v>15938382</v>
      </c>
    </row>
    <row r="506" spans="1:9" x14ac:dyDescent="0.3">
      <c r="A506" t="s">
        <v>181</v>
      </c>
      <c r="B506" s="18" t="s">
        <v>219</v>
      </c>
      <c r="C506" s="18">
        <v>2023</v>
      </c>
      <c r="D506" t="s">
        <v>60</v>
      </c>
      <c r="E506" t="s">
        <v>211</v>
      </c>
      <c r="F506" t="s">
        <v>212</v>
      </c>
      <c r="G506" t="s">
        <v>89</v>
      </c>
      <c r="H506" t="s">
        <v>238</v>
      </c>
      <c r="I506" s="32">
        <v>1788822</v>
      </c>
    </row>
    <row r="507" spans="1:9" x14ac:dyDescent="0.3">
      <c r="A507" t="s">
        <v>181</v>
      </c>
      <c r="B507" s="18" t="s">
        <v>219</v>
      </c>
      <c r="C507" s="18">
        <v>2023</v>
      </c>
      <c r="D507" t="s">
        <v>60</v>
      </c>
      <c r="E507" t="s">
        <v>211</v>
      </c>
      <c r="F507" t="s">
        <v>214</v>
      </c>
      <c r="G507" t="s">
        <v>208</v>
      </c>
      <c r="I507" s="32">
        <v>10703002</v>
      </c>
    </row>
    <row r="508" spans="1:9" x14ac:dyDescent="0.3">
      <c r="A508" t="s">
        <v>181</v>
      </c>
      <c r="B508" s="18" t="s">
        <v>219</v>
      </c>
      <c r="C508" s="18">
        <v>2023</v>
      </c>
      <c r="D508" t="s">
        <v>60</v>
      </c>
      <c r="E508" t="s">
        <v>211</v>
      </c>
      <c r="F508" t="s">
        <v>214</v>
      </c>
      <c r="G508" t="s">
        <v>89</v>
      </c>
      <c r="H508" t="s">
        <v>236</v>
      </c>
      <c r="I508" s="32">
        <v>10878494</v>
      </c>
    </row>
    <row r="509" spans="1:9" x14ac:dyDescent="0.3">
      <c r="A509" t="s">
        <v>181</v>
      </c>
      <c r="B509" s="18" t="s">
        <v>219</v>
      </c>
      <c r="C509" s="18">
        <v>2023</v>
      </c>
      <c r="D509" t="s">
        <v>60</v>
      </c>
      <c r="E509" t="s">
        <v>211</v>
      </c>
      <c r="F509" t="s">
        <v>214</v>
      </c>
      <c r="G509" t="s">
        <v>89</v>
      </c>
      <c r="H509" t="s">
        <v>238</v>
      </c>
      <c r="I509" s="32">
        <v>2440651</v>
      </c>
    </row>
    <row r="510" spans="1:9" x14ac:dyDescent="0.3">
      <c r="A510" t="s">
        <v>181</v>
      </c>
      <c r="B510" s="18" t="s">
        <v>219</v>
      </c>
      <c r="C510" s="18">
        <v>2023</v>
      </c>
      <c r="D510" t="s">
        <v>78</v>
      </c>
      <c r="E510" t="s">
        <v>211</v>
      </c>
      <c r="F510" t="s">
        <v>212</v>
      </c>
      <c r="G510" t="s">
        <v>215</v>
      </c>
      <c r="I510" s="32">
        <v>739028</v>
      </c>
    </row>
    <row r="511" spans="1:9" x14ac:dyDescent="0.3">
      <c r="A511" t="s">
        <v>181</v>
      </c>
      <c r="B511" s="18" t="s">
        <v>219</v>
      </c>
      <c r="C511" s="18">
        <v>2023</v>
      </c>
      <c r="D511" t="s">
        <v>78</v>
      </c>
      <c r="E511" t="s">
        <v>211</v>
      </c>
      <c r="F511" t="s">
        <v>212</v>
      </c>
      <c r="G511" t="s">
        <v>208</v>
      </c>
      <c r="I511" s="32">
        <v>952332</v>
      </c>
    </row>
    <row r="512" spans="1:9" x14ac:dyDescent="0.3">
      <c r="A512" t="s">
        <v>181</v>
      </c>
      <c r="B512" s="18" t="s">
        <v>219</v>
      </c>
      <c r="C512" s="18">
        <v>2023</v>
      </c>
      <c r="D512" t="s">
        <v>78</v>
      </c>
      <c r="E512" t="s">
        <v>211</v>
      </c>
      <c r="F512" t="s">
        <v>212</v>
      </c>
      <c r="G512" t="s">
        <v>89</v>
      </c>
      <c r="H512" t="s">
        <v>236</v>
      </c>
      <c r="I512" s="32">
        <v>327315</v>
      </c>
    </row>
    <row r="513" spans="1:9" x14ac:dyDescent="0.3">
      <c r="A513" t="s">
        <v>181</v>
      </c>
      <c r="B513" s="18" t="s">
        <v>219</v>
      </c>
      <c r="C513" s="18">
        <v>2023</v>
      </c>
      <c r="D513" t="s">
        <v>78</v>
      </c>
      <c r="E513" t="s">
        <v>211</v>
      </c>
      <c r="F513" t="s">
        <v>212</v>
      </c>
      <c r="G513" t="s">
        <v>89</v>
      </c>
      <c r="H513" t="s">
        <v>238</v>
      </c>
      <c r="I513" s="32">
        <v>35152</v>
      </c>
    </row>
    <row r="514" spans="1:9" x14ac:dyDescent="0.3">
      <c r="A514" t="s">
        <v>181</v>
      </c>
      <c r="B514" s="18" t="s">
        <v>219</v>
      </c>
      <c r="C514" s="18">
        <v>2023</v>
      </c>
      <c r="D514" t="s">
        <v>78</v>
      </c>
      <c r="E514" t="s">
        <v>211</v>
      </c>
      <c r="F514" t="s">
        <v>214</v>
      </c>
      <c r="G514" t="s">
        <v>215</v>
      </c>
      <c r="I514" s="32">
        <v>163474</v>
      </c>
    </row>
    <row r="515" spans="1:9" x14ac:dyDescent="0.3">
      <c r="A515" t="s">
        <v>181</v>
      </c>
      <c r="B515" s="18" t="s">
        <v>219</v>
      </c>
      <c r="C515" s="18">
        <v>2023</v>
      </c>
      <c r="D515" t="s">
        <v>78</v>
      </c>
      <c r="E515" t="s">
        <v>211</v>
      </c>
      <c r="F515" t="s">
        <v>214</v>
      </c>
      <c r="G515" t="s">
        <v>208</v>
      </c>
      <c r="I515" s="32">
        <v>257392</v>
      </c>
    </row>
    <row r="516" spans="1:9" x14ac:dyDescent="0.3">
      <c r="A516" t="s">
        <v>181</v>
      </c>
      <c r="B516" s="18" t="s">
        <v>219</v>
      </c>
      <c r="C516" s="18">
        <v>2023</v>
      </c>
      <c r="D516" t="s">
        <v>78</v>
      </c>
      <c r="E516" t="s">
        <v>211</v>
      </c>
      <c r="F516" t="s">
        <v>214</v>
      </c>
      <c r="G516" t="s">
        <v>89</v>
      </c>
      <c r="H516" t="s">
        <v>236</v>
      </c>
      <c r="I516" s="32">
        <v>19020</v>
      </c>
    </row>
    <row r="517" spans="1:9" x14ac:dyDescent="0.3">
      <c r="A517" t="s">
        <v>181</v>
      </c>
      <c r="B517" s="18" t="s">
        <v>219</v>
      </c>
      <c r="C517" s="18">
        <v>2023</v>
      </c>
      <c r="D517" t="s">
        <v>78</v>
      </c>
      <c r="E517" t="s">
        <v>211</v>
      </c>
      <c r="F517" t="s">
        <v>214</v>
      </c>
      <c r="G517" t="s">
        <v>89</v>
      </c>
      <c r="H517" t="s">
        <v>238</v>
      </c>
      <c r="I517" s="32">
        <v>10318</v>
      </c>
    </row>
    <row r="518" spans="1:9" x14ac:dyDescent="0.3">
      <c r="A518" t="s">
        <v>182</v>
      </c>
      <c r="B518" s="18" t="s">
        <v>216</v>
      </c>
      <c r="C518" s="18">
        <v>2023</v>
      </c>
      <c r="D518" t="s">
        <v>60</v>
      </c>
      <c r="E518" t="s">
        <v>211</v>
      </c>
      <c r="F518" t="s">
        <v>212</v>
      </c>
      <c r="G518" t="s">
        <v>208</v>
      </c>
      <c r="I518" s="32">
        <v>10943460</v>
      </c>
    </row>
    <row r="519" spans="1:9" x14ac:dyDescent="0.3">
      <c r="A519" t="s">
        <v>182</v>
      </c>
      <c r="B519" s="18" t="s">
        <v>216</v>
      </c>
      <c r="C519" s="18">
        <v>2023</v>
      </c>
      <c r="D519" t="s">
        <v>60</v>
      </c>
      <c r="E519" t="s">
        <v>211</v>
      </c>
      <c r="F519" t="s">
        <v>212</v>
      </c>
      <c r="G519" t="s">
        <v>89</v>
      </c>
      <c r="H519" t="s">
        <v>236</v>
      </c>
      <c r="I519" s="32">
        <v>16622405</v>
      </c>
    </row>
    <row r="520" spans="1:9" x14ac:dyDescent="0.3">
      <c r="A520" t="s">
        <v>182</v>
      </c>
      <c r="B520" s="18" t="s">
        <v>216</v>
      </c>
      <c r="C520" s="18">
        <v>2023</v>
      </c>
      <c r="D520" t="s">
        <v>60</v>
      </c>
      <c r="E520" t="s">
        <v>211</v>
      </c>
      <c r="F520" t="s">
        <v>212</v>
      </c>
      <c r="G520" t="s">
        <v>89</v>
      </c>
      <c r="H520" t="s">
        <v>238</v>
      </c>
      <c r="I520" s="32">
        <v>1574667</v>
      </c>
    </row>
    <row r="521" spans="1:9" x14ac:dyDescent="0.3">
      <c r="A521" t="s">
        <v>182</v>
      </c>
      <c r="B521" s="18" t="s">
        <v>216</v>
      </c>
      <c r="C521" s="18">
        <v>2023</v>
      </c>
      <c r="D521" t="s">
        <v>60</v>
      </c>
      <c r="E521" t="s">
        <v>211</v>
      </c>
      <c r="F521" t="s">
        <v>214</v>
      </c>
      <c r="G521" t="s">
        <v>208</v>
      </c>
      <c r="I521" s="32">
        <v>10347811</v>
      </c>
    </row>
    <row r="522" spans="1:9" x14ac:dyDescent="0.3">
      <c r="A522" t="s">
        <v>182</v>
      </c>
      <c r="B522" s="18" t="s">
        <v>216</v>
      </c>
      <c r="C522" s="18">
        <v>2023</v>
      </c>
      <c r="D522" t="s">
        <v>60</v>
      </c>
      <c r="E522" t="s">
        <v>211</v>
      </c>
      <c r="F522" t="s">
        <v>214</v>
      </c>
      <c r="G522" t="s">
        <v>89</v>
      </c>
      <c r="H522" t="s">
        <v>236</v>
      </c>
      <c r="I522" s="32">
        <v>11178566</v>
      </c>
    </row>
    <row r="523" spans="1:9" x14ac:dyDescent="0.3">
      <c r="A523" t="s">
        <v>182</v>
      </c>
      <c r="B523" s="18" t="s">
        <v>216</v>
      </c>
      <c r="C523" s="18">
        <v>2023</v>
      </c>
      <c r="D523" t="s">
        <v>60</v>
      </c>
      <c r="E523" t="s">
        <v>211</v>
      </c>
      <c r="F523" t="s">
        <v>214</v>
      </c>
      <c r="G523" t="s">
        <v>89</v>
      </c>
      <c r="H523" t="s">
        <v>238</v>
      </c>
      <c r="I523" s="32">
        <v>2480085</v>
      </c>
    </row>
    <row r="524" spans="1:9" x14ac:dyDescent="0.3">
      <c r="A524" t="s">
        <v>182</v>
      </c>
      <c r="B524" s="18" t="s">
        <v>216</v>
      </c>
      <c r="C524" s="18">
        <v>2023</v>
      </c>
      <c r="D524" t="s">
        <v>78</v>
      </c>
      <c r="E524" t="s">
        <v>211</v>
      </c>
      <c r="F524" t="s">
        <v>212</v>
      </c>
      <c r="G524" t="s">
        <v>215</v>
      </c>
      <c r="I524" s="32">
        <v>723063</v>
      </c>
    </row>
    <row r="525" spans="1:9" x14ac:dyDescent="0.3">
      <c r="A525" t="s">
        <v>182</v>
      </c>
      <c r="B525" s="18" t="s">
        <v>216</v>
      </c>
      <c r="C525" s="18">
        <v>2023</v>
      </c>
      <c r="D525" t="s">
        <v>78</v>
      </c>
      <c r="E525" t="s">
        <v>211</v>
      </c>
      <c r="F525" t="s">
        <v>212</v>
      </c>
      <c r="G525" t="s">
        <v>208</v>
      </c>
      <c r="I525" s="32">
        <v>912677</v>
      </c>
    </row>
    <row r="526" spans="1:9" x14ac:dyDescent="0.3">
      <c r="A526" t="s">
        <v>182</v>
      </c>
      <c r="B526" s="18" t="s">
        <v>216</v>
      </c>
      <c r="C526" s="18">
        <v>2023</v>
      </c>
      <c r="D526" t="s">
        <v>78</v>
      </c>
      <c r="E526" t="s">
        <v>211</v>
      </c>
      <c r="F526" t="s">
        <v>212</v>
      </c>
      <c r="G526" t="s">
        <v>89</v>
      </c>
      <c r="H526" t="s">
        <v>236</v>
      </c>
      <c r="I526" s="32">
        <v>355602</v>
      </c>
    </row>
    <row r="527" spans="1:9" x14ac:dyDescent="0.3">
      <c r="A527" t="s">
        <v>182</v>
      </c>
      <c r="B527" s="18" t="s">
        <v>216</v>
      </c>
      <c r="C527" s="18">
        <v>2023</v>
      </c>
      <c r="D527" t="s">
        <v>78</v>
      </c>
      <c r="E527" t="s">
        <v>211</v>
      </c>
      <c r="F527" t="s">
        <v>212</v>
      </c>
      <c r="G527" t="s">
        <v>89</v>
      </c>
      <c r="H527" t="s">
        <v>238</v>
      </c>
      <c r="I527" s="32">
        <v>32279</v>
      </c>
    </row>
    <row r="528" spans="1:9" x14ac:dyDescent="0.3">
      <c r="A528" t="s">
        <v>182</v>
      </c>
      <c r="B528" s="18" t="s">
        <v>216</v>
      </c>
      <c r="C528" s="18">
        <v>2023</v>
      </c>
      <c r="D528" t="s">
        <v>78</v>
      </c>
      <c r="E528" t="s">
        <v>211</v>
      </c>
      <c r="F528" t="s">
        <v>214</v>
      </c>
      <c r="G528" t="s">
        <v>215</v>
      </c>
      <c r="I528" s="32">
        <v>156717</v>
      </c>
    </row>
    <row r="529" spans="1:9" x14ac:dyDescent="0.3">
      <c r="A529" t="s">
        <v>182</v>
      </c>
      <c r="B529" s="18" t="s">
        <v>216</v>
      </c>
      <c r="C529" s="18">
        <v>2023</v>
      </c>
      <c r="D529" t="s">
        <v>78</v>
      </c>
      <c r="E529" t="s">
        <v>211</v>
      </c>
      <c r="F529" t="s">
        <v>214</v>
      </c>
      <c r="G529" t="s">
        <v>208</v>
      </c>
      <c r="I529" s="32">
        <v>246480</v>
      </c>
    </row>
    <row r="530" spans="1:9" x14ac:dyDescent="0.3">
      <c r="A530" t="s">
        <v>182</v>
      </c>
      <c r="B530" s="18" t="s">
        <v>216</v>
      </c>
      <c r="C530" s="18">
        <v>2023</v>
      </c>
      <c r="D530" t="s">
        <v>78</v>
      </c>
      <c r="E530" t="s">
        <v>211</v>
      </c>
      <c r="F530" t="s">
        <v>214</v>
      </c>
      <c r="G530" t="s">
        <v>89</v>
      </c>
      <c r="H530" t="s">
        <v>236</v>
      </c>
      <c r="I530" s="32">
        <v>20809</v>
      </c>
    </row>
    <row r="531" spans="1:9" x14ac:dyDescent="0.3">
      <c r="A531" t="s">
        <v>182</v>
      </c>
      <c r="B531" s="18" t="s">
        <v>216</v>
      </c>
      <c r="C531" s="18">
        <v>2023</v>
      </c>
      <c r="D531" t="s">
        <v>78</v>
      </c>
      <c r="E531" t="s">
        <v>211</v>
      </c>
      <c r="F531" t="s">
        <v>214</v>
      </c>
      <c r="G531" t="s">
        <v>89</v>
      </c>
      <c r="H531" t="s">
        <v>238</v>
      </c>
      <c r="I531" s="32">
        <v>11006</v>
      </c>
    </row>
    <row r="532" spans="1:9" x14ac:dyDescent="0.3">
      <c r="A532" t="s">
        <v>183</v>
      </c>
      <c r="B532" s="18" t="s">
        <v>217</v>
      </c>
      <c r="C532" s="18">
        <v>2023</v>
      </c>
      <c r="D532" t="s">
        <v>60</v>
      </c>
      <c r="E532" t="s">
        <v>211</v>
      </c>
      <c r="F532" t="s">
        <v>212</v>
      </c>
      <c r="G532" t="s">
        <v>208</v>
      </c>
      <c r="I532" s="32">
        <v>10553301</v>
      </c>
    </row>
    <row r="533" spans="1:9" x14ac:dyDescent="0.3">
      <c r="A533" t="s">
        <v>183</v>
      </c>
      <c r="B533" s="18" t="s">
        <v>217</v>
      </c>
      <c r="C533" s="18">
        <v>2023</v>
      </c>
      <c r="D533" t="s">
        <v>60</v>
      </c>
      <c r="E533" t="s">
        <v>211</v>
      </c>
      <c r="F533" t="s">
        <v>212</v>
      </c>
      <c r="G533" t="s">
        <v>89</v>
      </c>
      <c r="H533" t="s">
        <v>236</v>
      </c>
      <c r="I533" s="32">
        <v>17150072</v>
      </c>
    </row>
    <row r="534" spans="1:9" x14ac:dyDescent="0.3">
      <c r="A534" t="s">
        <v>183</v>
      </c>
      <c r="B534" s="18" t="s">
        <v>217</v>
      </c>
      <c r="C534" s="18">
        <v>2023</v>
      </c>
      <c r="D534" t="s">
        <v>60</v>
      </c>
      <c r="E534" t="s">
        <v>211</v>
      </c>
      <c r="F534" t="s">
        <v>212</v>
      </c>
      <c r="G534" t="s">
        <v>89</v>
      </c>
      <c r="H534" t="s">
        <v>238</v>
      </c>
      <c r="I534" s="32">
        <v>1476635</v>
      </c>
    </row>
    <row r="535" spans="1:9" x14ac:dyDescent="0.3">
      <c r="A535" t="s">
        <v>183</v>
      </c>
      <c r="B535" s="18" t="s">
        <v>217</v>
      </c>
      <c r="C535" s="18">
        <v>2023</v>
      </c>
      <c r="D535" t="s">
        <v>60</v>
      </c>
      <c r="E535" t="s">
        <v>211</v>
      </c>
      <c r="F535" t="s">
        <v>214</v>
      </c>
      <c r="G535" t="s">
        <v>208</v>
      </c>
      <c r="I535" s="32">
        <v>10036483</v>
      </c>
    </row>
    <row r="536" spans="1:9" x14ac:dyDescent="0.3">
      <c r="A536" t="s">
        <v>183</v>
      </c>
      <c r="B536" s="18" t="s">
        <v>217</v>
      </c>
      <c r="C536" s="18">
        <v>2023</v>
      </c>
      <c r="D536" t="s">
        <v>60</v>
      </c>
      <c r="E536" t="s">
        <v>211</v>
      </c>
      <c r="F536" t="s">
        <v>214</v>
      </c>
      <c r="G536" t="s">
        <v>89</v>
      </c>
      <c r="H536" t="s">
        <v>236</v>
      </c>
      <c r="I536" s="32">
        <v>11761474</v>
      </c>
    </row>
    <row r="537" spans="1:9" x14ac:dyDescent="0.3">
      <c r="A537" t="s">
        <v>183</v>
      </c>
      <c r="B537" s="18" t="s">
        <v>217</v>
      </c>
      <c r="C537" s="18">
        <v>2023</v>
      </c>
      <c r="D537" t="s">
        <v>60</v>
      </c>
      <c r="E537" t="s">
        <v>211</v>
      </c>
      <c r="F537" t="s">
        <v>214</v>
      </c>
      <c r="G537" t="s">
        <v>89</v>
      </c>
      <c r="H537" t="s">
        <v>238</v>
      </c>
      <c r="I537" s="32">
        <v>2220332</v>
      </c>
    </row>
    <row r="538" spans="1:9" x14ac:dyDescent="0.3">
      <c r="A538" t="s">
        <v>183</v>
      </c>
      <c r="B538" s="18" t="s">
        <v>217</v>
      </c>
      <c r="C538" s="18">
        <v>2023</v>
      </c>
      <c r="D538" t="s">
        <v>78</v>
      </c>
      <c r="E538" t="s">
        <v>211</v>
      </c>
      <c r="F538" t="s">
        <v>212</v>
      </c>
      <c r="G538" t="s">
        <v>215</v>
      </c>
      <c r="I538" s="32">
        <v>715620</v>
      </c>
    </row>
    <row r="539" spans="1:9" x14ac:dyDescent="0.3">
      <c r="A539" t="s">
        <v>183</v>
      </c>
      <c r="B539" s="18" t="s">
        <v>217</v>
      </c>
      <c r="C539" s="18">
        <v>2023</v>
      </c>
      <c r="D539" t="s">
        <v>78</v>
      </c>
      <c r="E539" t="s">
        <v>211</v>
      </c>
      <c r="F539" t="s">
        <v>212</v>
      </c>
      <c r="G539" t="s">
        <v>208</v>
      </c>
      <c r="I539" s="32">
        <v>853785</v>
      </c>
    </row>
    <row r="540" spans="1:9" x14ac:dyDescent="0.3">
      <c r="A540" t="s">
        <v>183</v>
      </c>
      <c r="B540" s="18" t="s">
        <v>217</v>
      </c>
      <c r="C540" s="18">
        <v>2023</v>
      </c>
      <c r="D540" t="s">
        <v>78</v>
      </c>
      <c r="E540" t="s">
        <v>211</v>
      </c>
      <c r="F540" t="s">
        <v>212</v>
      </c>
      <c r="G540" t="s">
        <v>89</v>
      </c>
      <c r="H540" t="s">
        <v>236</v>
      </c>
      <c r="I540" s="32">
        <v>356049</v>
      </c>
    </row>
    <row r="541" spans="1:9" x14ac:dyDescent="0.3">
      <c r="A541" t="s">
        <v>183</v>
      </c>
      <c r="B541" s="18" t="s">
        <v>217</v>
      </c>
      <c r="C541" s="18">
        <v>2023</v>
      </c>
      <c r="D541" t="s">
        <v>78</v>
      </c>
      <c r="E541" t="s">
        <v>211</v>
      </c>
      <c r="F541" t="s">
        <v>212</v>
      </c>
      <c r="G541" t="s">
        <v>89</v>
      </c>
      <c r="H541" t="s">
        <v>238</v>
      </c>
      <c r="I541" s="32">
        <v>27746</v>
      </c>
    </row>
    <row r="542" spans="1:9" x14ac:dyDescent="0.3">
      <c r="A542" t="s">
        <v>183</v>
      </c>
      <c r="B542" s="18" t="s">
        <v>217</v>
      </c>
      <c r="C542" s="18">
        <v>2023</v>
      </c>
      <c r="D542" t="s">
        <v>78</v>
      </c>
      <c r="E542" t="s">
        <v>211</v>
      </c>
      <c r="F542" t="s">
        <v>214</v>
      </c>
      <c r="G542" t="s">
        <v>215</v>
      </c>
      <c r="I542" s="32">
        <v>152981</v>
      </c>
    </row>
    <row r="543" spans="1:9" x14ac:dyDescent="0.3">
      <c r="A543" t="s">
        <v>183</v>
      </c>
      <c r="B543" s="18" t="s">
        <v>217</v>
      </c>
      <c r="C543" s="18">
        <v>2023</v>
      </c>
      <c r="D543" t="s">
        <v>78</v>
      </c>
      <c r="E543" t="s">
        <v>211</v>
      </c>
      <c r="F543" t="s">
        <v>214</v>
      </c>
      <c r="G543" t="s">
        <v>208</v>
      </c>
      <c r="I543" s="32">
        <v>245564</v>
      </c>
    </row>
    <row r="544" spans="1:9" x14ac:dyDescent="0.3">
      <c r="A544" t="s">
        <v>183</v>
      </c>
      <c r="B544" s="18" t="s">
        <v>217</v>
      </c>
      <c r="C544" s="18">
        <v>2023</v>
      </c>
      <c r="D544" t="s">
        <v>78</v>
      </c>
      <c r="E544" t="s">
        <v>211</v>
      </c>
      <c r="F544" t="s">
        <v>214</v>
      </c>
      <c r="G544" t="s">
        <v>89</v>
      </c>
      <c r="H544" t="s">
        <v>236</v>
      </c>
      <c r="I544" s="32">
        <v>23608</v>
      </c>
    </row>
    <row r="545" spans="1:9" x14ac:dyDescent="0.3">
      <c r="A545" t="s">
        <v>183</v>
      </c>
      <c r="B545" s="18" t="s">
        <v>217</v>
      </c>
      <c r="C545" s="18">
        <v>2023</v>
      </c>
      <c r="D545" t="s">
        <v>78</v>
      </c>
      <c r="E545" t="s">
        <v>211</v>
      </c>
      <c r="F545" t="s">
        <v>214</v>
      </c>
      <c r="G545" t="s">
        <v>89</v>
      </c>
      <c r="H545" t="s">
        <v>238</v>
      </c>
      <c r="I545" s="32">
        <v>10100</v>
      </c>
    </row>
    <row r="546" spans="1:9" x14ac:dyDescent="0.3">
      <c r="A546" t="s">
        <v>184</v>
      </c>
      <c r="B546" s="18" t="s">
        <v>218</v>
      </c>
      <c r="C546" s="18">
        <v>2024</v>
      </c>
      <c r="D546" t="s">
        <v>60</v>
      </c>
      <c r="E546" t="s">
        <v>211</v>
      </c>
      <c r="F546" t="s">
        <v>212</v>
      </c>
      <c r="G546" t="s">
        <v>208</v>
      </c>
      <c r="I546" s="32">
        <v>10172114</v>
      </c>
    </row>
    <row r="547" spans="1:9" x14ac:dyDescent="0.3">
      <c r="A547" t="s">
        <v>184</v>
      </c>
      <c r="B547" s="18" t="s">
        <v>218</v>
      </c>
      <c r="C547" s="18">
        <v>2024</v>
      </c>
      <c r="D547" t="s">
        <v>60</v>
      </c>
      <c r="E547" t="s">
        <v>211</v>
      </c>
      <c r="F547" t="s">
        <v>212</v>
      </c>
      <c r="G547" t="s">
        <v>89</v>
      </c>
      <c r="H547" t="s">
        <v>236</v>
      </c>
      <c r="I547" s="32">
        <v>17519005</v>
      </c>
    </row>
    <row r="548" spans="1:9" x14ac:dyDescent="0.3">
      <c r="A548" t="s">
        <v>184</v>
      </c>
      <c r="B548" s="18" t="s">
        <v>218</v>
      </c>
      <c r="C548" s="18">
        <v>2024</v>
      </c>
      <c r="D548" t="s">
        <v>60</v>
      </c>
      <c r="E548" t="s">
        <v>211</v>
      </c>
      <c r="F548" t="s">
        <v>212</v>
      </c>
      <c r="G548" t="s">
        <v>89</v>
      </c>
      <c r="H548" t="s">
        <v>238</v>
      </c>
      <c r="I548" s="32">
        <v>1534830</v>
      </c>
    </row>
    <row r="549" spans="1:9" x14ac:dyDescent="0.3">
      <c r="A549" t="s">
        <v>184</v>
      </c>
      <c r="B549" s="18" t="s">
        <v>218</v>
      </c>
      <c r="C549" s="18">
        <v>2024</v>
      </c>
      <c r="D549" t="s">
        <v>60</v>
      </c>
      <c r="E549" t="s">
        <v>211</v>
      </c>
      <c r="F549" t="s">
        <v>214</v>
      </c>
      <c r="G549" t="s">
        <v>208</v>
      </c>
      <c r="I549" s="32">
        <v>9749081</v>
      </c>
    </row>
    <row r="550" spans="1:9" x14ac:dyDescent="0.3">
      <c r="A550" t="s">
        <v>184</v>
      </c>
      <c r="B550" s="18" t="s">
        <v>218</v>
      </c>
      <c r="C550" s="18">
        <v>2024</v>
      </c>
      <c r="D550" t="s">
        <v>60</v>
      </c>
      <c r="E550" t="s">
        <v>211</v>
      </c>
      <c r="F550" t="s">
        <v>214</v>
      </c>
      <c r="G550" t="s">
        <v>89</v>
      </c>
      <c r="H550" t="s">
        <v>236</v>
      </c>
      <c r="I550" s="32">
        <v>12126248</v>
      </c>
    </row>
    <row r="551" spans="1:9" x14ac:dyDescent="0.3">
      <c r="A551" t="s">
        <v>184</v>
      </c>
      <c r="B551" s="18" t="s">
        <v>218</v>
      </c>
      <c r="C551" s="18">
        <v>2024</v>
      </c>
      <c r="D551" t="s">
        <v>60</v>
      </c>
      <c r="E551" t="s">
        <v>211</v>
      </c>
      <c r="F551" t="s">
        <v>214</v>
      </c>
      <c r="G551" t="s">
        <v>89</v>
      </c>
      <c r="H551" t="s">
        <v>238</v>
      </c>
      <c r="I551" s="32">
        <v>2190736</v>
      </c>
    </row>
    <row r="552" spans="1:9" x14ac:dyDescent="0.3">
      <c r="A552" t="s">
        <v>184</v>
      </c>
      <c r="B552" s="18" t="s">
        <v>218</v>
      </c>
      <c r="C552" s="18">
        <v>2024</v>
      </c>
      <c r="D552" t="s">
        <v>78</v>
      </c>
      <c r="E552" t="s">
        <v>211</v>
      </c>
      <c r="F552" t="s">
        <v>212</v>
      </c>
      <c r="G552" t="s">
        <v>215</v>
      </c>
      <c r="I552" s="32">
        <v>625838</v>
      </c>
    </row>
    <row r="553" spans="1:9" x14ac:dyDescent="0.3">
      <c r="A553" t="s">
        <v>184</v>
      </c>
      <c r="B553" s="18" t="s">
        <v>218</v>
      </c>
      <c r="C553" s="18">
        <v>2024</v>
      </c>
      <c r="D553" t="s">
        <v>78</v>
      </c>
      <c r="E553" t="s">
        <v>211</v>
      </c>
      <c r="F553" t="s">
        <v>212</v>
      </c>
      <c r="G553" t="s">
        <v>208</v>
      </c>
      <c r="I553" s="32">
        <v>814905</v>
      </c>
    </row>
    <row r="554" spans="1:9" x14ac:dyDescent="0.3">
      <c r="A554" t="s">
        <v>184</v>
      </c>
      <c r="B554" s="18" t="s">
        <v>218</v>
      </c>
      <c r="C554" s="18">
        <v>2024</v>
      </c>
      <c r="D554" t="s">
        <v>78</v>
      </c>
      <c r="E554" t="s">
        <v>211</v>
      </c>
      <c r="F554" t="s">
        <v>212</v>
      </c>
      <c r="G554" t="s">
        <v>89</v>
      </c>
      <c r="H554" t="s">
        <v>236</v>
      </c>
      <c r="I554" s="32">
        <v>377047</v>
      </c>
    </row>
    <row r="555" spans="1:9" x14ac:dyDescent="0.3">
      <c r="A555" t="s">
        <v>184</v>
      </c>
      <c r="B555" s="18" t="s">
        <v>218</v>
      </c>
      <c r="C555" s="18">
        <v>2024</v>
      </c>
      <c r="D555" t="s">
        <v>78</v>
      </c>
      <c r="E555" t="s">
        <v>211</v>
      </c>
      <c r="F555" t="s">
        <v>212</v>
      </c>
      <c r="G555" t="s">
        <v>89</v>
      </c>
      <c r="H555" t="s">
        <v>238</v>
      </c>
      <c r="I555" s="32">
        <v>30956</v>
      </c>
    </row>
    <row r="556" spans="1:9" x14ac:dyDescent="0.3">
      <c r="A556" t="s">
        <v>184</v>
      </c>
      <c r="B556" s="18" t="s">
        <v>218</v>
      </c>
      <c r="C556" s="18">
        <v>2024</v>
      </c>
      <c r="D556" t="s">
        <v>78</v>
      </c>
      <c r="E556" t="s">
        <v>211</v>
      </c>
      <c r="F556" t="s">
        <v>214</v>
      </c>
      <c r="G556" t="s">
        <v>215</v>
      </c>
      <c r="I556" s="32">
        <v>133710</v>
      </c>
    </row>
    <row r="557" spans="1:9" x14ac:dyDescent="0.3">
      <c r="A557" t="s">
        <v>184</v>
      </c>
      <c r="B557" s="18" t="s">
        <v>218</v>
      </c>
      <c r="C557" s="18">
        <v>2024</v>
      </c>
      <c r="D557" t="s">
        <v>78</v>
      </c>
      <c r="E557" t="s">
        <v>211</v>
      </c>
      <c r="F557" t="s">
        <v>214</v>
      </c>
      <c r="G557" t="s">
        <v>208</v>
      </c>
      <c r="I557" s="32">
        <v>235916</v>
      </c>
    </row>
    <row r="558" spans="1:9" x14ac:dyDescent="0.3">
      <c r="A558" t="s">
        <v>184</v>
      </c>
      <c r="B558" s="18" t="s">
        <v>218</v>
      </c>
      <c r="C558" s="18">
        <v>2024</v>
      </c>
      <c r="D558" t="s">
        <v>78</v>
      </c>
      <c r="E558" t="s">
        <v>211</v>
      </c>
      <c r="F558" t="s">
        <v>214</v>
      </c>
      <c r="G558" t="s">
        <v>89</v>
      </c>
      <c r="H558" t="s">
        <v>236</v>
      </c>
      <c r="I558" s="32">
        <v>24717</v>
      </c>
    </row>
    <row r="559" spans="1:9" x14ac:dyDescent="0.3">
      <c r="A559" t="s">
        <v>184</v>
      </c>
      <c r="B559" s="18" t="s">
        <v>218</v>
      </c>
      <c r="C559" s="18">
        <v>2024</v>
      </c>
      <c r="D559" t="s">
        <v>78</v>
      </c>
      <c r="E559" t="s">
        <v>211</v>
      </c>
      <c r="F559" t="s">
        <v>214</v>
      </c>
      <c r="G559" t="s">
        <v>89</v>
      </c>
      <c r="H559" t="s">
        <v>238</v>
      </c>
      <c r="I559" s="32">
        <v>9855</v>
      </c>
    </row>
    <row r="560" spans="1:9" x14ac:dyDescent="0.3">
      <c r="A560" t="s">
        <v>185</v>
      </c>
      <c r="B560" s="18" t="s">
        <v>219</v>
      </c>
      <c r="C560" s="18">
        <v>2024</v>
      </c>
      <c r="D560" t="s">
        <v>60</v>
      </c>
      <c r="E560" t="s">
        <v>211</v>
      </c>
      <c r="F560" t="s">
        <v>212</v>
      </c>
      <c r="G560" t="s">
        <v>208</v>
      </c>
      <c r="I560" s="32">
        <v>9874517</v>
      </c>
    </row>
    <row r="561" spans="1:9" x14ac:dyDescent="0.3">
      <c r="A561" t="s">
        <v>185</v>
      </c>
      <c r="B561" s="18" t="s">
        <v>219</v>
      </c>
      <c r="C561" s="18">
        <v>2024</v>
      </c>
      <c r="D561" t="s">
        <v>60</v>
      </c>
      <c r="E561" t="s">
        <v>211</v>
      </c>
      <c r="F561" t="s">
        <v>212</v>
      </c>
      <c r="G561" t="s">
        <v>89</v>
      </c>
      <c r="H561" t="s">
        <v>236</v>
      </c>
      <c r="I561" s="32">
        <v>17997551</v>
      </c>
    </row>
    <row r="562" spans="1:9" x14ac:dyDescent="0.3">
      <c r="A562" t="s">
        <v>185</v>
      </c>
      <c r="B562" s="18" t="s">
        <v>219</v>
      </c>
      <c r="C562" s="18">
        <v>2024</v>
      </c>
      <c r="D562" t="s">
        <v>60</v>
      </c>
      <c r="E562" t="s">
        <v>211</v>
      </c>
      <c r="F562" t="s">
        <v>212</v>
      </c>
      <c r="G562" t="s">
        <v>89</v>
      </c>
      <c r="H562" t="s">
        <v>238</v>
      </c>
      <c r="I562" s="32">
        <v>1461446</v>
      </c>
    </row>
    <row r="563" spans="1:9" x14ac:dyDescent="0.3">
      <c r="A563" t="s">
        <v>185</v>
      </c>
      <c r="B563" s="18" t="s">
        <v>219</v>
      </c>
      <c r="C563" s="18">
        <v>2024</v>
      </c>
      <c r="D563" t="s">
        <v>60</v>
      </c>
      <c r="E563" t="s">
        <v>211</v>
      </c>
      <c r="F563" t="s">
        <v>214</v>
      </c>
      <c r="G563" t="s">
        <v>208</v>
      </c>
      <c r="I563" s="32">
        <v>9439058</v>
      </c>
    </row>
    <row r="564" spans="1:9" x14ac:dyDescent="0.3">
      <c r="A564" t="s">
        <v>185</v>
      </c>
      <c r="B564" s="18" t="s">
        <v>219</v>
      </c>
      <c r="C564" s="18">
        <v>2024</v>
      </c>
      <c r="D564" t="s">
        <v>60</v>
      </c>
      <c r="E564" t="s">
        <v>211</v>
      </c>
      <c r="F564" t="s">
        <v>214</v>
      </c>
      <c r="G564" t="s">
        <v>89</v>
      </c>
      <c r="H564" t="s">
        <v>236</v>
      </c>
      <c r="I564" s="32">
        <v>12429669</v>
      </c>
    </row>
    <row r="565" spans="1:9" x14ac:dyDescent="0.3">
      <c r="A565" t="s">
        <v>185</v>
      </c>
      <c r="B565" s="18" t="s">
        <v>219</v>
      </c>
      <c r="C565" s="18">
        <v>2024</v>
      </c>
      <c r="D565" t="s">
        <v>60</v>
      </c>
      <c r="E565" t="s">
        <v>211</v>
      </c>
      <c r="F565" t="s">
        <v>214</v>
      </c>
      <c r="G565" t="s">
        <v>89</v>
      </c>
      <c r="H565" t="s">
        <v>238</v>
      </c>
      <c r="I565" s="32">
        <v>2210301</v>
      </c>
    </row>
    <row r="566" spans="1:9" x14ac:dyDescent="0.3">
      <c r="A566" t="s">
        <v>185</v>
      </c>
      <c r="B566" s="18" t="s">
        <v>219</v>
      </c>
      <c r="C566" s="18">
        <v>2024</v>
      </c>
      <c r="D566" t="s">
        <v>78</v>
      </c>
      <c r="E566" t="s">
        <v>211</v>
      </c>
      <c r="F566" t="s">
        <v>212</v>
      </c>
      <c r="G566" t="s">
        <v>215</v>
      </c>
      <c r="I566" s="32">
        <v>628387</v>
      </c>
    </row>
    <row r="567" spans="1:9" x14ac:dyDescent="0.3">
      <c r="A567" t="s">
        <v>185</v>
      </c>
      <c r="B567" s="18" t="s">
        <v>219</v>
      </c>
      <c r="C567" s="18">
        <v>2024</v>
      </c>
      <c r="D567" t="s">
        <v>78</v>
      </c>
      <c r="E567" t="s">
        <v>211</v>
      </c>
      <c r="F567" t="s">
        <v>212</v>
      </c>
      <c r="G567" t="s">
        <v>208</v>
      </c>
      <c r="I567" s="32">
        <v>779543</v>
      </c>
    </row>
    <row r="568" spans="1:9" x14ac:dyDescent="0.3">
      <c r="A568" t="s">
        <v>185</v>
      </c>
      <c r="B568" s="18" t="s">
        <v>219</v>
      </c>
      <c r="C568" s="18">
        <v>2024</v>
      </c>
      <c r="D568" t="s">
        <v>78</v>
      </c>
      <c r="E568" t="s">
        <v>211</v>
      </c>
      <c r="F568" t="s">
        <v>212</v>
      </c>
      <c r="G568" t="s">
        <v>89</v>
      </c>
      <c r="H568" t="s">
        <v>236</v>
      </c>
      <c r="I568" s="32">
        <v>391961</v>
      </c>
    </row>
    <row r="569" spans="1:9" x14ac:dyDescent="0.3">
      <c r="A569" t="s">
        <v>185</v>
      </c>
      <c r="B569" s="18" t="s">
        <v>219</v>
      </c>
      <c r="C569" s="18">
        <v>2024</v>
      </c>
      <c r="D569" t="s">
        <v>78</v>
      </c>
      <c r="E569" t="s">
        <v>211</v>
      </c>
      <c r="F569" t="s">
        <v>212</v>
      </c>
      <c r="G569" t="s">
        <v>89</v>
      </c>
      <c r="H569" t="s">
        <v>238</v>
      </c>
      <c r="I569" s="32">
        <v>42890</v>
      </c>
    </row>
    <row r="570" spans="1:9" x14ac:dyDescent="0.3">
      <c r="A570" t="s">
        <v>185</v>
      </c>
      <c r="B570" s="18" t="s">
        <v>219</v>
      </c>
      <c r="C570" s="18">
        <v>2024</v>
      </c>
      <c r="D570" t="s">
        <v>78</v>
      </c>
      <c r="E570" t="s">
        <v>211</v>
      </c>
      <c r="F570" t="s">
        <v>214</v>
      </c>
      <c r="G570" t="s">
        <v>215</v>
      </c>
      <c r="I570" s="32">
        <v>132264</v>
      </c>
    </row>
    <row r="571" spans="1:9" x14ac:dyDescent="0.3">
      <c r="A571" t="s">
        <v>185</v>
      </c>
      <c r="B571" s="18" t="s">
        <v>219</v>
      </c>
      <c r="C571" s="18">
        <v>2024</v>
      </c>
      <c r="D571" t="s">
        <v>78</v>
      </c>
      <c r="E571" t="s">
        <v>211</v>
      </c>
      <c r="F571" t="s">
        <v>214</v>
      </c>
      <c r="G571" t="s">
        <v>208</v>
      </c>
      <c r="I571" s="32">
        <v>227920</v>
      </c>
    </row>
    <row r="572" spans="1:9" x14ac:dyDescent="0.3">
      <c r="A572" t="s">
        <v>185</v>
      </c>
      <c r="B572" s="18" t="s">
        <v>219</v>
      </c>
      <c r="C572" s="18">
        <v>2024</v>
      </c>
      <c r="D572" t="s">
        <v>78</v>
      </c>
      <c r="E572" t="s">
        <v>211</v>
      </c>
      <c r="F572" t="s">
        <v>214</v>
      </c>
      <c r="G572" t="s">
        <v>89</v>
      </c>
      <c r="H572" t="s">
        <v>236</v>
      </c>
      <c r="I572" s="32">
        <v>25783</v>
      </c>
    </row>
    <row r="573" spans="1:9" x14ac:dyDescent="0.3">
      <c r="A573" t="s">
        <v>185</v>
      </c>
      <c r="B573" s="18" t="s">
        <v>219</v>
      </c>
      <c r="C573" s="18">
        <v>2024</v>
      </c>
      <c r="D573" t="s">
        <v>78</v>
      </c>
      <c r="E573" t="s">
        <v>211</v>
      </c>
      <c r="F573" t="s">
        <v>214</v>
      </c>
      <c r="G573" t="s">
        <v>89</v>
      </c>
      <c r="H573" t="s">
        <v>238</v>
      </c>
      <c r="I573" s="32">
        <v>11818</v>
      </c>
    </row>
    <row r="574" spans="1:9" x14ac:dyDescent="0.3">
      <c r="A574" t="s">
        <v>186</v>
      </c>
      <c r="B574" s="18" t="s">
        <v>216</v>
      </c>
      <c r="C574" s="18">
        <v>2024</v>
      </c>
      <c r="D574" t="s">
        <v>60</v>
      </c>
      <c r="E574" t="s">
        <v>211</v>
      </c>
      <c r="F574" t="s">
        <v>212</v>
      </c>
      <c r="G574" t="s">
        <v>208</v>
      </c>
      <c r="I574" s="32">
        <v>9509405</v>
      </c>
    </row>
    <row r="575" spans="1:9" x14ac:dyDescent="0.3">
      <c r="A575" t="s">
        <v>186</v>
      </c>
      <c r="B575" s="18" t="s">
        <v>216</v>
      </c>
      <c r="C575" s="18">
        <v>2024</v>
      </c>
      <c r="D575" t="s">
        <v>60</v>
      </c>
      <c r="E575" t="s">
        <v>211</v>
      </c>
      <c r="F575" t="s">
        <v>212</v>
      </c>
      <c r="G575" t="s">
        <v>89</v>
      </c>
      <c r="H575" t="s">
        <v>236</v>
      </c>
      <c r="I575" s="32">
        <v>18398332</v>
      </c>
    </row>
    <row r="576" spans="1:9" x14ac:dyDescent="0.3">
      <c r="A576" t="s">
        <v>186</v>
      </c>
      <c r="B576" s="18" t="s">
        <v>216</v>
      </c>
      <c r="C576" s="18">
        <v>2024</v>
      </c>
      <c r="D576" t="s">
        <v>60</v>
      </c>
      <c r="E576" t="s">
        <v>211</v>
      </c>
      <c r="F576" t="s">
        <v>212</v>
      </c>
      <c r="G576" t="s">
        <v>89</v>
      </c>
      <c r="H576" t="s">
        <v>238</v>
      </c>
      <c r="I576" s="32">
        <v>1436461</v>
      </c>
    </row>
    <row r="577" spans="1:9" x14ac:dyDescent="0.3">
      <c r="A577" t="s">
        <v>186</v>
      </c>
      <c r="B577" s="18" t="s">
        <v>216</v>
      </c>
      <c r="C577" s="18">
        <v>2024</v>
      </c>
      <c r="D577" t="s">
        <v>60</v>
      </c>
      <c r="E577" t="s">
        <v>211</v>
      </c>
      <c r="F577" t="s">
        <v>214</v>
      </c>
      <c r="G577" t="s">
        <v>208</v>
      </c>
      <c r="I577" s="32">
        <v>9076893</v>
      </c>
    </row>
    <row r="578" spans="1:9" x14ac:dyDescent="0.3">
      <c r="A578" t="s">
        <v>186</v>
      </c>
      <c r="B578" s="18" t="s">
        <v>216</v>
      </c>
      <c r="C578" s="18">
        <v>2024</v>
      </c>
      <c r="D578" t="s">
        <v>60</v>
      </c>
      <c r="E578" t="s">
        <v>211</v>
      </c>
      <c r="F578" t="s">
        <v>214</v>
      </c>
      <c r="G578" t="s">
        <v>89</v>
      </c>
      <c r="H578" t="s">
        <v>236</v>
      </c>
      <c r="I578" s="32">
        <v>12733068</v>
      </c>
    </row>
    <row r="579" spans="1:9" x14ac:dyDescent="0.3">
      <c r="A579" t="s">
        <v>186</v>
      </c>
      <c r="B579" s="18" t="s">
        <v>216</v>
      </c>
      <c r="C579" s="18">
        <v>2024</v>
      </c>
      <c r="D579" t="s">
        <v>60</v>
      </c>
      <c r="E579" t="s">
        <v>211</v>
      </c>
      <c r="F579" t="s">
        <v>214</v>
      </c>
      <c r="G579" t="s">
        <v>89</v>
      </c>
      <c r="H579" t="s">
        <v>238</v>
      </c>
      <c r="I579" s="32">
        <v>2266086</v>
      </c>
    </row>
    <row r="580" spans="1:9" x14ac:dyDescent="0.3">
      <c r="A580" t="s">
        <v>186</v>
      </c>
      <c r="B580" s="18" t="s">
        <v>216</v>
      </c>
      <c r="C580" s="18">
        <v>2024</v>
      </c>
      <c r="D580" t="s">
        <v>78</v>
      </c>
      <c r="E580" t="s">
        <v>211</v>
      </c>
      <c r="F580" t="s">
        <v>212</v>
      </c>
      <c r="G580" t="s">
        <v>215</v>
      </c>
      <c r="I580" s="32">
        <v>628760</v>
      </c>
    </row>
    <row r="581" spans="1:9" x14ac:dyDescent="0.3">
      <c r="A581" t="s">
        <v>186</v>
      </c>
      <c r="B581" s="18" t="s">
        <v>216</v>
      </c>
      <c r="C581" s="18">
        <v>2024</v>
      </c>
      <c r="D581" t="s">
        <v>78</v>
      </c>
      <c r="E581" t="s">
        <v>211</v>
      </c>
      <c r="F581" t="s">
        <v>212</v>
      </c>
      <c r="G581" t="s">
        <v>208</v>
      </c>
      <c r="I581" s="32">
        <v>783858</v>
      </c>
    </row>
    <row r="582" spans="1:9" x14ac:dyDescent="0.3">
      <c r="A582" t="s">
        <v>186</v>
      </c>
      <c r="B582" s="18" t="s">
        <v>216</v>
      </c>
      <c r="C582" s="18">
        <v>2024</v>
      </c>
      <c r="D582" t="s">
        <v>78</v>
      </c>
      <c r="E582" t="s">
        <v>211</v>
      </c>
      <c r="F582" t="s">
        <v>212</v>
      </c>
      <c r="G582" t="s">
        <v>89</v>
      </c>
      <c r="H582" t="s">
        <v>236</v>
      </c>
      <c r="I582" s="32">
        <v>408098</v>
      </c>
    </row>
    <row r="583" spans="1:9" x14ac:dyDescent="0.3">
      <c r="A583" t="s">
        <v>186</v>
      </c>
      <c r="B583" s="18" t="s">
        <v>216</v>
      </c>
      <c r="C583" s="18">
        <v>2024</v>
      </c>
      <c r="D583" t="s">
        <v>78</v>
      </c>
      <c r="E583" t="s">
        <v>211</v>
      </c>
      <c r="F583" t="s">
        <v>212</v>
      </c>
      <c r="G583" t="s">
        <v>89</v>
      </c>
      <c r="H583" t="s">
        <v>238</v>
      </c>
      <c r="I583" s="32">
        <v>55435</v>
      </c>
    </row>
    <row r="584" spans="1:9" x14ac:dyDescent="0.3">
      <c r="A584" t="s">
        <v>186</v>
      </c>
      <c r="B584" s="18" t="s">
        <v>216</v>
      </c>
      <c r="C584" s="18">
        <v>2024</v>
      </c>
      <c r="D584" t="s">
        <v>78</v>
      </c>
      <c r="E584" t="s">
        <v>211</v>
      </c>
      <c r="F584" t="s">
        <v>214</v>
      </c>
      <c r="G584" t="s">
        <v>215</v>
      </c>
      <c r="I584" s="32">
        <v>131220</v>
      </c>
    </row>
    <row r="585" spans="1:9" x14ac:dyDescent="0.3">
      <c r="A585" t="s">
        <v>186</v>
      </c>
      <c r="B585" s="18" t="s">
        <v>216</v>
      </c>
      <c r="C585" s="18">
        <v>2024</v>
      </c>
      <c r="D585" t="s">
        <v>78</v>
      </c>
      <c r="E585" t="s">
        <v>211</v>
      </c>
      <c r="F585" t="s">
        <v>214</v>
      </c>
      <c r="G585" t="s">
        <v>208</v>
      </c>
      <c r="I585" s="32">
        <v>236454</v>
      </c>
    </row>
    <row r="586" spans="1:9" x14ac:dyDescent="0.3">
      <c r="A586" t="s">
        <v>186</v>
      </c>
      <c r="B586" s="18" t="s">
        <v>216</v>
      </c>
      <c r="C586" s="18">
        <v>2024</v>
      </c>
      <c r="D586" t="s">
        <v>78</v>
      </c>
      <c r="E586" t="s">
        <v>211</v>
      </c>
      <c r="F586" t="s">
        <v>214</v>
      </c>
      <c r="G586" t="s">
        <v>89</v>
      </c>
      <c r="H586" t="s">
        <v>236</v>
      </c>
      <c r="I586" s="32">
        <v>26558</v>
      </c>
    </row>
    <row r="587" spans="1:9" x14ac:dyDescent="0.3">
      <c r="A587" t="s">
        <v>186</v>
      </c>
      <c r="B587" s="18" t="s">
        <v>216</v>
      </c>
      <c r="C587" s="18">
        <v>2024</v>
      </c>
      <c r="D587" t="s">
        <v>78</v>
      </c>
      <c r="E587" t="s">
        <v>211</v>
      </c>
      <c r="F587" t="s">
        <v>214</v>
      </c>
      <c r="G587" t="s">
        <v>89</v>
      </c>
      <c r="H587" t="s">
        <v>238</v>
      </c>
      <c r="I587" s="32">
        <v>15025</v>
      </c>
    </row>
    <row r="588" spans="1:9" x14ac:dyDescent="0.3">
      <c r="A588" t="s">
        <v>187</v>
      </c>
      <c r="B588" s="18" t="s">
        <v>217</v>
      </c>
      <c r="C588" s="18">
        <v>2024</v>
      </c>
      <c r="D588" t="s">
        <v>60</v>
      </c>
      <c r="E588" t="s">
        <v>211</v>
      </c>
      <c r="F588" t="s">
        <v>212</v>
      </c>
      <c r="G588" t="s">
        <v>208</v>
      </c>
      <c r="I588" s="32">
        <v>9166345</v>
      </c>
    </row>
    <row r="589" spans="1:9" x14ac:dyDescent="0.3">
      <c r="A589" t="s">
        <v>187</v>
      </c>
      <c r="B589" s="18" t="s">
        <v>217</v>
      </c>
      <c r="C589" s="18">
        <v>2024</v>
      </c>
      <c r="D589" t="s">
        <v>60</v>
      </c>
      <c r="E589" t="s">
        <v>211</v>
      </c>
      <c r="F589" t="s">
        <v>212</v>
      </c>
      <c r="G589" t="s">
        <v>89</v>
      </c>
      <c r="H589" t="s">
        <v>236</v>
      </c>
      <c r="I589" s="32">
        <v>18872335</v>
      </c>
    </row>
    <row r="590" spans="1:9" x14ac:dyDescent="0.3">
      <c r="A590" t="s">
        <v>187</v>
      </c>
      <c r="B590" s="18" t="s">
        <v>217</v>
      </c>
      <c r="C590" s="18">
        <v>2024</v>
      </c>
      <c r="D590" t="s">
        <v>60</v>
      </c>
      <c r="E590" t="s">
        <v>211</v>
      </c>
      <c r="F590" t="s">
        <v>212</v>
      </c>
      <c r="G590" t="s">
        <v>89</v>
      </c>
      <c r="H590" t="s">
        <v>238</v>
      </c>
      <c r="I590" s="32">
        <v>1394465</v>
      </c>
    </row>
    <row r="591" spans="1:9" x14ac:dyDescent="0.3">
      <c r="A591" t="s">
        <v>187</v>
      </c>
      <c r="B591" s="18" t="s">
        <v>217</v>
      </c>
      <c r="C591" s="18">
        <v>2024</v>
      </c>
      <c r="D591" t="s">
        <v>60</v>
      </c>
      <c r="E591" t="s">
        <v>211</v>
      </c>
      <c r="F591" t="s">
        <v>214</v>
      </c>
      <c r="G591" t="s">
        <v>208</v>
      </c>
      <c r="I591" s="32">
        <v>8699027</v>
      </c>
    </row>
    <row r="592" spans="1:9" x14ac:dyDescent="0.3">
      <c r="A592" t="s">
        <v>187</v>
      </c>
      <c r="B592" s="18" t="s">
        <v>217</v>
      </c>
      <c r="C592" s="18">
        <v>2024</v>
      </c>
      <c r="D592" t="s">
        <v>60</v>
      </c>
      <c r="E592" t="s">
        <v>211</v>
      </c>
      <c r="F592" t="s">
        <v>214</v>
      </c>
      <c r="G592" t="s">
        <v>89</v>
      </c>
      <c r="H592" t="s">
        <v>236</v>
      </c>
      <c r="I592" s="32">
        <v>13168086</v>
      </c>
    </row>
    <row r="593" spans="1:9" x14ac:dyDescent="0.3">
      <c r="A593" t="s">
        <v>187</v>
      </c>
      <c r="B593" s="18" t="s">
        <v>217</v>
      </c>
      <c r="C593" s="18">
        <v>2024</v>
      </c>
      <c r="D593" t="s">
        <v>60</v>
      </c>
      <c r="E593" t="s">
        <v>211</v>
      </c>
      <c r="F593" t="s">
        <v>214</v>
      </c>
      <c r="G593" t="s">
        <v>89</v>
      </c>
      <c r="H593" t="s">
        <v>238</v>
      </c>
      <c r="I593" s="32">
        <v>2148977</v>
      </c>
    </row>
    <row r="594" spans="1:9" x14ac:dyDescent="0.3">
      <c r="A594" t="s">
        <v>187</v>
      </c>
      <c r="B594" s="18" t="s">
        <v>217</v>
      </c>
      <c r="C594" s="18">
        <v>2024</v>
      </c>
      <c r="D594" t="s">
        <v>78</v>
      </c>
      <c r="E594" t="s">
        <v>211</v>
      </c>
      <c r="F594" t="s">
        <v>212</v>
      </c>
      <c r="G594" t="s">
        <v>215</v>
      </c>
      <c r="I594" s="32">
        <v>627958</v>
      </c>
    </row>
    <row r="595" spans="1:9" x14ac:dyDescent="0.3">
      <c r="A595" t="s">
        <v>187</v>
      </c>
      <c r="B595" s="18" t="s">
        <v>217</v>
      </c>
      <c r="C595" s="18">
        <v>2024</v>
      </c>
      <c r="D595" t="s">
        <v>78</v>
      </c>
      <c r="E595" t="s">
        <v>211</v>
      </c>
      <c r="F595" t="s">
        <v>212</v>
      </c>
      <c r="G595" t="s">
        <v>208</v>
      </c>
      <c r="I595" s="32">
        <v>703534</v>
      </c>
    </row>
    <row r="596" spans="1:9" x14ac:dyDescent="0.3">
      <c r="A596" t="s">
        <v>187</v>
      </c>
      <c r="B596" s="18" t="s">
        <v>217</v>
      </c>
      <c r="C596" s="18">
        <v>2024</v>
      </c>
      <c r="D596" t="s">
        <v>78</v>
      </c>
      <c r="E596" t="s">
        <v>211</v>
      </c>
      <c r="F596" t="s">
        <v>212</v>
      </c>
      <c r="G596" t="s">
        <v>89</v>
      </c>
      <c r="H596" t="s">
        <v>236</v>
      </c>
      <c r="I596" s="32">
        <v>433298</v>
      </c>
    </row>
    <row r="597" spans="1:9" x14ac:dyDescent="0.3">
      <c r="A597" t="s">
        <v>187</v>
      </c>
      <c r="B597" s="18" t="s">
        <v>217</v>
      </c>
      <c r="C597" s="18">
        <v>2024</v>
      </c>
      <c r="D597" t="s">
        <v>78</v>
      </c>
      <c r="E597" t="s">
        <v>211</v>
      </c>
      <c r="F597" t="s">
        <v>212</v>
      </c>
      <c r="G597" t="s">
        <v>89</v>
      </c>
      <c r="H597" t="s">
        <v>238</v>
      </c>
      <c r="I597" s="32">
        <v>51406</v>
      </c>
    </row>
    <row r="598" spans="1:9" x14ac:dyDescent="0.3">
      <c r="A598" t="s">
        <v>187</v>
      </c>
      <c r="B598" s="18" t="s">
        <v>217</v>
      </c>
      <c r="C598" s="18">
        <v>2024</v>
      </c>
      <c r="D598" t="s">
        <v>78</v>
      </c>
      <c r="E598" t="s">
        <v>211</v>
      </c>
      <c r="F598" t="s">
        <v>214</v>
      </c>
      <c r="G598" t="s">
        <v>215</v>
      </c>
      <c r="I598" s="32">
        <v>124907</v>
      </c>
    </row>
    <row r="599" spans="1:9" x14ac:dyDescent="0.3">
      <c r="A599" t="s">
        <v>187</v>
      </c>
      <c r="B599" s="18" t="s">
        <v>217</v>
      </c>
      <c r="C599" s="18">
        <v>2024</v>
      </c>
      <c r="D599" t="s">
        <v>78</v>
      </c>
      <c r="E599" t="s">
        <v>211</v>
      </c>
      <c r="F599" t="s">
        <v>214</v>
      </c>
      <c r="G599" t="s">
        <v>208</v>
      </c>
      <c r="I599" s="32">
        <v>232556</v>
      </c>
    </row>
    <row r="600" spans="1:9" x14ac:dyDescent="0.3">
      <c r="A600" t="s">
        <v>187</v>
      </c>
      <c r="B600" s="18" t="s">
        <v>217</v>
      </c>
      <c r="C600" s="18">
        <v>2024</v>
      </c>
      <c r="D600" t="s">
        <v>78</v>
      </c>
      <c r="E600" t="s">
        <v>211</v>
      </c>
      <c r="F600" t="s">
        <v>214</v>
      </c>
      <c r="G600" t="s">
        <v>89</v>
      </c>
      <c r="H600" t="s">
        <v>236</v>
      </c>
      <c r="I600" s="32">
        <v>29435</v>
      </c>
    </row>
    <row r="601" spans="1:9" x14ac:dyDescent="0.3">
      <c r="A601" t="s">
        <v>187</v>
      </c>
      <c r="B601" s="18" t="s">
        <v>217</v>
      </c>
      <c r="C601" s="18">
        <v>2024</v>
      </c>
      <c r="D601" t="s">
        <v>78</v>
      </c>
      <c r="E601" t="s">
        <v>211</v>
      </c>
      <c r="F601" t="s">
        <v>214</v>
      </c>
      <c r="G601" t="s">
        <v>89</v>
      </c>
      <c r="H601" t="s">
        <v>238</v>
      </c>
      <c r="I601" s="32">
        <v>15334</v>
      </c>
    </row>
    <row r="602" spans="1:9" x14ac:dyDescent="0.3">
      <c r="A602" t="s">
        <v>188</v>
      </c>
      <c r="B602" s="18" t="s">
        <v>218</v>
      </c>
      <c r="C602" s="18">
        <v>2025</v>
      </c>
      <c r="D602" t="s">
        <v>60</v>
      </c>
      <c r="E602" t="s">
        <v>211</v>
      </c>
      <c r="F602" t="s">
        <v>212</v>
      </c>
      <c r="G602" t="s">
        <v>208</v>
      </c>
      <c r="I602" s="32">
        <v>8776674</v>
      </c>
    </row>
    <row r="603" spans="1:9" x14ac:dyDescent="0.3">
      <c r="A603" t="s">
        <v>188</v>
      </c>
      <c r="B603" s="18" t="s">
        <v>218</v>
      </c>
      <c r="C603" s="18">
        <v>2025</v>
      </c>
      <c r="D603" t="s">
        <v>60</v>
      </c>
      <c r="E603" t="s">
        <v>211</v>
      </c>
      <c r="F603" t="s">
        <v>212</v>
      </c>
      <c r="G603" t="s">
        <v>89</v>
      </c>
      <c r="H603" t="s">
        <v>236</v>
      </c>
      <c r="I603" s="32">
        <v>19331646</v>
      </c>
    </row>
    <row r="604" spans="1:9" x14ac:dyDescent="0.3">
      <c r="A604" t="s">
        <v>188</v>
      </c>
      <c r="B604" s="18" t="s">
        <v>218</v>
      </c>
      <c r="C604" s="18">
        <v>2025</v>
      </c>
      <c r="D604" t="s">
        <v>60</v>
      </c>
      <c r="E604" t="s">
        <v>211</v>
      </c>
      <c r="F604" t="s">
        <v>212</v>
      </c>
      <c r="G604" t="s">
        <v>89</v>
      </c>
      <c r="H604" t="s">
        <v>238</v>
      </c>
      <c r="I604" s="32">
        <v>1310699</v>
      </c>
    </row>
    <row r="605" spans="1:9" x14ac:dyDescent="0.3">
      <c r="A605" t="s">
        <v>188</v>
      </c>
      <c r="B605" s="18" t="s">
        <v>218</v>
      </c>
      <c r="C605" s="18">
        <v>2025</v>
      </c>
      <c r="D605" t="s">
        <v>60</v>
      </c>
      <c r="E605" t="s">
        <v>211</v>
      </c>
      <c r="F605" t="s">
        <v>214</v>
      </c>
      <c r="G605" t="s">
        <v>208</v>
      </c>
      <c r="I605" s="32">
        <v>8468961</v>
      </c>
    </row>
    <row r="606" spans="1:9" x14ac:dyDescent="0.3">
      <c r="A606" t="s">
        <v>188</v>
      </c>
      <c r="B606" s="18" t="s">
        <v>218</v>
      </c>
      <c r="C606" s="18">
        <v>2025</v>
      </c>
      <c r="D606" t="s">
        <v>60</v>
      </c>
      <c r="E606" t="s">
        <v>211</v>
      </c>
      <c r="F606" t="s">
        <v>214</v>
      </c>
      <c r="G606" t="s">
        <v>89</v>
      </c>
      <c r="H606" t="s">
        <v>236</v>
      </c>
      <c r="I606" s="32">
        <v>13484514</v>
      </c>
    </row>
    <row r="607" spans="1:9" x14ac:dyDescent="0.3">
      <c r="A607" t="s">
        <v>188</v>
      </c>
      <c r="B607" s="18" t="s">
        <v>218</v>
      </c>
      <c r="C607" s="18">
        <v>2025</v>
      </c>
      <c r="D607" t="s">
        <v>60</v>
      </c>
      <c r="E607" t="s">
        <v>211</v>
      </c>
      <c r="F607" t="s">
        <v>214</v>
      </c>
      <c r="G607" t="s">
        <v>89</v>
      </c>
      <c r="H607" t="s">
        <v>238</v>
      </c>
      <c r="I607" s="32">
        <v>2056453</v>
      </c>
    </row>
    <row r="608" spans="1:9" x14ac:dyDescent="0.3">
      <c r="A608" t="s">
        <v>188</v>
      </c>
      <c r="B608" s="18" t="s">
        <v>218</v>
      </c>
      <c r="C608" s="18">
        <v>2025</v>
      </c>
      <c r="D608" t="s">
        <v>78</v>
      </c>
      <c r="E608" t="s">
        <v>211</v>
      </c>
      <c r="F608" t="s">
        <v>212</v>
      </c>
      <c r="G608" t="s">
        <v>215</v>
      </c>
      <c r="I608" s="32">
        <v>619578</v>
      </c>
    </row>
    <row r="609" spans="1:9" x14ac:dyDescent="0.3">
      <c r="A609" t="s">
        <v>188</v>
      </c>
      <c r="B609" s="18" t="s">
        <v>218</v>
      </c>
      <c r="C609" s="18">
        <v>2025</v>
      </c>
      <c r="D609" t="s">
        <v>78</v>
      </c>
      <c r="E609" t="s">
        <v>211</v>
      </c>
      <c r="F609" t="s">
        <v>212</v>
      </c>
      <c r="G609" t="s">
        <v>208</v>
      </c>
      <c r="I609" s="32">
        <v>642903</v>
      </c>
    </row>
    <row r="610" spans="1:9" x14ac:dyDescent="0.3">
      <c r="A610" t="s">
        <v>188</v>
      </c>
      <c r="B610" s="18" t="s">
        <v>218</v>
      </c>
      <c r="C610" s="18">
        <v>2025</v>
      </c>
      <c r="D610" t="s">
        <v>78</v>
      </c>
      <c r="E610" t="s">
        <v>211</v>
      </c>
      <c r="F610" t="s">
        <v>212</v>
      </c>
      <c r="G610" t="s">
        <v>89</v>
      </c>
      <c r="H610" t="s">
        <v>236</v>
      </c>
      <c r="I610" s="32">
        <v>450533</v>
      </c>
    </row>
    <row r="611" spans="1:9" x14ac:dyDescent="0.3">
      <c r="A611" t="s">
        <v>188</v>
      </c>
      <c r="B611" s="18" t="s">
        <v>218</v>
      </c>
      <c r="C611" s="18">
        <v>2025</v>
      </c>
      <c r="D611" t="s">
        <v>78</v>
      </c>
      <c r="E611" t="s">
        <v>211</v>
      </c>
      <c r="F611" t="s">
        <v>212</v>
      </c>
      <c r="G611" t="s">
        <v>89</v>
      </c>
      <c r="H611" t="s">
        <v>238</v>
      </c>
      <c r="I611" s="32">
        <v>50457</v>
      </c>
    </row>
    <row r="612" spans="1:9" x14ac:dyDescent="0.3">
      <c r="A612" t="s">
        <v>188</v>
      </c>
      <c r="B612" s="18" t="s">
        <v>218</v>
      </c>
      <c r="C612" s="18">
        <v>2025</v>
      </c>
      <c r="D612" t="s">
        <v>78</v>
      </c>
      <c r="E612" t="s">
        <v>211</v>
      </c>
      <c r="F612" t="s">
        <v>214</v>
      </c>
      <c r="G612" t="s">
        <v>215</v>
      </c>
      <c r="I612" s="32">
        <v>125280</v>
      </c>
    </row>
    <row r="613" spans="1:9" x14ac:dyDescent="0.3">
      <c r="A613" t="s">
        <v>188</v>
      </c>
      <c r="B613" s="18" t="s">
        <v>218</v>
      </c>
      <c r="C613" s="18">
        <v>2025</v>
      </c>
      <c r="D613" t="s">
        <v>78</v>
      </c>
      <c r="E613" t="s">
        <v>211</v>
      </c>
      <c r="F613" t="s">
        <v>214</v>
      </c>
      <c r="G613" t="s">
        <v>208</v>
      </c>
      <c r="I613" s="32">
        <v>227735</v>
      </c>
    </row>
    <row r="614" spans="1:9" x14ac:dyDescent="0.3">
      <c r="A614" t="s">
        <v>188</v>
      </c>
      <c r="B614" s="18" t="s">
        <v>218</v>
      </c>
      <c r="C614" s="18">
        <v>2025</v>
      </c>
      <c r="D614" t="s">
        <v>78</v>
      </c>
      <c r="E614" t="s">
        <v>211</v>
      </c>
      <c r="F614" t="s">
        <v>214</v>
      </c>
      <c r="G614" t="s">
        <v>89</v>
      </c>
      <c r="H614" t="s">
        <v>236</v>
      </c>
      <c r="I614" s="32">
        <v>32555</v>
      </c>
    </row>
    <row r="615" spans="1:9" x14ac:dyDescent="0.3">
      <c r="A615" t="s">
        <v>188</v>
      </c>
      <c r="B615" s="18" t="s">
        <v>218</v>
      </c>
      <c r="C615" s="18">
        <v>2025</v>
      </c>
      <c r="D615" t="s">
        <v>78</v>
      </c>
      <c r="E615" t="s">
        <v>211</v>
      </c>
      <c r="F615" t="s">
        <v>214</v>
      </c>
      <c r="G615" t="s">
        <v>89</v>
      </c>
      <c r="H615" t="s">
        <v>238</v>
      </c>
      <c r="I615" s="32">
        <v>14637</v>
      </c>
    </row>
    <row r="616" spans="1:9" x14ac:dyDescent="0.3">
      <c r="A616" t="s">
        <v>189</v>
      </c>
      <c r="B616" s="18" t="s">
        <v>219</v>
      </c>
      <c r="C616" s="18">
        <v>2025</v>
      </c>
      <c r="D616" t="s">
        <v>60</v>
      </c>
      <c r="E616" t="s">
        <v>211</v>
      </c>
      <c r="F616" t="s">
        <v>212</v>
      </c>
      <c r="G616" t="s">
        <v>208</v>
      </c>
      <c r="I616" s="32">
        <v>8400167</v>
      </c>
    </row>
    <row r="617" spans="1:9" x14ac:dyDescent="0.3">
      <c r="A617" t="s">
        <v>189</v>
      </c>
      <c r="B617" s="18" t="s">
        <v>219</v>
      </c>
      <c r="C617" s="18">
        <v>2025</v>
      </c>
      <c r="D617" t="s">
        <v>60</v>
      </c>
      <c r="E617" t="s">
        <v>211</v>
      </c>
      <c r="F617" t="s">
        <v>212</v>
      </c>
      <c r="G617" t="s">
        <v>89</v>
      </c>
      <c r="H617" t="s">
        <v>236</v>
      </c>
      <c r="I617" s="32">
        <v>19914231</v>
      </c>
    </row>
    <row r="618" spans="1:9" x14ac:dyDescent="0.3">
      <c r="A618" t="s">
        <v>189</v>
      </c>
      <c r="B618" s="18" t="s">
        <v>219</v>
      </c>
      <c r="C618" s="18">
        <v>2025</v>
      </c>
      <c r="D618" t="s">
        <v>60</v>
      </c>
      <c r="E618" t="s">
        <v>211</v>
      </c>
      <c r="F618" t="s">
        <v>212</v>
      </c>
      <c r="G618" t="s">
        <v>89</v>
      </c>
      <c r="H618" t="s">
        <v>238</v>
      </c>
      <c r="I618" s="32">
        <v>1286928</v>
      </c>
    </row>
    <row r="619" spans="1:9" x14ac:dyDescent="0.3">
      <c r="A619" t="s">
        <v>189</v>
      </c>
      <c r="B619" s="18" t="s">
        <v>219</v>
      </c>
      <c r="C619" s="18">
        <v>2025</v>
      </c>
      <c r="D619" t="s">
        <v>60</v>
      </c>
      <c r="E619" t="s">
        <v>211</v>
      </c>
      <c r="F619" t="s">
        <v>214</v>
      </c>
      <c r="G619" t="s">
        <v>208</v>
      </c>
      <c r="I619" s="32">
        <v>8238356</v>
      </c>
    </row>
    <row r="620" spans="1:9" x14ac:dyDescent="0.3">
      <c r="A620" t="s">
        <v>189</v>
      </c>
      <c r="B620" s="18" t="s">
        <v>219</v>
      </c>
      <c r="C620" s="18">
        <v>2025</v>
      </c>
      <c r="D620" t="s">
        <v>60</v>
      </c>
      <c r="E620" t="s">
        <v>211</v>
      </c>
      <c r="F620" t="s">
        <v>214</v>
      </c>
      <c r="G620" t="s">
        <v>89</v>
      </c>
      <c r="H620" t="s">
        <v>236</v>
      </c>
      <c r="I620" s="32">
        <v>13845886</v>
      </c>
    </row>
    <row r="621" spans="1:9" x14ac:dyDescent="0.3">
      <c r="A621" t="s">
        <v>189</v>
      </c>
      <c r="B621" s="18" t="s">
        <v>219</v>
      </c>
      <c r="C621" s="18">
        <v>2025</v>
      </c>
      <c r="D621" t="s">
        <v>60</v>
      </c>
      <c r="E621" t="s">
        <v>211</v>
      </c>
      <c r="F621" t="s">
        <v>214</v>
      </c>
      <c r="G621" t="s">
        <v>89</v>
      </c>
      <c r="H621" t="s">
        <v>238</v>
      </c>
      <c r="I621" s="32">
        <v>2007703</v>
      </c>
    </row>
    <row r="622" spans="1:9" x14ac:dyDescent="0.3">
      <c r="A622" t="s">
        <v>189</v>
      </c>
      <c r="B622" s="18" t="s">
        <v>219</v>
      </c>
      <c r="C622" s="18">
        <v>2025</v>
      </c>
      <c r="D622" t="s">
        <v>78</v>
      </c>
      <c r="E622" t="s">
        <v>211</v>
      </c>
      <c r="F622" t="s">
        <v>212</v>
      </c>
      <c r="G622" t="s">
        <v>215</v>
      </c>
      <c r="I622" s="32">
        <v>614440</v>
      </c>
    </row>
    <row r="623" spans="1:9" x14ac:dyDescent="0.3">
      <c r="A623" t="s">
        <v>189</v>
      </c>
      <c r="B623" s="18" t="s">
        <v>219</v>
      </c>
      <c r="C623" s="18">
        <v>2025</v>
      </c>
      <c r="D623" t="s">
        <v>78</v>
      </c>
      <c r="E623" t="s">
        <v>211</v>
      </c>
      <c r="F623" t="s">
        <v>212</v>
      </c>
      <c r="G623" t="s">
        <v>208</v>
      </c>
      <c r="I623" s="32">
        <v>610406</v>
      </c>
    </row>
    <row r="624" spans="1:9" x14ac:dyDescent="0.3">
      <c r="A624" t="s">
        <v>189</v>
      </c>
      <c r="B624" s="18" t="s">
        <v>219</v>
      </c>
      <c r="C624" s="18">
        <v>2025</v>
      </c>
      <c r="D624" t="s">
        <v>78</v>
      </c>
      <c r="E624" t="s">
        <v>211</v>
      </c>
      <c r="F624" t="s">
        <v>212</v>
      </c>
      <c r="G624" t="s">
        <v>89</v>
      </c>
      <c r="H624" t="s">
        <v>236</v>
      </c>
      <c r="I624" s="32">
        <v>467515</v>
      </c>
    </row>
    <row r="625" spans="1:9" x14ac:dyDescent="0.3">
      <c r="A625" t="s">
        <v>189</v>
      </c>
      <c r="B625" s="18" t="s">
        <v>219</v>
      </c>
      <c r="C625" s="18">
        <v>2025</v>
      </c>
      <c r="D625" t="s">
        <v>78</v>
      </c>
      <c r="E625" t="s">
        <v>211</v>
      </c>
      <c r="F625" t="s">
        <v>212</v>
      </c>
      <c r="G625" t="s">
        <v>89</v>
      </c>
      <c r="H625" t="s">
        <v>238</v>
      </c>
      <c r="I625" s="32">
        <v>56275</v>
      </c>
    </row>
    <row r="626" spans="1:9" x14ac:dyDescent="0.3">
      <c r="A626" t="s">
        <v>189</v>
      </c>
      <c r="B626" s="18" t="s">
        <v>219</v>
      </c>
      <c r="C626" s="18">
        <v>2025</v>
      </c>
      <c r="D626" t="s">
        <v>78</v>
      </c>
      <c r="E626" t="s">
        <v>211</v>
      </c>
      <c r="F626" t="s">
        <v>214</v>
      </c>
      <c r="G626" t="s">
        <v>215</v>
      </c>
      <c r="I626" s="32">
        <v>127811</v>
      </c>
    </row>
    <row r="627" spans="1:9" x14ac:dyDescent="0.3">
      <c r="A627" t="s">
        <v>189</v>
      </c>
      <c r="B627" s="18" t="s">
        <v>219</v>
      </c>
      <c r="C627" s="18">
        <v>2025</v>
      </c>
      <c r="D627" t="s">
        <v>78</v>
      </c>
      <c r="E627" t="s">
        <v>211</v>
      </c>
      <c r="F627" t="s">
        <v>214</v>
      </c>
      <c r="G627" t="s">
        <v>208</v>
      </c>
      <c r="I627" s="32">
        <v>224648</v>
      </c>
    </row>
    <row r="628" spans="1:9" x14ac:dyDescent="0.3">
      <c r="A628" t="s">
        <v>189</v>
      </c>
      <c r="B628" s="18" t="s">
        <v>219</v>
      </c>
      <c r="C628" s="18">
        <v>2025</v>
      </c>
      <c r="D628" t="s">
        <v>78</v>
      </c>
      <c r="E628" t="s">
        <v>211</v>
      </c>
      <c r="F628" t="s">
        <v>214</v>
      </c>
      <c r="G628" t="s">
        <v>89</v>
      </c>
      <c r="H628" t="s">
        <v>236</v>
      </c>
      <c r="I628" s="32">
        <v>33810</v>
      </c>
    </row>
    <row r="629" spans="1:9" x14ac:dyDescent="0.3">
      <c r="A629" t="s">
        <v>189</v>
      </c>
      <c r="B629" s="18" t="s">
        <v>219</v>
      </c>
      <c r="C629" s="18">
        <v>2025</v>
      </c>
      <c r="D629" t="s">
        <v>78</v>
      </c>
      <c r="E629" t="s">
        <v>211</v>
      </c>
      <c r="F629" t="s">
        <v>214</v>
      </c>
      <c r="G629" t="s">
        <v>89</v>
      </c>
      <c r="H629" t="s">
        <v>238</v>
      </c>
      <c r="I629" s="32">
        <v>15449</v>
      </c>
    </row>
    <row r="630" spans="1:9" x14ac:dyDescent="0.3">
      <c r="A630" t="s">
        <v>190</v>
      </c>
      <c r="B630" s="18" t="s">
        <v>216</v>
      </c>
      <c r="C630" s="18">
        <v>2025</v>
      </c>
      <c r="D630" t="s">
        <v>60</v>
      </c>
      <c r="E630" t="s">
        <v>211</v>
      </c>
      <c r="F630" t="s">
        <v>212</v>
      </c>
      <c r="G630" t="s">
        <v>208</v>
      </c>
      <c r="I630" s="32">
        <v>8002632</v>
      </c>
    </row>
    <row r="631" spans="1:9" x14ac:dyDescent="0.3">
      <c r="A631" t="s">
        <v>190</v>
      </c>
      <c r="B631" s="18" t="s">
        <v>216</v>
      </c>
      <c r="C631" s="18">
        <v>2025</v>
      </c>
      <c r="D631" t="s">
        <v>60</v>
      </c>
      <c r="E631" t="s">
        <v>211</v>
      </c>
      <c r="F631" t="s">
        <v>212</v>
      </c>
      <c r="G631" t="s">
        <v>89</v>
      </c>
      <c r="H631" t="s">
        <v>236</v>
      </c>
      <c r="I631" s="32">
        <v>20287164</v>
      </c>
    </row>
    <row r="632" spans="1:9" x14ac:dyDescent="0.3">
      <c r="A632" t="s">
        <v>190</v>
      </c>
      <c r="B632" s="18" t="s">
        <v>216</v>
      </c>
      <c r="C632" s="18">
        <v>2025</v>
      </c>
      <c r="D632" t="s">
        <v>60</v>
      </c>
      <c r="E632" t="s">
        <v>211</v>
      </c>
      <c r="F632" t="s">
        <v>212</v>
      </c>
      <c r="G632" t="s">
        <v>89</v>
      </c>
      <c r="H632" t="s">
        <v>238</v>
      </c>
      <c r="I632" s="32">
        <v>1220533</v>
      </c>
    </row>
    <row r="633" spans="1:9" x14ac:dyDescent="0.3">
      <c r="A633" t="s">
        <v>190</v>
      </c>
      <c r="B633" s="18" t="s">
        <v>216</v>
      </c>
      <c r="C633" s="18">
        <v>2025</v>
      </c>
      <c r="D633" t="s">
        <v>60</v>
      </c>
      <c r="E633" t="s">
        <v>211</v>
      </c>
      <c r="F633" t="s">
        <v>214</v>
      </c>
      <c r="G633" t="s">
        <v>208</v>
      </c>
      <c r="I633" s="32">
        <v>7952454</v>
      </c>
    </row>
    <row r="634" spans="1:9" x14ac:dyDescent="0.3">
      <c r="A634" t="s">
        <v>190</v>
      </c>
      <c r="B634" s="18" t="s">
        <v>216</v>
      </c>
      <c r="C634" s="18">
        <v>2025</v>
      </c>
      <c r="D634" t="s">
        <v>60</v>
      </c>
      <c r="E634" t="s">
        <v>211</v>
      </c>
      <c r="F634" t="s">
        <v>214</v>
      </c>
      <c r="G634" t="s">
        <v>89</v>
      </c>
      <c r="H634" t="s">
        <v>236</v>
      </c>
      <c r="I634" s="32">
        <v>14069946</v>
      </c>
    </row>
    <row r="635" spans="1:9" x14ac:dyDescent="0.3">
      <c r="A635" t="s">
        <v>190</v>
      </c>
      <c r="B635" s="18" t="s">
        <v>216</v>
      </c>
      <c r="C635" s="18">
        <v>2025</v>
      </c>
      <c r="D635" t="s">
        <v>60</v>
      </c>
      <c r="E635" t="s">
        <v>211</v>
      </c>
      <c r="F635" t="s">
        <v>214</v>
      </c>
      <c r="G635" t="s">
        <v>89</v>
      </c>
      <c r="H635" t="s">
        <v>238</v>
      </c>
      <c r="I635" s="32">
        <v>1961035</v>
      </c>
    </row>
    <row r="636" spans="1:9" x14ac:dyDescent="0.3">
      <c r="A636" t="s">
        <v>190</v>
      </c>
      <c r="B636" s="18" t="s">
        <v>216</v>
      </c>
      <c r="C636" s="18">
        <v>2025</v>
      </c>
      <c r="D636" t="s">
        <v>78</v>
      </c>
      <c r="E636" t="s">
        <v>211</v>
      </c>
      <c r="F636" t="s">
        <v>212</v>
      </c>
      <c r="G636" t="s">
        <v>215</v>
      </c>
      <c r="I636" s="32">
        <v>613166</v>
      </c>
    </row>
    <row r="637" spans="1:9" x14ac:dyDescent="0.3">
      <c r="A637" t="s">
        <v>190</v>
      </c>
      <c r="B637" s="18" t="s">
        <v>216</v>
      </c>
      <c r="C637" s="18">
        <v>2025</v>
      </c>
      <c r="D637" t="s">
        <v>78</v>
      </c>
      <c r="E637" t="s">
        <v>211</v>
      </c>
      <c r="F637" t="s">
        <v>212</v>
      </c>
      <c r="G637" t="s">
        <v>208</v>
      </c>
      <c r="I637" s="32">
        <v>584297</v>
      </c>
    </row>
    <row r="638" spans="1:9" x14ac:dyDescent="0.3">
      <c r="A638" t="s">
        <v>190</v>
      </c>
      <c r="B638" s="18" t="s">
        <v>216</v>
      </c>
      <c r="C638" s="18">
        <v>2025</v>
      </c>
      <c r="D638" t="s">
        <v>78</v>
      </c>
      <c r="E638" t="s">
        <v>211</v>
      </c>
      <c r="F638" t="s">
        <v>212</v>
      </c>
      <c r="G638" t="s">
        <v>89</v>
      </c>
      <c r="H638" t="s">
        <v>236</v>
      </c>
      <c r="I638" s="32">
        <v>482404</v>
      </c>
    </row>
    <row r="639" spans="1:9" x14ac:dyDescent="0.3">
      <c r="A639" t="s">
        <v>190</v>
      </c>
      <c r="B639" s="18" t="s">
        <v>216</v>
      </c>
      <c r="C639" s="18">
        <v>2025</v>
      </c>
      <c r="D639" t="s">
        <v>78</v>
      </c>
      <c r="E639" t="s">
        <v>211</v>
      </c>
      <c r="F639" t="s">
        <v>212</v>
      </c>
      <c r="G639" t="s">
        <v>89</v>
      </c>
      <c r="H639" t="s">
        <v>238</v>
      </c>
      <c r="I639" s="32">
        <v>53579</v>
      </c>
    </row>
    <row r="640" spans="1:9" x14ac:dyDescent="0.3">
      <c r="A640" t="s">
        <v>190</v>
      </c>
      <c r="B640" s="18" t="s">
        <v>216</v>
      </c>
      <c r="C640" s="18">
        <v>2025</v>
      </c>
      <c r="D640" t="s">
        <v>78</v>
      </c>
      <c r="E640" t="s">
        <v>211</v>
      </c>
      <c r="F640" t="s">
        <v>214</v>
      </c>
      <c r="G640" t="s">
        <v>215</v>
      </c>
      <c r="I640" s="32">
        <v>122280</v>
      </c>
    </row>
    <row r="641" spans="1:9" x14ac:dyDescent="0.3">
      <c r="A641" t="s">
        <v>190</v>
      </c>
      <c r="B641" s="18" t="s">
        <v>216</v>
      </c>
      <c r="C641" s="18">
        <v>2025</v>
      </c>
      <c r="D641" t="s">
        <v>78</v>
      </c>
      <c r="E641" t="s">
        <v>211</v>
      </c>
      <c r="F641" t="s">
        <v>214</v>
      </c>
      <c r="G641" t="s">
        <v>208</v>
      </c>
      <c r="I641" s="32">
        <v>216188</v>
      </c>
    </row>
    <row r="642" spans="1:9" x14ac:dyDescent="0.3">
      <c r="A642" t="s">
        <v>190</v>
      </c>
      <c r="B642" s="18" t="s">
        <v>216</v>
      </c>
      <c r="C642" s="18">
        <v>2025</v>
      </c>
      <c r="D642" t="s">
        <v>78</v>
      </c>
      <c r="E642" t="s">
        <v>211</v>
      </c>
      <c r="F642" t="s">
        <v>214</v>
      </c>
      <c r="G642" t="s">
        <v>89</v>
      </c>
      <c r="H642" t="s">
        <v>236</v>
      </c>
      <c r="I642" s="32">
        <v>35410</v>
      </c>
    </row>
    <row r="643" spans="1:9" x14ac:dyDescent="0.3">
      <c r="A643" t="s">
        <v>190</v>
      </c>
      <c r="B643" s="18" t="s">
        <v>216</v>
      </c>
      <c r="C643" s="18">
        <v>2025</v>
      </c>
      <c r="D643" t="s">
        <v>78</v>
      </c>
      <c r="E643" t="s">
        <v>211</v>
      </c>
      <c r="F643" t="s">
        <v>214</v>
      </c>
      <c r="G643" t="s">
        <v>89</v>
      </c>
      <c r="H643" t="s">
        <v>238</v>
      </c>
      <c r="I643" s="32">
        <v>15509</v>
      </c>
    </row>
    <row r="644" spans="1:9" x14ac:dyDescent="0.3">
      <c r="A644" t="s">
        <v>191</v>
      </c>
      <c r="B644" s="18" t="s">
        <v>217</v>
      </c>
      <c r="C644" s="18">
        <v>2025</v>
      </c>
      <c r="D644" t="s">
        <v>60</v>
      </c>
      <c r="E644" t="s">
        <v>211</v>
      </c>
      <c r="F644" t="s">
        <v>212</v>
      </c>
      <c r="G644" t="s">
        <v>208</v>
      </c>
      <c r="I644" s="32">
        <v>7834889</v>
      </c>
    </row>
    <row r="645" spans="1:9" x14ac:dyDescent="0.3">
      <c r="A645" t="s">
        <v>191</v>
      </c>
      <c r="B645" s="18" t="s">
        <v>217</v>
      </c>
      <c r="C645" s="18">
        <v>2025</v>
      </c>
      <c r="D645" t="s">
        <v>60</v>
      </c>
      <c r="E645" t="s">
        <v>211</v>
      </c>
      <c r="F645" t="s">
        <v>212</v>
      </c>
      <c r="G645" t="s">
        <v>89</v>
      </c>
      <c r="H645" t="s">
        <v>236</v>
      </c>
      <c r="I645" s="32">
        <v>20625228</v>
      </c>
    </row>
    <row r="646" spans="1:9" x14ac:dyDescent="0.3">
      <c r="A646" t="s">
        <v>191</v>
      </c>
      <c r="B646" s="18" t="s">
        <v>217</v>
      </c>
      <c r="C646" s="18">
        <v>2025</v>
      </c>
      <c r="D646" t="s">
        <v>60</v>
      </c>
      <c r="E646" t="s">
        <v>211</v>
      </c>
      <c r="F646" t="s">
        <v>212</v>
      </c>
      <c r="G646" t="s">
        <v>89</v>
      </c>
      <c r="H646" t="s">
        <v>238</v>
      </c>
      <c r="I646" s="32">
        <v>1149004</v>
      </c>
    </row>
    <row r="647" spans="1:9" x14ac:dyDescent="0.3">
      <c r="A647" t="s">
        <v>191</v>
      </c>
      <c r="B647" s="18" t="s">
        <v>217</v>
      </c>
      <c r="C647" s="18">
        <v>2025</v>
      </c>
      <c r="D647" t="s">
        <v>60</v>
      </c>
      <c r="E647" t="s">
        <v>211</v>
      </c>
      <c r="F647" t="s">
        <v>214</v>
      </c>
      <c r="G647" t="s">
        <v>208</v>
      </c>
      <c r="I647" s="32">
        <v>7805554</v>
      </c>
    </row>
    <row r="648" spans="1:9" x14ac:dyDescent="0.3">
      <c r="A648" t="s">
        <v>191</v>
      </c>
      <c r="B648" s="18" t="s">
        <v>217</v>
      </c>
      <c r="C648" s="18">
        <v>2025</v>
      </c>
      <c r="D648" t="s">
        <v>60</v>
      </c>
      <c r="E648" t="s">
        <v>211</v>
      </c>
      <c r="F648" t="s">
        <v>214</v>
      </c>
      <c r="G648" t="s">
        <v>89</v>
      </c>
      <c r="H648" t="s">
        <v>236</v>
      </c>
      <c r="I648" s="32">
        <v>14586699</v>
      </c>
    </row>
    <row r="649" spans="1:9" x14ac:dyDescent="0.3">
      <c r="A649" t="s">
        <v>191</v>
      </c>
      <c r="B649" s="18" t="s">
        <v>217</v>
      </c>
      <c r="C649" s="18">
        <v>2025</v>
      </c>
      <c r="D649" t="s">
        <v>60</v>
      </c>
      <c r="E649" t="s">
        <v>211</v>
      </c>
      <c r="F649" t="s">
        <v>214</v>
      </c>
      <c r="G649" t="s">
        <v>89</v>
      </c>
      <c r="H649" t="s">
        <v>238</v>
      </c>
      <c r="I649" s="32">
        <v>1860381</v>
      </c>
    </row>
    <row r="650" spans="1:9" x14ac:dyDescent="0.3">
      <c r="A650" t="s">
        <v>191</v>
      </c>
      <c r="B650" s="18" t="s">
        <v>217</v>
      </c>
      <c r="C650" s="18">
        <v>2025</v>
      </c>
      <c r="D650" t="s">
        <v>78</v>
      </c>
      <c r="E650" t="s">
        <v>211</v>
      </c>
      <c r="F650" t="s">
        <v>212</v>
      </c>
      <c r="G650" t="s">
        <v>215</v>
      </c>
      <c r="I650" s="32">
        <v>602629</v>
      </c>
    </row>
    <row r="651" spans="1:9" x14ac:dyDescent="0.3">
      <c r="A651" t="s">
        <v>191</v>
      </c>
      <c r="B651" s="18" t="s">
        <v>217</v>
      </c>
      <c r="C651" s="18">
        <v>2025</v>
      </c>
      <c r="D651" t="s">
        <v>78</v>
      </c>
      <c r="E651" t="s">
        <v>211</v>
      </c>
      <c r="F651" t="s">
        <v>212</v>
      </c>
      <c r="G651" t="s">
        <v>208</v>
      </c>
      <c r="I651" s="32">
        <v>565741</v>
      </c>
    </row>
    <row r="652" spans="1:9" x14ac:dyDescent="0.3">
      <c r="A652" t="s">
        <v>191</v>
      </c>
      <c r="B652" s="18" t="s">
        <v>217</v>
      </c>
      <c r="C652" s="18">
        <v>2025</v>
      </c>
      <c r="D652" t="s">
        <v>78</v>
      </c>
      <c r="E652" t="s">
        <v>211</v>
      </c>
      <c r="F652" t="s">
        <v>212</v>
      </c>
      <c r="G652" t="s">
        <v>89</v>
      </c>
      <c r="H652" t="s">
        <v>236</v>
      </c>
      <c r="I652" s="32">
        <v>495267</v>
      </c>
    </row>
    <row r="653" spans="1:9" x14ac:dyDescent="0.3">
      <c r="A653" t="s">
        <v>191</v>
      </c>
      <c r="B653" s="18" t="s">
        <v>217</v>
      </c>
      <c r="C653" s="18">
        <v>2025</v>
      </c>
      <c r="D653" t="s">
        <v>78</v>
      </c>
      <c r="E653" t="s">
        <v>211</v>
      </c>
      <c r="F653" t="s">
        <v>212</v>
      </c>
      <c r="G653" t="s">
        <v>89</v>
      </c>
      <c r="H653" t="s">
        <v>238</v>
      </c>
      <c r="I653" s="32">
        <v>52168</v>
      </c>
    </row>
    <row r="654" spans="1:9" x14ac:dyDescent="0.3">
      <c r="A654" t="s">
        <v>191</v>
      </c>
      <c r="B654" s="18" t="s">
        <v>217</v>
      </c>
      <c r="C654" s="18">
        <v>2025</v>
      </c>
      <c r="D654" t="s">
        <v>78</v>
      </c>
      <c r="E654" t="s">
        <v>211</v>
      </c>
      <c r="F654" t="s">
        <v>214</v>
      </c>
      <c r="G654" t="s">
        <v>215</v>
      </c>
      <c r="I654" s="32">
        <v>148146</v>
      </c>
    </row>
    <row r="655" spans="1:9" x14ac:dyDescent="0.3">
      <c r="A655" t="s">
        <v>191</v>
      </c>
      <c r="B655" s="18" t="s">
        <v>217</v>
      </c>
      <c r="C655" s="18">
        <v>2025</v>
      </c>
      <c r="D655" t="s">
        <v>78</v>
      </c>
      <c r="E655" t="s">
        <v>211</v>
      </c>
      <c r="F655" t="s">
        <v>214</v>
      </c>
      <c r="G655" t="s">
        <v>208</v>
      </c>
      <c r="I655" s="32">
        <v>187447</v>
      </c>
    </row>
    <row r="656" spans="1:9" x14ac:dyDescent="0.3">
      <c r="A656" t="s">
        <v>191</v>
      </c>
      <c r="B656" s="18" t="s">
        <v>217</v>
      </c>
      <c r="C656" s="18">
        <v>2025</v>
      </c>
      <c r="D656" t="s">
        <v>78</v>
      </c>
      <c r="E656" t="s">
        <v>211</v>
      </c>
      <c r="F656" t="s">
        <v>214</v>
      </c>
      <c r="G656" t="s">
        <v>89</v>
      </c>
      <c r="H656" t="s">
        <v>236</v>
      </c>
      <c r="I656" s="32">
        <v>37404</v>
      </c>
    </row>
    <row r="657" spans="1:11" x14ac:dyDescent="0.3">
      <c r="A657" t="s">
        <v>191</v>
      </c>
      <c r="B657" s="18" t="s">
        <v>217</v>
      </c>
      <c r="C657" s="18">
        <v>2025</v>
      </c>
      <c r="D657" t="s">
        <v>78</v>
      </c>
      <c r="E657" t="s">
        <v>211</v>
      </c>
      <c r="F657" t="s">
        <v>214</v>
      </c>
      <c r="G657" t="s">
        <v>89</v>
      </c>
      <c r="H657" t="s">
        <v>238</v>
      </c>
      <c r="I657" s="32">
        <v>16240</v>
      </c>
    </row>
    <row r="658" spans="1:11" x14ac:dyDescent="0.3">
      <c r="A658" s="2" t="s">
        <v>192</v>
      </c>
      <c r="B658" s="18" t="s">
        <v>218</v>
      </c>
      <c r="C658" s="18">
        <v>2026</v>
      </c>
      <c r="D658" t="s">
        <v>60</v>
      </c>
      <c r="E658" t="s">
        <v>211</v>
      </c>
      <c r="F658" t="s">
        <v>212</v>
      </c>
      <c r="G658" t="s">
        <v>208</v>
      </c>
      <c r="I658" s="32">
        <v>7566725</v>
      </c>
    </row>
    <row r="659" spans="1:11" x14ac:dyDescent="0.3">
      <c r="A659" s="2" t="s">
        <v>192</v>
      </c>
      <c r="B659" s="18" t="s">
        <v>218</v>
      </c>
      <c r="C659" s="18">
        <v>2026</v>
      </c>
      <c r="D659" t="s">
        <v>60</v>
      </c>
      <c r="E659" t="s">
        <v>211</v>
      </c>
      <c r="F659" t="s">
        <v>212</v>
      </c>
      <c r="G659" t="s">
        <v>89</v>
      </c>
      <c r="H659" t="s">
        <v>236</v>
      </c>
      <c r="I659" s="32">
        <v>20941161</v>
      </c>
    </row>
    <row r="660" spans="1:11" x14ac:dyDescent="0.3">
      <c r="A660" s="2" t="s">
        <v>192</v>
      </c>
      <c r="B660" s="18" t="s">
        <v>218</v>
      </c>
      <c r="C660" s="18">
        <v>2026</v>
      </c>
      <c r="D660" t="s">
        <v>60</v>
      </c>
      <c r="E660" t="s">
        <v>211</v>
      </c>
      <c r="F660" t="s">
        <v>212</v>
      </c>
      <c r="G660" t="s">
        <v>89</v>
      </c>
      <c r="H660" t="s">
        <v>238</v>
      </c>
      <c r="I660" s="32">
        <v>1113664</v>
      </c>
    </row>
    <row r="661" spans="1:11" x14ac:dyDescent="0.3">
      <c r="A661" s="2" t="s">
        <v>192</v>
      </c>
      <c r="B661" s="18" t="s">
        <v>218</v>
      </c>
      <c r="C661" s="18">
        <v>2026</v>
      </c>
      <c r="D661" t="s">
        <v>60</v>
      </c>
      <c r="E661" t="s">
        <v>211</v>
      </c>
      <c r="F661" t="s">
        <v>214</v>
      </c>
      <c r="G661" t="s">
        <v>208</v>
      </c>
      <c r="I661" s="32">
        <v>7595168</v>
      </c>
    </row>
    <row r="662" spans="1:11" x14ac:dyDescent="0.3">
      <c r="A662" s="2" t="s">
        <v>192</v>
      </c>
      <c r="B662" s="18" t="s">
        <v>218</v>
      </c>
      <c r="C662" s="18">
        <v>2026</v>
      </c>
      <c r="D662" t="s">
        <v>60</v>
      </c>
      <c r="E662" t="s">
        <v>211</v>
      </c>
      <c r="F662" t="s">
        <v>214</v>
      </c>
      <c r="G662" t="s">
        <v>89</v>
      </c>
      <c r="H662" t="s">
        <v>236</v>
      </c>
      <c r="I662" s="32">
        <v>14845113</v>
      </c>
    </row>
    <row r="663" spans="1:11" x14ac:dyDescent="0.3">
      <c r="A663" s="2" t="s">
        <v>192</v>
      </c>
      <c r="B663" s="18" t="s">
        <v>218</v>
      </c>
      <c r="C663" s="18">
        <v>2026</v>
      </c>
      <c r="D663" t="s">
        <v>60</v>
      </c>
      <c r="E663" t="s">
        <v>211</v>
      </c>
      <c r="F663" t="s">
        <v>214</v>
      </c>
      <c r="G663" t="s">
        <v>89</v>
      </c>
      <c r="H663" t="s">
        <v>238</v>
      </c>
      <c r="I663" s="32">
        <v>1827300</v>
      </c>
    </row>
    <row r="664" spans="1:11" x14ac:dyDescent="0.3">
      <c r="A664" s="2" t="s">
        <v>192</v>
      </c>
      <c r="B664" s="18" t="s">
        <v>218</v>
      </c>
      <c r="C664" s="18">
        <v>2026</v>
      </c>
      <c r="D664" t="s">
        <v>78</v>
      </c>
      <c r="E664" t="s">
        <v>211</v>
      </c>
      <c r="F664" t="s">
        <v>212</v>
      </c>
      <c r="G664" t="s">
        <v>215</v>
      </c>
      <c r="I664" s="32">
        <v>576208</v>
      </c>
    </row>
    <row r="665" spans="1:11" x14ac:dyDescent="0.3">
      <c r="A665" s="2" t="s">
        <v>192</v>
      </c>
      <c r="B665" s="18" t="s">
        <v>218</v>
      </c>
      <c r="C665" s="18">
        <v>2026</v>
      </c>
      <c r="D665" t="s">
        <v>78</v>
      </c>
      <c r="E665" t="s">
        <v>211</v>
      </c>
      <c r="F665" t="s">
        <v>212</v>
      </c>
      <c r="G665" t="s">
        <v>208</v>
      </c>
      <c r="I665" s="32">
        <v>558110</v>
      </c>
    </row>
    <row r="666" spans="1:11" x14ac:dyDescent="0.3">
      <c r="A666" s="2" t="s">
        <v>192</v>
      </c>
      <c r="B666" s="18" t="s">
        <v>218</v>
      </c>
      <c r="C666" s="18">
        <v>2026</v>
      </c>
      <c r="D666" t="s">
        <v>78</v>
      </c>
      <c r="E666" t="s">
        <v>211</v>
      </c>
      <c r="F666" t="s">
        <v>212</v>
      </c>
      <c r="G666" t="s">
        <v>89</v>
      </c>
      <c r="H666" t="s">
        <v>236</v>
      </c>
      <c r="I666" s="32">
        <v>508582</v>
      </c>
    </row>
    <row r="667" spans="1:11" x14ac:dyDescent="0.3">
      <c r="A667" s="2" t="s">
        <v>192</v>
      </c>
      <c r="B667" s="18" t="s">
        <v>218</v>
      </c>
      <c r="C667" s="18">
        <v>2026</v>
      </c>
      <c r="D667" t="s">
        <v>78</v>
      </c>
      <c r="E667" t="s">
        <v>211</v>
      </c>
      <c r="F667" t="s">
        <v>212</v>
      </c>
      <c r="G667" t="s">
        <v>89</v>
      </c>
      <c r="H667" t="s">
        <v>238</v>
      </c>
      <c r="I667" s="32">
        <v>52053</v>
      </c>
    </row>
    <row r="668" spans="1:11" x14ac:dyDescent="0.3">
      <c r="A668" s="2" t="s">
        <v>192</v>
      </c>
      <c r="B668" s="18" t="s">
        <v>218</v>
      </c>
      <c r="C668" s="18">
        <v>2026</v>
      </c>
      <c r="D668" t="s">
        <v>78</v>
      </c>
      <c r="E668" t="s">
        <v>211</v>
      </c>
      <c r="F668" t="s">
        <v>214</v>
      </c>
      <c r="G668" t="s">
        <v>215</v>
      </c>
      <c r="I668" s="32">
        <v>145362</v>
      </c>
    </row>
    <row r="669" spans="1:11" x14ac:dyDescent="0.3">
      <c r="A669" s="2" t="s">
        <v>192</v>
      </c>
      <c r="B669" s="18" t="s">
        <v>218</v>
      </c>
      <c r="C669" s="18">
        <v>2026</v>
      </c>
      <c r="D669" t="s">
        <v>78</v>
      </c>
      <c r="E669" t="s">
        <v>211</v>
      </c>
      <c r="F669" t="s">
        <v>214</v>
      </c>
      <c r="G669" t="s">
        <v>208</v>
      </c>
      <c r="I669" s="32">
        <v>186099</v>
      </c>
    </row>
    <row r="670" spans="1:11" x14ac:dyDescent="0.3">
      <c r="A670" s="2" t="s">
        <v>192</v>
      </c>
      <c r="B670" s="18" t="s">
        <v>218</v>
      </c>
      <c r="C670" s="18">
        <v>2026</v>
      </c>
      <c r="D670" t="s">
        <v>78</v>
      </c>
      <c r="E670" t="s">
        <v>211</v>
      </c>
      <c r="F670" t="s">
        <v>214</v>
      </c>
      <c r="G670" t="s">
        <v>89</v>
      </c>
      <c r="H670" t="s">
        <v>236</v>
      </c>
      <c r="I670" s="32">
        <v>38834</v>
      </c>
    </row>
    <row r="671" spans="1:11" x14ac:dyDescent="0.3">
      <c r="A671" s="2" t="s">
        <v>192</v>
      </c>
      <c r="B671" s="18" t="s">
        <v>218</v>
      </c>
      <c r="C671" s="18">
        <v>2026</v>
      </c>
      <c r="D671" t="s">
        <v>78</v>
      </c>
      <c r="E671" t="s">
        <v>211</v>
      </c>
      <c r="F671" t="s">
        <v>214</v>
      </c>
      <c r="G671" t="s">
        <v>89</v>
      </c>
      <c r="H671" t="s">
        <v>238</v>
      </c>
      <c r="I671" s="32">
        <v>16146</v>
      </c>
    </row>
    <row r="672" spans="1:11" x14ac:dyDescent="0.3">
      <c r="A672" t="s">
        <v>193</v>
      </c>
      <c r="B672" s="18" t="s">
        <v>219</v>
      </c>
      <c r="C672" s="18">
        <v>2026</v>
      </c>
      <c r="D672" t="s">
        <v>60</v>
      </c>
      <c r="E672" t="s">
        <v>211</v>
      </c>
      <c r="F672" t="s">
        <v>212</v>
      </c>
      <c r="G672" t="s">
        <v>208</v>
      </c>
      <c r="I672" s="32">
        <v>7315862</v>
      </c>
      <c r="J672"/>
      <c r="K672" s="32"/>
    </row>
    <row r="673" spans="1:10" x14ac:dyDescent="0.3">
      <c r="A673" t="s">
        <v>193</v>
      </c>
      <c r="B673" s="18" t="s">
        <v>219</v>
      </c>
      <c r="C673" s="18">
        <v>2026</v>
      </c>
      <c r="D673" t="s">
        <v>60</v>
      </c>
      <c r="E673" t="s">
        <v>211</v>
      </c>
      <c r="F673" t="s">
        <v>212</v>
      </c>
      <c r="G673" t="s">
        <v>89</v>
      </c>
      <c r="H673" t="s">
        <v>236</v>
      </c>
      <c r="I673" s="32">
        <v>21188498</v>
      </c>
      <c r="J673" t="s">
        <v>253</v>
      </c>
    </row>
    <row r="674" spans="1:10" x14ac:dyDescent="0.3">
      <c r="A674" t="s">
        <v>193</v>
      </c>
      <c r="B674" s="18" t="s">
        <v>219</v>
      </c>
      <c r="C674" s="18">
        <v>2026</v>
      </c>
      <c r="D674" t="s">
        <v>60</v>
      </c>
      <c r="E674" t="s">
        <v>211</v>
      </c>
      <c r="F674" t="s">
        <v>212</v>
      </c>
      <c r="G674" t="s">
        <v>89</v>
      </c>
      <c r="H674" t="s">
        <v>238</v>
      </c>
      <c r="I674" s="32">
        <v>1125230</v>
      </c>
      <c r="J674" t="s">
        <v>253</v>
      </c>
    </row>
    <row r="675" spans="1:10" x14ac:dyDescent="0.3">
      <c r="A675" t="s">
        <v>193</v>
      </c>
      <c r="B675" s="18" t="s">
        <v>219</v>
      </c>
      <c r="C675" s="18">
        <v>2026</v>
      </c>
      <c r="D675" t="s">
        <v>60</v>
      </c>
      <c r="E675" t="s">
        <v>211</v>
      </c>
      <c r="F675" t="s">
        <v>214</v>
      </c>
      <c r="G675" t="s">
        <v>208</v>
      </c>
      <c r="I675" s="32">
        <v>7470104</v>
      </c>
      <c r="J675"/>
    </row>
    <row r="676" spans="1:10" x14ac:dyDescent="0.3">
      <c r="A676" t="s">
        <v>193</v>
      </c>
      <c r="B676" s="18" t="s">
        <v>219</v>
      </c>
      <c r="C676" s="18">
        <v>2026</v>
      </c>
      <c r="D676" t="s">
        <v>60</v>
      </c>
      <c r="E676" t="s">
        <v>211</v>
      </c>
      <c r="F676" t="s">
        <v>214</v>
      </c>
      <c r="G676" t="s">
        <v>89</v>
      </c>
      <c r="H676" t="s">
        <v>236</v>
      </c>
      <c r="I676" s="32">
        <v>14982948</v>
      </c>
      <c r="J676" t="s">
        <v>253</v>
      </c>
    </row>
    <row r="677" spans="1:10" x14ac:dyDescent="0.3">
      <c r="A677" t="s">
        <v>193</v>
      </c>
      <c r="B677" s="18" t="s">
        <v>219</v>
      </c>
      <c r="C677" s="18">
        <v>2026</v>
      </c>
      <c r="D677" t="s">
        <v>60</v>
      </c>
      <c r="E677" t="s">
        <v>211</v>
      </c>
      <c r="F677" t="s">
        <v>214</v>
      </c>
      <c r="G677" t="s">
        <v>89</v>
      </c>
      <c r="H677" t="s">
        <v>238</v>
      </c>
      <c r="I677" s="32">
        <v>1886582</v>
      </c>
      <c r="J677" t="s">
        <v>253</v>
      </c>
    </row>
    <row r="678" spans="1:10" x14ac:dyDescent="0.3">
      <c r="A678" t="s">
        <v>193</v>
      </c>
      <c r="B678" s="18" t="s">
        <v>219</v>
      </c>
      <c r="C678" s="18">
        <v>2026</v>
      </c>
      <c r="D678" t="s">
        <v>78</v>
      </c>
      <c r="E678" t="s">
        <v>211</v>
      </c>
      <c r="F678" t="s">
        <v>212</v>
      </c>
      <c r="G678" t="s">
        <v>215</v>
      </c>
      <c r="I678" s="32">
        <v>572333</v>
      </c>
      <c r="J678"/>
    </row>
    <row r="679" spans="1:10" x14ac:dyDescent="0.3">
      <c r="A679" t="s">
        <v>193</v>
      </c>
      <c r="B679" s="18" t="s">
        <v>219</v>
      </c>
      <c r="C679" s="18">
        <v>2026</v>
      </c>
      <c r="D679" t="s">
        <v>78</v>
      </c>
      <c r="E679" t="s">
        <v>211</v>
      </c>
      <c r="F679" t="s">
        <v>212</v>
      </c>
      <c r="G679" t="s">
        <v>208</v>
      </c>
      <c r="I679" s="32">
        <v>544353</v>
      </c>
      <c r="J679"/>
    </row>
    <row r="680" spans="1:10" x14ac:dyDescent="0.3">
      <c r="A680" t="s">
        <v>193</v>
      </c>
      <c r="B680" s="18" t="s">
        <v>219</v>
      </c>
      <c r="C680" s="18">
        <v>2026</v>
      </c>
      <c r="D680" t="s">
        <v>78</v>
      </c>
      <c r="E680" t="s">
        <v>211</v>
      </c>
      <c r="F680" t="s">
        <v>212</v>
      </c>
      <c r="G680" t="s">
        <v>89</v>
      </c>
      <c r="H680" t="s">
        <v>236</v>
      </c>
      <c r="I680" s="32">
        <v>520273</v>
      </c>
      <c r="J680"/>
    </row>
    <row r="681" spans="1:10" x14ac:dyDescent="0.3">
      <c r="A681" t="s">
        <v>193</v>
      </c>
      <c r="B681" s="18" t="s">
        <v>219</v>
      </c>
      <c r="C681" s="18">
        <v>2026</v>
      </c>
      <c r="D681" t="s">
        <v>78</v>
      </c>
      <c r="E681" t="s">
        <v>211</v>
      </c>
      <c r="F681" t="s">
        <v>212</v>
      </c>
      <c r="G681" t="s">
        <v>89</v>
      </c>
      <c r="H681" t="s">
        <v>238</v>
      </c>
      <c r="I681" s="32">
        <v>53416</v>
      </c>
      <c r="J681"/>
    </row>
    <row r="682" spans="1:10" x14ac:dyDescent="0.3">
      <c r="A682" t="s">
        <v>193</v>
      </c>
      <c r="B682" s="18" t="s">
        <v>219</v>
      </c>
      <c r="C682" s="18">
        <v>2026</v>
      </c>
      <c r="D682" t="s">
        <v>78</v>
      </c>
      <c r="E682" t="s">
        <v>211</v>
      </c>
      <c r="F682" t="s">
        <v>214</v>
      </c>
      <c r="G682" t="s">
        <v>215</v>
      </c>
      <c r="I682" s="32">
        <v>146497</v>
      </c>
      <c r="J682"/>
    </row>
    <row r="683" spans="1:10" x14ac:dyDescent="0.3">
      <c r="A683" t="s">
        <v>193</v>
      </c>
      <c r="B683" s="18" t="s">
        <v>219</v>
      </c>
      <c r="C683" s="18">
        <v>2026</v>
      </c>
      <c r="D683" t="s">
        <v>78</v>
      </c>
      <c r="E683" t="s">
        <v>211</v>
      </c>
      <c r="F683" t="s">
        <v>214</v>
      </c>
      <c r="G683" t="s">
        <v>208</v>
      </c>
      <c r="I683" s="32">
        <v>183063</v>
      </c>
      <c r="J683"/>
    </row>
    <row r="684" spans="1:10" x14ac:dyDescent="0.3">
      <c r="A684" t="s">
        <v>193</v>
      </c>
      <c r="B684" s="18" t="s">
        <v>219</v>
      </c>
      <c r="C684" s="18">
        <v>2026</v>
      </c>
      <c r="D684" t="s">
        <v>78</v>
      </c>
      <c r="E684" t="s">
        <v>211</v>
      </c>
      <c r="F684" t="s">
        <v>214</v>
      </c>
      <c r="G684" t="s">
        <v>89</v>
      </c>
      <c r="H684" t="s">
        <v>236</v>
      </c>
      <c r="I684" s="32">
        <v>39801</v>
      </c>
      <c r="J684"/>
    </row>
    <row r="685" spans="1:10" x14ac:dyDescent="0.3">
      <c r="A685" t="s">
        <v>193</v>
      </c>
      <c r="B685" s="18" t="s">
        <v>219</v>
      </c>
      <c r="C685" s="18">
        <v>2026</v>
      </c>
      <c r="D685" t="s">
        <v>78</v>
      </c>
      <c r="E685" t="s">
        <v>211</v>
      </c>
      <c r="F685" t="s">
        <v>214</v>
      </c>
      <c r="G685" t="s">
        <v>89</v>
      </c>
      <c r="H685" t="s">
        <v>238</v>
      </c>
      <c r="I685" s="32">
        <v>16636</v>
      </c>
      <c r="J685"/>
    </row>
  </sheetData>
  <autoFilter ref="A1:J685" xr:uid="{E2E1C84D-BB9B-46A4-8B1A-A6CA032763A0}"/>
  <pageMargins left="0.75" right="0.75" top="1" bottom="1" header="0.5" footer="0.5"/>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BFA59-4091-48A6-94E4-F8E54F930C68}">
  <sheetPr codeName="Sheet11"/>
  <dimension ref="A1:N116"/>
  <sheetViews>
    <sheetView zoomScale="70" zoomScaleNormal="70" workbookViewId="0">
      <pane ySplit="1" topLeftCell="A2" activePane="bottomLeft" state="frozen"/>
      <selection activeCell="E34" sqref="E34"/>
      <selection pane="bottomLeft"/>
    </sheetView>
  </sheetViews>
  <sheetFormatPr defaultColWidth="8.58203125" defaultRowHeight="14" x14ac:dyDescent="0.3"/>
  <cols>
    <col min="1" max="1" width="16.58203125" style="18" bestFit="1" customWidth="1"/>
    <col min="2" max="2" width="11.83203125" style="18" bestFit="1" customWidth="1"/>
    <col min="3" max="3" width="9.08203125" style="18" bestFit="1" customWidth="1"/>
    <col min="4" max="4" width="15.83203125" style="18" customWidth="1"/>
    <col min="5" max="5" width="17.33203125" style="18" bestFit="1" customWidth="1"/>
    <col min="6" max="6" width="19.25" style="18" customWidth="1"/>
    <col min="7" max="7" width="18.58203125" style="18" customWidth="1"/>
    <col min="8" max="8" width="15.58203125" style="18" bestFit="1" customWidth="1"/>
    <col min="9" max="9" width="15.25" style="91" customWidth="1"/>
    <col min="10" max="10" width="18.58203125" style="18" bestFit="1" customWidth="1"/>
  </cols>
  <sheetData>
    <row r="1" spans="1:10" x14ac:dyDescent="0.3">
      <c r="A1" s="40" t="s">
        <v>209</v>
      </c>
      <c r="B1" s="40" t="s">
        <v>134</v>
      </c>
      <c r="C1" s="40" t="s">
        <v>210</v>
      </c>
      <c r="D1" s="40" t="s">
        <v>85</v>
      </c>
      <c r="E1" s="40" t="s">
        <v>95</v>
      </c>
      <c r="F1" s="40" t="s">
        <v>72</v>
      </c>
      <c r="G1" s="40" t="s">
        <v>62</v>
      </c>
      <c r="H1" s="40" t="s">
        <v>64</v>
      </c>
      <c r="I1" s="90" t="s">
        <v>68</v>
      </c>
      <c r="J1" s="40" t="s">
        <v>36</v>
      </c>
    </row>
    <row r="2" spans="1:10" x14ac:dyDescent="0.3">
      <c r="A2" s="87">
        <v>2015</v>
      </c>
      <c r="C2" s="87">
        <v>2015</v>
      </c>
      <c r="D2" s="18" t="s">
        <v>60</v>
      </c>
      <c r="E2" s="18" t="s">
        <v>241</v>
      </c>
      <c r="F2" s="18" t="s">
        <v>89</v>
      </c>
      <c r="G2" s="18" t="s">
        <v>212</v>
      </c>
      <c r="H2" s="18" t="s">
        <v>135</v>
      </c>
      <c r="I2" s="96">
        <v>147508</v>
      </c>
      <c r="J2" s="88" t="s">
        <v>221</v>
      </c>
    </row>
    <row r="3" spans="1:10" x14ac:dyDescent="0.3">
      <c r="A3" s="87">
        <v>2015</v>
      </c>
      <c r="C3" s="87">
        <v>2015</v>
      </c>
      <c r="D3" s="18" t="s">
        <v>60</v>
      </c>
      <c r="E3" s="18" t="s">
        <v>241</v>
      </c>
      <c r="F3" s="18" t="s">
        <v>89</v>
      </c>
      <c r="G3" s="18" t="s">
        <v>214</v>
      </c>
      <c r="H3" s="18" t="s">
        <v>135</v>
      </c>
      <c r="I3" s="96">
        <v>137450</v>
      </c>
      <c r="J3" s="88" t="s">
        <v>221</v>
      </c>
    </row>
    <row r="4" spans="1:10" x14ac:dyDescent="0.3">
      <c r="A4" s="87">
        <v>2015</v>
      </c>
      <c r="C4" s="87">
        <v>2015</v>
      </c>
      <c r="D4" s="18" t="s">
        <v>78</v>
      </c>
      <c r="E4" s="18" t="s">
        <v>241</v>
      </c>
      <c r="F4" s="18" t="s">
        <v>242</v>
      </c>
      <c r="G4" s="18" t="s">
        <v>212</v>
      </c>
      <c r="H4" s="18" t="s">
        <v>135</v>
      </c>
      <c r="I4" s="31">
        <v>31003</v>
      </c>
      <c r="J4" s="88" t="s">
        <v>221</v>
      </c>
    </row>
    <row r="5" spans="1:10" x14ac:dyDescent="0.3">
      <c r="A5" s="87">
        <v>2015</v>
      </c>
      <c r="C5" s="87">
        <v>2015</v>
      </c>
      <c r="D5" s="18" t="s">
        <v>78</v>
      </c>
      <c r="E5" s="18" t="s">
        <v>241</v>
      </c>
      <c r="F5" s="18" t="s">
        <v>242</v>
      </c>
      <c r="G5" s="18" t="s">
        <v>214</v>
      </c>
      <c r="H5" s="18" t="s">
        <v>135</v>
      </c>
      <c r="I5" s="31">
        <v>30549</v>
      </c>
      <c r="J5" s="88" t="s">
        <v>221</v>
      </c>
    </row>
    <row r="6" spans="1:10" x14ac:dyDescent="0.3">
      <c r="A6" s="87">
        <v>2016</v>
      </c>
      <c r="C6" s="87">
        <v>2016</v>
      </c>
      <c r="D6" s="18" t="s">
        <v>60</v>
      </c>
      <c r="E6" s="18" t="s">
        <v>241</v>
      </c>
      <c r="F6" s="18" t="s">
        <v>89</v>
      </c>
      <c r="G6" s="18" t="s">
        <v>212</v>
      </c>
      <c r="H6" s="18" t="s">
        <v>135</v>
      </c>
      <c r="I6" s="96">
        <v>6994</v>
      </c>
      <c r="J6" s="88" t="s">
        <v>243</v>
      </c>
    </row>
    <row r="7" spans="1:10" x14ac:dyDescent="0.3">
      <c r="A7" s="87">
        <v>2016</v>
      </c>
      <c r="C7" s="87">
        <v>2016</v>
      </c>
      <c r="D7" s="18" t="s">
        <v>60</v>
      </c>
      <c r="E7" s="18" t="s">
        <v>241</v>
      </c>
      <c r="F7" s="18" t="s">
        <v>89</v>
      </c>
      <c r="G7" s="18" t="s">
        <v>214</v>
      </c>
      <c r="H7" s="18" t="s">
        <v>135</v>
      </c>
      <c r="I7" s="96">
        <v>4693</v>
      </c>
      <c r="J7" s="88" t="s">
        <v>243</v>
      </c>
    </row>
    <row r="8" spans="1:10" x14ac:dyDescent="0.3">
      <c r="A8" s="87">
        <v>2016</v>
      </c>
      <c r="C8" s="87">
        <v>2016</v>
      </c>
      <c r="D8" s="18" t="s">
        <v>78</v>
      </c>
      <c r="E8" s="18" t="s">
        <v>241</v>
      </c>
      <c r="F8" s="18" t="s">
        <v>242</v>
      </c>
      <c r="G8" s="18" t="s">
        <v>212</v>
      </c>
      <c r="H8" s="18" t="s">
        <v>135</v>
      </c>
      <c r="I8" s="31">
        <v>31738</v>
      </c>
      <c r="J8" s="88" t="s">
        <v>243</v>
      </c>
    </row>
    <row r="9" spans="1:10" x14ac:dyDescent="0.3">
      <c r="A9" s="87">
        <v>2016</v>
      </c>
      <c r="C9" s="87">
        <v>2016</v>
      </c>
      <c r="D9" s="18" t="s">
        <v>78</v>
      </c>
      <c r="E9" s="18" t="s">
        <v>241</v>
      </c>
      <c r="F9" s="18" t="s">
        <v>242</v>
      </c>
      <c r="G9" s="18" t="s">
        <v>214</v>
      </c>
      <c r="H9" s="18" t="s">
        <v>135</v>
      </c>
      <c r="I9" s="31">
        <v>33575</v>
      </c>
      <c r="J9" s="88" t="s">
        <v>243</v>
      </c>
    </row>
    <row r="10" spans="1:10" x14ac:dyDescent="0.3">
      <c r="A10" s="87">
        <v>2017</v>
      </c>
      <c r="C10" s="87">
        <v>2017</v>
      </c>
      <c r="D10" s="18" t="s">
        <v>60</v>
      </c>
      <c r="E10" s="18" t="s">
        <v>241</v>
      </c>
      <c r="F10" s="18" t="s">
        <v>89</v>
      </c>
      <c r="G10" s="18" t="s">
        <v>212</v>
      </c>
      <c r="H10" s="18" t="s">
        <v>135</v>
      </c>
      <c r="I10" s="96">
        <v>88565</v>
      </c>
      <c r="J10" s="88" t="s">
        <v>225</v>
      </c>
    </row>
    <row r="11" spans="1:10" x14ac:dyDescent="0.3">
      <c r="A11" s="87">
        <v>2017</v>
      </c>
      <c r="C11" s="87">
        <v>2017</v>
      </c>
      <c r="D11" s="18" t="s">
        <v>60</v>
      </c>
      <c r="E11" s="18" t="s">
        <v>241</v>
      </c>
      <c r="F11" s="18" t="s">
        <v>89</v>
      </c>
      <c r="G11" s="18" t="s">
        <v>214</v>
      </c>
      <c r="H11" s="18" t="s">
        <v>135</v>
      </c>
      <c r="I11" s="96">
        <v>72544</v>
      </c>
      <c r="J11" s="88" t="s">
        <v>225</v>
      </c>
    </row>
    <row r="12" spans="1:10" x14ac:dyDescent="0.3">
      <c r="A12" s="87">
        <v>2017</v>
      </c>
      <c r="C12" s="87">
        <v>2017</v>
      </c>
      <c r="D12" s="18" t="s">
        <v>78</v>
      </c>
      <c r="E12" s="18" t="s">
        <v>241</v>
      </c>
      <c r="F12" s="18" t="s">
        <v>242</v>
      </c>
      <c r="G12" s="18" t="s">
        <v>212</v>
      </c>
      <c r="H12" s="18" t="s">
        <v>135</v>
      </c>
      <c r="I12" s="98">
        <v>36622</v>
      </c>
      <c r="J12" s="88" t="s">
        <v>225</v>
      </c>
    </row>
    <row r="13" spans="1:10" x14ac:dyDescent="0.3">
      <c r="A13" s="87">
        <v>2017</v>
      </c>
      <c r="C13" s="87">
        <v>2017</v>
      </c>
      <c r="D13" s="18" t="s">
        <v>78</v>
      </c>
      <c r="E13" s="18" t="s">
        <v>241</v>
      </c>
      <c r="F13" s="18" t="s">
        <v>242</v>
      </c>
      <c r="G13" s="18" t="s">
        <v>214</v>
      </c>
      <c r="H13" s="18" t="s">
        <v>135</v>
      </c>
      <c r="I13" s="31">
        <v>51453</v>
      </c>
      <c r="J13" s="88" t="s">
        <v>225</v>
      </c>
    </row>
    <row r="14" spans="1:10" x14ac:dyDescent="0.3">
      <c r="A14" s="87">
        <v>2018</v>
      </c>
      <c r="C14" s="87">
        <v>2018</v>
      </c>
      <c r="D14" s="18" t="s">
        <v>60</v>
      </c>
      <c r="E14" s="18" t="s">
        <v>241</v>
      </c>
      <c r="F14" s="18" t="s">
        <v>89</v>
      </c>
      <c r="G14" s="18" t="s">
        <v>212</v>
      </c>
      <c r="H14" s="18" t="s">
        <v>135</v>
      </c>
      <c r="I14" s="96">
        <v>107809</v>
      </c>
      <c r="J14" s="88" t="s">
        <v>244</v>
      </c>
    </row>
    <row r="15" spans="1:10" x14ac:dyDescent="0.3">
      <c r="A15" s="87">
        <v>2018</v>
      </c>
      <c r="C15" s="87">
        <v>2018</v>
      </c>
      <c r="D15" s="18" t="s">
        <v>60</v>
      </c>
      <c r="E15" s="18" t="s">
        <v>241</v>
      </c>
      <c r="F15" s="18" t="s">
        <v>89</v>
      </c>
      <c r="G15" s="18" t="s">
        <v>214</v>
      </c>
      <c r="H15" s="18" t="s">
        <v>135</v>
      </c>
      <c r="I15" s="96">
        <v>86950</v>
      </c>
      <c r="J15" s="88" t="s">
        <v>244</v>
      </c>
    </row>
    <row r="16" spans="1:10" x14ac:dyDescent="0.3">
      <c r="A16" s="87">
        <v>2018</v>
      </c>
      <c r="C16" s="87">
        <v>2018</v>
      </c>
      <c r="D16" s="18" t="s">
        <v>78</v>
      </c>
      <c r="E16" s="18" t="s">
        <v>241</v>
      </c>
      <c r="F16" s="18" t="s">
        <v>242</v>
      </c>
      <c r="G16" s="18" t="s">
        <v>212</v>
      </c>
      <c r="H16" s="18" t="s">
        <v>135</v>
      </c>
      <c r="I16" s="98">
        <v>33753</v>
      </c>
      <c r="J16" s="88" t="s">
        <v>244</v>
      </c>
    </row>
    <row r="17" spans="1:14" x14ac:dyDescent="0.3">
      <c r="A17" s="87">
        <v>2018</v>
      </c>
      <c r="C17" s="87">
        <v>2018</v>
      </c>
      <c r="D17" s="18" t="s">
        <v>78</v>
      </c>
      <c r="E17" s="18" t="s">
        <v>241</v>
      </c>
      <c r="F17" s="18" t="s">
        <v>242</v>
      </c>
      <c r="G17" s="18" t="s">
        <v>214</v>
      </c>
      <c r="H17" s="18" t="s">
        <v>135</v>
      </c>
      <c r="I17" s="31">
        <v>33617</v>
      </c>
      <c r="J17" s="88" t="s">
        <v>244</v>
      </c>
    </row>
    <row r="18" spans="1:14" x14ac:dyDescent="0.3">
      <c r="A18" s="87">
        <v>2019</v>
      </c>
      <c r="C18" s="87">
        <v>2019</v>
      </c>
      <c r="D18" s="18" t="s">
        <v>60</v>
      </c>
      <c r="E18" s="18" t="s">
        <v>241</v>
      </c>
      <c r="F18" s="18" t="s">
        <v>89</v>
      </c>
      <c r="G18" s="18" t="s">
        <v>212</v>
      </c>
      <c r="H18" s="18" t="s">
        <v>135</v>
      </c>
      <c r="I18" s="96">
        <v>73718</v>
      </c>
      <c r="J18" s="88" t="s">
        <v>245</v>
      </c>
    </row>
    <row r="19" spans="1:14" x14ac:dyDescent="0.3">
      <c r="A19" s="87">
        <v>2019</v>
      </c>
      <c r="C19" s="87">
        <v>2019</v>
      </c>
      <c r="D19" s="18" t="s">
        <v>60</v>
      </c>
      <c r="E19" s="18" t="s">
        <v>241</v>
      </c>
      <c r="F19" s="18" t="s">
        <v>89</v>
      </c>
      <c r="G19" s="18" t="s">
        <v>214</v>
      </c>
      <c r="H19" s="18" t="s">
        <v>135</v>
      </c>
      <c r="I19" s="96">
        <v>55047</v>
      </c>
      <c r="J19" s="88" t="s">
        <v>245</v>
      </c>
    </row>
    <row r="20" spans="1:14" x14ac:dyDescent="0.3">
      <c r="A20" s="87">
        <v>2019</v>
      </c>
      <c r="C20" s="87">
        <v>2019</v>
      </c>
      <c r="D20" s="18" t="s">
        <v>78</v>
      </c>
      <c r="E20" s="18" t="s">
        <v>241</v>
      </c>
      <c r="F20" s="18" t="s">
        <v>242</v>
      </c>
      <c r="G20" s="18" t="s">
        <v>212</v>
      </c>
      <c r="H20" s="18" t="s">
        <v>135</v>
      </c>
      <c r="I20" s="98">
        <v>14112</v>
      </c>
      <c r="J20" s="88" t="s">
        <v>245</v>
      </c>
    </row>
    <row r="21" spans="1:14" x14ac:dyDescent="0.3">
      <c r="A21" s="87">
        <v>2019</v>
      </c>
      <c r="C21" s="87">
        <v>2019</v>
      </c>
      <c r="D21" s="18" t="s">
        <v>78</v>
      </c>
      <c r="E21" s="18" t="s">
        <v>241</v>
      </c>
      <c r="F21" s="18" t="s">
        <v>242</v>
      </c>
      <c r="G21" s="18" t="s">
        <v>214</v>
      </c>
      <c r="H21" s="18" t="s">
        <v>135</v>
      </c>
      <c r="I21" s="31">
        <v>13018</v>
      </c>
      <c r="J21" s="88" t="s">
        <v>245</v>
      </c>
    </row>
    <row r="22" spans="1:14" x14ac:dyDescent="0.3">
      <c r="A22" s="87">
        <v>2020</v>
      </c>
      <c r="C22" s="87">
        <v>2020</v>
      </c>
      <c r="D22" s="18" t="s">
        <v>60</v>
      </c>
      <c r="E22" s="18" t="s">
        <v>241</v>
      </c>
      <c r="F22" s="18" t="s">
        <v>89</v>
      </c>
      <c r="G22" s="18" t="s">
        <v>212</v>
      </c>
      <c r="H22" s="18" t="s">
        <v>135</v>
      </c>
      <c r="I22" s="96">
        <v>80270</v>
      </c>
      <c r="J22" s="88" t="s">
        <v>231</v>
      </c>
    </row>
    <row r="23" spans="1:14" x14ac:dyDescent="0.3">
      <c r="A23" s="87">
        <v>2020</v>
      </c>
      <c r="C23" s="87">
        <v>2020</v>
      </c>
      <c r="D23" s="18" t="s">
        <v>60</v>
      </c>
      <c r="E23" s="18" t="s">
        <v>241</v>
      </c>
      <c r="F23" s="18" t="s">
        <v>89</v>
      </c>
      <c r="G23" s="18" t="s">
        <v>214</v>
      </c>
      <c r="H23" s="18" t="s">
        <v>135</v>
      </c>
      <c r="I23" s="96">
        <v>53886</v>
      </c>
      <c r="J23" s="88" t="s">
        <v>231</v>
      </c>
    </row>
    <row r="24" spans="1:14" x14ac:dyDescent="0.3">
      <c r="A24" s="87">
        <v>2020</v>
      </c>
      <c r="C24" s="87">
        <v>2020</v>
      </c>
      <c r="D24" s="18" t="s">
        <v>78</v>
      </c>
      <c r="E24" s="18" t="s">
        <v>241</v>
      </c>
      <c r="F24" s="18" t="s">
        <v>242</v>
      </c>
      <c r="G24" s="18" t="s">
        <v>212</v>
      </c>
      <c r="H24" s="18" t="s">
        <v>135</v>
      </c>
      <c r="I24" s="98">
        <v>11629</v>
      </c>
      <c r="J24" s="18" t="s">
        <v>232</v>
      </c>
    </row>
    <row r="25" spans="1:14" x14ac:dyDescent="0.3">
      <c r="A25" s="87">
        <v>2020</v>
      </c>
      <c r="C25" s="87">
        <v>2020</v>
      </c>
      <c r="D25" s="18" t="s">
        <v>78</v>
      </c>
      <c r="E25" s="18" t="s">
        <v>241</v>
      </c>
      <c r="F25" s="18" t="s">
        <v>242</v>
      </c>
      <c r="G25" s="18" t="s">
        <v>214</v>
      </c>
      <c r="H25" s="18" t="s">
        <v>135</v>
      </c>
      <c r="I25" s="98">
        <v>13956</v>
      </c>
      <c r="J25" s="18" t="s">
        <v>232</v>
      </c>
    </row>
    <row r="26" spans="1:14" x14ac:dyDescent="0.3">
      <c r="A26" s="87">
        <v>2021</v>
      </c>
      <c r="C26" s="87">
        <v>2021</v>
      </c>
      <c r="D26" s="18" t="s">
        <v>60</v>
      </c>
      <c r="E26" s="18" t="s">
        <v>241</v>
      </c>
      <c r="F26" s="18" t="s">
        <v>89</v>
      </c>
      <c r="G26" s="18" t="s">
        <v>212</v>
      </c>
      <c r="H26" s="18" t="s">
        <v>135</v>
      </c>
      <c r="I26" s="96">
        <v>112758</v>
      </c>
      <c r="J26" s="88" t="s">
        <v>246</v>
      </c>
    </row>
    <row r="27" spans="1:14" x14ac:dyDescent="0.3">
      <c r="A27" s="87">
        <v>2021</v>
      </c>
      <c r="C27" s="87">
        <v>2021</v>
      </c>
      <c r="D27" s="18" t="s">
        <v>60</v>
      </c>
      <c r="E27" s="18" t="s">
        <v>241</v>
      </c>
      <c r="F27" s="18" t="s">
        <v>89</v>
      </c>
      <c r="G27" s="18" t="s">
        <v>214</v>
      </c>
      <c r="H27" s="18" t="s">
        <v>135</v>
      </c>
      <c r="I27" s="96">
        <v>85342</v>
      </c>
      <c r="J27" s="88" t="s">
        <v>246</v>
      </c>
    </row>
    <row r="28" spans="1:14" x14ac:dyDescent="0.3">
      <c r="A28" s="87">
        <v>2021</v>
      </c>
      <c r="C28" s="87">
        <v>2021</v>
      </c>
      <c r="D28" s="18" t="s">
        <v>78</v>
      </c>
      <c r="E28" s="18" t="s">
        <v>241</v>
      </c>
      <c r="F28" s="18" t="s">
        <v>215</v>
      </c>
      <c r="G28" s="18" t="s">
        <v>212</v>
      </c>
      <c r="H28" s="18" t="s">
        <v>135</v>
      </c>
      <c r="I28" s="31">
        <v>7083</v>
      </c>
      <c r="J28" s="88" t="s">
        <v>246</v>
      </c>
      <c r="N28" s="42"/>
    </row>
    <row r="29" spans="1:14" x14ac:dyDescent="0.3">
      <c r="A29" s="87">
        <v>2021</v>
      </c>
      <c r="C29" s="87">
        <v>2021</v>
      </c>
      <c r="D29" s="18" t="s">
        <v>78</v>
      </c>
      <c r="E29" s="18" t="s">
        <v>241</v>
      </c>
      <c r="F29" s="18" t="s">
        <v>215</v>
      </c>
      <c r="G29" s="18" t="s">
        <v>214</v>
      </c>
      <c r="H29" s="18" t="s">
        <v>135</v>
      </c>
      <c r="I29" s="31">
        <v>10726</v>
      </c>
      <c r="J29" s="88" t="s">
        <v>246</v>
      </c>
    </row>
    <row r="30" spans="1:14" x14ac:dyDescent="0.3">
      <c r="A30" s="87">
        <v>2021</v>
      </c>
      <c r="C30" s="87">
        <v>2021</v>
      </c>
      <c r="D30" s="18" t="s">
        <v>78</v>
      </c>
      <c r="E30" s="18" t="s">
        <v>241</v>
      </c>
      <c r="F30" s="18" t="s">
        <v>89</v>
      </c>
      <c r="G30" s="18" t="s">
        <v>212</v>
      </c>
      <c r="H30" s="18" t="s">
        <v>135</v>
      </c>
      <c r="I30" s="31">
        <v>12568</v>
      </c>
      <c r="J30" s="88" t="s">
        <v>246</v>
      </c>
    </row>
    <row r="31" spans="1:14" x14ac:dyDescent="0.3">
      <c r="A31" s="87">
        <v>2021</v>
      </c>
      <c r="C31" s="87">
        <v>2021</v>
      </c>
      <c r="D31" s="18" t="s">
        <v>78</v>
      </c>
      <c r="E31" s="18" t="s">
        <v>241</v>
      </c>
      <c r="F31" s="18" t="s">
        <v>89</v>
      </c>
      <c r="G31" s="18" t="s">
        <v>214</v>
      </c>
      <c r="H31" s="18" t="s">
        <v>135</v>
      </c>
      <c r="I31" s="31">
        <v>1344</v>
      </c>
      <c r="J31" s="88" t="s">
        <v>246</v>
      </c>
    </row>
    <row r="32" spans="1:14" x14ac:dyDescent="0.3">
      <c r="A32" s="87">
        <v>2022</v>
      </c>
      <c r="C32" s="87">
        <v>2022</v>
      </c>
      <c r="D32" s="18" t="s">
        <v>60</v>
      </c>
      <c r="E32" s="18" t="s">
        <v>241</v>
      </c>
      <c r="F32" s="18" t="s">
        <v>89</v>
      </c>
      <c r="G32" s="18" t="s">
        <v>212</v>
      </c>
      <c r="H32" s="18" t="s">
        <v>135</v>
      </c>
      <c r="I32" s="96">
        <v>29582</v>
      </c>
      <c r="J32" s="88" t="s">
        <v>234</v>
      </c>
      <c r="N32" s="42"/>
    </row>
    <row r="33" spans="1:14" x14ac:dyDescent="0.3">
      <c r="A33" s="87">
        <v>2022</v>
      </c>
      <c r="C33" s="87">
        <v>2022</v>
      </c>
      <c r="D33" s="18" t="s">
        <v>60</v>
      </c>
      <c r="E33" s="18" t="s">
        <v>241</v>
      </c>
      <c r="F33" s="18" t="s">
        <v>89</v>
      </c>
      <c r="G33" s="18" t="s">
        <v>212</v>
      </c>
      <c r="H33" s="18" t="s">
        <v>136</v>
      </c>
      <c r="I33" s="31">
        <v>2449</v>
      </c>
      <c r="J33" s="88" t="s">
        <v>234</v>
      </c>
      <c r="N33" s="42"/>
    </row>
    <row r="34" spans="1:14" x14ac:dyDescent="0.3">
      <c r="A34" s="87">
        <v>2022</v>
      </c>
      <c r="C34" s="87">
        <v>2022</v>
      </c>
      <c r="D34" s="18" t="s">
        <v>60</v>
      </c>
      <c r="E34" s="18" t="s">
        <v>241</v>
      </c>
      <c r="F34" s="18" t="s">
        <v>89</v>
      </c>
      <c r="G34" s="18" t="s">
        <v>214</v>
      </c>
      <c r="H34" s="18" t="s">
        <v>135</v>
      </c>
      <c r="I34" s="96">
        <v>18829</v>
      </c>
      <c r="J34" s="88" t="s">
        <v>234</v>
      </c>
    </row>
    <row r="35" spans="1:14" x14ac:dyDescent="0.3">
      <c r="A35" s="87">
        <v>2022</v>
      </c>
      <c r="C35" s="87">
        <v>2022</v>
      </c>
      <c r="D35" s="18" t="s">
        <v>60</v>
      </c>
      <c r="E35" s="18" t="s">
        <v>241</v>
      </c>
      <c r="F35" s="18" t="s">
        <v>89</v>
      </c>
      <c r="G35" s="18" t="s">
        <v>214</v>
      </c>
      <c r="H35" s="18" t="s">
        <v>136</v>
      </c>
      <c r="I35" s="31">
        <v>1738</v>
      </c>
      <c r="J35" s="88" t="s">
        <v>234</v>
      </c>
    </row>
    <row r="36" spans="1:14" x14ac:dyDescent="0.3">
      <c r="A36" s="87">
        <v>2022</v>
      </c>
      <c r="C36" s="87">
        <v>2022</v>
      </c>
      <c r="D36" s="18" t="s">
        <v>78</v>
      </c>
      <c r="E36" s="18" t="s">
        <v>241</v>
      </c>
      <c r="F36" s="18" t="s">
        <v>215</v>
      </c>
      <c r="G36" s="18" t="s">
        <v>212</v>
      </c>
      <c r="H36" s="18" t="s">
        <v>135</v>
      </c>
      <c r="I36" s="31">
        <v>6715</v>
      </c>
      <c r="J36" s="88" t="s">
        <v>234</v>
      </c>
      <c r="N36" s="42"/>
    </row>
    <row r="37" spans="1:14" x14ac:dyDescent="0.3">
      <c r="A37" s="87">
        <v>2022</v>
      </c>
      <c r="C37" s="87">
        <v>2022</v>
      </c>
      <c r="D37" s="18" t="s">
        <v>78</v>
      </c>
      <c r="E37" s="18" t="s">
        <v>241</v>
      </c>
      <c r="F37" s="18" t="s">
        <v>215</v>
      </c>
      <c r="G37" s="18" t="s">
        <v>212</v>
      </c>
      <c r="H37" s="18" t="s">
        <v>136</v>
      </c>
      <c r="I37" s="31">
        <v>892</v>
      </c>
      <c r="J37" s="88" t="s">
        <v>234</v>
      </c>
      <c r="N37" s="42"/>
    </row>
    <row r="38" spans="1:14" x14ac:dyDescent="0.3">
      <c r="A38" s="87">
        <v>2022</v>
      </c>
      <c r="C38" s="87">
        <v>2022</v>
      </c>
      <c r="D38" s="18" t="s">
        <v>78</v>
      </c>
      <c r="E38" s="18" t="s">
        <v>241</v>
      </c>
      <c r="F38" s="18" t="s">
        <v>215</v>
      </c>
      <c r="G38" s="18" t="s">
        <v>214</v>
      </c>
      <c r="H38" s="18" t="s">
        <v>135</v>
      </c>
      <c r="I38" s="31">
        <v>8293</v>
      </c>
      <c r="J38" s="88" t="s">
        <v>234</v>
      </c>
    </row>
    <row r="39" spans="1:14" x14ac:dyDescent="0.3">
      <c r="A39" s="87">
        <v>2022</v>
      </c>
      <c r="C39" s="87">
        <v>2022</v>
      </c>
      <c r="D39" s="18" t="s">
        <v>78</v>
      </c>
      <c r="E39" s="18" t="s">
        <v>241</v>
      </c>
      <c r="F39" s="18" t="s">
        <v>215</v>
      </c>
      <c r="G39" s="18" t="s">
        <v>214</v>
      </c>
      <c r="H39" s="18" t="s">
        <v>136</v>
      </c>
      <c r="I39" s="31">
        <v>3384</v>
      </c>
      <c r="J39" s="88" t="s">
        <v>234</v>
      </c>
    </row>
    <row r="40" spans="1:14" x14ac:dyDescent="0.3">
      <c r="A40" s="87">
        <v>2022</v>
      </c>
      <c r="C40" s="87">
        <v>2022</v>
      </c>
      <c r="D40" s="18" t="s">
        <v>78</v>
      </c>
      <c r="E40" s="18" t="s">
        <v>241</v>
      </c>
      <c r="F40" s="18" t="s">
        <v>89</v>
      </c>
      <c r="G40" s="18" t="s">
        <v>212</v>
      </c>
      <c r="H40" s="18" t="s">
        <v>135</v>
      </c>
      <c r="I40" s="31">
        <v>13868</v>
      </c>
      <c r="J40" s="88" t="s">
        <v>234</v>
      </c>
      <c r="N40" s="42"/>
    </row>
    <row r="41" spans="1:14" x14ac:dyDescent="0.3">
      <c r="A41" s="87">
        <v>2022</v>
      </c>
      <c r="C41" s="87">
        <v>2022</v>
      </c>
      <c r="D41" s="18" t="s">
        <v>78</v>
      </c>
      <c r="E41" s="18" t="s">
        <v>241</v>
      </c>
      <c r="F41" s="18" t="s">
        <v>89</v>
      </c>
      <c r="G41" s="18" t="s">
        <v>212</v>
      </c>
      <c r="H41" s="18" t="s">
        <v>136</v>
      </c>
      <c r="I41" s="31">
        <v>4340</v>
      </c>
      <c r="J41" s="88" t="s">
        <v>234</v>
      </c>
    </row>
    <row r="42" spans="1:14" x14ac:dyDescent="0.3">
      <c r="A42" s="87">
        <v>2022</v>
      </c>
      <c r="C42" s="87">
        <v>2022</v>
      </c>
      <c r="D42" s="18" t="s">
        <v>78</v>
      </c>
      <c r="E42" s="18" t="s">
        <v>241</v>
      </c>
      <c r="F42" s="18" t="s">
        <v>89</v>
      </c>
      <c r="G42" s="18" t="s">
        <v>214</v>
      </c>
      <c r="H42" s="18" t="s">
        <v>135</v>
      </c>
      <c r="I42" s="31">
        <v>1652</v>
      </c>
      <c r="J42" s="88" t="s">
        <v>234</v>
      </c>
      <c r="N42" s="42"/>
    </row>
    <row r="43" spans="1:14" x14ac:dyDescent="0.3">
      <c r="A43" s="87">
        <v>2022</v>
      </c>
      <c r="C43" s="87">
        <v>2022</v>
      </c>
      <c r="D43" s="18" t="s">
        <v>78</v>
      </c>
      <c r="E43" s="18" t="s">
        <v>241</v>
      </c>
      <c r="F43" s="18" t="s">
        <v>89</v>
      </c>
      <c r="G43" s="18" t="s">
        <v>214</v>
      </c>
      <c r="H43" s="18" t="s">
        <v>136</v>
      </c>
      <c r="I43" s="31">
        <v>162</v>
      </c>
      <c r="J43" s="88" t="s">
        <v>234</v>
      </c>
    </row>
    <row r="44" spans="1:14" x14ac:dyDescent="0.3">
      <c r="A44" s="87">
        <v>2023</v>
      </c>
      <c r="C44" s="87">
        <v>2023</v>
      </c>
      <c r="D44" s="18" t="s">
        <v>60</v>
      </c>
      <c r="E44" s="18" t="s">
        <v>241</v>
      </c>
      <c r="F44" s="18" t="s">
        <v>89</v>
      </c>
      <c r="G44" s="18" t="s">
        <v>212</v>
      </c>
      <c r="H44" s="18" t="s">
        <v>135</v>
      </c>
      <c r="I44" s="96">
        <v>20204</v>
      </c>
      <c r="J44"/>
      <c r="N44" s="42"/>
    </row>
    <row r="45" spans="1:14" x14ac:dyDescent="0.3">
      <c r="A45" s="87">
        <v>2023</v>
      </c>
      <c r="C45" s="87">
        <v>2023</v>
      </c>
      <c r="D45" s="18" t="s">
        <v>60</v>
      </c>
      <c r="E45" s="18" t="s">
        <v>241</v>
      </c>
      <c r="F45" s="18" t="s">
        <v>89</v>
      </c>
      <c r="G45" s="18" t="s">
        <v>212</v>
      </c>
      <c r="H45" s="18" t="s">
        <v>136</v>
      </c>
      <c r="I45" s="31">
        <v>2441</v>
      </c>
      <c r="J45"/>
      <c r="N45" s="42"/>
    </row>
    <row r="46" spans="1:14" x14ac:dyDescent="0.3">
      <c r="A46" s="87">
        <v>2023</v>
      </c>
      <c r="C46" s="87">
        <v>2023</v>
      </c>
      <c r="D46" s="18" t="s">
        <v>60</v>
      </c>
      <c r="E46" s="18" t="s">
        <v>241</v>
      </c>
      <c r="F46" s="18" t="s">
        <v>89</v>
      </c>
      <c r="G46" s="18" t="s">
        <v>214</v>
      </c>
      <c r="H46" s="18" t="s">
        <v>135</v>
      </c>
      <c r="I46" s="96">
        <v>11840</v>
      </c>
      <c r="J46"/>
    </row>
    <row r="47" spans="1:14" x14ac:dyDescent="0.3">
      <c r="A47" s="87">
        <v>2023</v>
      </c>
      <c r="C47" s="87">
        <v>2023</v>
      </c>
      <c r="D47" s="18" t="s">
        <v>60</v>
      </c>
      <c r="E47" s="18" t="s">
        <v>241</v>
      </c>
      <c r="F47" s="18" t="s">
        <v>89</v>
      </c>
      <c r="G47" s="18" t="s">
        <v>214</v>
      </c>
      <c r="H47" s="18" t="s">
        <v>136</v>
      </c>
      <c r="I47" s="31">
        <v>1303</v>
      </c>
      <c r="J47"/>
    </row>
    <row r="48" spans="1:14" x14ac:dyDescent="0.3">
      <c r="A48" s="87">
        <v>2023</v>
      </c>
      <c r="C48" s="87">
        <v>2023</v>
      </c>
      <c r="D48" s="18" t="s">
        <v>78</v>
      </c>
      <c r="E48" s="18" t="s">
        <v>241</v>
      </c>
      <c r="F48" s="18" t="s">
        <v>215</v>
      </c>
      <c r="G48" s="18" t="s">
        <v>212</v>
      </c>
      <c r="H48" s="18" t="s">
        <v>135</v>
      </c>
      <c r="I48" s="31">
        <v>8595</v>
      </c>
      <c r="J48"/>
    </row>
    <row r="49" spans="1:10" x14ac:dyDescent="0.3">
      <c r="A49" s="87">
        <v>2023</v>
      </c>
      <c r="C49" s="87">
        <v>2023</v>
      </c>
      <c r="D49" s="18" t="s">
        <v>78</v>
      </c>
      <c r="E49" s="18" t="s">
        <v>241</v>
      </c>
      <c r="F49" s="18" t="s">
        <v>215</v>
      </c>
      <c r="G49" s="18" t="s">
        <v>212</v>
      </c>
      <c r="H49" s="18" t="s">
        <v>136</v>
      </c>
      <c r="I49" s="31">
        <v>1831</v>
      </c>
      <c r="J49"/>
    </row>
    <row r="50" spans="1:10" x14ac:dyDescent="0.3">
      <c r="A50" s="87">
        <v>2023</v>
      </c>
      <c r="C50" s="87">
        <v>2023</v>
      </c>
      <c r="D50" s="18" t="s">
        <v>78</v>
      </c>
      <c r="E50" s="18" t="s">
        <v>241</v>
      </c>
      <c r="F50" s="18" t="s">
        <v>215</v>
      </c>
      <c r="G50" s="18" t="s">
        <v>214</v>
      </c>
      <c r="H50" s="18" t="s">
        <v>135</v>
      </c>
      <c r="I50" s="31">
        <v>9840</v>
      </c>
      <c r="J50"/>
    </row>
    <row r="51" spans="1:10" x14ac:dyDescent="0.3">
      <c r="A51" s="87">
        <v>2023</v>
      </c>
      <c r="C51" s="87">
        <v>2023</v>
      </c>
      <c r="D51" s="18" t="s">
        <v>78</v>
      </c>
      <c r="E51" s="18" t="s">
        <v>241</v>
      </c>
      <c r="F51" s="18" t="s">
        <v>215</v>
      </c>
      <c r="G51" s="18" t="s">
        <v>214</v>
      </c>
      <c r="H51" s="18" t="s">
        <v>136</v>
      </c>
      <c r="I51" s="31">
        <v>2367</v>
      </c>
      <c r="J51"/>
    </row>
    <row r="52" spans="1:10" x14ac:dyDescent="0.3">
      <c r="A52" s="87">
        <v>2023</v>
      </c>
      <c r="C52" s="87">
        <v>2023</v>
      </c>
      <c r="D52" s="18" t="s">
        <v>78</v>
      </c>
      <c r="E52" s="18" t="s">
        <v>241</v>
      </c>
      <c r="F52" s="18" t="s">
        <v>89</v>
      </c>
      <c r="G52" s="18" t="s">
        <v>212</v>
      </c>
      <c r="H52" s="18" t="s">
        <v>135</v>
      </c>
      <c r="I52" s="31">
        <v>29885</v>
      </c>
      <c r="J52"/>
    </row>
    <row r="53" spans="1:10" x14ac:dyDescent="0.3">
      <c r="A53" s="87">
        <v>2023</v>
      </c>
      <c r="C53" s="87">
        <v>2023</v>
      </c>
      <c r="D53" s="18" t="s">
        <v>78</v>
      </c>
      <c r="E53" s="18" t="s">
        <v>241</v>
      </c>
      <c r="F53" s="18" t="s">
        <v>89</v>
      </c>
      <c r="G53" s="18" t="s">
        <v>212</v>
      </c>
      <c r="H53" s="18" t="s">
        <v>136</v>
      </c>
      <c r="I53" s="31">
        <v>11050</v>
      </c>
      <c r="J53"/>
    </row>
    <row r="54" spans="1:10" x14ac:dyDescent="0.3">
      <c r="A54" s="87">
        <v>2023</v>
      </c>
      <c r="C54" s="87">
        <v>2023</v>
      </c>
      <c r="D54" s="18" t="s">
        <v>78</v>
      </c>
      <c r="E54" s="18" t="s">
        <v>241</v>
      </c>
      <c r="F54" s="18" t="s">
        <v>89</v>
      </c>
      <c r="G54" s="18" t="s">
        <v>214</v>
      </c>
      <c r="H54" s="18" t="s">
        <v>135</v>
      </c>
      <c r="I54" s="31">
        <v>6006</v>
      </c>
      <c r="J54"/>
    </row>
    <row r="55" spans="1:10" x14ac:dyDescent="0.3">
      <c r="A55" s="87">
        <v>2023</v>
      </c>
      <c r="C55" s="87">
        <v>2023</v>
      </c>
      <c r="D55" s="18" t="s">
        <v>78</v>
      </c>
      <c r="E55" s="18" t="s">
        <v>241</v>
      </c>
      <c r="F55" s="18" t="s">
        <v>89</v>
      </c>
      <c r="G55" s="18" t="s">
        <v>214</v>
      </c>
      <c r="H55" s="18" t="s">
        <v>136</v>
      </c>
      <c r="I55" s="31">
        <v>1028</v>
      </c>
      <c r="J55"/>
    </row>
    <row r="56" spans="1:10" x14ac:dyDescent="0.3">
      <c r="A56" s="87">
        <v>2024</v>
      </c>
      <c r="C56" s="87">
        <v>2024</v>
      </c>
      <c r="D56" s="18" t="s">
        <v>60</v>
      </c>
      <c r="E56" s="18" t="s">
        <v>241</v>
      </c>
      <c r="F56" s="18" t="s">
        <v>89</v>
      </c>
      <c r="G56" s="18" t="s">
        <v>212</v>
      </c>
      <c r="H56" s="18" t="s">
        <v>135</v>
      </c>
      <c r="I56" s="96">
        <v>24971</v>
      </c>
      <c r="J56"/>
    </row>
    <row r="57" spans="1:10" x14ac:dyDescent="0.3">
      <c r="A57" s="87">
        <v>2024</v>
      </c>
      <c r="C57" s="87">
        <v>2024</v>
      </c>
      <c r="D57" s="18" t="s">
        <v>60</v>
      </c>
      <c r="E57" s="18" t="s">
        <v>241</v>
      </c>
      <c r="F57" s="18" t="s">
        <v>89</v>
      </c>
      <c r="G57" s="18" t="s">
        <v>212</v>
      </c>
      <c r="H57" s="18" t="s">
        <v>136</v>
      </c>
      <c r="I57" s="31">
        <v>5206</v>
      </c>
      <c r="J57"/>
    </row>
    <row r="58" spans="1:10" x14ac:dyDescent="0.3">
      <c r="A58" s="87">
        <v>2024</v>
      </c>
      <c r="C58" s="87">
        <v>2024</v>
      </c>
      <c r="D58" s="18" t="s">
        <v>60</v>
      </c>
      <c r="E58" s="18" t="s">
        <v>241</v>
      </c>
      <c r="F58" s="18" t="s">
        <v>89</v>
      </c>
      <c r="G58" s="18" t="s">
        <v>214</v>
      </c>
      <c r="H58" s="18" t="s">
        <v>135</v>
      </c>
      <c r="I58" s="96">
        <v>14681</v>
      </c>
      <c r="J58"/>
    </row>
    <row r="59" spans="1:10" x14ac:dyDescent="0.3">
      <c r="A59" s="87">
        <v>2024</v>
      </c>
      <c r="C59" s="87">
        <v>2024</v>
      </c>
      <c r="D59" s="18" t="s">
        <v>60</v>
      </c>
      <c r="E59" s="18" t="s">
        <v>241</v>
      </c>
      <c r="F59" s="18" t="s">
        <v>89</v>
      </c>
      <c r="G59" s="18" t="s">
        <v>214</v>
      </c>
      <c r="H59" s="18" t="s">
        <v>136</v>
      </c>
      <c r="I59" s="31">
        <v>3083</v>
      </c>
      <c r="J59"/>
    </row>
    <row r="60" spans="1:10" x14ac:dyDescent="0.3">
      <c r="A60" s="87">
        <v>2024</v>
      </c>
      <c r="C60" s="87">
        <v>2024</v>
      </c>
      <c r="D60" s="18" t="s">
        <v>78</v>
      </c>
      <c r="E60" s="18" t="s">
        <v>241</v>
      </c>
      <c r="F60" s="18" t="s">
        <v>215</v>
      </c>
      <c r="G60" s="18" t="s">
        <v>212</v>
      </c>
      <c r="H60" s="18" t="s">
        <v>135</v>
      </c>
      <c r="I60" s="31">
        <v>9784</v>
      </c>
      <c r="J60"/>
    </row>
    <row r="61" spans="1:10" x14ac:dyDescent="0.3">
      <c r="A61" s="87">
        <v>2024</v>
      </c>
      <c r="C61" s="87">
        <v>2024</v>
      </c>
      <c r="D61" s="18" t="s">
        <v>78</v>
      </c>
      <c r="E61" s="18" t="s">
        <v>241</v>
      </c>
      <c r="F61" s="18" t="s">
        <v>215</v>
      </c>
      <c r="G61" s="18" t="s">
        <v>212</v>
      </c>
      <c r="H61" s="18" t="s">
        <v>136</v>
      </c>
      <c r="I61" s="31">
        <v>2694</v>
      </c>
      <c r="J61"/>
    </row>
    <row r="62" spans="1:10" x14ac:dyDescent="0.3">
      <c r="A62" s="87">
        <v>2024</v>
      </c>
      <c r="C62" s="87">
        <v>2024</v>
      </c>
      <c r="D62" s="18" t="s">
        <v>78</v>
      </c>
      <c r="E62" s="18" t="s">
        <v>241</v>
      </c>
      <c r="F62" s="18" t="s">
        <v>215</v>
      </c>
      <c r="G62" s="18" t="s">
        <v>214</v>
      </c>
      <c r="H62" s="18" t="s">
        <v>135</v>
      </c>
      <c r="I62" s="31">
        <v>9120</v>
      </c>
      <c r="J62"/>
    </row>
    <row r="63" spans="1:10" x14ac:dyDescent="0.3">
      <c r="A63" s="87">
        <v>2024</v>
      </c>
      <c r="C63" s="87">
        <v>2024</v>
      </c>
      <c r="D63" s="18" t="s">
        <v>78</v>
      </c>
      <c r="E63" s="18" t="s">
        <v>241</v>
      </c>
      <c r="F63" s="18" t="s">
        <v>215</v>
      </c>
      <c r="G63" s="18" t="s">
        <v>214</v>
      </c>
      <c r="H63" s="18" t="s">
        <v>136</v>
      </c>
      <c r="I63" s="31">
        <v>896</v>
      </c>
      <c r="J63"/>
    </row>
    <row r="64" spans="1:10" x14ac:dyDescent="0.3">
      <c r="A64" s="87">
        <v>2024</v>
      </c>
      <c r="C64" s="87">
        <v>2024</v>
      </c>
      <c r="D64" s="18" t="s">
        <v>78</v>
      </c>
      <c r="E64" s="18" t="s">
        <v>241</v>
      </c>
      <c r="F64" s="18" t="s">
        <v>89</v>
      </c>
      <c r="G64" s="18" t="s">
        <v>212</v>
      </c>
      <c r="H64" s="18" t="s">
        <v>135</v>
      </c>
      <c r="I64" s="31">
        <v>33986</v>
      </c>
      <c r="J64"/>
    </row>
    <row r="65" spans="1:12" x14ac:dyDescent="0.3">
      <c r="A65" s="87">
        <v>2024</v>
      </c>
      <c r="C65" s="87">
        <v>2024</v>
      </c>
      <c r="D65" s="18" t="s">
        <v>78</v>
      </c>
      <c r="E65" s="18" t="s">
        <v>241</v>
      </c>
      <c r="F65" s="18" t="s">
        <v>89</v>
      </c>
      <c r="G65" s="18" t="s">
        <v>212</v>
      </c>
      <c r="H65" s="18" t="s">
        <v>136</v>
      </c>
      <c r="I65" s="31">
        <v>16281</v>
      </c>
      <c r="J65"/>
    </row>
    <row r="66" spans="1:12" x14ac:dyDescent="0.3">
      <c r="A66" s="87">
        <v>2024</v>
      </c>
      <c r="C66" s="87">
        <v>2024</v>
      </c>
      <c r="D66" s="18" t="s">
        <v>78</v>
      </c>
      <c r="E66" s="18" t="s">
        <v>241</v>
      </c>
      <c r="F66" s="18" t="s">
        <v>89</v>
      </c>
      <c r="G66" s="18" t="s">
        <v>214</v>
      </c>
      <c r="H66" s="18" t="s">
        <v>135</v>
      </c>
      <c r="I66" s="31">
        <v>6603</v>
      </c>
      <c r="J66"/>
    </row>
    <row r="67" spans="1:12" x14ac:dyDescent="0.3">
      <c r="A67" s="87">
        <v>2024</v>
      </c>
      <c r="C67" s="87">
        <v>2024</v>
      </c>
      <c r="D67" s="18" t="s">
        <v>78</v>
      </c>
      <c r="E67" s="18" t="s">
        <v>241</v>
      </c>
      <c r="F67" s="18" t="s">
        <v>89</v>
      </c>
      <c r="G67" s="18" t="s">
        <v>214</v>
      </c>
      <c r="H67" s="18" t="s">
        <v>136</v>
      </c>
      <c r="I67" s="31">
        <v>1195</v>
      </c>
      <c r="J67"/>
    </row>
    <row r="68" spans="1:12" x14ac:dyDescent="0.3">
      <c r="A68" s="87">
        <v>2025</v>
      </c>
      <c r="C68" s="87">
        <v>2025</v>
      </c>
      <c r="D68" s="18" t="s">
        <v>60</v>
      </c>
      <c r="E68" s="18" t="s">
        <v>241</v>
      </c>
      <c r="F68" s="18" t="s">
        <v>89</v>
      </c>
      <c r="G68" s="18" t="s">
        <v>212</v>
      </c>
      <c r="H68" s="18" t="s">
        <v>135</v>
      </c>
      <c r="I68" s="31">
        <v>24161</v>
      </c>
      <c r="J68"/>
    </row>
    <row r="69" spans="1:12" x14ac:dyDescent="0.3">
      <c r="A69" s="87">
        <v>2025</v>
      </c>
      <c r="C69" s="87">
        <v>2025</v>
      </c>
      <c r="D69" s="18" t="s">
        <v>60</v>
      </c>
      <c r="E69" s="18" t="s">
        <v>241</v>
      </c>
      <c r="F69" s="18" t="s">
        <v>89</v>
      </c>
      <c r="G69" s="18" t="s">
        <v>212</v>
      </c>
      <c r="H69" s="18" t="s">
        <v>136</v>
      </c>
      <c r="I69" s="31">
        <v>5835</v>
      </c>
      <c r="J69"/>
    </row>
    <row r="70" spans="1:12" x14ac:dyDescent="0.3">
      <c r="A70" s="87">
        <v>2025</v>
      </c>
      <c r="C70" s="87">
        <v>2025</v>
      </c>
      <c r="D70" s="18" t="s">
        <v>60</v>
      </c>
      <c r="E70" s="18" t="s">
        <v>241</v>
      </c>
      <c r="F70" s="18" t="s">
        <v>89</v>
      </c>
      <c r="G70" s="18" t="s">
        <v>214</v>
      </c>
      <c r="H70" s="18" t="s">
        <v>135</v>
      </c>
      <c r="I70" s="31">
        <v>13267</v>
      </c>
      <c r="J70"/>
    </row>
    <row r="71" spans="1:12" x14ac:dyDescent="0.3">
      <c r="A71" s="87">
        <v>2025</v>
      </c>
      <c r="C71" s="87">
        <v>2025</v>
      </c>
      <c r="D71" s="18" t="s">
        <v>60</v>
      </c>
      <c r="E71" s="18" t="s">
        <v>241</v>
      </c>
      <c r="F71" s="18" t="s">
        <v>89</v>
      </c>
      <c r="G71" s="18" t="s">
        <v>214</v>
      </c>
      <c r="H71" s="18" t="s">
        <v>136</v>
      </c>
      <c r="I71" s="31">
        <v>3665</v>
      </c>
      <c r="J71"/>
      <c r="L71" s="42"/>
    </row>
    <row r="72" spans="1:12" x14ac:dyDescent="0.3">
      <c r="A72" s="87">
        <v>2025</v>
      </c>
      <c r="C72" s="87">
        <v>2025</v>
      </c>
      <c r="D72" s="18" t="s">
        <v>78</v>
      </c>
      <c r="E72" s="18" t="s">
        <v>241</v>
      </c>
      <c r="F72" s="18" t="s">
        <v>215</v>
      </c>
      <c r="G72" s="18" t="s">
        <v>212</v>
      </c>
      <c r="H72" s="18" t="s">
        <v>135</v>
      </c>
      <c r="I72" s="31">
        <v>9747</v>
      </c>
      <c r="J72"/>
    </row>
    <row r="73" spans="1:12" x14ac:dyDescent="0.3">
      <c r="A73" s="87">
        <v>2025</v>
      </c>
      <c r="C73" s="87">
        <v>2025</v>
      </c>
      <c r="D73" s="18" t="s">
        <v>78</v>
      </c>
      <c r="E73" s="18" t="s">
        <v>241</v>
      </c>
      <c r="F73" s="18" t="s">
        <v>215</v>
      </c>
      <c r="G73" s="18" t="s">
        <v>212</v>
      </c>
      <c r="H73" s="18" t="s">
        <v>136</v>
      </c>
      <c r="I73" s="31">
        <v>5336</v>
      </c>
      <c r="J73"/>
    </row>
    <row r="74" spans="1:12" x14ac:dyDescent="0.3">
      <c r="A74" s="87">
        <v>2025</v>
      </c>
      <c r="C74" s="87">
        <v>2025</v>
      </c>
      <c r="D74" s="18" t="s">
        <v>78</v>
      </c>
      <c r="E74" s="18" t="s">
        <v>241</v>
      </c>
      <c r="F74" s="18" t="s">
        <v>215</v>
      </c>
      <c r="G74" s="18" t="s">
        <v>214</v>
      </c>
      <c r="H74" s="18" t="s">
        <v>135</v>
      </c>
      <c r="I74" s="31">
        <v>8658</v>
      </c>
      <c r="J74"/>
    </row>
    <row r="75" spans="1:12" x14ac:dyDescent="0.3">
      <c r="A75" s="87">
        <v>2025</v>
      </c>
      <c r="C75" s="87">
        <v>2025</v>
      </c>
      <c r="D75" s="18" t="s">
        <v>78</v>
      </c>
      <c r="E75" s="18" t="s">
        <v>241</v>
      </c>
      <c r="F75" s="18" t="s">
        <v>215</v>
      </c>
      <c r="G75" s="18" t="s">
        <v>214</v>
      </c>
      <c r="H75" s="18" t="s">
        <v>136</v>
      </c>
      <c r="I75" s="31">
        <v>989</v>
      </c>
      <c r="J75"/>
    </row>
    <row r="76" spans="1:12" x14ac:dyDescent="0.3">
      <c r="A76" s="87">
        <v>2025</v>
      </c>
      <c r="C76" s="87">
        <v>2025</v>
      </c>
      <c r="D76" s="18" t="s">
        <v>78</v>
      </c>
      <c r="E76" s="18" t="s">
        <v>241</v>
      </c>
      <c r="F76" s="18" t="s">
        <v>89</v>
      </c>
      <c r="G76" s="18" t="s">
        <v>212</v>
      </c>
      <c r="H76" s="18" t="s">
        <v>135</v>
      </c>
      <c r="I76" s="31">
        <v>20696</v>
      </c>
      <c r="J76"/>
    </row>
    <row r="77" spans="1:12" x14ac:dyDescent="0.3">
      <c r="A77" s="87">
        <v>2025</v>
      </c>
      <c r="C77" s="87">
        <v>2025</v>
      </c>
      <c r="D77" s="18" t="s">
        <v>78</v>
      </c>
      <c r="E77" s="18" t="s">
        <v>241</v>
      </c>
      <c r="F77" s="18" t="s">
        <v>89</v>
      </c>
      <c r="G77" s="18" t="s">
        <v>212</v>
      </c>
      <c r="H77" s="18" t="s">
        <v>136</v>
      </c>
      <c r="I77" s="31">
        <v>10883</v>
      </c>
      <c r="J77"/>
      <c r="L77" s="42"/>
    </row>
    <row r="78" spans="1:12" x14ac:dyDescent="0.3">
      <c r="A78" s="87">
        <v>2025</v>
      </c>
      <c r="C78" s="87">
        <v>2025</v>
      </c>
      <c r="D78" s="18" t="s">
        <v>78</v>
      </c>
      <c r="E78" s="18" t="s">
        <v>241</v>
      </c>
      <c r="F78" s="18" t="s">
        <v>89</v>
      </c>
      <c r="G78" s="18" t="s">
        <v>214</v>
      </c>
      <c r="H78" s="18" t="s">
        <v>135</v>
      </c>
      <c r="I78" s="31">
        <v>4004</v>
      </c>
      <c r="J78"/>
      <c r="L78" s="42"/>
    </row>
    <row r="79" spans="1:12" x14ac:dyDescent="0.3">
      <c r="A79" s="87">
        <v>2025</v>
      </c>
      <c r="C79" s="87">
        <v>2025</v>
      </c>
      <c r="D79" s="18" t="s">
        <v>78</v>
      </c>
      <c r="E79" s="18" t="s">
        <v>241</v>
      </c>
      <c r="F79" s="18" t="s">
        <v>89</v>
      </c>
      <c r="G79" s="18" t="s">
        <v>214</v>
      </c>
      <c r="H79" s="18" t="s">
        <v>136</v>
      </c>
      <c r="I79" s="31">
        <v>367</v>
      </c>
      <c r="J79"/>
      <c r="L79" s="42"/>
    </row>
    <row r="80" spans="1:12" x14ac:dyDescent="0.3">
      <c r="A80" s="87"/>
      <c r="C80" s="87"/>
      <c r="L80" s="42"/>
    </row>
    <row r="81" spans="1:14" x14ac:dyDescent="0.3">
      <c r="A81" s="87"/>
      <c r="C81" s="87"/>
      <c r="I81" s="31"/>
      <c r="L81" s="42"/>
    </row>
    <row r="82" spans="1:14" x14ac:dyDescent="0.3">
      <c r="A82" s="87"/>
      <c r="C82" s="87"/>
      <c r="L82" s="42"/>
    </row>
    <row r="83" spans="1:14" x14ac:dyDescent="0.3">
      <c r="C83" s="87"/>
      <c r="I83" s="31"/>
    </row>
    <row r="84" spans="1:14" x14ac:dyDescent="0.3">
      <c r="C84" s="87"/>
      <c r="I84" s="31"/>
    </row>
    <row r="85" spans="1:14" x14ac:dyDescent="0.3">
      <c r="B85" s="41"/>
      <c r="C85" s="87"/>
      <c r="I85" s="31"/>
    </row>
    <row r="86" spans="1:14" x14ac:dyDescent="0.3">
      <c r="B86" s="41"/>
      <c r="C86" s="87"/>
      <c r="I86" s="31"/>
    </row>
    <row r="87" spans="1:14" x14ac:dyDescent="0.3">
      <c r="B87" s="41"/>
      <c r="C87" s="87"/>
      <c r="I87" s="31"/>
    </row>
    <row r="88" spans="1:14" x14ac:dyDescent="0.3">
      <c r="B88" s="41"/>
      <c r="C88" s="87"/>
      <c r="I88" s="31"/>
    </row>
    <row r="89" spans="1:14" x14ac:dyDescent="0.3">
      <c r="B89" s="41"/>
      <c r="C89" s="87"/>
      <c r="I89" s="31"/>
    </row>
    <row r="90" spans="1:14" x14ac:dyDescent="0.3">
      <c r="B90" s="41"/>
      <c r="C90" s="87"/>
      <c r="I90" s="31"/>
    </row>
    <row r="91" spans="1:14" x14ac:dyDescent="0.3">
      <c r="I91" s="31"/>
    </row>
    <row r="92" spans="1:14" x14ac:dyDescent="0.3">
      <c r="I92" s="31"/>
    </row>
    <row r="93" spans="1:14" x14ac:dyDescent="0.3">
      <c r="B93" s="41"/>
      <c r="I93" s="31"/>
    </row>
    <row r="94" spans="1:14" s="18" customFormat="1" x14ac:dyDescent="0.3">
      <c r="B94" s="41"/>
      <c r="I94" s="31"/>
      <c r="K94"/>
      <c r="L94"/>
      <c r="M94"/>
      <c r="N94"/>
    </row>
    <row r="95" spans="1:14" s="18" customFormat="1" x14ac:dyDescent="0.3">
      <c r="B95" s="41"/>
      <c r="I95" s="31"/>
      <c r="K95"/>
      <c r="L95"/>
      <c r="M95"/>
      <c r="N95"/>
    </row>
    <row r="96" spans="1:14" s="18" customFormat="1" x14ac:dyDescent="0.3">
      <c r="B96" s="41"/>
      <c r="I96" s="31"/>
      <c r="K96"/>
      <c r="L96"/>
      <c r="M96"/>
      <c r="N96"/>
    </row>
    <row r="97" spans="2:14" s="18" customFormat="1" x14ac:dyDescent="0.3">
      <c r="B97" s="41"/>
      <c r="I97" s="31"/>
      <c r="K97"/>
      <c r="L97"/>
      <c r="M97"/>
      <c r="N97"/>
    </row>
    <row r="98" spans="2:14" s="18" customFormat="1" x14ac:dyDescent="0.3">
      <c r="B98" s="41"/>
      <c r="I98" s="31"/>
      <c r="K98"/>
      <c r="L98"/>
      <c r="M98"/>
      <c r="N98"/>
    </row>
    <row r="99" spans="2:14" s="18" customFormat="1" x14ac:dyDescent="0.3">
      <c r="B99" s="41"/>
      <c r="I99" s="31"/>
      <c r="K99"/>
      <c r="L99"/>
      <c r="M99"/>
      <c r="N99"/>
    </row>
    <row r="100" spans="2:14" s="18" customFormat="1" x14ac:dyDescent="0.3">
      <c r="B100" s="41"/>
      <c r="I100" s="31"/>
      <c r="K100"/>
      <c r="L100"/>
      <c r="M100"/>
      <c r="N100"/>
    </row>
    <row r="101" spans="2:14" s="18" customFormat="1" x14ac:dyDescent="0.3">
      <c r="B101" s="41"/>
      <c r="I101" s="31"/>
      <c r="K101"/>
      <c r="L101"/>
      <c r="M101"/>
      <c r="N101"/>
    </row>
    <row r="102" spans="2:14" s="18" customFormat="1" x14ac:dyDescent="0.3">
      <c r="B102" s="41"/>
      <c r="I102" s="31"/>
      <c r="K102"/>
      <c r="L102"/>
      <c r="M102"/>
      <c r="N102"/>
    </row>
    <row r="103" spans="2:14" s="18" customFormat="1" x14ac:dyDescent="0.3">
      <c r="B103" s="41"/>
      <c r="I103" s="31"/>
      <c r="K103"/>
      <c r="L103"/>
      <c r="M103"/>
      <c r="N103"/>
    </row>
    <row r="104" spans="2:14" s="18" customFormat="1" x14ac:dyDescent="0.3">
      <c r="B104" s="41"/>
      <c r="I104" s="31"/>
      <c r="K104"/>
      <c r="L104"/>
      <c r="M104"/>
      <c r="N104"/>
    </row>
    <row r="105" spans="2:14" s="18" customFormat="1" x14ac:dyDescent="0.3">
      <c r="B105" s="41"/>
      <c r="I105" s="31"/>
      <c r="K105"/>
      <c r="L105"/>
      <c r="M105"/>
      <c r="N105"/>
    </row>
    <row r="106" spans="2:14" s="18" customFormat="1" x14ac:dyDescent="0.3">
      <c r="B106" s="41"/>
      <c r="I106" s="31"/>
      <c r="K106"/>
      <c r="L106"/>
      <c r="M106"/>
      <c r="N106"/>
    </row>
    <row r="107" spans="2:14" s="18" customFormat="1" x14ac:dyDescent="0.3">
      <c r="B107" s="41"/>
      <c r="I107" s="31"/>
      <c r="K107"/>
      <c r="L107"/>
      <c r="M107"/>
      <c r="N107"/>
    </row>
    <row r="108" spans="2:14" s="18" customFormat="1" x14ac:dyDescent="0.3">
      <c r="B108" s="41"/>
      <c r="I108" s="31"/>
      <c r="K108"/>
      <c r="L108"/>
      <c r="M108"/>
      <c r="N108"/>
    </row>
    <row r="109" spans="2:14" s="18" customFormat="1" x14ac:dyDescent="0.3">
      <c r="B109" s="41"/>
      <c r="I109" s="31"/>
      <c r="K109"/>
      <c r="L109"/>
      <c r="M109"/>
      <c r="N109"/>
    </row>
    <row r="110" spans="2:14" s="18" customFormat="1" x14ac:dyDescent="0.3">
      <c r="B110" s="41"/>
      <c r="I110" s="31"/>
      <c r="K110"/>
      <c r="L110"/>
      <c r="M110"/>
      <c r="N110"/>
    </row>
    <row r="111" spans="2:14" s="18" customFormat="1" x14ac:dyDescent="0.3">
      <c r="I111" s="31"/>
      <c r="K111"/>
      <c r="L111"/>
      <c r="M111"/>
      <c r="N111"/>
    </row>
    <row r="112" spans="2:14" s="18" customFormat="1" x14ac:dyDescent="0.3">
      <c r="I112" s="31"/>
      <c r="K112"/>
      <c r="L112"/>
      <c r="M112"/>
      <c r="N112"/>
    </row>
    <row r="115" spans="9:14" s="18" customFormat="1" x14ac:dyDescent="0.3">
      <c r="I115" s="31"/>
      <c r="K115"/>
      <c r="L115"/>
      <c r="M115"/>
      <c r="N115"/>
    </row>
    <row r="116" spans="9:14" s="18" customFormat="1" x14ac:dyDescent="0.3">
      <c r="I116" s="31"/>
      <c r="K116"/>
      <c r="L116"/>
      <c r="M116"/>
      <c r="N116"/>
    </row>
  </sheetData>
  <autoFilter ref="A1:J82" xr:uid="{00000000-0001-0000-0000-000000000000}"/>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C76E9-D7E1-4399-9702-914A6B2E2AA5}">
  <sheetPr codeName="Sheet12"/>
  <dimension ref="A1:M136"/>
  <sheetViews>
    <sheetView zoomScale="70" zoomScaleNormal="70" workbookViewId="0">
      <pane ySplit="1" topLeftCell="A2" activePane="bottomLeft" state="frozen"/>
      <selection activeCell="G14" sqref="G14"/>
      <selection pane="bottomLeft"/>
    </sheetView>
  </sheetViews>
  <sheetFormatPr defaultColWidth="8.58203125" defaultRowHeight="14" x14ac:dyDescent="0.3"/>
  <cols>
    <col min="1" max="1" width="17.5" customWidth="1"/>
    <col min="2" max="2" width="11" style="18" bestFit="1" customWidth="1"/>
    <col min="3" max="3" width="8.5" style="18" bestFit="1" customWidth="1"/>
    <col min="4" max="4" width="14.08203125" customWidth="1"/>
    <col min="5" max="5" width="15.83203125" customWidth="1"/>
    <col min="6" max="6" width="10.33203125" customWidth="1"/>
    <col min="7" max="7" width="18.08203125" bestFit="1" customWidth="1"/>
    <col min="8" max="8" width="15.08203125" bestFit="1" customWidth="1"/>
    <col min="9" max="9" width="19.08203125" bestFit="1" customWidth="1"/>
    <col min="10" max="10" width="22.08203125" style="18" customWidth="1"/>
    <col min="11" max="11" width="9.83203125" bestFit="1" customWidth="1"/>
    <col min="13" max="13" width="9.83203125" bestFit="1" customWidth="1"/>
  </cols>
  <sheetData>
    <row r="1" spans="1:10" x14ac:dyDescent="0.3">
      <c r="A1" s="40" t="s">
        <v>209</v>
      </c>
      <c r="B1" s="40" t="s">
        <v>134</v>
      </c>
      <c r="C1" s="40" t="s">
        <v>210</v>
      </c>
      <c r="D1" s="53" t="s">
        <v>85</v>
      </c>
      <c r="E1" s="53" t="s">
        <v>95</v>
      </c>
      <c r="F1" s="53" t="s">
        <v>62</v>
      </c>
      <c r="G1" s="53" t="s">
        <v>72</v>
      </c>
      <c r="H1" s="53" t="s">
        <v>70</v>
      </c>
      <c r="I1" s="53" t="s">
        <v>74</v>
      </c>
      <c r="J1" s="40" t="s">
        <v>36</v>
      </c>
    </row>
    <row r="2" spans="1:10" x14ac:dyDescent="0.3">
      <c r="A2" s="87">
        <v>2015</v>
      </c>
      <c r="B2"/>
      <c r="C2" s="87">
        <v>2015</v>
      </c>
      <c r="D2" t="s">
        <v>60</v>
      </c>
      <c r="E2" t="s">
        <v>241</v>
      </c>
      <c r="F2" t="s">
        <v>212</v>
      </c>
      <c r="G2" t="s">
        <v>208</v>
      </c>
      <c r="I2" s="100">
        <v>1228977</v>
      </c>
      <c r="J2" s="94" t="s">
        <v>221</v>
      </c>
    </row>
    <row r="3" spans="1:10" x14ac:dyDescent="0.3">
      <c r="A3" s="87">
        <v>2015</v>
      </c>
      <c r="B3"/>
      <c r="C3" s="87">
        <v>2015</v>
      </c>
      <c r="D3" t="s">
        <v>60</v>
      </c>
      <c r="E3" t="s">
        <v>241</v>
      </c>
      <c r="F3" t="s">
        <v>212</v>
      </c>
      <c r="G3" t="s">
        <v>89</v>
      </c>
      <c r="H3" t="s">
        <v>236</v>
      </c>
      <c r="I3" s="100">
        <v>231690</v>
      </c>
      <c r="J3" s="94" t="s">
        <v>221</v>
      </c>
    </row>
    <row r="4" spans="1:10" x14ac:dyDescent="0.3">
      <c r="A4" s="87">
        <v>2015</v>
      </c>
      <c r="B4"/>
      <c r="C4" s="87">
        <v>2015</v>
      </c>
      <c r="D4" t="s">
        <v>60</v>
      </c>
      <c r="E4" t="s">
        <v>241</v>
      </c>
      <c r="F4" t="s">
        <v>214</v>
      </c>
      <c r="G4" t="s">
        <v>208</v>
      </c>
      <c r="I4" s="100">
        <v>951080</v>
      </c>
      <c r="J4" s="94" t="s">
        <v>221</v>
      </c>
    </row>
    <row r="5" spans="1:10" x14ac:dyDescent="0.3">
      <c r="A5" s="87">
        <v>2015</v>
      </c>
      <c r="B5"/>
      <c r="C5" s="87">
        <v>2015</v>
      </c>
      <c r="D5" t="s">
        <v>60</v>
      </c>
      <c r="E5" t="s">
        <v>241</v>
      </c>
      <c r="F5" t="s">
        <v>214</v>
      </c>
      <c r="G5" t="s">
        <v>89</v>
      </c>
      <c r="H5" t="s">
        <v>236</v>
      </c>
      <c r="I5" s="100">
        <v>206886</v>
      </c>
      <c r="J5" s="94" t="s">
        <v>221</v>
      </c>
    </row>
    <row r="6" spans="1:10" x14ac:dyDescent="0.3">
      <c r="A6" s="87">
        <v>2015</v>
      </c>
      <c r="B6"/>
      <c r="C6" s="87">
        <v>2015</v>
      </c>
      <c r="D6" t="s">
        <v>78</v>
      </c>
      <c r="E6" t="s">
        <v>241</v>
      </c>
      <c r="F6" t="s">
        <v>212</v>
      </c>
      <c r="G6" t="s">
        <v>208</v>
      </c>
      <c r="I6" s="32">
        <v>238111</v>
      </c>
      <c r="J6" s="94" t="s">
        <v>221</v>
      </c>
    </row>
    <row r="7" spans="1:10" x14ac:dyDescent="0.3">
      <c r="A7" s="87">
        <v>2015</v>
      </c>
      <c r="B7"/>
      <c r="C7" s="87">
        <v>2015</v>
      </c>
      <c r="D7" t="s">
        <v>78</v>
      </c>
      <c r="E7" t="s">
        <v>241</v>
      </c>
      <c r="F7" t="s">
        <v>212</v>
      </c>
      <c r="G7" t="s">
        <v>242</v>
      </c>
      <c r="I7" s="32">
        <v>149458</v>
      </c>
      <c r="J7" s="94" t="s">
        <v>221</v>
      </c>
    </row>
    <row r="8" spans="1:10" x14ac:dyDescent="0.3">
      <c r="A8" s="87">
        <v>2015</v>
      </c>
      <c r="B8"/>
      <c r="C8" s="87">
        <v>2015</v>
      </c>
      <c r="D8" t="s">
        <v>78</v>
      </c>
      <c r="E8" t="s">
        <v>241</v>
      </c>
      <c r="F8" t="s">
        <v>214</v>
      </c>
      <c r="G8" t="s">
        <v>208</v>
      </c>
      <c r="I8" s="32">
        <v>188626</v>
      </c>
      <c r="J8" s="94" t="s">
        <v>221</v>
      </c>
    </row>
    <row r="9" spans="1:10" x14ac:dyDescent="0.3">
      <c r="A9" s="87">
        <v>2015</v>
      </c>
      <c r="B9"/>
      <c r="C9" s="87">
        <v>2015</v>
      </c>
      <c r="D9" t="s">
        <v>78</v>
      </c>
      <c r="E9" t="s">
        <v>241</v>
      </c>
      <c r="F9" t="s">
        <v>214</v>
      </c>
      <c r="G9" t="s">
        <v>242</v>
      </c>
      <c r="I9" s="32">
        <v>135496</v>
      </c>
      <c r="J9" s="94" t="s">
        <v>221</v>
      </c>
    </row>
    <row r="10" spans="1:10" x14ac:dyDescent="0.3">
      <c r="A10" s="87">
        <v>2016</v>
      </c>
      <c r="B10"/>
      <c r="C10" s="87">
        <v>2016</v>
      </c>
      <c r="D10" t="s">
        <v>60</v>
      </c>
      <c r="E10" t="s">
        <v>241</v>
      </c>
      <c r="F10" t="s">
        <v>212</v>
      </c>
      <c r="G10" t="s">
        <v>208</v>
      </c>
      <c r="I10" s="100">
        <v>1222055</v>
      </c>
      <c r="J10" s="94" t="s">
        <v>243</v>
      </c>
    </row>
    <row r="11" spans="1:10" x14ac:dyDescent="0.3">
      <c r="A11" s="87">
        <v>2016</v>
      </c>
      <c r="B11"/>
      <c r="C11" s="87">
        <v>2016</v>
      </c>
      <c r="D11" t="s">
        <v>60</v>
      </c>
      <c r="E11" t="s">
        <v>241</v>
      </c>
      <c r="F11" t="s">
        <v>212</v>
      </c>
      <c r="G11" t="s">
        <v>89</v>
      </c>
      <c r="H11" t="s">
        <v>236</v>
      </c>
      <c r="I11" s="100">
        <v>48272</v>
      </c>
      <c r="J11" s="94" t="s">
        <v>243</v>
      </c>
    </row>
    <row r="12" spans="1:10" x14ac:dyDescent="0.3">
      <c r="A12" s="87">
        <v>2016</v>
      </c>
      <c r="B12"/>
      <c r="C12" s="87">
        <v>2016</v>
      </c>
      <c r="D12" t="s">
        <v>60</v>
      </c>
      <c r="E12" t="s">
        <v>241</v>
      </c>
      <c r="F12" t="s">
        <v>214</v>
      </c>
      <c r="G12" t="s">
        <v>208</v>
      </c>
      <c r="I12" s="100">
        <v>937603</v>
      </c>
      <c r="J12" s="94" t="s">
        <v>243</v>
      </c>
    </row>
    <row r="13" spans="1:10" x14ac:dyDescent="0.3">
      <c r="A13" s="87">
        <v>2016</v>
      </c>
      <c r="B13"/>
      <c r="C13" s="87">
        <v>2016</v>
      </c>
      <c r="D13" t="s">
        <v>60</v>
      </c>
      <c r="E13" t="s">
        <v>241</v>
      </c>
      <c r="F13" t="s">
        <v>214</v>
      </c>
      <c r="G13" t="s">
        <v>89</v>
      </c>
      <c r="H13" t="s">
        <v>236</v>
      </c>
      <c r="I13" s="100">
        <v>35420</v>
      </c>
      <c r="J13" s="94" t="s">
        <v>243</v>
      </c>
    </row>
    <row r="14" spans="1:10" x14ac:dyDescent="0.3">
      <c r="A14" s="87">
        <v>2016</v>
      </c>
      <c r="B14"/>
      <c r="C14" s="87">
        <v>2016</v>
      </c>
      <c r="D14" t="s">
        <v>78</v>
      </c>
      <c r="E14" t="s">
        <v>241</v>
      </c>
      <c r="F14" t="s">
        <v>212</v>
      </c>
      <c r="G14" t="s">
        <v>208</v>
      </c>
      <c r="I14" s="32">
        <v>235647</v>
      </c>
      <c r="J14" s="94" t="s">
        <v>243</v>
      </c>
    </row>
    <row r="15" spans="1:10" x14ac:dyDescent="0.3">
      <c r="A15" s="87">
        <v>2016</v>
      </c>
      <c r="B15"/>
      <c r="C15" s="87">
        <v>2016</v>
      </c>
      <c r="D15" t="s">
        <v>78</v>
      </c>
      <c r="E15" t="s">
        <v>241</v>
      </c>
      <c r="F15" t="s">
        <v>212</v>
      </c>
      <c r="G15" t="s">
        <v>242</v>
      </c>
      <c r="I15" s="32">
        <v>184690</v>
      </c>
      <c r="J15" s="94" t="s">
        <v>243</v>
      </c>
    </row>
    <row r="16" spans="1:10" x14ac:dyDescent="0.3">
      <c r="A16" s="87">
        <v>2016</v>
      </c>
      <c r="B16"/>
      <c r="C16" s="87">
        <v>2016</v>
      </c>
      <c r="D16" t="s">
        <v>78</v>
      </c>
      <c r="E16" t="s">
        <v>241</v>
      </c>
      <c r="F16" t="s">
        <v>214</v>
      </c>
      <c r="G16" t="s">
        <v>208</v>
      </c>
      <c r="I16" s="32">
        <v>189838</v>
      </c>
      <c r="J16" s="94" t="s">
        <v>243</v>
      </c>
    </row>
    <row r="17" spans="1:10" x14ac:dyDescent="0.3">
      <c r="A17" s="87">
        <v>2016</v>
      </c>
      <c r="B17"/>
      <c r="C17" s="87">
        <v>2016</v>
      </c>
      <c r="D17" t="s">
        <v>78</v>
      </c>
      <c r="E17" t="s">
        <v>241</v>
      </c>
      <c r="F17" t="s">
        <v>214</v>
      </c>
      <c r="G17" t="s">
        <v>242</v>
      </c>
      <c r="I17" s="32">
        <v>155998</v>
      </c>
      <c r="J17" s="94" t="s">
        <v>243</v>
      </c>
    </row>
    <row r="18" spans="1:10" x14ac:dyDescent="0.3">
      <c r="A18" s="87">
        <v>2017</v>
      </c>
      <c r="B18"/>
      <c r="C18" s="87">
        <v>2017</v>
      </c>
      <c r="D18" t="s">
        <v>60</v>
      </c>
      <c r="E18" t="s">
        <v>241</v>
      </c>
      <c r="F18" t="s">
        <v>212</v>
      </c>
      <c r="G18" t="s">
        <v>208</v>
      </c>
      <c r="I18" s="100">
        <v>1883830</v>
      </c>
      <c r="J18" s="94" t="s">
        <v>225</v>
      </c>
    </row>
    <row r="19" spans="1:10" x14ac:dyDescent="0.3">
      <c r="A19" s="87">
        <v>2017</v>
      </c>
      <c r="B19"/>
      <c r="C19" s="87">
        <v>2017</v>
      </c>
      <c r="D19" t="s">
        <v>60</v>
      </c>
      <c r="E19" t="s">
        <v>241</v>
      </c>
      <c r="F19" t="s">
        <v>212</v>
      </c>
      <c r="G19" t="s">
        <v>89</v>
      </c>
      <c r="H19" t="s">
        <v>236</v>
      </c>
      <c r="I19" s="100">
        <v>123248</v>
      </c>
      <c r="J19" s="94" t="s">
        <v>225</v>
      </c>
    </row>
    <row r="20" spans="1:10" x14ac:dyDescent="0.3">
      <c r="A20" s="87">
        <v>2017</v>
      </c>
      <c r="B20"/>
      <c r="C20" s="87">
        <v>2017</v>
      </c>
      <c r="D20" t="s">
        <v>60</v>
      </c>
      <c r="E20" t="s">
        <v>241</v>
      </c>
      <c r="F20" t="s">
        <v>214</v>
      </c>
      <c r="G20" t="s">
        <v>208</v>
      </c>
      <c r="I20" s="100">
        <v>1493479</v>
      </c>
      <c r="J20" s="94" t="s">
        <v>225</v>
      </c>
    </row>
    <row r="21" spans="1:10" x14ac:dyDescent="0.3">
      <c r="A21" s="87">
        <v>2017</v>
      </c>
      <c r="B21"/>
      <c r="C21" s="87">
        <v>2017</v>
      </c>
      <c r="D21" t="s">
        <v>60</v>
      </c>
      <c r="E21" t="s">
        <v>241</v>
      </c>
      <c r="F21" t="s">
        <v>214</v>
      </c>
      <c r="G21" t="s">
        <v>89</v>
      </c>
      <c r="H21" t="s">
        <v>236</v>
      </c>
      <c r="I21" s="100">
        <v>89955</v>
      </c>
      <c r="J21" s="94" t="s">
        <v>225</v>
      </c>
    </row>
    <row r="22" spans="1:10" x14ac:dyDescent="0.3">
      <c r="A22" s="87">
        <v>2017</v>
      </c>
      <c r="B22"/>
      <c r="C22" s="87">
        <v>2017</v>
      </c>
      <c r="D22" t="s">
        <v>78</v>
      </c>
      <c r="E22" t="s">
        <v>241</v>
      </c>
      <c r="F22" t="s">
        <v>212</v>
      </c>
      <c r="G22" t="s">
        <v>208</v>
      </c>
      <c r="I22" s="32">
        <v>281932</v>
      </c>
      <c r="J22" s="94" t="s">
        <v>225</v>
      </c>
    </row>
    <row r="23" spans="1:10" x14ac:dyDescent="0.3">
      <c r="A23" s="87">
        <v>2017</v>
      </c>
      <c r="B23"/>
      <c r="C23" s="87">
        <v>2017</v>
      </c>
      <c r="D23" t="s">
        <v>78</v>
      </c>
      <c r="E23" t="s">
        <v>241</v>
      </c>
      <c r="F23" t="s">
        <v>212</v>
      </c>
      <c r="G23" t="s">
        <v>242</v>
      </c>
      <c r="I23" s="32">
        <v>227991</v>
      </c>
      <c r="J23" s="94" t="s">
        <v>225</v>
      </c>
    </row>
    <row r="24" spans="1:10" x14ac:dyDescent="0.3">
      <c r="A24" s="87">
        <v>2017</v>
      </c>
      <c r="B24"/>
      <c r="C24" s="87">
        <v>2017</v>
      </c>
      <c r="D24" t="s">
        <v>78</v>
      </c>
      <c r="E24" t="s">
        <v>241</v>
      </c>
      <c r="F24" t="s">
        <v>214</v>
      </c>
      <c r="G24" t="s">
        <v>208</v>
      </c>
      <c r="I24" s="32">
        <v>211909</v>
      </c>
      <c r="J24" s="94" t="s">
        <v>225</v>
      </c>
    </row>
    <row r="25" spans="1:10" x14ac:dyDescent="0.3">
      <c r="A25" s="87">
        <v>2017</v>
      </c>
      <c r="B25"/>
      <c r="C25" s="87">
        <v>2017</v>
      </c>
      <c r="D25" t="s">
        <v>78</v>
      </c>
      <c r="E25" t="s">
        <v>241</v>
      </c>
      <c r="F25" t="s">
        <v>214</v>
      </c>
      <c r="G25" t="s">
        <v>242</v>
      </c>
      <c r="I25" s="32">
        <v>195601</v>
      </c>
      <c r="J25" s="94" t="s">
        <v>225</v>
      </c>
    </row>
    <row r="26" spans="1:10" x14ac:dyDescent="0.3">
      <c r="A26" s="87">
        <v>2018</v>
      </c>
      <c r="B26"/>
      <c r="C26" s="87">
        <v>2018</v>
      </c>
      <c r="D26" t="s">
        <v>60</v>
      </c>
      <c r="E26" t="s">
        <v>241</v>
      </c>
      <c r="F26" t="s">
        <v>212</v>
      </c>
      <c r="G26" t="s">
        <v>208</v>
      </c>
      <c r="I26" s="100">
        <v>1705458</v>
      </c>
      <c r="J26" s="94" t="s">
        <v>247</v>
      </c>
    </row>
    <row r="27" spans="1:10" x14ac:dyDescent="0.3">
      <c r="A27" s="87">
        <v>2018</v>
      </c>
      <c r="B27"/>
      <c r="C27" s="87">
        <v>2018</v>
      </c>
      <c r="D27" t="s">
        <v>60</v>
      </c>
      <c r="E27" t="s">
        <v>241</v>
      </c>
      <c r="F27" t="s">
        <v>212</v>
      </c>
      <c r="G27" t="s">
        <v>89</v>
      </c>
      <c r="H27" t="s">
        <v>236</v>
      </c>
      <c r="I27" s="100">
        <v>197500</v>
      </c>
      <c r="J27" s="94" t="s">
        <v>247</v>
      </c>
    </row>
    <row r="28" spans="1:10" x14ac:dyDescent="0.3">
      <c r="A28" s="87">
        <v>2018</v>
      </c>
      <c r="B28"/>
      <c r="C28" s="87">
        <v>2018</v>
      </c>
      <c r="D28" t="s">
        <v>60</v>
      </c>
      <c r="E28" t="s">
        <v>241</v>
      </c>
      <c r="F28" t="s">
        <v>212</v>
      </c>
      <c r="G28" t="s">
        <v>89</v>
      </c>
      <c r="H28" t="s">
        <v>238</v>
      </c>
      <c r="I28" s="100">
        <v>161909</v>
      </c>
      <c r="J28" s="94" t="s">
        <v>247</v>
      </c>
    </row>
    <row r="29" spans="1:10" x14ac:dyDescent="0.3">
      <c r="A29" s="87">
        <v>2018</v>
      </c>
      <c r="B29"/>
      <c r="C29" s="87">
        <v>2018</v>
      </c>
      <c r="D29" t="s">
        <v>60</v>
      </c>
      <c r="E29" t="s">
        <v>241</v>
      </c>
      <c r="F29" t="s">
        <v>214</v>
      </c>
      <c r="G29" t="s">
        <v>208</v>
      </c>
      <c r="I29" s="100">
        <v>1448016</v>
      </c>
      <c r="J29" s="94" t="s">
        <v>247</v>
      </c>
    </row>
    <row r="30" spans="1:10" x14ac:dyDescent="0.3">
      <c r="A30" s="87">
        <v>2018</v>
      </c>
      <c r="B30"/>
      <c r="C30" s="87">
        <v>2018</v>
      </c>
      <c r="D30" t="s">
        <v>60</v>
      </c>
      <c r="E30" t="s">
        <v>241</v>
      </c>
      <c r="F30" t="s">
        <v>214</v>
      </c>
      <c r="G30" t="s">
        <v>89</v>
      </c>
      <c r="H30" t="s">
        <v>236</v>
      </c>
      <c r="I30" s="100">
        <v>155348</v>
      </c>
      <c r="J30" s="94" t="s">
        <v>247</v>
      </c>
    </row>
    <row r="31" spans="1:10" x14ac:dyDescent="0.3">
      <c r="A31" s="87">
        <v>2018</v>
      </c>
      <c r="B31"/>
      <c r="C31" s="87">
        <v>2018</v>
      </c>
      <c r="D31" t="s">
        <v>60</v>
      </c>
      <c r="E31" t="s">
        <v>241</v>
      </c>
      <c r="F31" t="s">
        <v>214</v>
      </c>
      <c r="G31" t="s">
        <v>89</v>
      </c>
      <c r="H31" t="s">
        <v>238</v>
      </c>
      <c r="I31" s="100">
        <v>104158</v>
      </c>
      <c r="J31" s="94" t="s">
        <v>247</v>
      </c>
    </row>
    <row r="32" spans="1:10" x14ac:dyDescent="0.3">
      <c r="A32" s="87">
        <v>2018</v>
      </c>
      <c r="B32"/>
      <c r="C32" s="87">
        <v>2018</v>
      </c>
      <c r="D32" t="s">
        <v>78</v>
      </c>
      <c r="E32" t="s">
        <v>241</v>
      </c>
      <c r="F32" t="s">
        <v>212</v>
      </c>
      <c r="G32" t="s">
        <v>208</v>
      </c>
      <c r="I32" s="32">
        <v>259972</v>
      </c>
      <c r="J32" s="94" t="s">
        <v>247</v>
      </c>
    </row>
    <row r="33" spans="1:10" x14ac:dyDescent="0.3">
      <c r="A33" s="87">
        <v>2018</v>
      </c>
      <c r="B33"/>
      <c r="C33" s="87">
        <v>2018</v>
      </c>
      <c r="D33" t="s">
        <v>78</v>
      </c>
      <c r="E33" t="s">
        <v>241</v>
      </c>
      <c r="F33" t="s">
        <v>212</v>
      </c>
      <c r="G33" t="s">
        <v>89</v>
      </c>
      <c r="H33" t="s">
        <v>238</v>
      </c>
      <c r="I33" s="32">
        <v>4782</v>
      </c>
      <c r="J33" s="94" t="s">
        <v>247</v>
      </c>
    </row>
    <row r="34" spans="1:10" x14ac:dyDescent="0.3">
      <c r="A34" s="87">
        <v>2018</v>
      </c>
      <c r="B34"/>
      <c r="C34" s="87">
        <v>2018</v>
      </c>
      <c r="D34" t="s">
        <v>78</v>
      </c>
      <c r="E34" t="s">
        <v>241</v>
      </c>
      <c r="F34" t="s">
        <v>212</v>
      </c>
      <c r="G34" t="s">
        <v>242</v>
      </c>
      <c r="I34" s="32">
        <v>256384</v>
      </c>
      <c r="J34" s="94" t="s">
        <v>247</v>
      </c>
    </row>
    <row r="35" spans="1:10" x14ac:dyDescent="0.3">
      <c r="A35" s="87">
        <v>2018</v>
      </c>
      <c r="B35"/>
      <c r="C35" s="87">
        <v>2018</v>
      </c>
      <c r="D35" t="s">
        <v>78</v>
      </c>
      <c r="E35" t="s">
        <v>241</v>
      </c>
      <c r="F35" t="s">
        <v>214</v>
      </c>
      <c r="G35" t="s">
        <v>208</v>
      </c>
      <c r="I35" s="32">
        <v>158330</v>
      </c>
      <c r="J35" s="94" t="s">
        <v>247</v>
      </c>
    </row>
    <row r="36" spans="1:10" x14ac:dyDescent="0.3">
      <c r="A36" s="87">
        <v>2018</v>
      </c>
      <c r="B36"/>
      <c r="C36" s="87">
        <v>2018</v>
      </c>
      <c r="D36" t="s">
        <v>78</v>
      </c>
      <c r="E36" t="s">
        <v>241</v>
      </c>
      <c r="F36" t="s">
        <v>214</v>
      </c>
      <c r="G36" t="s">
        <v>89</v>
      </c>
      <c r="H36" t="s">
        <v>238</v>
      </c>
      <c r="I36" s="95">
        <v>846</v>
      </c>
      <c r="J36" s="94" t="s">
        <v>247</v>
      </c>
    </row>
    <row r="37" spans="1:10" x14ac:dyDescent="0.3">
      <c r="A37" s="87">
        <v>2018</v>
      </c>
      <c r="B37"/>
      <c r="C37" s="87">
        <v>2018</v>
      </c>
      <c r="D37" t="s">
        <v>78</v>
      </c>
      <c r="E37" t="s">
        <v>241</v>
      </c>
      <c r="F37" t="s">
        <v>214</v>
      </c>
      <c r="G37" t="s">
        <v>242</v>
      </c>
      <c r="I37" s="95">
        <v>182453</v>
      </c>
      <c r="J37" s="94" t="s">
        <v>247</v>
      </c>
    </row>
    <row r="38" spans="1:10" x14ac:dyDescent="0.3">
      <c r="A38" s="87">
        <v>2019</v>
      </c>
      <c r="B38"/>
      <c r="C38" s="87">
        <v>2019</v>
      </c>
      <c r="D38" t="s">
        <v>60</v>
      </c>
      <c r="E38" t="s">
        <v>241</v>
      </c>
      <c r="F38" t="s">
        <v>212</v>
      </c>
      <c r="G38" t="s">
        <v>208</v>
      </c>
      <c r="I38" s="100">
        <v>1376819</v>
      </c>
      <c r="J38" s="94" t="s">
        <v>245</v>
      </c>
    </row>
    <row r="39" spans="1:10" x14ac:dyDescent="0.3">
      <c r="A39" s="87">
        <v>2019</v>
      </c>
      <c r="B39"/>
      <c r="C39" s="87">
        <v>2019</v>
      </c>
      <c r="D39" t="s">
        <v>60</v>
      </c>
      <c r="E39" t="s">
        <v>241</v>
      </c>
      <c r="F39" t="s">
        <v>212</v>
      </c>
      <c r="G39" t="s">
        <v>89</v>
      </c>
      <c r="H39" t="s">
        <v>236</v>
      </c>
      <c r="I39" s="100">
        <v>265459</v>
      </c>
      <c r="J39" s="94" t="s">
        <v>245</v>
      </c>
    </row>
    <row r="40" spans="1:10" x14ac:dyDescent="0.3">
      <c r="A40" s="87">
        <v>2019</v>
      </c>
      <c r="B40"/>
      <c r="C40" s="87">
        <v>2019</v>
      </c>
      <c r="D40" t="s">
        <v>60</v>
      </c>
      <c r="E40" t="s">
        <v>241</v>
      </c>
      <c r="F40" t="s">
        <v>212</v>
      </c>
      <c r="G40" t="s">
        <v>89</v>
      </c>
      <c r="H40" t="s">
        <v>238</v>
      </c>
      <c r="I40" s="100">
        <v>287648</v>
      </c>
      <c r="J40" s="94" t="s">
        <v>245</v>
      </c>
    </row>
    <row r="41" spans="1:10" x14ac:dyDescent="0.3">
      <c r="A41" s="87">
        <v>2019</v>
      </c>
      <c r="B41"/>
      <c r="C41" s="87">
        <v>2019</v>
      </c>
      <c r="D41" t="s">
        <v>60</v>
      </c>
      <c r="E41" t="s">
        <v>241</v>
      </c>
      <c r="F41" t="s">
        <v>214</v>
      </c>
      <c r="G41" t="s">
        <v>208</v>
      </c>
      <c r="I41" s="100">
        <v>1207004</v>
      </c>
      <c r="J41" s="94" t="s">
        <v>245</v>
      </c>
    </row>
    <row r="42" spans="1:10" x14ac:dyDescent="0.3">
      <c r="A42" s="87">
        <v>2019</v>
      </c>
      <c r="B42"/>
      <c r="C42" s="87">
        <v>2019</v>
      </c>
      <c r="D42" t="s">
        <v>60</v>
      </c>
      <c r="E42" t="s">
        <v>241</v>
      </c>
      <c r="F42" t="s">
        <v>214</v>
      </c>
      <c r="G42" t="s">
        <v>89</v>
      </c>
      <c r="H42" t="s">
        <v>236</v>
      </c>
      <c r="I42" s="100">
        <v>203832</v>
      </c>
      <c r="J42" s="94" t="s">
        <v>245</v>
      </c>
    </row>
    <row r="43" spans="1:10" x14ac:dyDescent="0.3">
      <c r="A43" s="87">
        <v>2019</v>
      </c>
      <c r="B43"/>
      <c r="C43" s="87">
        <v>2019</v>
      </c>
      <c r="D43" t="s">
        <v>60</v>
      </c>
      <c r="E43" t="s">
        <v>241</v>
      </c>
      <c r="F43" t="s">
        <v>214</v>
      </c>
      <c r="G43" t="s">
        <v>89</v>
      </c>
      <c r="H43" t="s">
        <v>238</v>
      </c>
      <c r="I43" s="100">
        <v>195792</v>
      </c>
      <c r="J43" s="94" t="s">
        <v>245</v>
      </c>
    </row>
    <row r="44" spans="1:10" x14ac:dyDescent="0.3">
      <c r="A44" s="87">
        <v>2019</v>
      </c>
      <c r="C44" s="87">
        <v>2019</v>
      </c>
      <c r="D44" t="s">
        <v>78</v>
      </c>
      <c r="E44" t="s">
        <v>241</v>
      </c>
      <c r="F44" t="s">
        <v>212</v>
      </c>
      <c r="G44" t="s">
        <v>242</v>
      </c>
      <c r="I44" s="32">
        <v>148086</v>
      </c>
      <c r="J44" s="94" t="s">
        <v>245</v>
      </c>
    </row>
    <row r="45" spans="1:10" x14ac:dyDescent="0.3">
      <c r="A45" s="87">
        <v>2019</v>
      </c>
      <c r="B45"/>
      <c r="C45" s="87">
        <v>2019</v>
      </c>
      <c r="D45" t="s">
        <v>78</v>
      </c>
      <c r="E45" t="s">
        <v>241</v>
      </c>
      <c r="F45" t="s">
        <v>212</v>
      </c>
      <c r="G45" t="s">
        <v>208</v>
      </c>
      <c r="I45" s="32">
        <v>137918</v>
      </c>
      <c r="J45" s="94" t="s">
        <v>245</v>
      </c>
    </row>
    <row r="46" spans="1:10" x14ac:dyDescent="0.3">
      <c r="A46" s="87">
        <v>2019</v>
      </c>
      <c r="B46"/>
      <c r="C46" s="87">
        <v>2019</v>
      </c>
      <c r="D46" t="s">
        <v>78</v>
      </c>
      <c r="E46" t="s">
        <v>241</v>
      </c>
      <c r="F46" t="s">
        <v>212</v>
      </c>
      <c r="G46" t="s">
        <v>89</v>
      </c>
      <c r="H46" t="s">
        <v>238</v>
      </c>
      <c r="I46" s="32">
        <v>4708</v>
      </c>
      <c r="J46" s="94" t="s">
        <v>245</v>
      </c>
    </row>
    <row r="47" spans="1:10" x14ac:dyDescent="0.3">
      <c r="A47" s="87">
        <v>2019</v>
      </c>
      <c r="C47" s="87">
        <v>2019</v>
      </c>
      <c r="D47" t="s">
        <v>78</v>
      </c>
      <c r="E47" t="s">
        <v>241</v>
      </c>
      <c r="F47" t="s">
        <v>214</v>
      </c>
      <c r="G47" t="s">
        <v>242</v>
      </c>
      <c r="I47" s="95">
        <v>162293</v>
      </c>
      <c r="J47" s="94" t="s">
        <v>245</v>
      </c>
    </row>
    <row r="48" spans="1:10" x14ac:dyDescent="0.3">
      <c r="A48" s="87">
        <v>2019</v>
      </c>
      <c r="B48"/>
      <c r="C48" s="87">
        <v>2019</v>
      </c>
      <c r="D48" t="s">
        <v>78</v>
      </c>
      <c r="E48" t="s">
        <v>241</v>
      </c>
      <c r="F48" t="s">
        <v>214</v>
      </c>
      <c r="G48" t="s">
        <v>208</v>
      </c>
      <c r="I48" s="32">
        <v>122380</v>
      </c>
      <c r="J48" s="94" t="s">
        <v>245</v>
      </c>
    </row>
    <row r="49" spans="1:10" x14ac:dyDescent="0.3">
      <c r="A49" s="87">
        <v>2019</v>
      </c>
      <c r="B49"/>
      <c r="C49" s="87">
        <v>2019</v>
      </c>
      <c r="D49" t="s">
        <v>78</v>
      </c>
      <c r="E49" t="s">
        <v>241</v>
      </c>
      <c r="F49" t="s">
        <v>214</v>
      </c>
      <c r="G49" t="s">
        <v>89</v>
      </c>
      <c r="H49" t="s">
        <v>238</v>
      </c>
      <c r="I49" s="95">
        <v>684</v>
      </c>
      <c r="J49" s="94" t="s">
        <v>245</v>
      </c>
    </row>
    <row r="50" spans="1:10" x14ac:dyDescent="0.3">
      <c r="A50" s="87">
        <v>2020</v>
      </c>
      <c r="B50"/>
      <c r="C50" s="87">
        <v>2020</v>
      </c>
      <c r="D50" t="s">
        <v>60</v>
      </c>
      <c r="E50" t="s">
        <v>241</v>
      </c>
      <c r="F50" t="s">
        <v>212</v>
      </c>
      <c r="G50" t="s">
        <v>208</v>
      </c>
      <c r="I50" s="100">
        <v>1191903</v>
      </c>
      <c r="J50" s="94" t="s">
        <v>248</v>
      </c>
    </row>
    <row r="51" spans="1:10" x14ac:dyDescent="0.3">
      <c r="A51" s="87">
        <v>2020</v>
      </c>
      <c r="B51"/>
      <c r="C51" s="87">
        <v>2020</v>
      </c>
      <c r="D51" t="s">
        <v>60</v>
      </c>
      <c r="E51" t="s">
        <v>241</v>
      </c>
      <c r="F51" t="s">
        <v>212</v>
      </c>
      <c r="G51" t="s">
        <v>89</v>
      </c>
      <c r="H51" t="s">
        <v>236</v>
      </c>
      <c r="I51" s="100">
        <v>305328</v>
      </c>
      <c r="J51" s="94" t="s">
        <v>248</v>
      </c>
    </row>
    <row r="52" spans="1:10" x14ac:dyDescent="0.3">
      <c r="A52" s="87">
        <v>2020</v>
      </c>
      <c r="B52"/>
      <c r="C52" s="87">
        <v>2020</v>
      </c>
      <c r="D52" t="s">
        <v>60</v>
      </c>
      <c r="E52" t="s">
        <v>241</v>
      </c>
      <c r="F52" t="s">
        <v>212</v>
      </c>
      <c r="G52" t="s">
        <v>89</v>
      </c>
      <c r="H52" t="s">
        <v>238</v>
      </c>
      <c r="I52" s="100">
        <v>332870</v>
      </c>
      <c r="J52" s="94" t="s">
        <v>248</v>
      </c>
    </row>
    <row r="53" spans="1:10" x14ac:dyDescent="0.3">
      <c r="A53" s="87">
        <v>2020</v>
      </c>
      <c r="B53"/>
      <c r="C53" s="87">
        <v>2020</v>
      </c>
      <c r="D53" t="s">
        <v>60</v>
      </c>
      <c r="E53" t="s">
        <v>241</v>
      </c>
      <c r="F53" t="s">
        <v>214</v>
      </c>
      <c r="G53" t="s">
        <v>208</v>
      </c>
      <c r="I53" s="100">
        <v>1000539</v>
      </c>
      <c r="J53" s="94" t="s">
        <v>248</v>
      </c>
    </row>
    <row r="54" spans="1:10" x14ac:dyDescent="0.3">
      <c r="A54" s="87">
        <v>2020</v>
      </c>
      <c r="B54"/>
      <c r="C54" s="87">
        <v>2020</v>
      </c>
      <c r="D54" t="s">
        <v>60</v>
      </c>
      <c r="E54" t="s">
        <v>241</v>
      </c>
      <c r="F54" t="s">
        <v>214</v>
      </c>
      <c r="G54" t="s">
        <v>89</v>
      </c>
      <c r="H54" t="s">
        <v>236</v>
      </c>
      <c r="I54" s="100">
        <v>216165</v>
      </c>
      <c r="J54" s="94" t="s">
        <v>248</v>
      </c>
    </row>
    <row r="55" spans="1:10" x14ac:dyDescent="0.3">
      <c r="A55" s="87">
        <v>2020</v>
      </c>
      <c r="B55"/>
      <c r="C55" s="87">
        <v>2020</v>
      </c>
      <c r="D55" t="s">
        <v>60</v>
      </c>
      <c r="E55" t="s">
        <v>241</v>
      </c>
      <c r="F55" t="s">
        <v>214</v>
      </c>
      <c r="G55" t="s">
        <v>89</v>
      </c>
      <c r="H55" t="s">
        <v>238</v>
      </c>
      <c r="I55" s="100">
        <v>237495</v>
      </c>
      <c r="J55" s="94" t="s">
        <v>248</v>
      </c>
    </row>
    <row r="56" spans="1:10" x14ac:dyDescent="0.3">
      <c r="A56" s="87">
        <v>2020</v>
      </c>
      <c r="C56" s="87">
        <v>2020</v>
      </c>
      <c r="D56" t="s">
        <v>78</v>
      </c>
      <c r="E56" t="s">
        <v>241</v>
      </c>
      <c r="F56" t="s">
        <v>212</v>
      </c>
      <c r="G56" t="s">
        <v>242</v>
      </c>
      <c r="I56" s="32">
        <v>195384</v>
      </c>
      <c r="J56" s="94" t="s">
        <v>248</v>
      </c>
    </row>
    <row r="57" spans="1:10" x14ac:dyDescent="0.3">
      <c r="A57" s="87">
        <v>2020</v>
      </c>
      <c r="B57"/>
      <c r="C57" s="87">
        <v>2020</v>
      </c>
      <c r="D57" t="s">
        <v>78</v>
      </c>
      <c r="E57" t="s">
        <v>241</v>
      </c>
      <c r="F57" t="s">
        <v>212</v>
      </c>
      <c r="G57" t="s">
        <v>208</v>
      </c>
      <c r="I57" s="32">
        <v>154932</v>
      </c>
      <c r="J57" s="94" t="s">
        <v>248</v>
      </c>
    </row>
    <row r="58" spans="1:10" x14ac:dyDescent="0.3">
      <c r="A58" s="87">
        <v>2020</v>
      </c>
      <c r="B58"/>
      <c r="C58" s="87">
        <v>2020</v>
      </c>
      <c r="D58" t="s">
        <v>78</v>
      </c>
      <c r="E58" t="s">
        <v>241</v>
      </c>
      <c r="F58" t="s">
        <v>212</v>
      </c>
      <c r="G58" t="s">
        <v>89</v>
      </c>
      <c r="H58" t="s">
        <v>238</v>
      </c>
      <c r="I58" s="32">
        <v>7481</v>
      </c>
      <c r="J58" s="94" t="s">
        <v>248</v>
      </c>
    </row>
    <row r="59" spans="1:10" x14ac:dyDescent="0.3">
      <c r="A59" s="87">
        <v>2020</v>
      </c>
      <c r="C59" s="87">
        <v>2020</v>
      </c>
      <c r="D59" t="s">
        <v>78</v>
      </c>
      <c r="E59" t="s">
        <v>241</v>
      </c>
      <c r="F59" t="s">
        <v>214</v>
      </c>
      <c r="G59" t="s">
        <v>242</v>
      </c>
      <c r="I59" s="32">
        <v>213387</v>
      </c>
      <c r="J59" s="94" t="s">
        <v>248</v>
      </c>
    </row>
    <row r="60" spans="1:10" x14ac:dyDescent="0.3">
      <c r="A60" s="87">
        <v>2020</v>
      </c>
      <c r="B60"/>
      <c r="C60" s="87">
        <v>2020</v>
      </c>
      <c r="D60" t="s">
        <v>78</v>
      </c>
      <c r="E60" t="s">
        <v>241</v>
      </c>
      <c r="F60" t="s">
        <v>214</v>
      </c>
      <c r="G60" t="s">
        <v>208</v>
      </c>
      <c r="I60" s="32">
        <v>146951</v>
      </c>
      <c r="J60" s="94" t="s">
        <v>248</v>
      </c>
    </row>
    <row r="61" spans="1:10" x14ac:dyDescent="0.3">
      <c r="A61" s="87">
        <v>2020</v>
      </c>
      <c r="B61"/>
      <c r="C61" s="87">
        <v>2020</v>
      </c>
      <c r="D61" t="s">
        <v>78</v>
      </c>
      <c r="E61" t="s">
        <v>241</v>
      </c>
      <c r="F61" t="s">
        <v>214</v>
      </c>
      <c r="G61" t="s">
        <v>89</v>
      </c>
      <c r="H61" t="s">
        <v>238</v>
      </c>
      <c r="I61" s="32">
        <v>2229</v>
      </c>
      <c r="J61" s="94" t="s">
        <v>248</v>
      </c>
    </row>
    <row r="62" spans="1:10" x14ac:dyDescent="0.3">
      <c r="A62" s="87">
        <v>2021</v>
      </c>
      <c r="B62"/>
      <c r="C62" s="87">
        <v>2021</v>
      </c>
      <c r="D62" t="s">
        <v>60</v>
      </c>
      <c r="E62" t="s">
        <v>241</v>
      </c>
      <c r="F62" t="s">
        <v>212</v>
      </c>
      <c r="G62" t="s">
        <v>208</v>
      </c>
      <c r="I62" s="100">
        <v>168501</v>
      </c>
      <c r="J62" s="94" t="s">
        <v>249</v>
      </c>
    </row>
    <row r="63" spans="1:10" x14ac:dyDescent="0.3">
      <c r="A63" s="87">
        <v>2021</v>
      </c>
      <c r="B63"/>
      <c r="C63" s="87">
        <v>2021</v>
      </c>
      <c r="D63" t="s">
        <v>60</v>
      </c>
      <c r="E63" t="s">
        <v>241</v>
      </c>
      <c r="F63" t="s">
        <v>212</v>
      </c>
      <c r="G63" t="s">
        <v>89</v>
      </c>
      <c r="H63" t="s">
        <v>236</v>
      </c>
      <c r="I63" s="100">
        <v>91530</v>
      </c>
      <c r="J63" s="94" t="s">
        <v>249</v>
      </c>
    </row>
    <row r="64" spans="1:10" x14ac:dyDescent="0.3">
      <c r="A64" s="87">
        <v>2021</v>
      </c>
      <c r="B64"/>
      <c r="C64" s="87">
        <v>2021</v>
      </c>
      <c r="D64" t="s">
        <v>60</v>
      </c>
      <c r="E64" t="s">
        <v>241</v>
      </c>
      <c r="F64" t="s">
        <v>212</v>
      </c>
      <c r="G64" t="s">
        <v>89</v>
      </c>
      <c r="H64" t="s">
        <v>238</v>
      </c>
      <c r="I64" s="100">
        <v>31515</v>
      </c>
      <c r="J64" s="94" t="s">
        <v>249</v>
      </c>
    </row>
    <row r="65" spans="1:10" x14ac:dyDescent="0.3">
      <c r="A65" s="87">
        <v>2021</v>
      </c>
      <c r="B65"/>
      <c r="C65" s="87">
        <v>2021</v>
      </c>
      <c r="D65" t="s">
        <v>60</v>
      </c>
      <c r="E65" t="s">
        <v>241</v>
      </c>
      <c r="F65" t="s">
        <v>214</v>
      </c>
      <c r="G65" t="s">
        <v>208</v>
      </c>
      <c r="I65" s="100">
        <v>126712</v>
      </c>
      <c r="J65" s="94" t="s">
        <v>249</v>
      </c>
    </row>
    <row r="66" spans="1:10" x14ac:dyDescent="0.3">
      <c r="A66" s="87">
        <v>2021</v>
      </c>
      <c r="B66"/>
      <c r="C66" s="87">
        <v>2021</v>
      </c>
      <c r="D66" t="s">
        <v>60</v>
      </c>
      <c r="E66" t="s">
        <v>241</v>
      </c>
      <c r="F66" t="s">
        <v>214</v>
      </c>
      <c r="G66" t="s">
        <v>89</v>
      </c>
      <c r="H66" t="s">
        <v>236</v>
      </c>
      <c r="I66" s="100">
        <v>45273</v>
      </c>
      <c r="J66" s="94" t="s">
        <v>249</v>
      </c>
    </row>
    <row r="67" spans="1:10" x14ac:dyDescent="0.3">
      <c r="A67" s="87">
        <v>2021</v>
      </c>
      <c r="B67"/>
      <c r="C67" s="87">
        <v>2021</v>
      </c>
      <c r="D67" t="s">
        <v>60</v>
      </c>
      <c r="E67" t="s">
        <v>241</v>
      </c>
      <c r="F67" t="s">
        <v>214</v>
      </c>
      <c r="G67" t="s">
        <v>89</v>
      </c>
      <c r="H67" t="s">
        <v>238</v>
      </c>
      <c r="I67" s="100">
        <v>25342</v>
      </c>
      <c r="J67" s="94" t="s">
        <v>249</v>
      </c>
    </row>
    <row r="68" spans="1:10" x14ac:dyDescent="0.3">
      <c r="A68" s="87">
        <v>2021</v>
      </c>
      <c r="B68"/>
      <c r="C68" s="87">
        <v>2021</v>
      </c>
      <c r="D68" t="s">
        <v>78</v>
      </c>
      <c r="E68" t="s">
        <v>241</v>
      </c>
      <c r="F68" t="s">
        <v>212</v>
      </c>
      <c r="G68" t="s">
        <v>215</v>
      </c>
      <c r="I68" s="32">
        <v>197058</v>
      </c>
      <c r="J68" s="94" t="s">
        <v>249</v>
      </c>
    </row>
    <row r="69" spans="1:10" x14ac:dyDescent="0.3">
      <c r="A69" s="87">
        <v>2021</v>
      </c>
      <c r="B69"/>
      <c r="C69" s="87">
        <v>2021</v>
      </c>
      <c r="D69" t="s">
        <v>78</v>
      </c>
      <c r="E69" t="s">
        <v>241</v>
      </c>
      <c r="F69" t="s">
        <v>212</v>
      </c>
      <c r="G69" t="s">
        <v>208</v>
      </c>
      <c r="I69" s="32">
        <v>179372</v>
      </c>
      <c r="J69" s="94" t="s">
        <v>249</v>
      </c>
    </row>
    <row r="70" spans="1:10" x14ac:dyDescent="0.3">
      <c r="A70" s="87">
        <v>2021</v>
      </c>
      <c r="B70"/>
      <c r="C70" s="87">
        <v>2021</v>
      </c>
      <c r="D70" t="s">
        <v>78</v>
      </c>
      <c r="E70" t="s">
        <v>241</v>
      </c>
      <c r="F70" t="s">
        <v>212</v>
      </c>
      <c r="G70" t="s">
        <v>89</v>
      </c>
      <c r="H70" t="s">
        <v>236</v>
      </c>
      <c r="I70" s="32">
        <v>31685</v>
      </c>
      <c r="J70" s="94" t="s">
        <v>249</v>
      </c>
    </row>
    <row r="71" spans="1:10" x14ac:dyDescent="0.3">
      <c r="A71" s="87">
        <v>2021</v>
      </c>
      <c r="B71"/>
      <c r="C71" s="87">
        <v>2021</v>
      </c>
      <c r="D71" t="s">
        <v>78</v>
      </c>
      <c r="E71" t="s">
        <v>241</v>
      </c>
      <c r="F71" t="s">
        <v>212</v>
      </c>
      <c r="G71" t="s">
        <v>89</v>
      </c>
      <c r="H71" t="s">
        <v>238</v>
      </c>
      <c r="I71" s="32">
        <v>8037</v>
      </c>
      <c r="J71" s="94" t="s">
        <v>249</v>
      </c>
    </row>
    <row r="72" spans="1:10" x14ac:dyDescent="0.3">
      <c r="A72" s="87">
        <v>2021</v>
      </c>
      <c r="B72"/>
      <c r="C72" s="87">
        <v>2021</v>
      </c>
      <c r="D72" t="s">
        <v>78</v>
      </c>
      <c r="E72" t="s">
        <v>241</v>
      </c>
      <c r="F72" t="s">
        <v>214</v>
      </c>
      <c r="G72" t="s">
        <v>215</v>
      </c>
      <c r="I72" s="32">
        <v>213963</v>
      </c>
      <c r="J72" s="94" t="s">
        <v>249</v>
      </c>
    </row>
    <row r="73" spans="1:10" x14ac:dyDescent="0.3">
      <c r="A73" s="87">
        <v>2021</v>
      </c>
      <c r="B73"/>
      <c r="C73" s="87">
        <v>2021</v>
      </c>
      <c r="D73" t="s">
        <v>78</v>
      </c>
      <c r="E73" t="s">
        <v>241</v>
      </c>
      <c r="F73" t="s">
        <v>214</v>
      </c>
      <c r="G73" t="s">
        <v>208</v>
      </c>
      <c r="I73" s="32">
        <v>126583</v>
      </c>
      <c r="J73" s="94" t="s">
        <v>249</v>
      </c>
    </row>
    <row r="74" spans="1:10" x14ac:dyDescent="0.3">
      <c r="A74" s="87">
        <v>2021</v>
      </c>
      <c r="B74"/>
      <c r="C74" s="87">
        <v>2021</v>
      </c>
      <c r="D74" t="s">
        <v>78</v>
      </c>
      <c r="E74" t="s">
        <v>241</v>
      </c>
      <c r="F74" t="s">
        <v>214</v>
      </c>
      <c r="G74" t="s">
        <v>89</v>
      </c>
      <c r="H74" t="s">
        <v>236</v>
      </c>
      <c r="I74" s="32">
        <v>2451</v>
      </c>
      <c r="J74" s="94" t="s">
        <v>249</v>
      </c>
    </row>
    <row r="75" spans="1:10" x14ac:dyDescent="0.3">
      <c r="A75" s="87">
        <v>2021</v>
      </c>
      <c r="B75"/>
      <c r="C75" s="87">
        <v>2021</v>
      </c>
      <c r="D75" t="s">
        <v>78</v>
      </c>
      <c r="E75" t="s">
        <v>241</v>
      </c>
      <c r="F75" t="s">
        <v>214</v>
      </c>
      <c r="G75" t="s">
        <v>89</v>
      </c>
      <c r="H75" t="s">
        <v>238</v>
      </c>
      <c r="I75" s="32">
        <v>1748</v>
      </c>
      <c r="J75" s="89" t="s">
        <v>249</v>
      </c>
    </row>
    <row r="76" spans="1:10" x14ac:dyDescent="0.3">
      <c r="A76" s="99">
        <v>2022</v>
      </c>
      <c r="B76"/>
      <c r="C76" s="99">
        <v>2022</v>
      </c>
      <c r="D76" t="s">
        <v>60</v>
      </c>
      <c r="E76" t="s">
        <v>241</v>
      </c>
      <c r="F76" t="s">
        <v>212</v>
      </c>
      <c r="G76" t="s">
        <v>208</v>
      </c>
      <c r="I76" s="101">
        <v>152654</v>
      </c>
      <c r="J76" s="97"/>
    </row>
    <row r="77" spans="1:10" x14ac:dyDescent="0.3">
      <c r="A77" s="99">
        <v>2022</v>
      </c>
      <c r="B77"/>
      <c r="C77" s="99">
        <v>2022</v>
      </c>
      <c r="D77" t="s">
        <v>60</v>
      </c>
      <c r="E77" t="s">
        <v>241</v>
      </c>
      <c r="F77" t="s">
        <v>212</v>
      </c>
      <c r="G77" t="s">
        <v>89</v>
      </c>
      <c r="H77" t="s">
        <v>236</v>
      </c>
      <c r="I77" s="101">
        <v>140272</v>
      </c>
      <c r="J77" s="97"/>
    </row>
    <row r="78" spans="1:10" x14ac:dyDescent="0.3">
      <c r="A78" s="99">
        <v>2022</v>
      </c>
      <c r="B78"/>
      <c r="C78" s="99">
        <v>2022</v>
      </c>
      <c r="D78" t="s">
        <v>60</v>
      </c>
      <c r="E78" t="s">
        <v>241</v>
      </c>
      <c r="F78" t="s">
        <v>212</v>
      </c>
      <c r="G78" t="s">
        <v>89</v>
      </c>
      <c r="H78" t="s">
        <v>238</v>
      </c>
      <c r="I78" s="101">
        <v>13027</v>
      </c>
      <c r="J78" s="97"/>
    </row>
    <row r="79" spans="1:10" x14ac:dyDescent="0.3">
      <c r="A79" s="99">
        <v>2022</v>
      </c>
      <c r="B79"/>
      <c r="C79" s="99">
        <v>2022</v>
      </c>
      <c r="D79" t="s">
        <v>60</v>
      </c>
      <c r="E79" t="s">
        <v>241</v>
      </c>
      <c r="F79" t="s">
        <v>214</v>
      </c>
      <c r="G79" t="s">
        <v>208</v>
      </c>
      <c r="I79" s="101">
        <v>110802</v>
      </c>
      <c r="J79" s="97"/>
    </row>
    <row r="80" spans="1:10" x14ac:dyDescent="0.3">
      <c r="A80" s="99">
        <v>2022</v>
      </c>
      <c r="B80"/>
      <c r="C80" s="99">
        <v>2022</v>
      </c>
      <c r="D80" t="s">
        <v>60</v>
      </c>
      <c r="E80" t="s">
        <v>241</v>
      </c>
      <c r="F80" t="s">
        <v>214</v>
      </c>
      <c r="G80" t="s">
        <v>89</v>
      </c>
      <c r="H80" t="s">
        <v>236</v>
      </c>
      <c r="I80" s="101">
        <v>80792</v>
      </c>
      <c r="J80" s="97"/>
    </row>
    <row r="81" spans="1:10" x14ac:dyDescent="0.3">
      <c r="A81" s="99">
        <v>2022</v>
      </c>
      <c r="B81"/>
      <c r="C81" s="99">
        <v>2022</v>
      </c>
      <c r="D81" t="s">
        <v>60</v>
      </c>
      <c r="E81" t="s">
        <v>241</v>
      </c>
      <c r="F81" t="s">
        <v>214</v>
      </c>
      <c r="G81" t="s">
        <v>89</v>
      </c>
      <c r="H81" t="s">
        <v>238</v>
      </c>
      <c r="I81" s="101">
        <v>7654</v>
      </c>
      <c r="J81" s="97"/>
    </row>
    <row r="82" spans="1:10" x14ac:dyDescent="0.3">
      <c r="A82" s="99">
        <v>2022</v>
      </c>
      <c r="B82"/>
      <c r="C82" s="99">
        <v>2022</v>
      </c>
      <c r="D82" t="s">
        <v>78</v>
      </c>
      <c r="E82" t="s">
        <v>241</v>
      </c>
      <c r="F82" t="s">
        <v>212</v>
      </c>
      <c r="G82" t="s">
        <v>215</v>
      </c>
      <c r="I82" s="32">
        <v>214811</v>
      </c>
    </row>
    <row r="83" spans="1:10" x14ac:dyDescent="0.3">
      <c r="A83" s="99">
        <v>2022</v>
      </c>
      <c r="B83"/>
      <c r="C83" s="99">
        <v>2022</v>
      </c>
      <c r="D83" t="s">
        <v>78</v>
      </c>
      <c r="E83" t="s">
        <v>241</v>
      </c>
      <c r="F83" t="s">
        <v>212</v>
      </c>
      <c r="G83" t="s">
        <v>208</v>
      </c>
      <c r="I83" s="32">
        <v>198272</v>
      </c>
      <c r="J83" s="97"/>
    </row>
    <row r="84" spans="1:10" x14ac:dyDescent="0.3">
      <c r="A84" s="99">
        <v>2022</v>
      </c>
      <c r="B84"/>
      <c r="C84" s="99">
        <v>2022</v>
      </c>
      <c r="D84" t="s">
        <v>78</v>
      </c>
      <c r="E84" t="s">
        <v>241</v>
      </c>
      <c r="F84" t="s">
        <v>212</v>
      </c>
      <c r="G84" t="s">
        <v>89</v>
      </c>
      <c r="H84" t="s">
        <v>236</v>
      </c>
      <c r="I84" s="32">
        <v>53275</v>
      </c>
      <c r="J84" s="97"/>
    </row>
    <row r="85" spans="1:10" x14ac:dyDescent="0.3">
      <c r="A85" s="99">
        <v>2022</v>
      </c>
      <c r="B85"/>
      <c r="C85" s="99">
        <v>2022</v>
      </c>
      <c r="D85" t="s">
        <v>78</v>
      </c>
      <c r="E85" t="s">
        <v>241</v>
      </c>
      <c r="F85" t="s">
        <v>212</v>
      </c>
      <c r="G85" t="s">
        <v>89</v>
      </c>
      <c r="H85" t="s">
        <v>238</v>
      </c>
      <c r="I85" s="32">
        <v>9157</v>
      </c>
      <c r="J85" s="97"/>
    </row>
    <row r="86" spans="1:10" x14ac:dyDescent="0.3">
      <c r="A86" s="99">
        <v>2022</v>
      </c>
      <c r="B86"/>
      <c r="C86" s="99">
        <v>2022</v>
      </c>
      <c r="D86" t="s">
        <v>78</v>
      </c>
      <c r="E86" t="s">
        <v>241</v>
      </c>
      <c r="F86" t="s">
        <v>214</v>
      </c>
      <c r="G86" t="s">
        <v>215</v>
      </c>
      <c r="I86" s="32">
        <v>211275</v>
      </c>
    </row>
    <row r="87" spans="1:10" x14ac:dyDescent="0.3">
      <c r="A87" s="99">
        <v>2022</v>
      </c>
      <c r="B87"/>
      <c r="C87" s="99">
        <v>2022</v>
      </c>
      <c r="D87" t="s">
        <v>78</v>
      </c>
      <c r="E87" t="s">
        <v>241</v>
      </c>
      <c r="F87" t="s">
        <v>214</v>
      </c>
      <c r="G87" t="s">
        <v>208</v>
      </c>
      <c r="I87" s="32">
        <v>123128</v>
      </c>
      <c r="J87" s="97"/>
    </row>
    <row r="88" spans="1:10" x14ac:dyDescent="0.3">
      <c r="A88" s="99">
        <v>2022</v>
      </c>
      <c r="B88"/>
      <c r="C88" s="99">
        <v>2022</v>
      </c>
      <c r="D88" t="s">
        <v>78</v>
      </c>
      <c r="E88" t="s">
        <v>241</v>
      </c>
      <c r="F88" t="s">
        <v>214</v>
      </c>
      <c r="G88" t="s">
        <v>89</v>
      </c>
      <c r="H88" t="s">
        <v>236</v>
      </c>
      <c r="I88" s="32">
        <v>6818</v>
      </c>
      <c r="J88" s="97"/>
    </row>
    <row r="89" spans="1:10" x14ac:dyDescent="0.3">
      <c r="A89" s="99">
        <v>2022</v>
      </c>
      <c r="B89"/>
      <c r="C89" s="99">
        <v>2022</v>
      </c>
      <c r="D89" t="s">
        <v>78</v>
      </c>
      <c r="E89" t="s">
        <v>241</v>
      </c>
      <c r="F89" t="s">
        <v>214</v>
      </c>
      <c r="G89" t="s">
        <v>89</v>
      </c>
      <c r="H89" t="s">
        <v>238</v>
      </c>
      <c r="I89" s="32">
        <v>2042</v>
      </c>
      <c r="J89" s="97"/>
    </row>
    <row r="90" spans="1:10" x14ac:dyDescent="0.3">
      <c r="A90" s="99">
        <v>2023</v>
      </c>
      <c r="B90"/>
      <c r="C90" s="99">
        <v>2023</v>
      </c>
      <c r="D90" t="s">
        <v>60</v>
      </c>
      <c r="E90" t="s">
        <v>241</v>
      </c>
      <c r="F90" t="s">
        <v>212</v>
      </c>
      <c r="G90" t="s">
        <v>208</v>
      </c>
      <c r="I90" s="101">
        <v>143196</v>
      </c>
      <c r="J90" s="97"/>
    </row>
    <row r="91" spans="1:10" x14ac:dyDescent="0.3">
      <c r="A91" s="99">
        <v>2023</v>
      </c>
      <c r="B91"/>
      <c r="C91" s="99">
        <v>2023</v>
      </c>
      <c r="D91" t="s">
        <v>60</v>
      </c>
      <c r="E91" t="s">
        <v>241</v>
      </c>
      <c r="F91" t="s">
        <v>212</v>
      </c>
      <c r="G91" t="s">
        <v>89</v>
      </c>
      <c r="H91" t="s">
        <v>236</v>
      </c>
      <c r="I91" s="101">
        <v>161171</v>
      </c>
      <c r="J91" s="97"/>
    </row>
    <row r="92" spans="1:10" x14ac:dyDescent="0.3">
      <c r="A92" s="99">
        <v>2023</v>
      </c>
      <c r="B92"/>
      <c r="C92" s="99">
        <v>2023</v>
      </c>
      <c r="D92" t="s">
        <v>60</v>
      </c>
      <c r="E92" t="s">
        <v>241</v>
      </c>
      <c r="F92" t="s">
        <v>212</v>
      </c>
      <c r="G92" t="s">
        <v>89</v>
      </c>
      <c r="H92" t="s">
        <v>238</v>
      </c>
      <c r="I92" s="101">
        <v>33718</v>
      </c>
      <c r="J92" s="97"/>
    </row>
    <row r="93" spans="1:10" x14ac:dyDescent="0.3">
      <c r="A93" s="99">
        <v>2023</v>
      </c>
      <c r="B93"/>
      <c r="C93" s="99">
        <v>2023</v>
      </c>
      <c r="D93" t="s">
        <v>60</v>
      </c>
      <c r="E93" t="s">
        <v>241</v>
      </c>
      <c r="F93" t="s">
        <v>214</v>
      </c>
      <c r="G93" t="s">
        <v>208</v>
      </c>
      <c r="I93" s="101">
        <v>108673</v>
      </c>
      <c r="J93" s="97"/>
    </row>
    <row r="94" spans="1:10" x14ac:dyDescent="0.3">
      <c r="A94" s="99">
        <v>2023</v>
      </c>
      <c r="B94"/>
      <c r="C94" s="99">
        <v>2023</v>
      </c>
      <c r="D94" t="s">
        <v>60</v>
      </c>
      <c r="E94" t="s">
        <v>241</v>
      </c>
      <c r="F94" t="s">
        <v>214</v>
      </c>
      <c r="G94" t="s">
        <v>89</v>
      </c>
      <c r="H94" t="s">
        <v>236</v>
      </c>
      <c r="I94" s="101">
        <v>86749</v>
      </c>
      <c r="J94" s="97"/>
    </row>
    <row r="95" spans="1:10" x14ac:dyDescent="0.3">
      <c r="A95" s="99">
        <v>2023</v>
      </c>
      <c r="B95"/>
      <c r="C95" s="99">
        <v>2023</v>
      </c>
      <c r="D95" t="s">
        <v>60</v>
      </c>
      <c r="E95" t="s">
        <v>241</v>
      </c>
      <c r="F95" t="s">
        <v>214</v>
      </c>
      <c r="G95" t="s">
        <v>89</v>
      </c>
      <c r="H95" t="s">
        <v>238</v>
      </c>
      <c r="I95" s="101">
        <v>18831</v>
      </c>
      <c r="J95" s="97"/>
    </row>
    <row r="96" spans="1:10" x14ac:dyDescent="0.3">
      <c r="A96" s="99">
        <v>2023</v>
      </c>
      <c r="B96"/>
      <c r="C96" s="99">
        <v>2023</v>
      </c>
      <c r="D96" t="s">
        <v>78</v>
      </c>
      <c r="E96" t="s">
        <v>241</v>
      </c>
      <c r="F96" t="s">
        <v>212</v>
      </c>
      <c r="G96" t="s">
        <v>215</v>
      </c>
      <c r="I96" s="32">
        <v>245476</v>
      </c>
    </row>
    <row r="97" spans="1:12" x14ac:dyDescent="0.3">
      <c r="A97" s="99">
        <v>2023</v>
      </c>
      <c r="B97"/>
      <c r="C97" s="99">
        <v>2023</v>
      </c>
      <c r="D97" t="s">
        <v>78</v>
      </c>
      <c r="E97" t="s">
        <v>241</v>
      </c>
      <c r="F97" t="s">
        <v>212</v>
      </c>
      <c r="G97" t="s">
        <v>208</v>
      </c>
      <c r="I97" s="32">
        <v>196674</v>
      </c>
      <c r="J97" s="97"/>
    </row>
    <row r="98" spans="1:12" x14ac:dyDescent="0.3">
      <c r="A98" s="99">
        <v>2023</v>
      </c>
      <c r="B98"/>
      <c r="C98" s="99">
        <v>2023</v>
      </c>
      <c r="D98" t="s">
        <v>78</v>
      </c>
      <c r="E98" t="s">
        <v>241</v>
      </c>
      <c r="F98" t="s">
        <v>212</v>
      </c>
      <c r="G98" t="s">
        <v>89</v>
      </c>
      <c r="H98" t="s">
        <v>236</v>
      </c>
      <c r="I98" s="32">
        <v>94498</v>
      </c>
      <c r="J98" s="97"/>
    </row>
    <row r="99" spans="1:12" x14ac:dyDescent="0.3">
      <c r="A99" s="99">
        <v>2023</v>
      </c>
      <c r="B99"/>
      <c r="C99" s="99">
        <v>2023</v>
      </c>
      <c r="D99" t="s">
        <v>78</v>
      </c>
      <c r="E99" t="s">
        <v>241</v>
      </c>
      <c r="F99" t="s">
        <v>212</v>
      </c>
      <c r="G99" t="s">
        <v>89</v>
      </c>
      <c r="H99" t="s">
        <v>238</v>
      </c>
      <c r="I99" s="32">
        <v>15602</v>
      </c>
      <c r="J99" s="97"/>
    </row>
    <row r="100" spans="1:12" x14ac:dyDescent="0.3">
      <c r="A100" s="99">
        <v>2023</v>
      </c>
      <c r="B100"/>
      <c r="C100" s="99">
        <v>2023</v>
      </c>
      <c r="D100" t="s">
        <v>78</v>
      </c>
      <c r="E100" t="s">
        <v>241</v>
      </c>
      <c r="F100" t="s">
        <v>214</v>
      </c>
      <c r="G100" t="s">
        <v>215</v>
      </c>
      <c r="I100" s="32">
        <v>235608</v>
      </c>
    </row>
    <row r="101" spans="1:12" x14ac:dyDescent="0.3">
      <c r="A101" s="99">
        <v>2023</v>
      </c>
      <c r="B101"/>
      <c r="C101" s="99">
        <v>2023</v>
      </c>
      <c r="D101" t="s">
        <v>78</v>
      </c>
      <c r="E101" t="s">
        <v>241</v>
      </c>
      <c r="F101" t="s">
        <v>214</v>
      </c>
      <c r="G101" t="s">
        <v>208</v>
      </c>
      <c r="I101" s="32">
        <v>126782</v>
      </c>
      <c r="J101" s="97"/>
    </row>
    <row r="102" spans="1:12" x14ac:dyDescent="0.3">
      <c r="A102" s="99">
        <v>2023</v>
      </c>
      <c r="B102"/>
      <c r="C102" s="99">
        <v>2023</v>
      </c>
      <c r="D102" t="s">
        <v>78</v>
      </c>
      <c r="E102" t="s">
        <v>241</v>
      </c>
      <c r="F102" t="s">
        <v>214</v>
      </c>
      <c r="G102" t="s">
        <v>89</v>
      </c>
      <c r="H102" t="s">
        <v>236</v>
      </c>
      <c r="I102" s="32">
        <v>11535</v>
      </c>
      <c r="J102" s="97"/>
    </row>
    <row r="103" spans="1:12" x14ac:dyDescent="0.3">
      <c r="A103" s="99">
        <v>2023</v>
      </c>
      <c r="B103"/>
      <c r="C103" s="99">
        <v>2023</v>
      </c>
      <c r="D103" t="s">
        <v>78</v>
      </c>
      <c r="E103" t="s">
        <v>241</v>
      </c>
      <c r="F103" t="s">
        <v>214</v>
      </c>
      <c r="G103" t="s">
        <v>89</v>
      </c>
      <c r="H103" t="s">
        <v>238</v>
      </c>
      <c r="I103" s="32">
        <v>6775</v>
      </c>
      <c r="J103" s="97"/>
    </row>
    <row r="104" spans="1:12" x14ac:dyDescent="0.3">
      <c r="A104" s="99">
        <v>2024</v>
      </c>
      <c r="B104"/>
      <c r="C104" s="99">
        <v>2024</v>
      </c>
      <c r="D104" t="s">
        <v>60</v>
      </c>
      <c r="E104" t="s">
        <v>241</v>
      </c>
      <c r="F104" t="s">
        <v>212</v>
      </c>
      <c r="G104" t="s">
        <v>208</v>
      </c>
      <c r="I104" s="101">
        <v>150525</v>
      </c>
      <c r="J104" s="97"/>
    </row>
    <row r="105" spans="1:12" x14ac:dyDescent="0.3">
      <c r="A105" s="99">
        <v>2024</v>
      </c>
      <c r="B105"/>
      <c r="C105" s="99">
        <v>2024</v>
      </c>
      <c r="D105" t="s">
        <v>60</v>
      </c>
      <c r="E105" t="s">
        <v>241</v>
      </c>
      <c r="F105" t="s">
        <v>212</v>
      </c>
      <c r="G105" t="s">
        <v>89</v>
      </c>
      <c r="H105" t="s">
        <v>236</v>
      </c>
      <c r="I105" s="101">
        <v>247914</v>
      </c>
      <c r="J105" s="97"/>
    </row>
    <row r="106" spans="1:12" x14ac:dyDescent="0.3">
      <c r="A106" s="99">
        <v>2024</v>
      </c>
      <c r="B106"/>
      <c r="C106" s="99">
        <v>2024</v>
      </c>
      <c r="D106" t="s">
        <v>60</v>
      </c>
      <c r="E106" t="s">
        <v>241</v>
      </c>
      <c r="F106" t="s">
        <v>212</v>
      </c>
      <c r="G106" t="s">
        <v>89</v>
      </c>
      <c r="H106" t="s">
        <v>238</v>
      </c>
      <c r="I106" s="101">
        <v>34422</v>
      </c>
      <c r="J106" s="97"/>
    </row>
    <row r="107" spans="1:12" x14ac:dyDescent="0.3">
      <c r="A107" s="99">
        <v>2024</v>
      </c>
      <c r="B107"/>
      <c r="C107" s="99">
        <v>2024</v>
      </c>
      <c r="D107" t="s">
        <v>60</v>
      </c>
      <c r="E107" t="s">
        <v>241</v>
      </c>
      <c r="F107" t="s">
        <v>214</v>
      </c>
      <c r="G107" t="s">
        <v>208</v>
      </c>
      <c r="I107" s="101">
        <v>117717</v>
      </c>
      <c r="J107" s="97"/>
    </row>
    <row r="108" spans="1:12" x14ac:dyDescent="0.3">
      <c r="A108" s="99">
        <v>2024</v>
      </c>
      <c r="B108"/>
      <c r="C108" s="99">
        <v>2024</v>
      </c>
      <c r="D108" t="s">
        <v>60</v>
      </c>
      <c r="E108" t="s">
        <v>241</v>
      </c>
      <c r="F108" t="s">
        <v>214</v>
      </c>
      <c r="G108" t="s">
        <v>89</v>
      </c>
      <c r="H108" t="s">
        <v>236</v>
      </c>
      <c r="I108" s="101">
        <v>127190</v>
      </c>
      <c r="J108" s="97"/>
      <c r="K108" s="32"/>
      <c r="L108" s="93"/>
    </row>
    <row r="109" spans="1:12" x14ac:dyDescent="0.3">
      <c r="A109" s="99">
        <v>2024</v>
      </c>
      <c r="B109"/>
      <c r="C109" s="99">
        <v>2024</v>
      </c>
      <c r="D109" t="s">
        <v>60</v>
      </c>
      <c r="E109" t="s">
        <v>241</v>
      </c>
      <c r="F109" t="s">
        <v>214</v>
      </c>
      <c r="G109" t="s">
        <v>89</v>
      </c>
      <c r="H109" t="s">
        <v>238</v>
      </c>
      <c r="I109" s="101">
        <v>25456</v>
      </c>
      <c r="J109" s="97"/>
      <c r="L109" s="93"/>
    </row>
    <row r="110" spans="1:12" x14ac:dyDescent="0.3">
      <c r="A110" s="99">
        <v>2024</v>
      </c>
      <c r="B110"/>
      <c r="C110" s="99">
        <v>2024</v>
      </c>
      <c r="D110" t="s">
        <v>78</v>
      </c>
      <c r="E110" t="s">
        <v>241</v>
      </c>
      <c r="F110" t="s">
        <v>212</v>
      </c>
      <c r="G110" t="s">
        <v>215</v>
      </c>
      <c r="I110" s="32">
        <v>263356</v>
      </c>
      <c r="L110" s="93"/>
    </row>
    <row r="111" spans="1:12" x14ac:dyDescent="0.3">
      <c r="A111" s="99">
        <v>2024</v>
      </c>
      <c r="B111"/>
      <c r="C111" s="99">
        <v>2024</v>
      </c>
      <c r="D111" t="s">
        <v>78</v>
      </c>
      <c r="E111" t="s">
        <v>241</v>
      </c>
      <c r="F111" t="s">
        <v>212</v>
      </c>
      <c r="G111" t="s">
        <v>208</v>
      </c>
      <c r="I111" s="32">
        <v>197401</v>
      </c>
      <c r="J111" s="97"/>
      <c r="K111" s="32"/>
    </row>
    <row r="112" spans="1:12" x14ac:dyDescent="0.3">
      <c r="A112" s="99">
        <v>2024</v>
      </c>
      <c r="B112"/>
      <c r="C112" s="99">
        <v>2024</v>
      </c>
      <c r="D112" t="s">
        <v>78</v>
      </c>
      <c r="E112" t="s">
        <v>241</v>
      </c>
      <c r="F112" t="s">
        <v>212</v>
      </c>
      <c r="G112" t="s">
        <v>89</v>
      </c>
      <c r="H112" t="s">
        <v>236</v>
      </c>
      <c r="I112" s="32">
        <v>162527</v>
      </c>
      <c r="J112" s="97"/>
      <c r="L112" s="32"/>
    </row>
    <row r="113" spans="1:13" x14ac:dyDescent="0.3">
      <c r="A113" s="99">
        <v>2024</v>
      </c>
      <c r="B113"/>
      <c r="C113" s="99">
        <v>2024</v>
      </c>
      <c r="D113" t="s">
        <v>78</v>
      </c>
      <c r="E113" t="s">
        <v>241</v>
      </c>
      <c r="F113" t="s">
        <v>212</v>
      </c>
      <c r="G113" t="s">
        <v>89</v>
      </c>
      <c r="H113" t="s">
        <v>238</v>
      </c>
      <c r="I113" s="32">
        <v>16149</v>
      </c>
      <c r="J113" s="97"/>
    </row>
    <row r="114" spans="1:13" x14ac:dyDescent="0.3">
      <c r="A114" s="99">
        <v>2024</v>
      </c>
      <c r="B114"/>
      <c r="C114" s="99">
        <v>2024</v>
      </c>
      <c r="D114" t="s">
        <v>78</v>
      </c>
      <c r="E114" t="s">
        <v>241</v>
      </c>
      <c r="F114" t="s">
        <v>214</v>
      </c>
      <c r="G114" t="s">
        <v>215</v>
      </c>
      <c r="I114" s="32">
        <v>242711</v>
      </c>
    </row>
    <row r="115" spans="1:13" x14ac:dyDescent="0.3">
      <c r="A115" s="99">
        <v>2024</v>
      </c>
      <c r="B115"/>
      <c r="C115" s="99">
        <v>2024</v>
      </c>
      <c r="D115" t="s">
        <v>78</v>
      </c>
      <c r="E115" t="s">
        <v>241</v>
      </c>
      <c r="F115" t="s">
        <v>214</v>
      </c>
      <c r="G115" t="s">
        <v>208</v>
      </c>
      <c r="I115" s="32">
        <v>131159</v>
      </c>
      <c r="J115" s="97"/>
    </row>
    <row r="116" spans="1:13" x14ac:dyDescent="0.3">
      <c r="A116" s="99">
        <v>2024</v>
      </c>
      <c r="B116"/>
      <c r="C116" s="99">
        <v>2024</v>
      </c>
      <c r="D116" t="s">
        <v>78</v>
      </c>
      <c r="E116" t="s">
        <v>241</v>
      </c>
      <c r="F116" t="s">
        <v>214</v>
      </c>
      <c r="G116" t="s">
        <v>89</v>
      </c>
      <c r="H116" t="s">
        <v>236</v>
      </c>
      <c r="I116" s="32">
        <v>22486</v>
      </c>
      <c r="J116" s="97"/>
    </row>
    <row r="117" spans="1:13" x14ac:dyDescent="0.3">
      <c r="A117" s="99">
        <v>2024</v>
      </c>
      <c r="B117"/>
      <c r="C117" s="99">
        <v>2024</v>
      </c>
      <c r="D117" t="s">
        <v>78</v>
      </c>
      <c r="E117" t="s">
        <v>241</v>
      </c>
      <c r="F117" t="s">
        <v>214</v>
      </c>
      <c r="G117" t="s">
        <v>89</v>
      </c>
      <c r="H117" t="s">
        <v>238</v>
      </c>
      <c r="I117" s="32">
        <v>6731</v>
      </c>
      <c r="J117" s="97"/>
    </row>
    <row r="118" spans="1:13" x14ac:dyDescent="0.3">
      <c r="A118" s="18">
        <v>2025</v>
      </c>
      <c r="B118"/>
      <c r="C118" s="18">
        <v>2025</v>
      </c>
      <c r="D118" t="s">
        <v>60</v>
      </c>
      <c r="E118" t="s">
        <v>241</v>
      </c>
      <c r="F118" t="s">
        <v>212</v>
      </c>
      <c r="G118" t="s">
        <v>208</v>
      </c>
      <c r="I118" s="32">
        <v>65532</v>
      </c>
      <c r="J118" s="18" t="s">
        <v>250</v>
      </c>
    </row>
    <row r="119" spans="1:13" x14ac:dyDescent="0.3">
      <c r="A119" s="18">
        <v>2025</v>
      </c>
      <c r="B119"/>
      <c r="C119" s="18">
        <v>2025</v>
      </c>
      <c r="D119" t="s">
        <v>60</v>
      </c>
      <c r="E119" t="s">
        <v>241</v>
      </c>
      <c r="F119" t="s">
        <v>212</v>
      </c>
      <c r="G119" t="s">
        <v>89</v>
      </c>
      <c r="H119" t="s">
        <v>236</v>
      </c>
      <c r="I119" s="32">
        <v>146668</v>
      </c>
      <c r="J119" s="18" t="s">
        <v>250</v>
      </c>
    </row>
    <row r="120" spans="1:13" x14ac:dyDescent="0.3">
      <c r="A120" s="18">
        <v>2025</v>
      </c>
      <c r="B120"/>
      <c r="C120" s="18">
        <v>2025</v>
      </c>
      <c r="D120" t="s">
        <v>60</v>
      </c>
      <c r="E120" t="s">
        <v>241</v>
      </c>
      <c r="F120" t="s">
        <v>212</v>
      </c>
      <c r="G120" t="s">
        <v>89</v>
      </c>
      <c r="H120" t="s">
        <v>238</v>
      </c>
      <c r="I120" s="32">
        <v>12489</v>
      </c>
      <c r="J120" s="18" t="s">
        <v>250</v>
      </c>
    </row>
    <row r="121" spans="1:13" x14ac:dyDescent="0.3">
      <c r="A121" s="18">
        <v>2025</v>
      </c>
      <c r="B121"/>
      <c r="C121" s="18">
        <v>2025</v>
      </c>
      <c r="D121" t="s">
        <v>60</v>
      </c>
      <c r="E121" t="s">
        <v>241</v>
      </c>
      <c r="F121" t="s">
        <v>214</v>
      </c>
      <c r="G121" t="s">
        <v>208</v>
      </c>
      <c r="I121" s="32">
        <v>53248</v>
      </c>
      <c r="J121" s="18" t="s">
        <v>250</v>
      </c>
    </row>
    <row r="122" spans="1:13" x14ac:dyDescent="0.3">
      <c r="A122" s="18">
        <v>2025</v>
      </c>
      <c r="B122"/>
      <c r="C122" s="18">
        <v>2025</v>
      </c>
      <c r="D122" t="s">
        <v>60</v>
      </c>
      <c r="E122" t="s">
        <v>241</v>
      </c>
      <c r="F122" t="s">
        <v>214</v>
      </c>
      <c r="G122" t="s">
        <v>89</v>
      </c>
      <c r="H122" t="s">
        <v>236</v>
      </c>
      <c r="I122" s="32">
        <v>74523</v>
      </c>
      <c r="J122" s="18" t="s">
        <v>250</v>
      </c>
      <c r="M122" s="32"/>
    </row>
    <row r="123" spans="1:13" x14ac:dyDescent="0.3">
      <c r="A123" s="18">
        <v>2025</v>
      </c>
      <c r="B123"/>
      <c r="C123" s="18">
        <v>2025</v>
      </c>
      <c r="D123" t="s">
        <v>60</v>
      </c>
      <c r="E123" t="s">
        <v>241</v>
      </c>
      <c r="F123" t="s">
        <v>214</v>
      </c>
      <c r="G123" t="s">
        <v>89</v>
      </c>
      <c r="H123" t="s">
        <v>238</v>
      </c>
      <c r="I123" s="32">
        <v>12195</v>
      </c>
      <c r="J123" s="18" t="s">
        <v>250</v>
      </c>
      <c r="M123" s="32"/>
    </row>
    <row r="124" spans="1:13" x14ac:dyDescent="0.3">
      <c r="A124" s="18">
        <v>2025</v>
      </c>
      <c r="B124"/>
      <c r="C124" s="18">
        <v>2025</v>
      </c>
      <c r="D124" t="s">
        <v>78</v>
      </c>
      <c r="E124" t="s">
        <v>241</v>
      </c>
      <c r="F124" t="s">
        <v>212</v>
      </c>
      <c r="G124" t="s">
        <v>215</v>
      </c>
      <c r="I124" s="32">
        <v>275511</v>
      </c>
      <c r="J124" s="18" t="s">
        <v>250</v>
      </c>
      <c r="M124" s="32"/>
    </row>
    <row r="125" spans="1:13" x14ac:dyDescent="0.3">
      <c r="A125" s="18">
        <v>2025</v>
      </c>
      <c r="B125"/>
      <c r="C125" s="18">
        <v>2025</v>
      </c>
      <c r="D125" t="s">
        <v>78</v>
      </c>
      <c r="E125" t="s">
        <v>241</v>
      </c>
      <c r="F125" t="s">
        <v>212</v>
      </c>
      <c r="G125" t="s">
        <v>208</v>
      </c>
      <c r="I125" s="32">
        <v>186631</v>
      </c>
      <c r="J125" s="18" t="s">
        <v>250</v>
      </c>
    </row>
    <row r="126" spans="1:13" x14ac:dyDescent="0.3">
      <c r="A126" s="18">
        <v>2025</v>
      </c>
      <c r="B126"/>
      <c r="C126" s="18">
        <v>2025</v>
      </c>
      <c r="D126" t="s">
        <v>78</v>
      </c>
      <c r="E126" t="s">
        <v>241</v>
      </c>
      <c r="F126" t="s">
        <v>212</v>
      </c>
      <c r="G126" t="s">
        <v>89</v>
      </c>
      <c r="H126" t="s">
        <v>236</v>
      </c>
      <c r="I126" s="32">
        <v>202234</v>
      </c>
      <c r="J126" s="18" t="s">
        <v>250</v>
      </c>
    </row>
    <row r="127" spans="1:13" x14ac:dyDescent="0.3">
      <c r="A127" s="18">
        <v>2025</v>
      </c>
      <c r="B127"/>
      <c r="C127" s="18">
        <v>2025</v>
      </c>
      <c r="D127" t="s">
        <v>78</v>
      </c>
      <c r="E127" t="s">
        <v>241</v>
      </c>
      <c r="F127" t="s">
        <v>212</v>
      </c>
      <c r="G127" t="s">
        <v>89</v>
      </c>
      <c r="H127" t="s">
        <v>238</v>
      </c>
      <c r="I127" s="32">
        <v>18451</v>
      </c>
      <c r="J127" s="18" t="s">
        <v>250</v>
      </c>
    </row>
    <row r="128" spans="1:13" x14ac:dyDescent="0.3">
      <c r="A128" s="18">
        <v>2025</v>
      </c>
      <c r="B128"/>
      <c r="C128" s="18">
        <v>2025</v>
      </c>
      <c r="D128" t="s">
        <v>78</v>
      </c>
      <c r="E128" t="s">
        <v>241</v>
      </c>
      <c r="F128" t="s">
        <v>214</v>
      </c>
      <c r="G128" t="s">
        <v>215</v>
      </c>
      <c r="I128" s="32">
        <v>244569</v>
      </c>
      <c r="J128" s="18" t="s">
        <v>250</v>
      </c>
    </row>
    <row r="129" spans="1:11" x14ac:dyDescent="0.3">
      <c r="A129" s="18">
        <v>2025</v>
      </c>
      <c r="B129"/>
      <c r="C129" s="18">
        <v>2025</v>
      </c>
      <c r="D129" t="s">
        <v>78</v>
      </c>
      <c r="E129" t="s">
        <v>241</v>
      </c>
      <c r="F129" t="s">
        <v>214</v>
      </c>
      <c r="G129" t="s">
        <v>208</v>
      </c>
      <c r="I129" s="32">
        <v>122243</v>
      </c>
      <c r="J129" s="18" t="s">
        <v>250</v>
      </c>
    </row>
    <row r="130" spans="1:11" x14ac:dyDescent="0.3">
      <c r="A130" s="18">
        <v>2025</v>
      </c>
      <c r="B130"/>
      <c r="C130" s="18">
        <v>2025</v>
      </c>
      <c r="D130" t="s">
        <v>78</v>
      </c>
      <c r="E130" t="s">
        <v>241</v>
      </c>
      <c r="F130" t="s">
        <v>214</v>
      </c>
      <c r="G130" t="s">
        <v>89</v>
      </c>
      <c r="H130" t="s">
        <v>236</v>
      </c>
      <c r="I130" s="32">
        <v>29810</v>
      </c>
      <c r="J130" s="18" t="s">
        <v>250</v>
      </c>
    </row>
    <row r="131" spans="1:11" x14ac:dyDescent="0.3">
      <c r="A131" s="18">
        <v>2025</v>
      </c>
      <c r="B131"/>
      <c r="C131" s="18">
        <v>2025</v>
      </c>
      <c r="D131" t="s">
        <v>78</v>
      </c>
      <c r="E131" t="s">
        <v>241</v>
      </c>
      <c r="F131" t="s">
        <v>214</v>
      </c>
      <c r="G131" t="s">
        <v>89</v>
      </c>
      <c r="H131" t="s">
        <v>238</v>
      </c>
      <c r="I131" s="32">
        <v>8421</v>
      </c>
      <c r="J131" s="18" t="s">
        <v>250</v>
      </c>
    </row>
    <row r="132" spans="1:11" x14ac:dyDescent="0.3">
      <c r="A132" s="18"/>
      <c r="I132" s="32"/>
    </row>
    <row r="133" spans="1:11" x14ac:dyDescent="0.3">
      <c r="A133" s="18"/>
      <c r="I133" s="32"/>
    </row>
    <row r="134" spans="1:11" x14ac:dyDescent="0.3">
      <c r="A134" s="18"/>
      <c r="I134" s="32"/>
    </row>
    <row r="135" spans="1:11" x14ac:dyDescent="0.3">
      <c r="A135" s="18"/>
      <c r="I135" s="32"/>
      <c r="K135" s="32"/>
    </row>
    <row r="136" spans="1:11" x14ac:dyDescent="0.3">
      <c r="K136" s="32"/>
    </row>
  </sheetData>
  <autoFilter ref="A1:J135" xr:uid="{E2E1C84D-BB9B-46A4-8B1A-A6CA032763A0}"/>
  <pageMargins left="0.75" right="0.75" top="1" bottom="1" header="0.5" footer="0.5"/>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A57B9-E665-463B-AA65-F68BF2C6E61E}">
  <sheetPr codeName="Sheet2"/>
  <dimension ref="A1:D50"/>
  <sheetViews>
    <sheetView showGridLines="0" zoomScale="85" zoomScaleNormal="85" workbookViewId="0"/>
  </sheetViews>
  <sheetFormatPr defaultColWidth="8.58203125" defaultRowHeight="14" x14ac:dyDescent="0.3"/>
  <cols>
    <col min="1" max="1" width="24.08203125" style="37" customWidth="1"/>
    <col min="2" max="2" width="112.58203125" style="37" customWidth="1"/>
    <col min="3" max="5" width="10.83203125" style="37" customWidth="1"/>
    <col min="6" max="16384" width="8.58203125" style="37"/>
  </cols>
  <sheetData>
    <row r="1" spans="1:4" ht="20" x14ac:dyDescent="0.4">
      <c r="A1" s="50" t="s">
        <v>26</v>
      </c>
      <c r="D1" s="43"/>
    </row>
    <row r="2" spans="1:4" x14ac:dyDescent="0.3">
      <c r="A2" s="16" t="s">
        <v>27</v>
      </c>
      <c r="D2" s="43"/>
    </row>
    <row r="3" spans="1:4" x14ac:dyDescent="0.3">
      <c r="A3" s="46" t="s">
        <v>28</v>
      </c>
      <c r="D3" s="43"/>
    </row>
    <row r="4" spans="1:4" ht="29.5" customHeight="1" x14ac:dyDescent="0.3">
      <c r="A4" s="45" t="s">
        <v>29</v>
      </c>
      <c r="D4" s="43"/>
    </row>
    <row r="5" spans="1:4" x14ac:dyDescent="0.3">
      <c r="A5" s="47" t="s">
        <v>30</v>
      </c>
      <c r="B5" s="47" t="s">
        <v>31</v>
      </c>
      <c r="D5" s="43"/>
    </row>
    <row r="6" spans="1:4" x14ac:dyDescent="0.3">
      <c r="A6" s="54" t="s">
        <v>32</v>
      </c>
      <c r="B6" s="51" t="s">
        <v>33</v>
      </c>
      <c r="D6" s="43"/>
    </row>
    <row r="7" spans="1:4" x14ac:dyDescent="0.3">
      <c r="A7" s="54" t="s">
        <v>34</v>
      </c>
      <c r="B7" s="51" t="s">
        <v>35</v>
      </c>
      <c r="D7" s="43"/>
    </row>
    <row r="8" spans="1:4" x14ac:dyDescent="0.3">
      <c r="A8" s="54" t="s">
        <v>36</v>
      </c>
      <c r="B8" s="51" t="s">
        <v>37</v>
      </c>
      <c r="D8" s="43"/>
    </row>
    <row r="9" spans="1:4" x14ac:dyDescent="0.3">
      <c r="A9" s="54" t="s">
        <v>38</v>
      </c>
      <c r="B9" s="52" t="s">
        <v>39</v>
      </c>
      <c r="D9" s="43"/>
    </row>
    <row r="10" spans="1:4" x14ac:dyDescent="0.3">
      <c r="A10" s="54" t="s">
        <v>40</v>
      </c>
      <c r="B10" s="52" t="s">
        <v>41</v>
      </c>
      <c r="D10" s="43"/>
    </row>
    <row r="11" spans="1:4" x14ac:dyDescent="0.3">
      <c r="A11" s="54" t="s">
        <v>42</v>
      </c>
      <c r="B11" s="52" t="s">
        <v>43</v>
      </c>
      <c r="D11" s="43"/>
    </row>
    <row r="12" spans="1:4" x14ac:dyDescent="0.3">
      <c r="A12" s="54" t="s">
        <v>44</v>
      </c>
      <c r="B12" s="52" t="s">
        <v>45</v>
      </c>
      <c r="D12" s="43"/>
    </row>
    <row r="13" spans="1:4" x14ac:dyDescent="0.3">
      <c r="A13" s="54" t="s">
        <v>46</v>
      </c>
      <c r="B13" s="52" t="s">
        <v>47</v>
      </c>
      <c r="D13" s="43"/>
    </row>
    <row r="14" spans="1:4" x14ac:dyDescent="0.3">
      <c r="A14" s="54" t="s">
        <v>48</v>
      </c>
      <c r="B14" s="52" t="s">
        <v>49</v>
      </c>
      <c r="D14" s="43"/>
    </row>
    <row r="15" spans="1:4" x14ac:dyDescent="0.3">
      <c r="A15" s="92" t="s">
        <v>50</v>
      </c>
      <c r="B15" s="52" t="s">
        <v>51</v>
      </c>
      <c r="D15" s="43"/>
    </row>
    <row r="16" spans="1:4" x14ac:dyDescent="0.3">
      <c r="A16" s="92" t="s">
        <v>52</v>
      </c>
      <c r="B16" s="52" t="s">
        <v>53</v>
      </c>
      <c r="D16" s="43"/>
    </row>
    <row r="17" spans="2:4" x14ac:dyDescent="0.3">
      <c r="D17" s="43"/>
    </row>
    <row r="18" spans="2:4" x14ac:dyDescent="0.3">
      <c r="D18" s="43"/>
    </row>
    <row r="19" spans="2:4" x14ac:dyDescent="0.3">
      <c r="D19" s="43"/>
    </row>
    <row r="20" spans="2:4" x14ac:dyDescent="0.3">
      <c r="D20" s="43"/>
    </row>
    <row r="21" spans="2:4" x14ac:dyDescent="0.3">
      <c r="D21" s="43"/>
    </row>
    <row r="22" spans="2:4" x14ac:dyDescent="0.3">
      <c r="D22" s="43"/>
    </row>
    <row r="23" spans="2:4" x14ac:dyDescent="0.3">
      <c r="D23" s="43"/>
    </row>
    <row r="24" spans="2:4" x14ac:dyDescent="0.3">
      <c r="D24" s="43"/>
    </row>
    <row r="25" spans="2:4" x14ac:dyDescent="0.3">
      <c r="D25" s="43"/>
    </row>
    <row r="26" spans="2:4" x14ac:dyDescent="0.3">
      <c r="B26" s="38"/>
      <c r="D26" s="43"/>
    </row>
    <row r="27" spans="2:4" x14ac:dyDescent="0.3">
      <c r="C27" s="44"/>
      <c r="D27" s="43"/>
    </row>
    <row r="28" spans="2:4" x14ac:dyDescent="0.3">
      <c r="C28" s="44"/>
      <c r="D28" s="43"/>
    </row>
    <row r="29" spans="2:4" x14ac:dyDescent="0.3">
      <c r="C29" s="44"/>
      <c r="D29" s="43"/>
    </row>
    <row r="30" spans="2:4" x14ac:dyDescent="0.3">
      <c r="C30" s="44"/>
      <c r="D30" s="43"/>
    </row>
    <row r="31" spans="2:4" x14ac:dyDescent="0.3">
      <c r="C31" s="44"/>
      <c r="D31" s="43"/>
    </row>
    <row r="32" spans="2:4" x14ac:dyDescent="0.3">
      <c r="C32" s="44"/>
      <c r="D32" s="43"/>
    </row>
    <row r="33" spans="2:4" x14ac:dyDescent="0.3">
      <c r="C33" s="44"/>
      <c r="D33" s="43"/>
    </row>
    <row r="34" spans="2:4" x14ac:dyDescent="0.3">
      <c r="C34" s="44"/>
      <c r="D34" s="43"/>
    </row>
    <row r="35" spans="2:4" x14ac:dyDescent="0.3">
      <c r="C35" s="44"/>
      <c r="D35" s="43"/>
    </row>
    <row r="36" spans="2:4" x14ac:dyDescent="0.3">
      <c r="C36" s="44"/>
      <c r="D36" s="43"/>
    </row>
    <row r="37" spans="2:4" x14ac:dyDescent="0.3">
      <c r="D37" s="43"/>
    </row>
    <row r="38" spans="2:4" x14ac:dyDescent="0.3">
      <c r="D38" s="43"/>
    </row>
    <row r="39" spans="2:4" x14ac:dyDescent="0.3">
      <c r="B39" s="38"/>
      <c r="D39" s="43"/>
    </row>
    <row r="40" spans="2:4" x14ac:dyDescent="0.3">
      <c r="C40" s="44"/>
      <c r="D40" s="43"/>
    </row>
    <row r="41" spans="2:4" x14ac:dyDescent="0.3">
      <c r="C41" s="44"/>
      <c r="D41" s="43"/>
    </row>
    <row r="42" spans="2:4" x14ac:dyDescent="0.3">
      <c r="C42" s="44"/>
      <c r="D42" s="43"/>
    </row>
    <row r="43" spans="2:4" x14ac:dyDescent="0.3">
      <c r="C43" s="44"/>
      <c r="D43" s="43"/>
    </row>
    <row r="44" spans="2:4" x14ac:dyDescent="0.3">
      <c r="C44" s="44"/>
      <c r="D44" s="43"/>
    </row>
    <row r="45" spans="2:4" x14ac:dyDescent="0.3">
      <c r="C45" s="44"/>
      <c r="D45" s="43"/>
    </row>
    <row r="46" spans="2:4" x14ac:dyDescent="0.3">
      <c r="C46" s="44"/>
      <c r="D46" s="43"/>
    </row>
    <row r="47" spans="2:4" x14ac:dyDescent="0.3">
      <c r="C47" s="44"/>
      <c r="D47" s="43"/>
    </row>
    <row r="48" spans="2:4" x14ac:dyDescent="0.3">
      <c r="C48" s="44"/>
      <c r="D48" s="43"/>
    </row>
    <row r="49" spans="3:4" x14ac:dyDescent="0.3">
      <c r="C49" s="44"/>
      <c r="D49" s="43"/>
    </row>
    <row r="50" spans="3:4" x14ac:dyDescent="0.3">
      <c r="C50" s="39"/>
    </row>
  </sheetData>
  <hyperlinks>
    <hyperlink ref="A6" location="'Cover Sheet'!A1" display="Cover Sheet" xr:uid="{00410FB5-2ACE-4EA5-9D79-E686F63E51CA}"/>
    <hyperlink ref="A7" location="'Data Dictionary'!A1" display="Data Dictionary" xr:uid="{6A370D4F-AAC1-4B77-99D8-3E70EB0BB04E}"/>
    <hyperlink ref="A8" location="Notes!A1" display="Notes" xr:uid="{1BA34339-9B9F-436F-ACFE-1AC789E8E506}"/>
    <hyperlink ref="A9" location="'Table 1'!A1" display="Table 1" xr:uid="{2A321420-BCD9-4148-B78B-1D309878AC68}"/>
    <hyperlink ref="A10" location="'Table 2'!A1" display="Table 2" xr:uid="{44B9C0C0-DABF-481B-BDA6-98C788CF2395}"/>
    <hyperlink ref="A11" location="'Table 3'!A1" display="Table 3" xr:uid="{F9489EB5-9BAC-4BF6-BD95-7FF93C727FAF}"/>
    <hyperlink ref="A12" location="'Table 4'!A1" display="Table 4" xr:uid="{D1B33908-2E12-42F1-BF51-6558A51DAB25}"/>
    <hyperlink ref="A13" location="LargeSupplier_Installs!A1" display="LargeSupplier_Installs" xr:uid="{E16661A4-1C56-4554-8D96-A7C3A6221B76}"/>
    <hyperlink ref="A14" location="LargeSupplier_Operating!A1" display="LargeSupplier_Operating" xr:uid="{0B662ED5-0DD4-4CB1-A2EE-AB805F8330E9}"/>
    <hyperlink ref="A15" location="SmallSupplier_Installs!A1" display="SmallSupplier_Installs" xr:uid="{861353AD-8406-4209-BD71-2875C1EDAB73}"/>
    <hyperlink ref="A16" location="SmallSupplier_Operating!A1" display="SmallSupplier_Operating" xr:uid="{8194F8F7-515F-4B0D-A80C-6EF9A9C0CED5}"/>
  </hyperlink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1D079-9D44-4ED5-BA3A-C1793357DB0F}">
  <sheetPr codeName="Sheet3"/>
  <dimension ref="A1:D66"/>
  <sheetViews>
    <sheetView showGridLines="0" zoomScale="85" zoomScaleNormal="85" workbookViewId="0">
      <pane ySplit="6" topLeftCell="A7" activePane="bottomLeft" state="frozen"/>
      <selection pane="bottomLeft"/>
    </sheetView>
  </sheetViews>
  <sheetFormatPr defaultColWidth="8.58203125" defaultRowHeight="14" x14ac:dyDescent="0.3"/>
  <cols>
    <col min="1" max="1" width="23.08203125" style="37" customWidth="1"/>
    <col min="2" max="2" width="123.83203125" style="37" customWidth="1"/>
    <col min="3" max="3" width="14.83203125" style="37" customWidth="1"/>
    <col min="4" max="4" width="199.58203125" style="37" customWidth="1"/>
    <col min="5" max="16384" width="8.58203125" style="37"/>
  </cols>
  <sheetData>
    <row r="1" spans="1:4" ht="20" x14ac:dyDescent="0.4">
      <c r="A1" s="50" t="s">
        <v>54</v>
      </c>
      <c r="D1" s="43"/>
    </row>
    <row r="2" spans="1:4" x14ac:dyDescent="0.3">
      <c r="A2" s="16" t="s">
        <v>27</v>
      </c>
      <c r="D2" s="43"/>
    </row>
    <row r="3" spans="1:4" x14ac:dyDescent="0.3">
      <c r="A3" s="16" t="s">
        <v>55</v>
      </c>
      <c r="D3" s="43"/>
    </row>
    <row r="4" spans="1:4" x14ac:dyDescent="0.3">
      <c r="A4" s="45" t="s">
        <v>56</v>
      </c>
      <c r="D4" s="43"/>
    </row>
    <row r="5" spans="1:4" x14ac:dyDescent="0.3">
      <c r="D5" s="43"/>
    </row>
    <row r="6" spans="1:4" x14ac:dyDescent="0.3">
      <c r="A6" s="47" t="s">
        <v>57</v>
      </c>
      <c r="B6" s="47" t="s">
        <v>31</v>
      </c>
      <c r="D6" s="43"/>
    </row>
    <row r="7" spans="1:4" ht="28" x14ac:dyDescent="0.3">
      <c r="A7" s="55" t="s">
        <v>58</v>
      </c>
      <c r="B7" s="57" t="s">
        <v>59</v>
      </c>
      <c r="D7" s="43"/>
    </row>
    <row r="8" spans="1:4" x14ac:dyDescent="0.3">
      <c r="A8" s="46" t="s">
        <v>60</v>
      </c>
      <c r="B8" s="57" t="s">
        <v>61</v>
      </c>
      <c r="D8" s="43"/>
    </row>
    <row r="9" spans="1:4" x14ac:dyDescent="0.3">
      <c r="A9" s="58" t="s">
        <v>62</v>
      </c>
      <c r="B9" s="56" t="s">
        <v>63</v>
      </c>
      <c r="D9" s="43"/>
    </row>
    <row r="10" spans="1:4" ht="42" x14ac:dyDescent="0.3">
      <c r="A10" s="58" t="s">
        <v>64</v>
      </c>
      <c r="B10" s="56" t="s">
        <v>65</v>
      </c>
      <c r="D10" s="43"/>
    </row>
    <row r="11" spans="1:4" ht="70" x14ac:dyDescent="0.3">
      <c r="A11" s="55" t="s">
        <v>66</v>
      </c>
      <c r="B11" s="57" t="s">
        <v>67</v>
      </c>
      <c r="D11" s="43"/>
    </row>
    <row r="12" spans="1:4" x14ac:dyDescent="0.3">
      <c r="A12" s="58" t="s">
        <v>68</v>
      </c>
      <c r="B12" s="74" t="s">
        <v>69</v>
      </c>
      <c r="D12" s="43"/>
    </row>
    <row r="13" spans="1:4" x14ac:dyDescent="0.3">
      <c r="A13" s="58" t="s">
        <v>70</v>
      </c>
      <c r="B13" s="56" t="s">
        <v>71</v>
      </c>
      <c r="D13" s="43"/>
    </row>
    <row r="14" spans="1:4" x14ac:dyDescent="0.3">
      <c r="A14" s="58" t="s">
        <v>72</v>
      </c>
      <c r="B14" s="56" t="s">
        <v>73</v>
      </c>
      <c r="D14" s="43"/>
    </row>
    <row r="15" spans="1:4" x14ac:dyDescent="0.3">
      <c r="A15" s="58" t="s">
        <v>74</v>
      </c>
      <c r="B15" s="74" t="s">
        <v>75</v>
      </c>
      <c r="D15" s="43"/>
    </row>
    <row r="16" spans="1:4" x14ac:dyDescent="0.3">
      <c r="A16" s="55" t="s">
        <v>76</v>
      </c>
      <c r="B16" s="57" t="s">
        <v>77</v>
      </c>
      <c r="D16" s="43"/>
    </row>
    <row r="17" spans="1:4" ht="28" x14ac:dyDescent="0.3">
      <c r="A17" s="55" t="s">
        <v>78</v>
      </c>
      <c r="B17" s="57" t="s">
        <v>79</v>
      </c>
      <c r="D17" s="43"/>
    </row>
    <row r="18" spans="1:4" x14ac:dyDescent="0.3">
      <c r="A18" s="55" t="s">
        <v>80</v>
      </c>
      <c r="B18" s="57" t="s">
        <v>81</v>
      </c>
      <c r="D18" s="43"/>
    </row>
    <row r="19" spans="1:4" ht="56" x14ac:dyDescent="0.3">
      <c r="A19" s="58" t="s">
        <v>36</v>
      </c>
      <c r="B19" s="56" t="s">
        <v>82</v>
      </c>
      <c r="D19" s="43"/>
    </row>
    <row r="20" spans="1:4" x14ac:dyDescent="0.3">
      <c r="A20" s="55" t="s">
        <v>83</v>
      </c>
      <c r="B20" s="57" t="s">
        <v>84</v>
      </c>
      <c r="D20" s="43"/>
    </row>
    <row r="21" spans="1:4" x14ac:dyDescent="0.3">
      <c r="A21" s="58" t="s">
        <v>85</v>
      </c>
      <c r="B21" s="56" t="s">
        <v>86</v>
      </c>
      <c r="D21" s="43"/>
    </row>
    <row r="22" spans="1:4" ht="70" x14ac:dyDescent="0.3">
      <c r="A22" s="55" t="s">
        <v>87</v>
      </c>
      <c r="B22" s="57" t="s">
        <v>88</v>
      </c>
      <c r="D22" s="43"/>
    </row>
    <row r="23" spans="1:4" ht="28" x14ac:dyDescent="0.3">
      <c r="A23" s="55" t="s">
        <v>89</v>
      </c>
      <c r="B23" s="57" t="s">
        <v>90</v>
      </c>
    </row>
    <row r="24" spans="1:4" x14ac:dyDescent="0.3">
      <c r="A24" s="58" t="s">
        <v>91</v>
      </c>
      <c r="B24" s="57" t="s">
        <v>92</v>
      </c>
    </row>
    <row r="25" spans="1:4" ht="42" x14ac:dyDescent="0.3">
      <c r="A25" s="55" t="s">
        <v>93</v>
      </c>
      <c r="B25" s="57" t="s">
        <v>94</v>
      </c>
      <c r="D25" s="43"/>
    </row>
    <row r="26" spans="1:4" x14ac:dyDescent="0.3">
      <c r="A26" s="58" t="s">
        <v>95</v>
      </c>
      <c r="B26" s="74" t="s">
        <v>96</v>
      </c>
      <c r="D26" s="43"/>
    </row>
    <row r="27" spans="1:4" ht="98" x14ac:dyDescent="0.3">
      <c r="A27" s="55" t="s">
        <v>97</v>
      </c>
      <c r="B27" s="57" t="s">
        <v>98</v>
      </c>
      <c r="D27" s="43"/>
    </row>
    <row r="30" spans="1:4" x14ac:dyDescent="0.3">
      <c r="A30" s="55"/>
      <c r="B30" s="57"/>
      <c r="D30" s="43"/>
    </row>
    <row r="31" spans="1:4" x14ac:dyDescent="0.3">
      <c r="A31" s="55"/>
      <c r="B31" s="57"/>
      <c r="D31" s="43"/>
    </row>
    <row r="32" spans="1:4" x14ac:dyDescent="0.3">
      <c r="A32" s="44"/>
      <c r="B32" s="43"/>
      <c r="D32" s="43"/>
    </row>
    <row r="33" spans="1:4" x14ac:dyDescent="0.3">
      <c r="D33" s="43"/>
    </row>
    <row r="34" spans="1:4" x14ac:dyDescent="0.3">
      <c r="D34" s="43"/>
    </row>
    <row r="35" spans="1:4" x14ac:dyDescent="0.3">
      <c r="D35" s="43"/>
    </row>
    <row r="36" spans="1:4" x14ac:dyDescent="0.3">
      <c r="A36" s="58"/>
      <c r="B36" s="56"/>
      <c r="D36" s="43"/>
    </row>
    <row r="38" spans="1:4" x14ac:dyDescent="0.3">
      <c r="A38" s="44"/>
      <c r="B38" s="43"/>
      <c r="D38" s="43"/>
    </row>
    <row r="39" spans="1:4" x14ac:dyDescent="0.3">
      <c r="D39" s="43"/>
    </row>
    <row r="40" spans="1:4" x14ac:dyDescent="0.3">
      <c r="D40" s="43"/>
    </row>
    <row r="41" spans="1:4" x14ac:dyDescent="0.3">
      <c r="A41" s="44"/>
      <c r="B41" s="43"/>
      <c r="D41" s="43"/>
    </row>
    <row r="53" spans="2:4" x14ac:dyDescent="0.3">
      <c r="D53" s="43"/>
    </row>
    <row r="54" spans="2:4" x14ac:dyDescent="0.3">
      <c r="D54" s="43"/>
    </row>
    <row r="55" spans="2:4" x14ac:dyDescent="0.3">
      <c r="B55" s="38"/>
      <c r="D55" s="43"/>
    </row>
    <row r="66" spans="3:3" x14ac:dyDescent="0.3">
      <c r="C66" s="39"/>
    </row>
  </sheetData>
  <sortState xmlns:xlrd2="http://schemas.microsoft.com/office/spreadsheetml/2017/richdata2" ref="A7:B31">
    <sortCondition ref="A7:A31"/>
  </sortState>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A44F7-AD27-4809-9DAA-55902D8D7EFF}">
  <sheetPr codeName="Sheet4">
    <pageSetUpPr fitToPage="1"/>
  </sheetPr>
  <dimension ref="A1:L68"/>
  <sheetViews>
    <sheetView showGridLines="0" zoomScale="85" zoomScaleNormal="85" workbookViewId="0">
      <pane ySplit="5" topLeftCell="A6" activePane="bottomLeft" state="frozen"/>
      <selection activeCell="I1" sqref="I1"/>
      <selection pane="bottomLeft"/>
    </sheetView>
  </sheetViews>
  <sheetFormatPr defaultColWidth="9" defaultRowHeight="0" customHeight="1" zeroHeight="1" x14ac:dyDescent="0.3"/>
  <cols>
    <col min="1" max="1" width="10" customWidth="1"/>
    <col min="2" max="2" width="137.6640625" customWidth="1"/>
    <col min="3" max="13" width="10.5" customWidth="1"/>
  </cols>
  <sheetData>
    <row r="1" spans="1:12" ht="25.5" customHeight="1" x14ac:dyDescent="0.3">
      <c r="A1" s="17" t="s">
        <v>99</v>
      </c>
    </row>
    <row r="2" spans="1:12" s="19" customFormat="1" ht="14.15" customHeight="1" x14ac:dyDescent="0.3">
      <c r="A2" s="76" t="s">
        <v>27</v>
      </c>
    </row>
    <row r="3" spans="1:12" s="80" customFormat="1" ht="14.15" customHeight="1" x14ac:dyDescent="0.3">
      <c r="A3" s="77" t="s">
        <v>55</v>
      </c>
      <c r="B3" s="77"/>
      <c r="C3" s="77"/>
      <c r="D3" s="78"/>
      <c r="E3" s="78"/>
      <c r="F3" s="79"/>
    </row>
    <row r="4" spans="1:12" s="19" customFormat="1" ht="14.15" customHeight="1" x14ac:dyDescent="0.3">
      <c r="A4" s="76" t="s">
        <v>100</v>
      </c>
      <c r="B4" s="81"/>
    </row>
    <row r="5" spans="1:12" s="19" customFormat="1" ht="43" customHeight="1" x14ac:dyDescent="0.3">
      <c r="A5" s="64" t="s">
        <v>101</v>
      </c>
      <c r="B5" s="70" t="s">
        <v>31</v>
      </c>
    </row>
    <row r="6" spans="1:12" ht="14.15" customHeight="1" x14ac:dyDescent="0.3">
      <c r="A6" s="21">
        <v>1</v>
      </c>
      <c r="B6" s="20" t="s">
        <v>102</v>
      </c>
      <c r="C6" s="18"/>
      <c r="D6" s="18"/>
      <c r="E6" s="18"/>
      <c r="F6" s="18"/>
      <c r="G6" s="18"/>
      <c r="H6" s="18"/>
      <c r="I6" s="18"/>
      <c r="J6" s="18"/>
      <c r="K6" s="18"/>
      <c r="L6" s="18"/>
    </row>
    <row r="7" spans="1:12" ht="14.15" customHeight="1" x14ac:dyDescent="0.3">
      <c r="A7" s="21">
        <v>2</v>
      </c>
      <c r="B7" s="20" t="s">
        <v>103</v>
      </c>
      <c r="C7" s="18"/>
      <c r="D7" s="18"/>
      <c r="E7" s="18"/>
      <c r="F7" s="18"/>
      <c r="G7" s="18"/>
      <c r="H7" s="18"/>
      <c r="I7" s="18"/>
      <c r="J7" s="18"/>
      <c r="K7" s="18"/>
      <c r="L7" s="18"/>
    </row>
    <row r="8" spans="1:12" ht="14.15" customHeight="1" x14ac:dyDescent="0.3">
      <c r="A8" s="21">
        <v>3</v>
      </c>
      <c r="B8" s="20" t="s">
        <v>104</v>
      </c>
      <c r="C8" s="18"/>
      <c r="D8" s="18"/>
      <c r="E8" s="18"/>
      <c r="F8" s="18"/>
      <c r="G8" s="18"/>
      <c r="H8" s="18"/>
      <c r="I8" s="18"/>
      <c r="J8" s="18"/>
      <c r="K8" s="18"/>
      <c r="L8" s="18"/>
    </row>
    <row r="9" spans="1:12" ht="14.15" customHeight="1" x14ac:dyDescent="0.3">
      <c r="A9" s="21">
        <v>4</v>
      </c>
      <c r="B9" s="20" t="s">
        <v>105</v>
      </c>
      <c r="C9" s="18"/>
      <c r="D9" s="18"/>
      <c r="E9" s="18"/>
      <c r="F9" s="18"/>
      <c r="G9" s="18"/>
      <c r="H9" s="18"/>
      <c r="I9" s="18"/>
      <c r="J9" s="18"/>
      <c r="K9" s="18"/>
      <c r="L9" s="18"/>
    </row>
    <row r="10" spans="1:12" ht="14.15" customHeight="1" x14ac:dyDescent="0.3">
      <c r="A10" s="21">
        <v>5</v>
      </c>
      <c r="B10" s="20" t="s">
        <v>106</v>
      </c>
      <c r="C10" s="18"/>
      <c r="D10" s="22"/>
      <c r="E10" s="18"/>
      <c r="F10" s="18"/>
      <c r="G10" s="18"/>
      <c r="H10" s="18"/>
      <c r="I10" s="18"/>
      <c r="J10" s="18"/>
      <c r="K10" s="18"/>
      <c r="L10" s="18"/>
    </row>
    <row r="11" spans="1:12" ht="14.15" customHeight="1" x14ac:dyDescent="0.3">
      <c r="A11" s="21">
        <v>6</v>
      </c>
      <c r="B11" s="20" t="s">
        <v>107</v>
      </c>
      <c r="C11" s="18"/>
      <c r="D11" s="18"/>
      <c r="E11" s="18"/>
      <c r="F11" s="18"/>
      <c r="G11" s="18"/>
      <c r="H11" s="18"/>
      <c r="I11" s="18"/>
      <c r="J11" s="18"/>
      <c r="K11" s="18"/>
      <c r="L11" s="18"/>
    </row>
    <row r="12" spans="1:12" ht="14.15" customHeight="1" x14ac:dyDescent="0.3">
      <c r="A12" s="21">
        <v>7</v>
      </c>
      <c r="B12" s="23" t="s">
        <v>108</v>
      </c>
      <c r="C12" s="18"/>
      <c r="D12" s="18"/>
      <c r="E12" s="18"/>
      <c r="F12" s="18"/>
      <c r="G12" s="18"/>
      <c r="H12" s="18"/>
      <c r="I12" s="18"/>
      <c r="J12" s="18"/>
      <c r="K12" s="18"/>
      <c r="L12" s="18"/>
    </row>
    <row r="13" spans="1:12" ht="14.15" customHeight="1" x14ac:dyDescent="0.3">
      <c r="A13" s="21">
        <v>8</v>
      </c>
      <c r="B13" s="23" t="s">
        <v>109</v>
      </c>
      <c r="C13" s="18"/>
      <c r="D13" s="18"/>
      <c r="E13" s="18"/>
      <c r="F13" s="18"/>
      <c r="G13" s="18"/>
      <c r="H13" s="18"/>
      <c r="I13" s="18"/>
      <c r="J13" s="18"/>
      <c r="K13" s="18"/>
      <c r="L13" s="18"/>
    </row>
    <row r="14" spans="1:12" ht="14.15" customHeight="1" x14ac:dyDescent="0.3">
      <c r="A14" s="21">
        <v>9</v>
      </c>
      <c r="B14" s="20" t="s">
        <v>110</v>
      </c>
      <c r="C14" s="18"/>
      <c r="D14" s="18"/>
      <c r="E14" s="18"/>
      <c r="F14" s="18"/>
      <c r="G14" s="18"/>
      <c r="H14" s="18"/>
      <c r="I14" s="18"/>
      <c r="J14" s="18"/>
      <c r="K14" s="18"/>
      <c r="L14" s="18"/>
    </row>
    <row r="15" spans="1:12" ht="14.15" customHeight="1" x14ac:dyDescent="0.3">
      <c r="A15" s="21">
        <v>10</v>
      </c>
      <c r="B15" s="20" t="s">
        <v>111</v>
      </c>
      <c r="C15" s="18"/>
      <c r="D15" s="18"/>
      <c r="E15" s="18"/>
      <c r="F15" s="18"/>
      <c r="G15" s="18"/>
      <c r="H15" s="18"/>
      <c r="I15" s="18"/>
      <c r="J15" s="18"/>
      <c r="K15" s="18"/>
      <c r="L15" s="18"/>
    </row>
    <row r="16" spans="1:12" ht="14.15" customHeight="1" x14ac:dyDescent="0.3">
      <c r="A16" s="21">
        <v>11</v>
      </c>
      <c r="B16" s="20" t="s">
        <v>112</v>
      </c>
      <c r="C16" s="18"/>
      <c r="D16" s="18"/>
      <c r="E16" s="18"/>
      <c r="F16" s="18"/>
      <c r="G16" s="18"/>
      <c r="H16" s="18"/>
      <c r="I16" s="18"/>
      <c r="J16" s="18"/>
      <c r="K16" s="18"/>
      <c r="L16" s="18"/>
    </row>
    <row r="17" spans="1:12" ht="14.15" customHeight="1" x14ac:dyDescent="0.3">
      <c r="A17" s="21">
        <v>12</v>
      </c>
      <c r="B17" s="20" t="s">
        <v>113</v>
      </c>
      <c r="C17" s="18"/>
      <c r="D17" s="18"/>
      <c r="E17" s="18"/>
      <c r="F17" s="18"/>
      <c r="G17" s="18"/>
      <c r="H17" s="18"/>
      <c r="I17" s="18"/>
      <c r="J17" s="18"/>
      <c r="K17" s="18"/>
      <c r="L17" s="18"/>
    </row>
    <row r="18" spans="1:12" ht="14.15" customHeight="1" x14ac:dyDescent="0.3">
      <c r="A18" s="21">
        <v>13</v>
      </c>
      <c r="B18" s="20" t="s">
        <v>114</v>
      </c>
      <c r="C18" s="18"/>
      <c r="D18" s="18"/>
      <c r="E18" s="18"/>
      <c r="F18" s="18"/>
      <c r="G18" s="18"/>
      <c r="H18" s="18"/>
      <c r="I18" s="18"/>
      <c r="J18" s="18"/>
      <c r="K18" s="18"/>
      <c r="L18" s="18"/>
    </row>
    <row r="19" spans="1:12" ht="14.15" customHeight="1" x14ac:dyDescent="0.3">
      <c r="A19" s="21">
        <v>14</v>
      </c>
      <c r="B19" s="20" t="s">
        <v>115</v>
      </c>
      <c r="C19" s="18"/>
      <c r="D19" s="18"/>
      <c r="E19" s="18"/>
      <c r="F19" s="18"/>
      <c r="G19" s="18"/>
      <c r="H19" s="18"/>
      <c r="I19" s="18"/>
      <c r="J19" s="18"/>
      <c r="K19" s="18"/>
      <c r="L19" s="18"/>
    </row>
    <row r="20" spans="1:12" ht="14.15" customHeight="1" x14ac:dyDescent="0.3">
      <c r="A20" s="21">
        <v>15</v>
      </c>
      <c r="B20" s="20" t="s">
        <v>116</v>
      </c>
      <c r="C20" s="18"/>
      <c r="D20" s="18"/>
      <c r="E20" s="18"/>
      <c r="F20" s="18"/>
      <c r="G20" s="18"/>
      <c r="H20" s="18"/>
      <c r="I20" s="18"/>
      <c r="J20" s="18"/>
      <c r="K20" s="18"/>
      <c r="L20" s="18"/>
    </row>
    <row r="21" spans="1:12" ht="14.15" customHeight="1" x14ac:dyDescent="0.3">
      <c r="A21" s="21">
        <v>16</v>
      </c>
      <c r="B21" s="20" t="s">
        <v>117</v>
      </c>
      <c r="C21" s="18"/>
      <c r="D21" s="18"/>
      <c r="E21" s="18"/>
      <c r="F21" s="18"/>
      <c r="G21" s="18"/>
      <c r="H21" s="18"/>
      <c r="I21" s="18"/>
      <c r="J21" s="18"/>
      <c r="K21" s="18"/>
      <c r="L21" s="18"/>
    </row>
    <row r="22" spans="1:12" ht="14.15" customHeight="1" x14ac:dyDescent="0.3">
      <c r="A22" s="21">
        <v>17</v>
      </c>
      <c r="B22" s="20" t="s">
        <v>118</v>
      </c>
      <c r="C22" s="24"/>
      <c r="D22" s="24"/>
      <c r="E22" s="24"/>
      <c r="F22" s="24"/>
      <c r="G22" s="24"/>
      <c r="H22" s="24"/>
      <c r="I22" s="24"/>
      <c r="J22" s="24"/>
      <c r="K22" s="24"/>
      <c r="L22" s="24"/>
    </row>
    <row r="23" spans="1:12" ht="28" customHeight="1" x14ac:dyDescent="0.3">
      <c r="A23" s="27">
        <v>18</v>
      </c>
      <c r="B23" s="24" t="s">
        <v>119</v>
      </c>
    </row>
    <row r="24" spans="1:12" ht="28" customHeight="1" x14ac:dyDescent="0.3">
      <c r="A24" s="27">
        <v>19</v>
      </c>
      <c r="B24" s="24" t="s">
        <v>120</v>
      </c>
    </row>
    <row r="25" spans="1:12" ht="28" customHeight="1" x14ac:dyDescent="0.3">
      <c r="A25" s="27">
        <v>20</v>
      </c>
      <c r="B25" s="25" t="s">
        <v>121</v>
      </c>
    </row>
    <row r="26" spans="1:12" ht="14.15" customHeight="1" x14ac:dyDescent="0.3">
      <c r="A26" s="27">
        <v>21</v>
      </c>
      <c r="B26" s="25" t="s">
        <v>122</v>
      </c>
      <c r="D26" s="26"/>
    </row>
    <row r="27" spans="1:12" ht="14.15" customHeight="1" x14ac:dyDescent="0.3">
      <c r="A27" s="27">
        <v>22</v>
      </c>
      <c r="B27" s="25" t="s">
        <v>123</v>
      </c>
    </row>
    <row r="28" spans="1:12" ht="28" customHeight="1" x14ac:dyDescent="0.3">
      <c r="A28" s="27">
        <v>23</v>
      </c>
      <c r="B28" s="28" t="s">
        <v>124</v>
      </c>
    </row>
    <row r="29" spans="1:12" ht="14.15" customHeight="1" x14ac:dyDescent="0.3">
      <c r="A29" s="27">
        <v>24</v>
      </c>
      <c r="B29" s="28" t="s">
        <v>125</v>
      </c>
    </row>
    <row r="30" spans="1:12" ht="14.15" customHeight="1" x14ac:dyDescent="0.3">
      <c r="A30" s="21">
        <v>25</v>
      </c>
      <c r="B30" s="20" t="s">
        <v>126</v>
      </c>
    </row>
    <row r="31" spans="1:12" ht="14.15" customHeight="1" x14ac:dyDescent="0.3">
      <c r="A31" s="21">
        <v>26</v>
      </c>
      <c r="B31" s="25" t="s">
        <v>127</v>
      </c>
    </row>
    <row r="32" spans="1:12" ht="14" x14ac:dyDescent="0.3">
      <c r="A32" s="102">
        <v>27</v>
      </c>
      <c r="B32" t="s">
        <v>252</v>
      </c>
    </row>
    <row r="33" spans="1:2" ht="14" x14ac:dyDescent="0.3">
      <c r="A33" s="48"/>
      <c r="B33" s="49"/>
    </row>
    <row r="34" spans="1:2" ht="15" customHeight="1" x14ac:dyDescent="0.3"/>
    <row r="35" spans="1:2" ht="15" customHeight="1" x14ac:dyDescent="0.3"/>
    <row r="36" spans="1:2" ht="15" customHeight="1" x14ac:dyDescent="0.3"/>
    <row r="37" spans="1:2" ht="15" customHeight="1" x14ac:dyDescent="0.3"/>
    <row r="38" spans="1:2" ht="15" customHeight="1" x14ac:dyDescent="0.3"/>
    <row r="39" spans="1:2" ht="15" customHeight="1" x14ac:dyDescent="0.3"/>
    <row r="40" spans="1:2" ht="15" customHeight="1" x14ac:dyDescent="0.3"/>
    <row r="41" spans="1:2" ht="15" customHeight="1" x14ac:dyDescent="0.3"/>
    <row r="42" spans="1:2" ht="15" customHeight="1" x14ac:dyDescent="0.3"/>
    <row r="43" spans="1:2" ht="15" hidden="1" customHeight="1" x14ac:dyDescent="0.3">
      <c r="B43" s="29"/>
    </row>
    <row r="44" spans="1:2" ht="15" customHeight="1" x14ac:dyDescent="0.3">
      <c r="A44" s="30"/>
    </row>
    <row r="45" spans="1:2" ht="15" customHeight="1" x14ac:dyDescent="0.3"/>
    <row r="46" spans="1:2" ht="15" customHeight="1" x14ac:dyDescent="0.3"/>
    <row r="47" spans="1:2" ht="15" customHeight="1" x14ac:dyDescent="0.3"/>
    <row r="48" spans="1:2"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8" ht="15" customHeight="1" x14ac:dyDescent="0.3"/>
    <row r="59" ht="15" customHeight="1" x14ac:dyDescent="0.3"/>
    <row r="60" ht="15" customHeight="1" x14ac:dyDescent="0.3"/>
    <row r="61" ht="15" customHeight="1" x14ac:dyDescent="0.3"/>
    <row r="65" ht="15" customHeight="1" x14ac:dyDescent="0.3"/>
    <row r="66" ht="15" customHeight="1" x14ac:dyDescent="0.3"/>
    <row r="67" ht="15" customHeight="1" x14ac:dyDescent="0.3"/>
    <row r="68" ht="15" customHeight="1" x14ac:dyDescent="0.3"/>
  </sheetData>
  <pageMargins left="0.7" right="0.7" top="0.75" bottom="0.75" header="0.3" footer="0.3"/>
  <pageSetup paperSize="9" scale="43" orientation="landscape" verticalDpi="4"/>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5C125-B26E-4571-B764-B4C580B25B13}">
  <sheetPr codeName="Sheet5"/>
  <dimension ref="A1:D67"/>
  <sheetViews>
    <sheetView showGridLines="0" zoomScale="85" zoomScaleNormal="85" workbookViewId="0">
      <pane ySplit="8" topLeftCell="A9" activePane="bottomLeft" state="frozen"/>
      <selection activeCell="I1" sqref="I1"/>
      <selection pane="bottomLeft"/>
    </sheetView>
  </sheetViews>
  <sheetFormatPr defaultRowHeight="14" x14ac:dyDescent="0.3"/>
  <cols>
    <col min="1" max="1" width="10.58203125" customWidth="1"/>
    <col min="2" max="3" width="15.58203125" customWidth="1"/>
    <col min="4" max="4" width="27.58203125" style="22" customWidth="1"/>
  </cols>
  <sheetData>
    <row r="1" spans="1:4" ht="20" x14ac:dyDescent="0.4">
      <c r="A1" s="66" t="s">
        <v>128</v>
      </c>
    </row>
    <row r="2" spans="1:4" x14ac:dyDescent="0.3">
      <c r="A2" s="16" t="s">
        <v>129</v>
      </c>
    </row>
    <row r="3" spans="1:4" x14ac:dyDescent="0.3">
      <c r="A3" s="16" t="s">
        <v>55</v>
      </c>
    </row>
    <row r="4" spans="1:4" x14ac:dyDescent="0.3">
      <c r="A4" s="16" t="s">
        <v>130</v>
      </c>
    </row>
    <row r="5" spans="1:4" x14ac:dyDescent="0.3">
      <c r="A5" s="16" t="s">
        <v>131</v>
      </c>
    </row>
    <row r="6" spans="1:4" x14ac:dyDescent="0.3">
      <c r="A6" s="16" t="s">
        <v>132</v>
      </c>
    </row>
    <row r="7" spans="1:4" ht="24" customHeight="1" x14ac:dyDescent="0.3">
      <c r="A7" s="45" t="s">
        <v>133</v>
      </c>
    </row>
    <row r="8" spans="1:4" x14ac:dyDescent="0.3">
      <c r="A8" s="35" t="s">
        <v>134</v>
      </c>
      <c r="B8" s="59" t="s">
        <v>135</v>
      </c>
      <c r="C8" s="60" t="s">
        <v>136</v>
      </c>
      <c r="D8" s="61" t="s">
        <v>36</v>
      </c>
    </row>
    <row r="9" spans="1:4" x14ac:dyDescent="0.3">
      <c r="A9" s="15" t="s">
        <v>137</v>
      </c>
      <c r="B9" s="32">
        <f>SUMIFS(LargeSupplier_Installs!$I:$I,LargeSupplier_Installs!$A:$A,'Table 1'!$A9,LargeSupplier_Installs!$D:$D,"Domestic",LargeSupplier_Installs!$E:$E,"Large",LargeSupplier_Installs!$F:$F,"Smart",LargeSupplier_Installs!$H:$H,'Table 1'!B$8)</f>
        <v>78421</v>
      </c>
      <c r="C9" s="32"/>
      <c r="D9" s="103" t="str" cm="1">
        <f t="array" ref="D9">TRIM(_xlfn.XLOOKUP(1,(LargeSupplier_Installs!$A:$A=A9)*(LargeSupplier_Installs!$J:$J&lt;&gt;"")*(LargeSupplier_Installs!$D:$D="Domestic"),LargeSupplier_Installs!$J:$J,"",0,1))</f>
        <v>[Estimated], [Note 15]</v>
      </c>
    </row>
    <row r="10" spans="1:4" x14ac:dyDescent="0.3">
      <c r="A10" s="15" t="s">
        <v>138</v>
      </c>
      <c r="B10" s="32">
        <f>SUMIFS(LargeSupplier_Installs!$I:$I,LargeSupplier_Installs!$A:$A,'Table 1'!$A10,LargeSupplier_Installs!$D:$D,"Domestic",LargeSupplier_Installs!$E:$E,"Large",LargeSupplier_Installs!$F:$F,"Smart",LargeSupplier_Installs!$H:$H,'Table 1'!B$8)</f>
        <v>68</v>
      </c>
      <c r="C10" s="32"/>
      <c r="D10" s="103" t="str" cm="1">
        <f t="array" ref="D10">TRIM(_xlfn.XLOOKUP(1,(LargeSupplier_Installs!$A:$A=A10)*(LargeSupplier_Installs!$J:$J&lt;&gt;"")*(LargeSupplier_Installs!$D:$D="Domestic"),LargeSupplier_Installs!$J:$J,"",0,1))</f>
        <v/>
      </c>
    </row>
    <row r="11" spans="1:4" x14ac:dyDescent="0.3">
      <c r="A11" s="15" t="s">
        <v>139</v>
      </c>
      <c r="B11" s="32">
        <f>SUMIFS(LargeSupplier_Installs!$I:$I,LargeSupplier_Installs!$A:$A,'Table 1'!$A11,LargeSupplier_Installs!$D:$D,"Domestic",LargeSupplier_Installs!$E:$E,"Large",LargeSupplier_Installs!$F:$F,"Smart",LargeSupplier_Installs!$H:$H,'Table 1'!B$8)</f>
        <v>3241</v>
      </c>
      <c r="C11" s="32"/>
      <c r="D11" s="103" t="str" cm="1">
        <f t="array" ref="D11">TRIM(_xlfn.XLOOKUP(1,(LargeSupplier_Installs!$A:$A=A11)*(LargeSupplier_Installs!$J:$J&lt;&gt;"")*(LargeSupplier_Installs!$D:$D="Domestic"),LargeSupplier_Installs!$J:$J,"",0,1))</f>
        <v/>
      </c>
    </row>
    <row r="12" spans="1:4" x14ac:dyDescent="0.3">
      <c r="A12" s="15" t="s">
        <v>140</v>
      </c>
      <c r="B12" s="32">
        <f>SUMIFS(LargeSupplier_Installs!$I:$I,LargeSupplier_Installs!$A:$A,'Table 1'!$A12,LargeSupplier_Installs!$D:$D,"Domestic",LargeSupplier_Installs!$E:$E,"Large",LargeSupplier_Installs!$F:$F,"Smart",LargeSupplier_Installs!$H:$H,'Table 1'!B$8)</f>
        <v>23641</v>
      </c>
      <c r="C12" s="32"/>
      <c r="D12" s="103" t="str" cm="1">
        <f t="array" ref="D12">TRIM(_xlfn.XLOOKUP(1,(LargeSupplier_Installs!$A:$A=A12)*(LargeSupplier_Installs!$J:$J&lt;&gt;"")*(LargeSupplier_Installs!$D:$D="Domestic"),LargeSupplier_Installs!$J:$J,"",0,1))</f>
        <v/>
      </c>
    </row>
    <row r="13" spans="1:4" x14ac:dyDescent="0.3">
      <c r="A13" s="15" t="s">
        <v>141</v>
      </c>
      <c r="B13" s="32">
        <f>SUMIFS(LargeSupplier_Installs!$I:$I,LargeSupplier_Installs!$A:$A,'Table 1'!$A13,LargeSupplier_Installs!$D:$D,"Domestic",LargeSupplier_Installs!$E:$E,"Large",LargeSupplier_Installs!$F:$F,"Smart",LargeSupplier_Installs!$H:$H,'Table 1'!B$8)</f>
        <v>80586</v>
      </c>
      <c r="C13" s="32"/>
      <c r="D13" s="103" t="str" cm="1">
        <f t="array" ref="D13">TRIM(_xlfn.XLOOKUP(1,(LargeSupplier_Installs!$A:$A=A13)*(LargeSupplier_Installs!$J:$J&lt;&gt;"")*(LargeSupplier_Installs!$D:$D="Domestic"),LargeSupplier_Installs!$J:$J,"",0,1))</f>
        <v/>
      </c>
    </row>
    <row r="14" spans="1:4" x14ac:dyDescent="0.3">
      <c r="A14" s="15" t="s">
        <v>142</v>
      </c>
      <c r="B14" s="32">
        <f>SUMIFS(LargeSupplier_Installs!$I:$I,LargeSupplier_Installs!$A:$A,'Table 1'!$A14,LargeSupplier_Installs!$D:$D,"Domestic",LargeSupplier_Installs!$E:$E,"Large",LargeSupplier_Installs!$F:$F,"Smart",LargeSupplier_Installs!$H:$H,'Table 1'!B$8)</f>
        <v>92822</v>
      </c>
      <c r="C14" s="32"/>
      <c r="D14" s="103" t="str" cm="1">
        <f t="array" ref="D14">TRIM(_xlfn.XLOOKUP(1,(LargeSupplier_Installs!$A:$A=A14)*(LargeSupplier_Installs!$J:$J&lt;&gt;"")*(LargeSupplier_Installs!$D:$D="Domestic"),LargeSupplier_Installs!$J:$J,"",0,1))</f>
        <v/>
      </c>
    </row>
    <row r="15" spans="1:4" x14ac:dyDescent="0.3">
      <c r="A15" s="15" t="s">
        <v>143</v>
      </c>
      <c r="B15" s="32">
        <f>SUMIFS(LargeSupplier_Installs!$I:$I,LargeSupplier_Installs!$A:$A,'Table 1'!$A15,LargeSupplier_Installs!$D:$D,"Domestic",LargeSupplier_Installs!$E:$E,"Large",LargeSupplier_Installs!$F:$F,"Smart",LargeSupplier_Installs!$H:$H,'Table 1'!B$8)</f>
        <v>95333</v>
      </c>
      <c r="C15" s="32"/>
      <c r="D15" s="103" t="str" cm="1">
        <f t="array" ref="D15">TRIM(_xlfn.XLOOKUP(1,(LargeSupplier_Installs!$A:$A=A15)*(LargeSupplier_Installs!$J:$J&lt;&gt;"")*(LargeSupplier_Installs!$D:$D="Domestic"),LargeSupplier_Installs!$J:$J,"",0,1))</f>
        <v>[Note 1]</v>
      </c>
    </row>
    <row r="16" spans="1:4" x14ac:dyDescent="0.3">
      <c r="A16" s="15" t="s">
        <v>144</v>
      </c>
      <c r="B16" s="32">
        <f>SUMIFS(LargeSupplier_Installs!$I:$I,LargeSupplier_Installs!$A:$A,'Table 1'!$A16,LargeSupplier_Installs!$D:$D,"Domestic",LargeSupplier_Installs!$E:$E,"Large",LargeSupplier_Installs!$F:$F,"Smart",LargeSupplier_Installs!$H:$H,'Table 1'!B$8)</f>
        <v>98649</v>
      </c>
      <c r="C16" s="32"/>
      <c r="D16" s="103" t="str" cm="1">
        <f t="array" ref="D16">TRIM(_xlfn.XLOOKUP(1,(LargeSupplier_Installs!$A:$A=A16)*(LargeSupplier_Installs!$J:$J&lt;&gt;"")*(LargeSupplier_Installs!$D:$D="Domestic"),LargeSupplier_Installs!$J:$J,"",0,1))</f>
        <v/>
      </c>
    </row>
    <row r="17" spans="1:4" x14ac:dyDescent="0.3">
      <c r="A17" s="15" t="s">
        <v>145</v>
      </c>
      <c r="B17" s="32">
        <f>SUMIFS(LargeSupplier_Installs!$I:$I,LargeSupplier_Installs!$A:$A,'Table 1'!$A17,LargeSupplier_Installs!$D:$D,"Domestic",LargeSupplier_Installs!$E:$E,"Large",LargeSupplier_Installs!$F:$F,"Smart",LargeSupplier_Installs!$H:$H,'Table 1'!B$8)</f>
        <v>97346</v>
      </c>
      <c r="C17" s="32"/>
      <c r="D17" s="103" t="str" cm="1">
        <f t="array" ref="D17">TRIM(_xlfn.XLOOKUP(1,(LargeSupplier_Installs!$A:$A=A17)*(LargeSupplier_Installs!$J:$J&lt;&gt;"")*(LargeSupplier_Installs!$D:$D="Domestic"),LargeSupplier_Installs!$J:$J,"",0,1))</f>
        <v/>
      </c>
    </row>
    <row r="18" spans="1:4" x14ac:dyDescent="0.3">
      <c r="A18" s="15" t="s">
        <v>146</v>
      </c>
      <c r="B18" s="32">
        <f>SUMIFS(LargeSupplier_Installs!$I:$I,LargeSupplier_Installs!$A:$A,'Table 1'!$A18,LargeSupplier_Installs!$D:$D,"Domestic",LargeSupplier_Installs!$E:$E,"Large",LargeSupplier_Installs!$F:$F,"Smart",LargeSupplier_Installs!$H:$H,'Table 1'!B$8)</f>
        <v>130007</v>
      </c>
      <c r="C18" s="32"/>
      <c r="D18" s="103" t="str" cm="1">
        <f t="array" ref="D18">TRIM(_xlfn.XLOOKUP(1,(LargeSupplier_Installs!$A:$A=A18)*(LargeSupplier_Installs!$J:$J&lt;&gt;"")*(LargeSupplier_Installs!$D:$D="Domestic"),LargeSupplier_Installs!$J:$J,"",0,1))</f>
        <v/>
      </c>
    </row>
    <row r="19" spans="1:4" x14ac:dyDescent="0.3">
      <c r="A19" s="15" t="s">
        <v>147</v>
      </c>
      <c r="B19" s="32">
        <f>SUMIFS(LargeSupplier_Installs!$I:$I,LargeSupplier_Installs!$A:$A,'Table 1'!$A19,LargeSupplier_Installs!$D:$D,"Domestic",LargeSupplier_Installs!$E:$E,"Large",LargeSupplier_Installs!$F:$F,"Smart",LargeSupplier_Installs!$H:$H,'Table 1'!B$8)</f>
        <v>143080</v>
      </c>
      <c r="C19" s="32"/>
      <c r="D19" s="103" t="str" cm="1">
        <f t="array" ref="D19">TRIM(_xlfn.XLOOKUP(1,(LargeSupplier_Installs!$A:$A=A19)*(LargeSupplier_Installs!$J:$J&lt;&gt;"")*(LargeSupplier_Installs!$D:$D="Domestic"),LargeSupplier_Installs!$J:$J,"",0,1))</f>
        <v/>
      </c>
    </row>
    <row r="20" spans="1:4" x14ac:dyDescent="0.3">
      <c r="A20" s="15" t="s">
        <v>148</v>
      </c>
      <c r="B20" s="32">
        <f>SUMIFS(LargeSupplier_Installs!$I:$I,LargeSupplier_Installs!$A:$A,'Table 1'!$A20,LargeSupplier_Installs!$D:$D,"Domestic",LargeSupplier_Installs!$E:$E,"Large",LargeSupplier_Installs!$F:$F,"Smart",LargeSupplier_Installs!$H:$H,'Table 1'!B$8)</f>
        <v>211972</v>
      </c>
      <c r="C20" s="32"/>
      <c r="D20" s="103" t="str" cm="1">
        <f t="array" ref="D20">TRIM(_xlfn.XLOOKUP(1,(LargeSupplier_Installs!$A:$A=A20)*(LargeSupplier_Installs!$J:$J&lt;&gt;"")*(LargeSupplier_Installs!$D:$D="Domestic"),LargeSupplier_Installs!$J:$J,"",0,1))</f>
        <v>[Note 2]</v>
      </c>
    </row>
    <row r="21" spans="1:4" x14ac:dyDescent="0.3">
      <c r="A21" s="15" t="s">
        <v>149</v>
      </c>
      <c r="B21" s="32">
        <f>SUMIFS(LargeSupplier_Installs!$I:$I,LargeSupplier_Installs!$A:$A,'Table 1'!$A21,LargeSupplier_Installs!$D:$D,"Domestic",LargeSupplier_Installs!$E:$E,"Large",LargeSupplier_Installs!$F:$F,"Smart",LargeSupplier_Installs!$H:$H,'Table 1'!B$8)</f>
        <v>272810</v>
      </c>
      <c r="C21" s="32"/>
      <c r="D21" s="103" t="str" cm="1">
        <f t="array" ref="D21">TRIM(_xlfn.XLOOKUP(1,(LargeSupplier_Installs!$A:$A=A21)*(LargeSupplier_Installs!$J:$J&lt;&gt;"")*(LargeSupplier_Installs!$D:$D="Domestic"),LargeSupplier_Installs!$J:$J,"",0,1))</f>
        <v/>
      </c>
    </row>
    <row r="22" spans="1:4" x14ac:dyDescent="0.3">
      <c r="A22" s="15" t="s">
        <v>150</v>
      </c>
      <c r="B22" s="32">
        <f>SUMIFS(LargeSupplier_Installs!$I:$I,LargeSupplier_Installs!$A:$A,'Table 1'!$A22,LargeSupplier_Installs!$D:$D,"Domestic",LargeSupplier_Installs!$E:$E,"Large",LargeSupplier_Installs!$F:$F,"Smart",LargeSupplier_Installs!$H:$H,'Table 1'!B$8)</f>
        <v>336136</v>
      </c>
      <c r="C22" s="32"/>
      <c r="D22" s="103" t="str" cm="1">
        <f t="array" ref="D22">TRIM(_xlfn.XLOOKUP(1,(LargeSupplier_Installs!$A:$A=A22)*(LargeSupplier_Installs!$J:$J&lt;&gt;"")*(LargeSupplier_Installs!$D:$D="Domestic"),LargeSupplier_Installs!$J:$J,"",0,1))</f>
        <v/>
      </c>
    </row>
    <row r="23" spans="1:4" x14ac:dyDescent="0.3">
      <c r="A23" s="15" t="s">
        <v>151</v>
      </c>
      <c r="B23" s="32">
        <f>SUMIFS(LargeSupplier_Installs!$I:$I,LargeSupplier_Installs!$A:$A,'Table 1'!$A23,LargeSupplier_Installs!$D:$D,"Domestic",LargeSupplier_Installs!$E:$E,"Large",LargeSupplier_Installs!$F:$F,"Smart",LargeSupplier_Installs!$H:$H,'Table 1'!B$8)</f>
        <v>402683</v>
      </c>
      <c r="C23" s="32"/>
      <c r="D23" s="103" t="str" cm="1">
        <f t="array" ref="D23">TRIM(_xlfn.XLOOKUP(1,(LargeSupplier_Installs!$A:$A=A23)*(LargeSupplier_Installs!$J:$J&lt;&gt;"")*(LargeSupplier_Installs!$D:$D="Domestic"),LargeSupplier_Installs!$J:$J,"",0,1))</f>
        <v/>
      </c>
    </row>
    <row r="24" spans="1:4" x14ac:dyDescent="0.3">
      <c r="A24" s="15" t="s">
        <v>152</v>
      </c>
      <c r="B24" s="32">
        <f>SUMIFS(LargeSupplier_Installs!$I:$I,LargeSupplier_Installs!$A:$A,'Table 1'!$A24,LargeSupplier_Installs!$D:$D,"Domestic",LargeSupplier_Installs!$E:$E,"Large",LargeSupplier_Installs!$F:$F,"Smart",LargeSupplier_Installs!$H:$H,'Table 1'!B$8)</f>
        <v>540213</v>
      </c>
      <c r="C24" s="32"/>
      <c r="D24" s="103" t="str" cm="1">
        <f t="array" ref="D24">TRIM(_xlfn.XLOOKUP(1,(LargeSupplier_Installs!$A:$A=A24)*(LargeSupplier_Installs!$J:$J&lt;&gt;"")*(LargeSupplier_Installs!$D:$D="Domestic"),LargeSupplier_Installs!$J:$J,"",0,1))</f>
        <v>[Note 3]</v>
      </c>
    </row>
    <row r="25" spans="1:4" x14ac:dyDescent="0.3">
      <c r="A25" s="15" t="s">
        <v>153</v>
      </c>
      <c r="B25" s="32">
        <f>SUMIFS(LargeSupplier_Installs!$I:$I,LargeSupplier_Installs!$A:$A,'Table 1'!$A25,LargeSupplier_Installs!$D:$D,"Domestic",LargeSupplier_Installs!$E:$E,"Large",LargeSupplier_Installs!$F:$F,"Smart",LargeSupplier_Installs!$H:$H,'Table 1'!B$8)</f>
        <v>622997</v>
      </c>
      <c r="C25" s="32"/>
      <c r="D25" s="103" t="str" cm="1">
        <f t="array" ref="D25">TRIM(_xlfn.XLOOKUP(1,(LargeSupplier_Installs!$A:$A=A25)*(LargeSupplier_Installs!$J:$J&lt;&gt;"")*(LargeSupplier_Installs!$D:$D="Domestic"),LargeSupplier_Installs!$J:$J,"",0,1))</f>
        <v>[Note 4]</v>
      </c>
    </row>
    <row r="26" spans="1:4" x14ac:dyDescent="0.3">
      <c r="A26" s="15" t="s">
        <v>154</v>
      </c>
      <c r="B26" s="32">
        <f>SUMIFS(LargeSupplier_Installs!$I:$I,LargeSupplier_Installs!$A:$A,'Table 1'!$A26,LargeSupplier_Installs!$D:$D,"Domestic",LargeSupplier_Installs!$E:$E,"Large",LargeSupplier_Installs!$F:$F,"Smart",LargeSupplier_Installs!$H:$H,'Table 1'!B$8)</f>
        <v>815015</v>
      </c>
      <c r="C26" s="32"/>
      <c r="D26" s="103" t="str" cm="1">
        <f t="array" ref="D26">TRIM(_xlfn.XLOOKUP(1,(LargeSupplier_Installs!$A:$A=A26)*(LargeSupplier_Installs!$J:$J&lt;&gt;"")*(LargeSupplier_Installs!$D:$D="Domestic"),LargeSupplier_Installs!$J:$J,"",0,1))</f>
        <v/>
      </c>
    </row>
    <row r="27" spans="1:4" x14ac:dyDescent="0.3">
      <c r="A27" s="15" t="s">
        <v>155</v>
      </c>
      <c r="B27" s="32">
        <f>SUMIFS(LargeSupplier_Installs!$I:$I,LargeSupplier_Installs!$A:$A,'Table 1'!$A27,LargeSupplier_Installs!$D:$D,"Domestic",LargeSupplier_Installs!$E:$E,"Large",LargeSupplier_Installs!$F:$F,"Smart",LargeSupplier_Installs!$H:$H,'Table 1'!B$8)</f>
        <v>935560</v>
      </c>
      <c r="C27" s="32"/>
      <c r="D27" s="103" t="str" cm="1">
        <f t="array" ref="D27">TRIM(_xlfn.XLOOKUP(1,(LargeSupplier_Installs!$A:$A=A27)*(LargeSupplier_Installs!$J:$J&lt;&gt;"")*(LargeSupplier_Installs!$D:$D="Domestic"),LargeSupplier_Installs!$J:$J,"",0,1))</f>
        <v>[Note 5]</v>
      </c>
    </row>
    <row r="28" spans="1:4" x14ac:dyDescent="0.3">
      <c r="A28" s="15" t="s">
        <v>156</v>
      </c>
      <c r="B28" s="32">
        <f>SUMIFS(LargeSupplier_Installs!$I:$I,LargeSupplier_Installs!$A:$A,'Table 1'!$A28,LargeSupplier_Installs!$D:$D,"Domestic",LargeSupplier_Installs!$E:$E,"Large",LargeSupplier_Installs!$F:$F,"Smart",LargeSupplier_Installs!$H:$H,'Table 1'!B$8)</f>
        <v>1028134</v>
      </c>
      <c r="C28" s="32"/>
      <c r="D28" s="103" t="str" cm="1">
        <f t="array" ref="D28">TRIM(_xlfn.XLOOKUP(1,(LargeSupplier_Installs!$A:$A=A28)*(LargeSupplier_Installs!$J:$J&lt;&gt;"")*(LargeSupplier_Installs!$D:$D="Domestic"),LargeSupplier_Installs!$J:$J,"",0,1))</f>
        <v/>
      </c>
    </row>
    <row r="29" spans="1:4" x14ac:dyDescent="0.3">
      <c r="A29" s="15" t="s">
        <v>157</v>
      </c>
      <c r="B29" s="32">
        <f>SUMIFS(LargeSupplier_Installs!$I:$I,LargeSupplier_Installs!$A:$A,'Table 1'!$A29,LargeSupplier_Installs!$D:$D,"Domestic",LargeSupplier_Installs!$E:$E,"Large",LargeSupplier_Installs!$F:$F,"Smart",LargeSupplier_Installs!$H:$H,'Table 1'!B$8)</f>
        <v>1059232</v>
      </c>
      <c r="C29" s="32"/>
      <c r="D29" s="103" t="str" cm="1">
        <f t="array" ref="D29">TRIM(_xlfn.XLOOKUP(1,(LargeSupplier_Installs!$A:$A=A29)*(LargeSupplier_Installs!$J:$J&lt;&gt;"")*(LargeSupplier_Installs!$D:$D="Domestic"),LargeSupplier_Installs!$J:$J,"",0,1))</f>
        <v/>
      </c>
    </row>
    <row r="30" spans="1:4" x14ac:dyDescent="0.3">
      <c r="A30" s="15" t="s">
        <v>158</v>
      </c>
      <c r="B30" s="32">
        <f>SUMIFS(LargeSupplier_Installs!$I:$I,LargeSupplier_Installs!$A:$A,'Table 1'!$A30,LargeSupplier_Installs!$D:$D,"Domestic",LargeSupplier_Installs!$E:$E,"Large",LargeSupplier_Installs!$F:$F,"Smart",LargeSupplier_Installs!$H:$H,'Table 1'!B$8)</f>
        <v>1182347</v>
      </c>
      <c r="C30" s="32"/>
      <c r="D30" s="103" t="str" cm="1">
        <f t="array" ref="D30">TRIM(_xlfn.XLOOKUP(1,(LargeSupplier_Installs!$A:$A=A30)*(LargeSupplier_Installs!$J:$J&lt;&gt;"")*(LargeSupplier_Installs!$D:$D="Domestic"),LargeSupplier_Installs!$J:$J,"",0,1))</f>
        <v/>
      </c>
    </row>
    <row r="31" spans="1:4" x14ac:dyDescent="0.3">
      <c r="A31" s="15" t="s">
        <v>159</v>
      </c>
      <c r="B31" s="32">
        <f>SUMIFS(LargeSupplier_Installs!$I:$I,LargeSupplier_Installs!$A:$A,'Table 1'!$A31,LargeSupplier_Installs!$D:$D,"Domestic",LargeSupplier_Installs!$E:$E,"Large",LargeSupplier_Installs!$F:$F,"Smart",LargeSupplier_Installs!$H:$H,'Table 1'!B$8)</f>
        <v>1318967</v>
      </c>
      <c r="C31" s="32"/>
      <c r="D31" s="103" t="str" cm="1">
        <f t="array" ref="D31">TRIM(_xlfn.XLOOKUP(1,(LargeSupplier_Installs!$A:$A=A31)*(LargeSupplier_Installs!$J:$J&lt;&gt;"")*(LargeSupplier_Installs!$D:$D="Domestic"),LargeSupplier_Installs!$J:$J,"",0,1))</f>
        <v>[Notes 6, 7]</v>
      </c>
    </row>
    <row r="32" spans="1:4" x14ac:dyDescent="0.3">
      <c r="A32" s="15" t="s">
        <v>160</v>
      </c>
      <c r="B32" s="32">
        <f>SUMIFS(LargeSupplier_Installs!$I:$I,LargeSupplier_Installs!$A:$A,'Table 1'!$A32,LargeSupplier_Installs!$D:$D,"Domestic",LargeSupplier_Installs!$E:$E,"Large",LargeSupplier_Installs!$F:$F,"Smart",LargeSupplier_Installs!$H:$H,'Table 1'!B$8)</f>
        <v>1254761</v>
      </c>
      <c r="C32" s="32"/>
      <c r="D32" s="103" t="str" cm="1">
        <f t="array" ref="D32">TRIM(_xlfn.XLOOKUP(1,(LargeSupplier_Installs!$A:$A=A32)*(LargeSupplier_Installs!$J:$J&lt;&gt;"")*(LargeSupplier_Installs!$D:$D="Domestic"),LargeSupplier_Installs!$J:$J,"",0,1))</f>
        <v>[Note 8]</v>
      </c>
    </row>
    <row r="33" spans="1:4" x14ac:dyDescent="0.3">
      <c r="A33" s="15" t="s">
        <v>161</v>
      </c>
      <c r="B33" s="32">
        <f>SUMIFS(LargeSupplier_Installs!$I:$I,LargeSupplier_Installs!$A:$A,'Table 1'!$A33,LargeSupplier_Installs!$D:$D,"Domestic",LargeSupplier_Installs!$E:$E,"Large",LargeSupplier_Installs!$F:$F,"Smart",LargeSupplier_Installs!$H:$H,'Table 1'!B$8)</f>
        <v>1268222</v>
      </c>
      <c r="C33" s="32"/>
      <c r="D33" s="103" t="str" cm="1">
        <f t="array" ref="D33">TRIM(_xlfn.XLOOKUP(1,(LargeSupplier_Installs!$A:$A=A33)*(LargeSupplier_Installs!$J:$J&lt;&gt;"")*(LargeSupplier_Installs!$D:$D="Domestic"),LargeSupplier_Installs!$J:$J,"",0,1))</f>
        <v/>
      </c>
    </row>
    <row r="34" spans="1:4" x14ac:dyDescent="0.3">
      <c r="A34" s="15" t="s">
        <v>162</v>
      </c>
      <c r="B34" s="32">
        <f>SUMIFS(LargeSupplier_Installs!$I:$I,LargeSupplier_Installs!$A:$A,'Table 1'!$A34,LargeSupplier_Installs!$D:$D,"Domestic",LargeSupplier_Installs!$E:$E,"Large",LargeSupplier_Installs!$F:$F,"Smart",LargeSupplier_Installs!$H:$H,'Table 1'!B$8)</f>
        <v>1145589</v>
      </c>
      <c r="C34" s="32"/>
      <c r="D34" s="103" t="str" cm="1">
        <f t="array" ref="D34">TRIM(_xlfn.XLOOKUP(1,(LargeSupplier_Installs!$A:$A=A34)*(LargeSupplier_Installs!$J:$J&lt;&gt;"")*(LargeSupplier_Installs!$D:$D="Domestic"),LargeSupplier_Installs!$J:$J,"",0,1))</f>
        <v/>
      </c>
    </row>
    <row r="35" spans="1:4" x14ac:dyDescent="0.3">
      <c r="A35" s="15" t="s">
        <v>163</v>
      </c>
      <c r="B35" s="32">
        <f>SUMIFS(LargeSupplier_Installs!$I:$I,LargeSupplier_Installs!$A:$A,'Table 1'!$A35,LargeSupplier_Installs!$D:$D,"Domestic",LargeSupplier_Installs!$E:$E,"Large",LargeSupplier_Installs!$F:$F,"Smart",LargeSupplier_Installs!$H:$H,'Table 1'!B$8)</f>
        <v>1126220</v>
      </c>
      <c r="C35" s="32"/>
      <c r="D35" s="103" t="str" cm="1">
        <f t="array" ref="D35">TRIM(_xlfn.XLOOKUP(1,(LargeSupplier_Installs!$A:$A=A35)*(LargeSupplier_Installs!$J:$J&lt;&gt;"")*(LargeSupplier_Installs!$D:$D="Domestic"),LargeSupplier_Installs!$J:$J,"",0,1))</f>
        <v>[Note 9]</v>
      </c>
    </row>
    <row r="36" spans="1:4" x14ac:dyDescent="0.3">
      <c r="A36" s="15" t="s">
        <v>164</v>
      </c>
      <c r="B36" s="32">
        <f>SUMIFS(LargeSupplier_Installs!$I:$I,LargeSupplier_Installs!$A:$A,'Table 1'!$A36,LargeSupplier_Installs!$D:$D,"Domestic",LargeSupplier_Installs!$E:$E,"Large",LargeSupplier_Installs!$F:$F,"Smart",LargeSupplier_Installs!$H:$H,'Table 1'!B$8)</f>
        <v>1048760</v>
      </c>
      <c r="C36" s="32"/>
      <c r="D36" s="103" t="str" cm="1">
        <f t="array" ref="D36">TRIM(_xlfn.XLOOKUP(1,(LargeSupplier_Installs!$A:$A=A36)*(LargeSupplier_Installs!$J:$J&lt;&gt;"")*(LargeSupplier_Installs!$D:$D="Domestic"),LargeSupplier_Installs!$J:$J,"",0,1))</f>
        <v>[Note 11]</v>
      </c>
    </row>
    <row r="37" spans="1:4" x14ac:dyDescent="0.3">
      <c r="A37" s="15" t="s">
        <v>165</v>
      </c>
      <c r="B37" s="32">
        <f>SUMIFS(LargeSupplier_Installs!$I:$I,LargeSupplier_Installs!$A:$A,'Table 1'!$A37,LargeSupplier_Installs!$D:$D,"Domestic",LargeSupplier_Installs!$E:$E,"Large",LargeSupplier_Installs!$F:$F,"Smart",LargeSupplier_Installs!$H:$H,'Table 1'!B$8)</f>
        <v>1028841</v>
      </c>
      <c r="C37" s="32"/>
      <c r="D37" s="103" t="str" cm="1">
        <f t="array" ref="D37">TRIM(_xlfn.XLOOKUP(1,(LargeSupplier_Installs!$A:$A=A37)*(LargeSupplier_Installs!$J:$J&lt;&gt;"")*(LargeSupplier_Installs!$D:$D="Domestic"),LargeSupplier_Installs!$J:$J,"",0,1))</f>
        <v/>
      </c>
    </row>
    <row r="38" spans="1:4" x14ac:dyDescent="0.3">
      <c r="A38" s="15" t="s">
        <v>166</v>
      </c>
      <c r="B38" s="32">
        <f>SUMIFS(LargeSupplier_Installs!$I:$I,LargeSupplier_Installs!$A:$A,'Table 1'!$A38,LargeSupplier_Installs!$D:$D,"Domestic",LargeSupplier_Installs!$E:$E,"Large",LargeSupplier_Installs!$F:$F,"Smart",LargeSupplier_Installs!$H:$H,'Table 1'!B$8)</f>
        <v>1087019</v>
      </c>
      <c r="C38" s="32"/>
      <c r="D38" s="103" t="str" cm="1">
        <f t="array" ref="D38">TRIM(_xlfn.XLOOKUP(1,(LargeSupplier_Installs!$A:$A=A38)*(LargeSupplier_Installs!$J:$J&lt;&gt;"")*(LargeSupplier_Installs!$D:$D="Domestic"),LargeSupplier_Installs!$J:$J,"",0,1))</f>
        <v/>
      </c>
    </row>
    <row r="39" spans="1:4" x14ac:dyDescent="0.3">
      <c r="A39" s="15" t="s">
        <v>167</v>
      </c>
      <c r="B39" s="32">
        <f>SUMIFS(LargeSupplier_Installs!$I:$I,LargeSupplier_Installs!$A:$A,'Table 1'!$A39,LargeSupplier_Installs!$D:$D,"Domestic",LargeSupplier_Installs!$E:$E,"Large",LargeSupplier_Installs!$F:$F,"Smart",LargeSupplier_Installs!$H:$H,'Table 1'!B$8)</f>
        <v>1176598</v>
      </c>
      <c r="C39" s="32"/>
      <c r="D39" s="103" t="str" cm="1">
        <f t="array" ref="D39">TRIM(_xlfn.XLOOKUP(1,(LargeSupplier_Installs!$A:$A=A39)*(LargeSupplier_Installs!$J:$J&lt;&gt;"")*(LargeSupplier_Installs!$D:$D="Domestic"),LargeSupplier_Installs!$J:$J,"",0,1))</f>
        <v>[Notes 12, 13]</v>
      </c>
    </row>
    <row r="40" spans="1:4" x14ac:dyDescent="0.3">
      <c r="A40" s="15" t="s">
        <v>168</v>
      </c>
      <c r="B40" s="32">
        <f>SUMIFS(LargeSupplier_Installs!$I:$I,LargeSupplier_Installs!$A:$A,'Table 1'!$A40,LargeSupplier_Installs!$D:$D,"Domestic",LargeSupplier_Installs!$E:$E,"Large",LargeSupplier_Installs!$F:$F,"Smart",LargeSupplier_Installs!$H:$H,'Table 1'!B$8)</f>
        <v>1000733</v>
      </c>
      <c r="C40" s="32"/>
      <c r="D40" s="103" t="str" cm="1">
        <f t="array" ref="D40">TRIM(_xlfn.XLOOKUP(1,(LargeSupplier_Installs!$A:$A=A40)*(LargeSupplier_Installs!$J:$J&lt;&gt;"")*(LargeSupplier_Installs!$D:$D="Domestic"),LargeSupplier_Installs!$J:$J,"",0,1))</f>
        <v>[Note 14]</v>
      </c>
    </row>
    <row r="41" spans="1:4" x14ac:dyDescent="0.3">
      <c r="A41" s="15" t="s">
        <v>169</v>
      </c>
      <c r="B41" s="32">
        <f>SUMIFS(LargeSupplier_Installs!$I:$I,LargeSupplier_Installs!$A:$A,'Table 1'!$A41,LargeSupplier_Installs!$D:$D,"Domestic",LargeSupplier_Installs!$E:$E,"Large",LargeSupplier_Installs!$F:$F,"Smart",LargeSupplier_Installs!$H:$H,'Table 1'!B$8)</f>
        <v>142592</v>
      </c>
      <c r="C41" s="32"/>
      <c r="D41" s="103" t="str" cm="1">
        <f t="array" ref="D41">TRIM(_xlfn.XLOOKUP(1,(LargeSupplier_Installs!$A:$A=A41)*(LargeSupplier_Installs!$J:$J&lt;&gt;"")*(LargeSupplier_Installs!$D:$D="Domestic"),LargeSupplier_Installs!$J:$J,"",0,1))</f>
        <v/>
      </c>
    </row>
    <row r="42" spans="1:4" x14ac:dyDescent="0.3">
      <c r="A42" s="15" t="s">
        <v>170</v>
      </c>
      <c r="B42" s="32">
        <f>SUMIFS(LargeSupplier_Installs!$I:$I,LargeSupplier_Installs!$A:$A,'Table 1'!$A42,LargeSupplier_Installs!$D:$D,"Domestic",LargeSupplier_Installs!$E:$E,"Large",LargeSupplier_Installs!$F:$F,"Smart",LargeSupplier_Installs!$H:$H,'Table 1'!B$8)</f>
        <v>873381</v>
      </c>
      <c r="C42" s="32"/>
      <c r="D42" s="103" t="str" cm="1">
        <f t="array" ref="D42">TRIM(_xlfn.XLOOKUP(1,(LargeSupplier_Installs!$A:$A=A42)*(LargeSupplier_Installs!$J:$J&lt;&gt;"")*(LargeSupplier_Installs!$D:$D="Domestic"),LargeSupplier_Installs!$J:$J,"",0,1))</f>
        <v/>
      </c>
    </row>
    <row r="43" spans="1:4" x14ac:dyDescent="0.3">
      <c r="A43" s="15" t="s">
        <v>171</v>
      </c>
      <c r="B43" s="32">
        <f>SUMIFS(LargeSupplier_Installs!$I:$I,LargeSupplier_Installs!$A:$A,'Table 1'!$A43,LargeSupplier_Installs!$D:$D,"Domestic",LargeSupplier_Installs!$E:$E,"Large",LargeSupplier_Installs!$F:$F,"Smart",LargeSupplier_Installs!$H:$H,'Table 1'!B$8)</f>
        <v>991632</v>
      </c>
      <c r="C43" s="32"/>
      <c r="D43" s="103" t="str" cm="1">
        <f t="array" ref="D43">TRIM(_xlfn.XLOOKUP(1,(LargeSupplier_Installs!$A:$A=A43)*(LargeSupplier_Installs!$J:$J&lt;&gt;"")*(LargeSupplier_Installs!$D:$D="Domestic"),LargeSupplier_Installs!$J:$J,"",0,1))</f>
        <v>[Notes 14, 18]</v>
      </c>
    </row>
    <row r="44" spans="1:4" x14ac:dyDescent="0.3">
      <c r="A44" s="15" t="s">
        <v>172</v>
      </c>
      <c r="B44" s="32">
        <f>SUMIFS(LargeSupplier_Installs!$I:$I,LargeSupplier_Installs!$A:$A,'Table 1'!$A44,LargeSupplier_Installs!$D:$D,"Domestic",LargeSupplier_Installs!$E:$E,"Large",LargeSupplier_Installs!$F:$F,"Smart",LargeSupplier_Installs!$H:$H,'Table 1'!B$8)</f>
        <v>765023</v>
      </c>
      <c r="C44" s="32"/>
      <c r="D44" s="103" t="str" cm="1">
        <f t="array" ref="D44">TRIM(_xlfn.XLOOKUP(1,(LargeSupplier_Installs!$A:$A=A44)*(LargeSupplier_Installs!$J:$J&lt;&gt;"")*(LargeSupplier_Installs!$D:$D="Domestic"),LargeSupplier_Installs!$J:$J,"",0,1))</f>
        <v/>
      </c>
    </row>
    <row r="45" spans="1:4" x14ac:dyDescent="0.3">
      <c r="A45" s="15" t="s">
        <v>173</v>
      </c>
      <c r="B45" s="32">
        <f>SUMIFS(LargeSupplier_Installs!$I:$I,LargeSupplier_Installs!$A:$A,'Table 1'!$A45,LargeSupplier_Installs!$D:$D,"Domestic",LargeSupplier_Installs!$E:$E,"Large",LargeSupplier_Installs!$F:$F,"Smart",LargeSupplier_Installs!$H:$H,'Table 1'!B$8)</f>
        <v>1002037</v>
      </c>
      <c r="C45" s="32"/>
      <c r="D45" s="103" t="str" cm="1">
        <f t="array" ref="D45">TRIM(_xlfn.XLOOKUP(1,(LargeSupplier_Installs!$A:$A=A45)*(LargeSupplier_Installs!$J:$J&lt;&gt;"")*(LargeSupplier_Installs!$D:$D="Domestic"),LargeSupplier_Installs!$J:$J,"",0,1))</f>
        <v/>
      </c>
    </row>
    <row r="46" spans="1:4" x14ac:dyDescent="0.3">
      <c r="A46" s="15" t="s">
        <v>174</v>
      </c>
      <c r="B46" s="32">
        <f>SUMIFS(LargeSupplier_Installs!$I:$I,LargeSupplier_Installs!$A:$A,'Table 1'!$A46,LargeSupplier_Installs!$D:$D,"Domestic",LargeSupplier_Installs!$E:$E,"Large",LargeSupplier_Installs!$F:$F,"Smart",LargeSupplier_Installs!$H:$H,'Table 1'!B$8)</f>
        <v>900727</v>
      </c>
      <c r="C46" s="32"/>
      <c r="D46" s="103" t="str" cm="1">
        <f t="array" ref="D46">TRIM(_xlfn.XLOOKUP(1,(LargeSupplier_Installs!$A:$A=A46)*(LargeSupplier_Installs!$J:$J&lt;&gt;"")*(LargeSupplier_Installs!$D:$D="Domestic"),LargeSupplier_Installs!$J:$J,"",0,1))</f>
        <v>[Note 20]</v>
      </c>
    </row>
    <row r="47" spans="1:4" x14ac:dyDescent="0.3">
      <c r="A47" s="15" t="s">
        <v>175</v>
      </c>
      <c r="B47" s="32">
        <f>SUMIFS(LargeSupplier_Installs!$I:$I,LargeSupplier_Installs!$A:$A,'Table 1'!$A47,LargeSupplier_Installs!$D:$D,"Domestic",LargeSupplier_Installs!$E:$E,"Large",LargeSupplier_Installs!$F:$F,"Smart",LargeSupplier_Installs!$H:$H,'Table 1'!B$8)</f>
        <v>857513</v>
      </c>
      <c r="C47" s="32"/>
      <c r="D47" s="103" t="str" cm="1">
        <f t="array" ref="D47">TRIM(_xlfn.XLOOKUP(1,(LargeSupplier_Installs!$A:$A=A47)*(LargeSupplier_Installs!$J:$J&lt;&gt;"")*(LargeSupplier_Installs!$D:$D="Domestic"),LargeSupplier_Installs!$J:$J,"",0,1))</f>
        <v/>
      </c>
    </row>
    <row r="48" spans="1:4" x14ac:dyDescent="0.3">
      <c r="A48" s="15" t="s">
        <v>176</v>
      </c>
      <c r="B48" s="32">
        <f>SUMIFS(LargeSupplier_Installs!$I:$I,LargeSupplier_Installs!$A:$A,'Table 1'!$A48,LargeSupplier_Installs!$D:$D,"Domestic",LargeSupplier_Installs!$E:$E,"Large",LargeSupplier_Installs!$F:$F,"Smart",LargeSupplier_Installs!$H:$H,'Table 1'!B$8)</f>
        <v>897486</v>
      </c>
      <c r="C48" s="32">
        <f>SUMIFS(LargeSupplier_Installs!$I:$I,LargeSupplier_Installs!$A:$A,'Table 1'!$A48,LargeSupplier_Installs!$D:$D,"Domestic",LargeSupplier_Installs!$E:$E,"Large",LargeSupplier_Installs!$F:$F,"Smart",LargeSupplier_Installs!$H:$H,'Table 1'!C$8)</f>
        <v>149185</v>
      </c>
      <c r="D48" s="103" t="str" cm="1">
        <f t="array" ref="D48">TRIM(_xlfn.XLOOKUP(1,(LargeSupplier_Installs!$A:$A=A48)*(LargeSupplier_Installs!$J:$J&lt;&gt;"")*(LargeSupplier_Installs!$D:$D="Domestic"),LargeSupplier_Installs!$J:$J,"",0,1))</f>
        <v>[Note 25]</v>
      </c>
    </row>
    <row r="49" spans="1:4" x14ac:dyDescent="0.3">
      <c r="A49" s="15" t="s">
        <v>177</v>
      </c>
      <c r="B49" s="32">
        <f>SUMIFS(LargeSupplier_Installs!$I:$I,LargeSupplier_Installs!$A:$A,'Table 1'!$A49,LargeSupplier_Installs!$D:$D,"Domestic",LargeSupplier_Installs!$E:$E,"Large",LargeSupplier_Installs!$F:$F,"Smart",LargeSupplier_Installs!$H:$H,'Table 1'!B$8)</f>
        <v>840729</v>
      </c>
      <c r="C49" s="32">
        <f>SUMIFS(LargeSupplier_Installs!$I:$I,LargeSupplier_Installs!$A:$A,'Table 1'!$A49,LargeSupplier_Installs!$D:$D,"Domestic",LargeSupplier_Installs!$E:$E,"Large",LargeSupplier_Installs!$F:$F,"Smart",LargeSupplier_Installs!$H:$H,'Table 1'!C$8)</f>
        <v>126423</v>
      </c>
      <c r="D49" s="103" t="str" cm="1">
        <f t="array" ref="D49">TRIM(_xlfn.XLOOKUP(1,(LargeSupplier_Installs!$A:$A=A49)*(LargeSupplier_Installs!$J:$J&lt;&gt;"")*(LargeSupplier_Installs!$D:$D="Domestic"),LargeSupplier_Installs!$J:$J,"",0,1))</f>
        <v/>
      </c>
    </row>
    <row r="50" spans="1:4" x14ac:dyDescent="0.3">
      <c r="A50" s="15" t="s">
        <v>178</v>
      </c>
      <c r="B50" s="32">
        <f>SUMIFS(LargeSupplier_Installs!$I:$I,LargeSupplier_Installs!$A:$A,'Table 1'!$A50,LargeSupplier_Installs!$D:$D,"Domestic",LargeSupplier_Installs!$E:$E,"Large",LargeSupplier_Installs!$F:$F,"Smart",LargeSupplier_Installs!$H:$H,'Table 1'!B$8)</f>
        <v>874518</v>
      </c>
      <c r="C50" s="32">
        <f>SUMIFS(LargeSupplier_Installs!$I:$I,LargeSupplier_Installs!$A:$A,'Table 1'!$A50,LargeSupplier_Installs!$D:$D,"Domestic",LargeSupplier_Installs!$E:$E,"Large",LargeSupplier_Installs!$F:$F,"Smart",LargeSupplier_Installs!$H:$H,'Table 1'!C$8)</f>
        <v>126260</v>
      </c>
      <c r="D50" s="103" t="str" cm="1">
        <f t="array" ref="D50">TRIM(_xlfn.XLOOKUP(1,(LargeSupplier_Installs!$A:$A=A50)*(LargeSupplier_Installs!$J:$J&lt;&gt;"")*(LargeSupplier_Installs!$D:$D="Domestic"),LargeSupplier_Installs!$J:$J,"",0,1))</f>
        <v/>
      </c>
    </row>
    <row r="51" spans="1:4" x14ac:dyDescent="0.3">
      <c r="A51" s="15" t="s">
        <v>179</v>
      </c>
      <c r="B51" s="32">
        <f>SUMIFS(LargeSupplier_Installs!$I:$I,LargeSupplier_Installs!$A:$A,'Table 1'!$A51,LargeSupplier_Installs!$D:$D,"Domestic",LargeSupplier_Installs!$E:$E,"Large",LargeSupplier_Installs!$F:$F,"Smart",LargeSupplier_Installs!$H:$H,'Table 1'!B$8)</f>
        <v>915587</v>
      </c>
      <c r="C51" s="32">
        <f>SUMIFS(LargeSupplier_Installs!$I:$I,LargeSupplier_Installs!$A:$A,'Table 1'!$A51,LargeSupplier_Installs!$D:$D,"Domestic",LargeSupplier_Installs!$E:$E,"Large",LargeSupplier_Installs!$F:$F,"Smart",LargeSupplier_Installs!$H:$H,'Table 1'!C$8)</f>
        <v>135611</v>
      </c>
      <c r="D51" s="103" t="str" cm="1">
        <f t="array" ref="D51">TRIM(_xlfn.XLOOKUP(1,(LargeSupplier_Installs!$A:$A=A51)*(LargeSupplier_Installs!$J:$J&lt;&gt;"")*(LargeSupplier_Installs!$D:$D="Domestic"),LargeSupplier_Installs!$J:$J,"",0,1))</f>
        <v/>
      </c>
    </row>
    <row r="52" spans="1:4" x14ac:dyDescent="0.3">
      <c r="A52" s="15" t="s">
        <v>180</v>
      </c>
      <c r="B52" s="32">
        <f>SUMIFS(LargeSupplier_Installs!$I:$I,LargeSupplier_Installs!$A:$A,'Table 1'!$A52,LargeSupplier_Installs!$D:$D,"Domestic",LargeSupplier_Installs!$E:$E,"Large",LargeSupplier_Installs!$F:$F,"Smart",LargeSupplier_Installs!$H:$H,'Table 1'!B$8)</f>
        <v>843819</v>
      </c>
      <c r="C52" s="32">
        <f>SUMIFS(LargeSupplier_Installs!$I:$I,LargeSupplier_Installs!$A:$A,'Table 1'!$A52,LargeSupplier_Installs!$D:$D,"Domestic",LargeSupplier_Installs!$E:$E,"Large",LargeSupplier_Installs!$F:$F,"Smart",LargeSupplier_Installs!$H:$H,'Table 1'!C$8)</f>
        <v>172977</v>
      </c>
      <c r="D52" s="103" t="str" cm="1">
        <f t="array" ref="D52">TRIM(_xlfn.XLOOKUP(1,(LargeSupplier_Installs!$A:$A=A52)*(LargeSupplier_Installs!$J:$J&lt;&gt;"")*(LargeSupplier_Installs!$D:$D="Domestic"),LargeSupplier_Installs!$J:$J,"",0,1))</f>
        <v/>
      </c>
    </row>
    <row r="53" spans="1:4" x14ac:dyDescent="0.3">
      <c r="A53" s="15" t="s">
        <v>181</v>
      </c>
      <c r="B53" s="32">
        <f>SUMIFS(LargeSupplier_Installs!$I:$I,LargeSupplier_Installs!$A:$A,'Table 1'!$A53,LargeSupplier_Installs!$D:$D,"Domestic",LargeSupplier_Installs!$E:$E,"Large",LargeSupplier_Installs!$F:$F,"Smart",LargeSupplier_Installs!$H:$H,'Table 1'!B$8)</f>
        <v>780175</v>
      </c>
      <c r="C53" s="32">
        <f>SUMIFS(LargeSupplier_Installs!$I:$I,LargeSupplier_Installs!$A:$A,'Table 1'!$A53,LargeSupplier_Installs!$D:$D,"Domestic",LargeSupplier_Installs!$E:$E,"Large",LargeSupplier_Installs!$F:$F,"Smart",LargeSupplier_Installs!$H:$H,'Table 1'!C$8)</f>
        <v>188285</v>
      </c>
      <c r="D53" s="103" t="str" cm="1">
        <f t="array" ref="D53">TRIM(_xlfn.XLOOKUP(1,(LargeSupplier_Installs!$A:$A=A53)*(LargeSupplier_Installs!$J:$J&lt;&gt;"")*(LargeSupplier_Installs!$D:$D="Domestic"),LargeSupplier_Installs!$J:$J,"",0,1))</f>
        <v/>
      </c>
    </row>
    <row r="54" spans="1:4" x14ac:dyDescent="0.3">
      <c r="A54" s="15" t="s">
        <v>182</v>
      </c>
      <c r="B54" s="32">
        <f>SUMIFS(LargeSupplier_Installs!$I:$I,LargeSupplier_Installs!$A:$A,'Table 1'!$A54,LargeSupplier_Installs!$D:$D,"Domestic",LargeSupplier_Installs!$E:$E,"Large",LargeSupplier_Installs!$F:$F,"Smart",LargeSupplier_Installs!$H:$H,'Table 1'!B$8)</f>
        <v>815479</v>
      </c>
      <c r="C54" s="32">
        <f>SUMIFS(LargeSupplier_Installs!$I:$I,LargeSupplier_Installs!$A:$A,'Table 1'!$A54,LargeSupplier_Installs!$D:$D,"Domestic",LargeSupplier_Installs!$E:$E,"Large",LargeSupplier_Installs!$F:$F,"Smart",LargeSupplier_Installs!$H:$H,'Table 1'!C$8)</f>
        <v>205192</v>
      </c>
      <c r="D54" s="103" t="str" cm="1">
        <f t="array" ref="D54">TRIM(_xlfn.XLOOKUP(1,(LargeSupplier_Installs!$A:$A=A54)*(LargeSupplier_Installs!$J:$J&lt;&gt;"")*(LargeSupplier_Installs!$D:$D="Domestic"),LargeSupplier_Installs!$J:$J,"",0,1))</f>
        <v/>
      </c>
    </row>
    <row r="55" spans="1:4" x14ac:dyDescent="0.3">
      <c r="A55" s="15" t="s">
        <v>183</v>
      </c>
      <c r="B55" s="32">
        <f>SUMIFS(LargeSupplier_Installs!$I:$I,LargeSupplier_Installs!$A:$A,'Table 1'!$A55,LargeSupplier_Installs!$D:$D,"Domestic",LargeSupplier_Installs!$E:$E,"Large",LargeSupplier_Installs!$F:$F,"Smart",LargeSupplier_Installs!$H:$H,'Table 1'!B$8)</f>
        <v>825257</v>
      </c>
      <c r="C55" s="32">
        <f>SUMIFS(LargeSupplier_Installs!$I:$I,LargeSupplier_Installs!$A:$A,'Table 1'!$A55,LargeSupplier_Installs!$D:$D,"Domestic",LargeSupplier_Installs!$E:$E,"Large",LargeSupplier_Installs!$F:$F,"Smart",LargeSupplier_Installs!$H:$H,'Table 1'!C$8)</f>
        <v>232031</v>
      </c>
      <c r="D55" s="103" t="str" cm="1">
        <f t="array" ref="D55">TRIM(_xlfn.XLOOKUP(1,(LargeSupplier_Installs!$A:$A=A55)*(LargeSupplier_Installs!$J:$J&lt;&gt;"")*(LargeSupplier_Installs!$D:$D="Domestic"),LargeSupplier_Installs!$J:$J,"",0,1))</f>
        <v/>
      </c>
    </row>
    <row r="56" spans="1:4" x14ac:dyDescent="0.3">
      <c r="A56" s="15" t="s">
        <v>184</v>
      </c>
      <c r="B56" s="32">
        <f>SUMIFS(LargeSupplier_Installs!$I:$I,LargeSupplier_Installs!$A:$A,'Table 1'!$A56,LargeSupplier_Installs!$D:$D,"Domestic",LargeSupplier_Installs!$E:$E,"Large",LargeSupplier_Installs!$F:$F,"Smart",LargeSupplier_Installs!$H:$H,'Table 1'!B$8)</f>
        <v>747272</v>
      </c>
      <c r="C56" s="32">
        <f>SUMIFS(LargeSupplier_Installs!$I:$I,LargeSupplier_Installs!$A:$A,'Table 1'!$A56,LargeSupplier_Installs!$D:$D,"Domestic",LargeSupplier_Installs!$E:$E,"Large",LargeSupplier_Installs!$F:$F,"Smart",LargeSupplier_Installs!$H:$H,'Table 1'!C$8)</f>
        <v>290312</v>
      </c>
      <c r="D56" s="103" t="str" cm="1">
        <f t="array" ref="D56">TRIM(_xlfn.XLOOKUP(1,(LargeSupplier_Installs!$A:$A=A56)*(LargeSupplier_Installs!$J:$J&lt;&gt;"")*(LargeSupplier_Installs!$D:$D="Domestic"),LargeSupplier_Installs!$J:$J,"",0,1))</f>
        <v/>
      </c>
    </row>
    <row r="57" spans="1:4" x14ac:dyDescent="0.3">
      <c r="A57" s="15" t="s">
        <v>185</v>
      </c>
      <c r="B57" s="32">
        <f>SUMIFS(LargeSupplier_Installs!$I:$I,LargeSupplier_Installs!$A:$A,'Table 1'!$A57,LargeSupplier_Installs!$D:$D,"Domestic",LargeSupplier_Installs!$E:$E,"Large",LargeSupplier_Installs!$F:$F,"Smart",LargeSupplier_Installs!$H:$H,'Table 1'!B$8)</f>
        <v>663167</v>
      </c>
      <c r="C57" s="32">
        <f>SUMIFS(LargeSupplier_Installs!$I:$I,LargeSupplier_Installs!$A:$A,'Table 1'!$A57,LargeSupplier_Installs!$D:$D,"Domestic",LargeSupplier_Installs!$E:$E,"Large",LargeSupplier_Installs!$F:$F,"Smart",LargeSupplier_Installs!$H:$H,'Table 1'!C$8)</f>
        <v>282506</v>
      </c>
      <c r="D57" s="103" t="str" cm="1">
        <f t="array" ref="D57">TRIM(_xlfn.XLOOKUP(1,(LargeSupplier_Installs!$A:$A=A57)*(LargeSupplier_Installs!$J:$J&lt;&gt;"")*(LargeSupplier_Installs!$D:$D="Domestic"),LargeSupplier_Installs!$J:$J,"",0,1))</f>
        <v/>
      </c>
    </row>
    <row r="58" spans="1:4" x14ac:dyDescent="0.3">
      <c r="A58" s="15" t="s">
        <v>186</v>
      </c>
      <c r="B58" s="32">
        <f>SUMIFS(LargeSupplier_Installs!$I:$I,LargeSupplier_Installs!$A:$A,'Table 1'!$A58,LargeSupplier_Installs!$D:$D,"Domestic",LargeSupplier_Installs!$E:$E,"Large",LargeSupplier_Installs!$F:$F,"Smart",LargeSupplier_Installs!$H:$H,'Table 1'!B$8)</f>
        <v>680518</v>
      </c>
      <c r="C58" s="32">
        <f>SUMIFS(LargeSupplier_Installs!$I:$I,LargeSupplier_Installs!$A:$A,'Table 1'!$A58,LargeSupplier_Installs!$D:$D,"Domestic",LargeSupplier_Installs!$E:$E,"Large",LargeSupplier_Installs!$F:$F,"Smart",LargeSupplier_Installs!$H:$H,'Table 1'!C$8)</f>
        <v>332277</v>
      </c>
      <c r="D58" s="103" t="str" cm="1">
        <f t="array" ref="D58">TRIM(_xlfn.XLOOKUP(1,(LargeSupplier_Installs!$A:$A=A58)*(LargeSupplier_Installs!$J:$J&lt;&gt;"")*(LargeSupplier_Installs!$D:$D="Domestic"),LargeSupplier_Installs!$J:$J,"",0,1))</f>
        <v/>
      </c>
    </row>
    <row r="59" spans="1:4" x14ac:dyDescent="0.3">
      <c r="A59" s="15" t="s">
        <v>187</v>
      </c>
      <c r="B59" s="32">
        <f>SUMIFS(LargeSupplier_Installs!$I:$I,LargeSupplier_Installs!$A:$A,'Table 1'!$A59,LargeSupplier_Installs!$D:$D,"Domestic",LargeSupplier_Installs!$E:$E,"Large",LargeSupplier_Installs!$F:$F,"Smart",LargeSupplier_Installs!$H:$H,'Table 1'!B$8)</f>
        <v>669839</v>
      </c>
      <c r="C59" s="32">
        <f>SUMIFS(LargeSupplier_Installs!$I:$I,LargeSupplier_Installs!$A:$A,'Table 1'!$A59,LargeSupplier_Installs!$D:$D,"Domestic",LargeSupplier_Installs!$E:$E,"Large",LargeSupplier_Installs!$F:$F,"Smart",LargeSupplier_Installs!$H:$H,'Table 1'!C$8)</f>
        <v>321968</v>
      </c>
      <c r="D59" s="103" t="str" cm="1">
        <f t="array" ref="D59">TRIM(_xlfn.XLOOKUP(1,(LargeSupplier_Installs!$A:$A=A59)*(LargeSupplier_Installs!$J:$J&lt;&gt;"")*(LargeSupplier_Installs!$D:$D="Domestic"),LargeSupplier_Installs!$J:$J,"",0,1))</f>
        <v/>
      </c>
    </row>
    <row r="60" spans="1:4" x14ac:dyDescent="0.3">
      <c r="A60" s="15" t="s">
        <v>188</v>
      </c>
      <c r="B60" s="32">
        <f>SUMIFS(LargeSupplier_Installs!$I:$I,LargeSupplier_Installs!$A:$A,'Table 1'!$A60,LargeSupplier_Installs!$D:$D,"Domestic",LargeSupplier_Installs!$E:$E,"Large",LargeSupplier_Installs!$F:$F,"Smart",LargeSupplier_Installs!$H:$H,'Table 1'!B$8)</f>
        <v>688690</v>
      </c>
      <c r="C60" s="32">
        <f>SUMIFS(LargeSupplier_Installs!$I:$I,LargeSupplier_Installs!$A:$A,'Table 1'!$A60,LargeSupplier_Installs!$D:$D,"Domestic",LargeSupplier_Installs!$E:$E,"Large",LargeSupplier_Installs!$F:$F,"Smart",LargeSupplier_Installs!$H:$H,'Table 1'!C$8)</f>
        <v>326579</v>
      </c>
      <c r="D60" s="103" t="str" cm="1">
        <f t="array" ref="D60">TRIM(_xlfn.XLOOKUP(1,(LargeSupplier_Installs!$A:$A=A60)*(LargeSupplier_Installs!$J:$J&lt;&gt;"")*(LargeSupplier_Installs!$D:$D="Domestic"),LargeSupplier_Installs!$J:$J,"",0,1))</f>
        <v/>
      </c>
    </row>
    <row r="61" spans="1:4" x14ac:dyDescent="0.3">
      <c r="A61" s="15" t="s">
        <v>189</v>
      </c>
      <c r="B61" s="32">
        <f>SUMIFS(LargeSupplier_Installs!$I:$I,LargeSupplier_Installs!$A:$A,'Table 1'!$A61,LargeSupplier_Installs!$D:$D,"Domestic",LargeSupplier_Installs!$E:$E,"Large",LargeSupplier_Installs!$F:$F,"Smart",LargeSupplier_Installs!$H:$H,'Table 1'!B$8)</f>
        <v>711785</v>
      </c>
      <c r="C61" s="32">
        <f>SUMIFS(LargeSupplier_Installs!$I:$I,LargeSupplier_Installs!$A:$A,'Table 1'!$A61,LargeSupplier_Installs!$D:$D,"Domestic",LargeSupplier_Installs!$E:$E,"Large",LargeSupplier_Installs!$F:$F,"Smart",LargeSupplier_Installs!$H:$H,'Table 1'!C$8)</f>
        <v>305380</v>
      </c>
      <c r="D61" s="103" t="str" cm="1">
        <f t="array" ref="D61">TRIM(_xlfn.XLOOKUP(1,(LargeSupplier_Installs!$A:$A=A61)*(LargeSupplier_Installs!$J:$J&lt;&gt;"")*(LargeSupplier_Installs!$D:$D="Domestic"),LargeSupplier_Installs!$J:$J,"",0,1))</f>
        <v/>
      </c>
    </row>
    <row r="62" spans="1:4" x14ac:dyDescent="0.3">
      <c r="A62" s="15" t="s">
        <v>190</v>
      </c>
      <c r="B62" s="32">
        <f>SUMIFS(LargeSupplier_Installs!$I:$I,LargeSupplier_Installs!$A:$A,'Table 1'!$A62,LargeSupplier_Installs!$D:$D,"Domestic",LargeSupplier_Installs!$E:$E,"Large",LargeSupplier_Installs!$F:$F,"Smart",LargeSupplier_Installs!$H:$H,'Table 1'!B$8)</f>
        <v>653320</v>
      </c>
      <c r="C62" s="32">
        <f>SUMIFS(LargeSupplier_Installs!$I:$I,LargeSupplier_Installs!$A:$A,'Table 1'!$A62,LargeSupplier_Installs!$D:$D,"Domestic",LargeSupplier_Installs!$E:$E,"Large",LargeSupplier_Installs!$F:$F,"Smart",LargeSupplier_Installs!$H:$H,'Table 1'!C$8)</f>
        <v>406418</v>
      </c>
      <c r="D62" s="103" t="str" cm="1">
        <f t="array" ref="D62">TRIM(_xlfn.XLOOKUP(1,(LargeSupplier_Installs!$A:$A=A62)*(LargeSupplier_Installs!$J:$J&lt;&gt;"")*(LargeSupplier_Installs!$D:$D="Domestic"),LargeSupplier_Installs!$J:$J,"",0,1))</f>
        <v/>
      </c>
    </row>
    <row r="63" spans="1:4" x14ac:dyDescent="0.3">
      <c r="A63" s="15" t="s">
        <v>191</v>
      </c>
      <c r="B63" s="32">
        <f>SUMIFS(LargeSupplier_Installs!$I:$I,LargeSupplier_Installs!$A:$A,'Table 1'!$A63,LargeSupplier_Installs!$D:$D,"Domestic",LargeSupplier_Installs!$E:$E,"Large",LargeSupplier_Installs!$F:$F,"Smart",LargeSupplier_Installs!$H:$H,'Table 1'!B$8)</f>
        <v>572181</v>
      </c>
      <c r="C63" s="32">
        <f>SUMIFS(LargeSupplier_Installs!$I:$I,LargeSupplier_Installs!$A:$A,'Table 1'!$A63,LargeSupplier_Installs!$D:$D,"Domestic",LargeSupplier_Installs!$E:$E,"Large",LargeSupplier_Installs!$F:$F,"Smart",LargeSupplier_Installs!$H:$H,'Table 1'!C$8)</f>
        <v>472655</v>
      </c>
      <c r="D63" s="103" t="str" cm="1">
        <f t="array" ref="D63">TRIM(_xlfn.XLOOKUP(1,(LargeSupplier_Installs!$A:$A=A63)*(LargeSupplier_Installs!$J:$J&lt;&gt;"")*(LargeSupplier_Installs!$D:$D="Domestic"),LargeSupplier_Installs!$J:$J,"",0,1))</f>
        <v/>
      </c>
    </row>
    <row r="64" spans="1:4" x14ac:dyDescent="0.3">
      <c r="A64" s="15" t="s">
        <v>192</v>
      </c>
      <c r="B64" s="32">
        <f>SUMIFS(LargeSupplier_Installs!$I:$I,LargeSupplier_Installs!$A:$A,'Table 1'!$A64,LargeSupplier_Installs!$D:$D,"Domestic",LargeSupplier_Installs!$E:$E,"Large",LargeSupplier_Installs!$F:$F,"Smart",LargeSupplier_Installs!$H:$H,'Table 1'!B$8)</f>
        <v>566686</v>
      </c>
      <c r="C64" s="32">
        <f>SUMIFS(LargeSupplier_Installs!$I:$I,LargeSupplier_Installs!$A:$A,'Table 1'!$A64,LargeSupplier_Installs!$D:$D,"Domestic",LargeSupplier_Installs!$E:$E,"Large",LargeSupplier_Installs!$F:$F,"Smart",LargeSupplier_Installs!$H:$H,'Table 1'!C$8)</f>
        <v>509864</v>
      </c>
      <c r="D64" s="103" t="str" cm="1">
        <f t="array" ref="D64">TRIM(_xlfn.XLOOKUP(1,(LargeSupplier_Installs!$A:$A=A64)*(LargeSupplier_Installs!$J:$J&lt;&gt;"")*(LargeSupplier_Installs!$D:$D="Domestic"),LargeSupplier_Installs!$J:$J,"",0,1))</f>
        <v/>
      </c>
    </row>
    <row r="65" spans="1:4" x14ac:dyDescent="0.3">
      <c r="A65" s="15" t="s">
        <v>193</v>
      </c>
      <c r="B65" s="32">
        <f>SUMIFS(LargeSupplier_Installs!$I:$I,LargeSupplier_Installs!$A:$A,'Table 1'!$A65,LargeSupplier_Installs!$D:$D,"Domestic",LargeSupplier_Installs!$E:$E,"Large",LargeSupplier_Installs!$F:$F,"Smart",LargeSupplier_Installs!$H:$H,'Table 1'!B$8)</f>
        <v>502740</v>
      </c>
      <c r="C65" s="32">
        <f>SUMIFS(LargeSupplier_Installs!$I:$I,LargeSupplier_Installs!$A:$A,'Table 1'!$A65,LargeSupplier_Installs!$D:$D,"Domestic",LargeSupplier_Installs!$E:$E,"Large",LargeSupplier_Installs!$F:$F,"Smart",LargeSupplier_Installs!$H:$H,'Table 1'!C$8)</f>
        <v>564371</v>
      </c>
      <c r="D65" s="103" t="str" cm="1">
        <f t="array" ref="D65">TRIM(_xlfn.XLOOKUP(1,(LargeSupplier_Installs!$A:$A=A65)*(LargeSupplier_Installs!$J:$J&lt;&gt;"")*(LargeSupplier_Installs!$D:$D="Domestic"),LargeSupplier_Installs!$J:$J,"",0,1))</f>
        <v/>
      </c>
    </row>
    <row r="67" spans="1:4" x14ac:dyDescent="0.3">
      <c r="D67" s="62"/>
    </row>
  </sheetData>
  <phoneticPr fontId="22" type="noConversion"/>
  <pageMargins left="0.7" right="0.7" top="0.75" bottom="0.75" header="0.3" footer="0.3"/>
  <ignoredErrors>
    <ignoredError sqref="B9:C64 B65:C65" calculatedColumn="1"/>
  </ignoredErrors>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4C456-8F8D-4D6A-AD1C-71CB5C12EB92}">
  <sheetPr codeName="Sheet6"/>
  <dimension ref="A1:E64"/>
  <sheetViews>
    <sheetView showGridLines="0" zoomScale="85" zoomScaleNormal="85" workbookViewId="0">
      <pane ySplit="8" topLeftCell="A9" activePane="bottomLeft" state="frozen"/>
      <selection activeCell="I1" sqref="I1"/>
      <selection pane="bottomLeft"/>
    </sheetView>
  </sheetViews>
  <sheetFormatPr defaultRowHeight="14" x14ac:dyDescent="0.3"/>
  <cols>
    <col min="1" max="1" width="11.08203125" customWidth="1"/>
    <col min="2" max="4" width="16.58203125" customWidth="1"/>
    <col min="5" max="5" width="27.58203125" style="19" customWidth="1"/>
  </cols>
  <sheetData>
    <row r="1" spans="1:5" ht="20" x14ac:dyDescent="0.4">
      <c r="A1" s="66" t="s">
        <v>194</v>
      </c>
    </row>
    <row r="2" spans="1:5" x14ac:dyDescent="0.3">
      <c r="A2" s="16" t="s">
        <v>129</v>
      </c>
    </row>
    <row r="3" spans="1:5" x14ac:dyDescent="0.3">
      <c r="A3" s="16" t="s">
        <v>55</v>
      </c>
    </row>
    <row r="4" spans="1:5" x14ac:dyDescent="0.3">
      <c r="A4" s="16" t="s">
        <v>130</v>
      </c>
    </row>
    <row r="5" spans="1:5" x14ac:dyDescent="0.3">
      <c r="A5" s="16" t="s">
        <v>195</v>
      </c>
    </row>
    <row r="6" spans="1:5" x14ac:dyDescent="0.3">
      <c r="A6" s="16" t="s">
        <v>132</v>
      </c>
    </row>
    <row r="7" spans="1:5" ht="24" customHeight="1" x14ac:dyDescent="0.3">
      <c r="A7" s="45" t="s">
        <v>133</v>
      </c>
    </row>
    <row r="8" spans="1:5" ht="28" x14ac:dyDescent="0.3">
      <c r="A8" s="65" t="s">
        <v>134</v>
      </c>
      <c r="B8" s="63" t="s">
        <v>196</v>
      </c>
      <c r="C8" s="63" t="s">
        <v>197</v>
      </c>
      <c r="D8" s="63" t="s">
        <v>198</v>
      </c>
      <c r="E8" s="64" t="s">
        <v>36</v>
      </c>
    </row>
    <row r="9" spans="1:5" x14ac:dyDescent="0.3">
      <c r="A9" s="15" t="s">
        <v>138</v>
      </c>
      <c r="B9" s="32">
        <f>SUMIFS(LargeSupplier_Operating!$I:$I,LargeSupplier_Operating!$A:$A,'Table 2'!$A9,LargeSupplier_Operating!$D:$D,"Domestic",LargeSupplier_Operating!$E:$E,"Large",LargeSupplier_Operating!$G:$G,"Smart",LargeSupplier_Operating!$H:$H,"Smart mode")</f>
        <v>256</v>
      </c>
      <c r="C9" s="32"/>
      <c r="D9" s="32">
        <f>SUMIFS(LargeSupplier_Operating!$I:$I,LargeSupplier_Operating!$A:$A,'Table 2'!$A9,LargeSupplier_Operating!$D:$D,"Domestic",LargeSupplier_Operating!$E:$E,"Large",LargeSupplier_Operating!$G:$G,"Non-smart",LargeSupplier_Operating!$H:$H,"")</f>
        <v>47550300</v>
      </c>
      <c r="E9" s="103" t="str" cm="1">
        <f t="array" ref="E9">TRIM(_xlfn.XLOOKUP(1,(LargeSupplier_Operating!$A:$A=A9)*(LargeSupplier_Operating!$J:$J&lt;&gt;"")*(LargeSupplier_Operating!$D:$D="Domestic"),LargeSupplier_Operating!$J:$J,"",0,1))</f>
        <v/>
      </c>
    </row>
    <row r="10" spans="1:5" x14ac:dyDescent="0.3">
      <c r="A10" s="15" t="s">
        <v>139</v>
      </c>
      <c r="B10" s="32">
        <f>SUMIFS(LargeSupplier_Operating!$I:$I,LargeSupplier_Operating!$A:$A,'Table 2'!$A10,LargeSupplier_Operating!$D:$D,"Domestic",LargeSupplier_Operating!$E:$E,"Large",LargeSupplier_Operating!$G:$G,"Smart",LargeSupplier_Operating!$H:$H,"Smart mode")</f>
        <v>3200</v>
      </c>
      <c r="C10" s="32"/>
      <c r="D10" s="32">
        <f>SUMIFS(LargeSupplier_Operating!$I:$I,LargeSupplier_Operating!$A:$A,'Table 2'!$A10,LargeSupplier_Operating!$D:$D,"Domestic",LargeSupplier_Operating!$E:$E,"Large",LargeSupplier_Operating!$G:$G,"Non-smart",LargeSupplier_Operating!$H:$H,"")</f>
        <v>47725949</v>
      </c>
      <c r="E10" s="103" t="str" cm="1">
        <f t="array" ref="E10">TRIM(_xlfn.XLOOKUP(1,(LargeSupplier_Operating!$A:$A=A10)*(LargeSupplier_Operating!$J:$J&lt;&gt;"")*(LargeSupplier_Operating!$D:$D="Domestic"),LargeSupplier_Operating!$J:$J,"",0,1))</f>
        <v/>
      </c>
    </row>
    <row r="11" spans="1:5" x14ac:dyDescent="0.3">
      <c r="A11" s="15" t="s">
        <v>140</v>
      </c>
      <c r="B11" s="32">
        <f>SUMIFS(LargeSupplier_Operating!$I:$I,LargeSupplier_Operating!$A:$A,'Table 2'!$A11,LargeSupplier_Operating!$D:$D,"Domestic",LargeSupplier_Operating!$E:$E,"Large",LargeSupplier_Operating!$G:$G,"Smart",LargeSupplier_Operating!$H:$H,"Smart mode")</f>
        <v>24040</v>
      </c>
      <c r="C11" s="32"/>
      <c r="D11" s="32">
        <f>SUMIFS(LargeSupplier_Operating!$I:$I,LargeSupplier_Operating!$A:$A,'Table 2'!$A11,LargeSupplier_Operating!$D:$D,"Domestic",LargeSupplier_Operating!$E:$E,"Large",LargeSupplier_Operating!$G:$G,"Non-smart",LargeSupplier_Operating!$H:$H,"")</f>
        <v>47340070.999431357</v>
      </c>
      <c r="E11" s="103" t="str" cm="1">
        <f t="array" ref="E11">TRIM(_xlfn.XLOOKUP(1,(LargeSupplier_Operating!$A:$A=A11)*(LargeSupplier_Operating!$J:$J&lt;&gt;"")*(LargeSupplier_Operating!$D:$D="Domestic"),LargeSupplier_Operating!$J:$J,"",0,1))</f>
        <v/>
      </c>
    </row>
    <row r="12" spans="1:5" x14ac:dyDescent="0.3">
      <c r="A12" s="15" t="s">
        <v>141</v>
      </c>
      <c r="B12" s="32">
        <f>SUMIFS(LargeSupplier_Operating!$I:$I,LargeSupplier_Operating!$A:$A,'Table 2'!$A12,LargeSupplier_Operating!$D:$D,"Domestic",LargeSupplier_Operating!$E:$E,"Large",LargeSupplier_Operating!$G:$G,"Smart",LargeSupplier_Operating!$H:$H,"Smart mode")</f>
        <v>89375</v>
      </c>
      <c r="C12" s="32"/>
      <c r="D12" s="32">
        <f>SUMIFS(LargeSupplier_Operating!$I:$I,LargeSupplier_Operating!$A:$A,'Table 2'!$A12,LargeSupplier_Operating!$D:$D,"Domestic",LargeSupplier_Operating!$E:$E,"Large",LargeSupplier_Operating!$G:$G,"Non-smart",LargeSupplier_Operating!$H:$H,"")</f>
        <v>46975830</v>
      </c>
      <c r="E12" s="103" t="str" cm="1">
        <f t="array" ref="E12">TRIM(_xlfn.XLOOKUP(1,(LargeSupplier_Operating!$A:$A=A12)*(LargeSupplier_Operating!$J:$J&lt;&gt;"")*(LargeSupplier_Operating!$D:$D="Domestic"),LargeSupplier_Operating!$J:$J,"",0,1))</f>
        <v/>
      </c>
    </row>
    <row r="13" spans="1:5" x14ac:dyDescent="0.3">
      <c r="A13" s="15" t="s">
        <v>142</v>
      </c>
      <c r="B13" s="32">
        <f>SUMIFS(LargeSupplier_Operating!$I:$I,LargeSupplier_Operating!$A:$A,'Table 2'!$A13,LargeSupplier_Operating!$D:$D,"Domestic",LargeSupplier_Operating!$E:$E,"Large",LargeSupplier_Operating!$G:$G,"Smart",LargeSupplier_Operating!$H:$H,"Smart mode")</f>
        <v>176817</v>
      </c>
      <c r="C13" s="32"/>
      <c r="D13" s="32">
        <f>SUMIFS(LargeSupplier_Operating!$I:$I,LargeSupplier_Operating!$A:$A,'Table 2'!$A13,LargeSupplier_Operating!$D:$D,"Domestic",LargeSupplier_Operating!$E:$E,"Large",LargeSupplier_Operating!$G:$G,"Non-smart",LargeSupplier_Operating!$H:$H,"")</f>
        <v>47032313</v>
      </c>
      <c r="E13" s="103" t="str" cm="1">
        <f t="array" ref="E13">TRIM(_xlfn.XLOOKUP(1,(LargeSupplier_Operating!$A:$A=A13)*(LargeSupplier_Operating!$J:$J&lt;&gt;"")*(LargeSupplier_Operating!$D:$D="Domestic"),LargeSupplier_Operating!$J:$J,"",0,1))</f>
        <v/>
      </c>
    </row>
    <row r="14" spans="1:5" x14ac:dyDescent="0.3">
      <c r="A14" s="15" t="s">
        <v>143</v>
      </c>
      <c r="B14" s="32">
        <f>SUMIFS(LargeSupplier_Operating!$I:$I,LargeSupplier_Operating!$A:$A,'Table 2'!$A14,LargeSupplier_Operating!$D:$D,"Domestic",LargeSupplier_Operating!$E:$E,"Large",LargeSupplier_Operating!$G:$G,"Smart",LargeSupplier_Operating!$H:$H,"Smart mode")</f>
        <v>265155</v>
      </c>
      <c r="C14" s="32"/>
      <c r="D14" s="32">
        <f>SUMIFS(LargeSupplier_Operating!$I:$I,LargeSupplier_Operating!$A:$A,'Table 2'!$A14,LargeSupplier_Operating!$D:$D,"Domestic",LargeSupplier_Operating!$E:$E,"Large",LargeSupplier_Operating!$G:$G,"Non-smart",LargeSupplier_Operating!$H:$H,"")</f>
        <v>47508595</v>
      </c>
      <c r="E14" s="103" t="str" cm="1">
        <f t="array" ref="E14">TRIM(_xlfn.XLOOKUP(1,(LargeSupplier_Operating!$A:$A=A14)*(LargeSupplier_Operating!$J:$J&lt;&gt;"")*(LargeSupplier_Operating!$D:$D="Domestic"),LargeSupplier_Operating!$J:$J,"",0,1))</f>
        <v>[Note 1]</v>
      </c>
    </row>
    <row r="15" spans="1:5" x14ac:dyDescent="0.3">
      <c r="A15" s="15" t="s">
        <v>144</v>
      </c>
      <c r="B15" s="32">
        <f>SUMIFS(LargeSupplier_Operating!$I:$I,LargeSupplier_Operating!$A:$A,'Table 2'!$A15,LargeSupplier_Operating!$D:$D,"Domestic",LargeSupplier_Operating!$E:$E,"Large",LargeSupplier_Operating!$G:$G,"Smart",LargeSupplier_Operating!$H:$H,"Smart mode")</f>
        <v>344702</v>
      </c>
      <c r="C15" s="32"/>
      <c r="D15" s="32">
        <f>SUMIFS(LargeSupplier_Operating!$I:$I,LargeSupplier_Operating!$A:$A,'Table 2'!$A15,LargeSupplier_Operating!$D:$D,"Domestic",LargeSupplier_Operating!$E:$E,"Large",LargeSupplier_Operating!$G:$G,"Non-smart",LargeSupplier_Operating!$H:$H,"")</f>
        <v>46962546</v>
      </c>
      <c r="E15" s="103" t="str" cm="1">
        <f t="array" ref="E15">TRIM(_xlfn.XLOOKUP(1,(LargeSupplier_Operating!$A:$A=A15)*(LargeSupplier_Operating!$J:$J&lt;&gt;"")*(LargeSupplier_Operating!$D:$D="Domestic"),LargeSupplier_Operating!$J:$J,"",0,1))</f>
        <v/>
      </c>
    </row>
    <row r="16" spans="1:5" x14ac:dyDescent="0.3">
      <c r="A16" s="15" t="s">
        <v>145</v>
      </c>
      <c r="B16" s="32">
        <f>SUMIFS(LargeSupplier_Operating!$I:$I,LargeSupplier_Operating!$A:$A,'Table 2'!$A16,LargeSupplier_Operating!$D:$D,"Domestic",LargeSupplier_Operating!$E:$E,"Large",LargeSupplier_Operating!$G:$G,"Smart",LargeSupplier_Operating!$H:$H,"Smart mode")</f>
        <v>402637</v>
      </c>
      <c r="C16" s="32"/>
      <c r="D16" s="32">
        <f>SUMIFS(LargeSupplier_Operating!$I:$I,LargeSupplier_Operating!$A:$A,'Table 2'!$A16,LargeSupplier_Operating!$D:$D,"Domestic",LargeSupplier_Operating!$E:$E,"Large",LargeSupplier_Operating!$G:$G,"Non-smart",LargeSupplier_Operating!$H:$H,"")</f>
        <v>46570613</v>
      </c>
      <c r="E16" s="103" t="str" cm="1">
        <f t="array" ref="E16">TRIM(_xlfn.XLOOKUP(1,(LargeSupplier_Operating!$A:$A=A16)*(LargeSupplier_Operating!$J:$J&lt;&gt;"")*(LargeSupplier_Operating!$D:$D="Domestic"),LargeSupplier_Operating!$J:$J,"",0,1))</f>
        <v/>
      </c>
    </row>
    <row r="17" spans="1:5" x14ac:dyDescent="0.3">
      <c r="A17" s="15" t="s">
        <v>146</v>
      </c>
      <c r="B17" s="32">
        <f>SUMIFS(LargeSupplier_Operating!$I:$I,LargeSupplier_Operating!$A:$A,'Table 2'!$A17,LargeSupplier_Operating!$D:$D,"Domestic",LargeSupplier_Operating!$E:$E,"Large",LargeSupplier_Operating!$G:$G,"Smart",LargeSupplier_Operating!$H:$H,"Smart mode")</f>
        <v>543858</v>
      </c>
      <c r="C17" s="32"/>
      <c r="D17" s="32">
        <f>SUMIFS(LargeSupplier_Operating!$I:$I,LargeSupplier_Operating!$A:$A,'Table 2'!$A17,LargeSupplier_Operating!$D:$D,"Domestic",LargeSupplier_Operating!$E:$E,"Large",LargeSupplier_Operating!$G:$G,"Non-smart",LargeSupplier_Operating!$H:$H,"")</f>
        <v>45896121</v>
      </c>
      <c r="E17" s="103" t="str" cm="1">
        <f t="array" ref="E17">TRIM(_xlfn.XLOOKUP(1,(LargeSupplier_Operating!$A:$A=A17)*(LargeSupplier_Operating!$J:$J&lt;&gt;"")*(LargeSupplier_Operating!$D:$D="Domestic"),LargeSupplier_Operating!$J:$J,"",0,1))</f>
        <v/>
      </c>
    </row>
    <row r="18" spans="1:5" x14ac:dyDescent="0.3">
      <c r="A18" s="15" t="s">
        <v>147</v>
      </c>
      <c r="B18" s="32">
        <f>SUMIFS(LargeSupplier_Operating!$I:$I,LargeSupplier_Operating!$A:$A,'Table 2'!$A18,LargeSupplier_Operating!$D:$D,"Domestic",LargeSupplier_Operating!$E:$E,"Large",LargeSupplier_Operating!$G:$G,"Smart",LargeSupplier_Operating!$H:$H,"Smart mode")</f>
        <v>671234</v>
      </c>
      <c r="C18" s="32"/>
      <c r="D18" s="32">
        <f>SUMIFS(LargeSupplier_Operating!$I:$I,LargeSupplier_Operating!$A:$A,'Table 2'!$A18,LargeSupplier_Operating!$D:$D,"Domestic",LargeSupplier_Operating!$E:$E,"Large",LargeSupplier_Operating!$G:$G,"Non-smart",LargeSupplier_Operating!$H:$H,"")</f>
        <v>45454621</v>
      </c>
      <c r="E18" s="103" t="str" cm="1">
        <f t="array" ref="E18">TRIM(_xlfn.XLOOKUP(1,(LargeSupplier_Operating!$A:$A=A18)*(LargeSupplier_Operating!$J:$J&lt;&gt;"")*(LargeSupplier_Operating!$D:$D="Domestic"),LargeSupplier_Operating!$J:$J,"",0,1))</f>
        <v/>
      </c>
    </row>
    <row r="19" spans="1:5" x14ac:dyDescent="0.3">
      <c r="A19" s="15" t="s">
        <v>148</v>
      </c>
      <c r="B19" s="32">
        <f>SUMIFS(LargeSupplier_Operating!$I:$I,LargeSupplier_Operating!$A:$A,'Table 2'!$A19,LargeSupplier_Operating!$D:$D,"Domestic",LargeSupplier_Operating!$E:$E,"Large",LargeSupplier_Operating!$G:$G,"Smart",LargeSupplier_Operating!$H:$H,"Smart mode")</f>
        <v>943459</v>
      </c>
      <c r="C19" s="32"/>
      <c r="D19" s="32">
        <f>SUMIFS(LargeSupplier_Operating!$I:$I,LargeSupplier_Operating!$A:$A,'Table 2'!$A19,LargeSupplier_Operating!$D:$D,"Domestic",LargeSupplier_Operating!$E:$E,"Large",LargeSupplier_Operating!$G:$G,"Non-smart",LargeSupplier_Operating!$H:$H,"")</f>
        <v>47154055</v>
      </c>
      <c r="E19" s="103" t="str" cm="1">
        <f t="array" ref="E19">TRIM(_xlfn.XLOOKUP(1,(LargeSupplier_Operating!$A:$A=A19)*(LargeSupplier_Operating!$J:$J&lt;&gt;"")*(LargeSupplier_Operating!$D:$D="Domestic"),LargeSupplier_Operating!$J:$J,"",0,1))</f>
        <v>[Note 2]</v>
      </c>
    </row>
    <row r="20" spans="1:5" x14ac:dyDescent="0.3">
      <c r="A20" s="15" t="s">
        <v>149</v>
      </c>
      <c r="B20" s="32">
        <f>SUMIFS(LargeSupplier_Operating!$I:$I,LargeSupplier_Operating!$A:$A,'Table 2'!$A20,LargeSupplier_Operating!$D:$D,"Domestic",LargeSupplier_Operating!$E:$E,"Large",LargeSupplier_Operating!$G:$G,"Smart",LargeSupplier_Operating!$H:$H,"Smart mode")</f>
        <v>1193187</v>
      </c>
      <c r="C20" s="32"/>
      <c r="D20" s="32">
        <f>SUMIFS(LargeSupplier_Operating!$I:$I,LargeSupplier_Operating!$A:$A,'Table 2'!$A20,LargeSupplier_Operating!$D:$D,"Domestic",LargeSupplier_Operating!$E:$E,"Large",LargeSupplier_Operating!$G:$G,"Non-smart",LargeSupplier_Operating!$H:$H,"")</f>
        <v>46707495</v>
      </c>
      <c r="E20" s="103" t="str" cm="1">
        <f t="array" ref="E20">TRIM(_xlfn.XLOOKUP(1,(LargeSupplier_Operating!$A:$A=A20)*(LargeSupplier_Operating!$J:$J&lt;&gt;"")*(LargeSupplier_Operating!$D:$D="Domestic"),LargeSupplier_Operating!$J:$J,"",0,1))</f>
        <v/>
      </c>
    </row>
    <row r="21" spans="1:5" x14ac:dyDescent="0.3">
      <c r="A21" s="15" t="s">
        <v>150</v>
      </c>
      <c r="B21" s="32">
        <f>SUMIFS(LargeSupplier_Operating!$I:$I,LargeSupplier_Operating!$A:$A,'Table 2'!$A21,LargeSupplier_Operating!$D:$D,"Domestic",LargeSupplier_Operating!$E:$E,"Large",LargeSupplier_Operating!$G:$G,"Smart",LargeSupplier_Operating!$H:$H,"Smart mode")</f>
        <v>1516022</v>
      </c>
      <c r="C21" s="32"/>
      <c r="D21" s="32">
        <f>SUMIFS(LargeSupplier_Operating!$I:$I,LargeSupplier_Operating!$A:$A,'Table 2'!$A21,LargeSupplier_Operating!$D:$D,"Domestic",LargeSupplier_Operating!$E:$E,"Large",LargeSupplier_Operating!$G:$G,"Non-smart",LargeSupplier_Operating!$H:$H,"")</f>
        <v>46267714</v>
      </c>
      <c r="E21" s="103" t="str" cm="1">
        <f t="array" ref="E21">TRIM(_xlfn.XLOOKUP(1,(LargeSupplier_Operating!$A:$A=A21)*(LargeSupplier_Operating!$J:$J&lt;&gt;"")*(LargeSupplier_Operating!$D:$D="Domestic"),LargeSupplier_Operating!$J:$J,"",0,1))</f>
        <v/>
      </c>
    </row>
    <row r="22" spans="1:5" x14ac:dyDescent="0.3">
      <c r="A22" s="15" t="s">
        <v>151</v>
      </c>
      <c r="B22" s="32">
        <f>SUMIFS(LargeSupplier_Operating!$I:$I,LargeSupplier_Operating!$A:$A,'Table 2'!$A22,LargeSupplier_Operating!$D:$D,"Domestic",LargeSupplier_Operating!$E:$E,"Large",LargeSupplier_Operating!$G:$G,"Smart",LargeSupplier_Operating!$H:$H,"Smart mode")</f>
        <v>1881905</v>
      </c>
      <c r="C22" s="32"/>
      <c r="D22" s="32">
        <f>SUMIFS(LargeSupplier_Operating!$I:$I,LargeSupplier_Operating!$A:$A,'Table 2'!$A22,LargeSupplier_Operating!$D:$D,"Domestic",LargeSupplier_Operating!$E:$E,"Large",LargeSupplier_Operating!$G:$G,"Non-smart",LargeSupplier_Operating!$H:$H,"")</f>
        <v>45650505</v>
      </c>
      <c r="E22" s="103" t="str" cm="1">
        <f t="array" ref="E22">TRIM(_xlfn.XLOOKUP(1,(LargeSupplier_Operating!$A:$A=A22)*(LargeSupplier_Operating!$J:$J&lt;&gt;"")*(LargeSupplier_Operating!$D:$D="Domestic"),LargeSupplier_Operating!$J:$J,"",0,1))</f>
        <v/>
      </c>
    </row>
    <row r="23" spans="1:5" x14ac:dyDescent="0.3">
      <c r="A23" s="15" t="s">
        <v>152</v>
      </c>
      <c r="B23" s="32">
        <f>SUMIFS(LargeSupplier_Operating!$I:$I,LargeSupplier_Operating!$A:$A,'Table 2'!$A23,LargeSupplier_Operating!$D:$D,"Domestic",LargeSupplier_Operating!$E:$E,"Large",LargeSupplier_Operating!$G:$G,"Smart",LargeSupplier_Operating!$H:$H,"Smart mode")</f>
        <v>2748150</v>
      </c>
      <c r="C23" s="32"/>
      <c r="D23" s="32">
        <f>SUMIFS(LargeSupplier_Operating!$I:$I,LargeSupplier_Operating!$A:$A,'Table 2'!$A23,LargeSupplier_Operating!$D:$D,"Domestic",LargeSupplier_Operating!$E:$E,"Large",LargeSupplier_Operating!$G:$G,"Non-smart",LargeSupplier_Operating!$H:$H,"")</f>
        <v>45044170</v>
      </c>
      <c r="E23" s="103" t="str" cm="1">
        <f t="array" ref="E23">TRIM(_xlfn.XLOOKUP(1,(LargeSupplier_Operating!$A:$A=A23)*(LargeSupplier_Operating!$J:$J&lt;&gt;"")*(LargeSupplier_Operating!$D:$D="Domestic"),LargeSupplier_Operating!$J:$J,"",0,1))</f>
        <v>[Note 3]</v>
      </c>
    </row>
    <row r="24" spans="1:5" x14ac:dyDescent="0.3">
      <c r="A24" s="15" t="s">
        <v>153</v>
      </c>
      <c r="B24" s="32">
        <f>SUMIFS(LargeSupplier_Operating!$I:$I,LargeSupplier_Operating!$A:$A,'Table 2'!$A24,LargeSupplier_Operating!$D:$D,"Domestic",LargeSupplier_Operating!$E:$E,"Large",LargeSupplier_Operating!$G:$G,"Smart",LargeSupplier_Operating!$H:$H,"Smart mode")</f>
        <v>3302602</v>
      </c>
      <c r="C24" s="32"/>
      <c r="D24" s="32">
        <f>SUMIFS(LargeSupplier_Operating!$I:$I,LargeSupplier_Operating!$A:$A,'Table 2'!$A24,LargeSupplier_Operating!$D:$D,"Domestic",LargeSupplier_Operating!$E:$E,"Large",LargeSupplier_Operating!$G:$G,"Non-smart",LargeSupplier_Operating!$H:$H,"")</f>
        <v>44935140</v>
      </c>
      <c r="E24" s="103" t="str" cm="1">
        <f t="array" ref="E24">TRIM(_xlfn.XLOOKUP(1,(LargeSupplier_Operating!$A:$A=A24)*(LargeSupplier_Operating!$J:$J&lt;&gt;"")*(LargeSupplier_Operating!$D:$D="Domestic"),LargeSupplier_Operating!$J:$J,"",0,1))</f>
        <v>[Note 4]</v>
      </c>
    </row>
    <row r="25" spans="1:5" x14ac:dyDescent="0.3">
      <c r="A25" s="15" t="s">
        <v>154</v>
      </c>
      <c r="B25" s="32">
        <f>SUMIFS(LargeSupplier_Operating!$I:$I,LargeSupplier_Operating!$A:$A,'Table 2'!$A25,LargeSupplier_Operating!$D:$D,"Domestic",LargeSupplier_Operating!$E:$E,"Large",LargeSupplier_Operating!$G:$G,"Smart",LargeSupplier_Operating!$H:$H,"Smart mode")</f>
        <v>4048422</v>
      </c>
      <c r="C25" s="32"/>
      <c r="D25" s="32">
        <f>SUMIFS(LargeSupplier_Operating!$I:$I,LargeSupplier_Operating!$A:$A,'Table 2'!$A25,LargeSupplier_Operating!$D:$D,"Domestic",LargeSupplier_Operating!$E:$E,"Large",LargeSupplier_Operating!$G:$G,"Non-smart",LargeSupplier_Operating!$H:$H,"")</f>
        <v>44029627</v>
      </c>
      <c r="E25" s="103" t="str" cm="1">
        <f t="array" ref="E25">TRIM(_xlfn.XLOOKUP(1,(LargeSupplier_Operating!$A:$A=A25)*(LargeSupplier_Operating!$J:$J&lt;&gt;"")*(LargeSupplier_Operating!$D:$D="Domestic"),LargeSupplier_Operating!$J:$J,"",0,1))</f>
        <v/>
      </c>
    </row>
    <row r="26" spans="1:5" x14ac:dyDescent="0.3">
      <c r="A26" s="15" t="s">
        <v>155</v>
      </c>
      <c r="B26" s="32">
        <f>SUMIFS(LargeSupplier_Operating!$I:$I,LargeSupplier_Operating!$A:$A,'Table 2'!$A26,LargeSupplier_Operating!$D:$D,"Domestic",LargeSupplier_Operating!$E:$E,"Large",LargeSupplier_Operating!$G:$G,"Smart",LargeSupplier_Operating!$H:$H,"Smart mode")</f>
        <v>4863290</v>
      </c>
      <c r="C26" s="32"/>
      <c r="D26" s="32">
        <f>SUMIFS(LargeSupplier_Operating!$I:$I,LargeSupplier_Operating!$A:$A,'Table 2'!$A26,LargeSupplier_Operating!$D:$D,"Domestic",LargeSupplier_Operating!$E:$E,"Large",LargeSupplier_Operating!$G:$G,"Non-smart",LargeSupplier_Operating!$H:$H,"")</f>
        <v>43438726</v>
      </c>
      <c r="E26" s="103" t="str" cm="1">
        <f t="array" ref="E26">TRIM(_xlfn.XLOOKUP(1,(LargeSupplier_Operating!$A:$A=A26)*(LargeSupplier_Operating!$J:$J&lt;&gt;"")*(LargeSupplier_Operating!$D:$D="Domestic"),LargeSupplier_Operating!$J:$J,"",0,1))</f>
        <v>[Note 5]</v>
      </c>
    </row>
    <row r="27" spans="1:5" x14ac:dyDescent="0.3">
      <c r="A27" s="15" t="s">
        <v>156</v>
      </c>
      <c r="B27" s="32">
        <f>SUMIFS(LargeSupplier_Operating!$I:$I,LargeSupplier_Operating!$A:$A,'Table 2'!$A27,LargeSupplier_Operating!$D:$D,"Domestic",LargeSupplier_Operating!$E:$E,"Large",LargeSupplier_Operating!$G:$G,"Smart",LargeSupplier_Operating!$H:$H,"Smart mode")</f>
        <v>5763417</v>
      </c>
      <c r="C27" s="32"/>
      <c r="D27" s="32">
        <f>SUMIFS(LargeSupplier_Operating!$I:$I,LargeSupplier_Operating!$A:$A,'Table 2'!$A27,LargeSupplier_Operating!$D:$D,"Domestic",LargeSupplier_Operating!$E:$E,"Large",LargeSupplier_Operating!$G:$G,"Non-smart",LargeSupplier_Operating!$H:$H,"")</f>
        <v>42029846</v>
      </c>
      <c r="E27" s="103" t="str" cm="1">
        <f t="array" ref="E27">TRIM(_xlfn.XLOOKUP(1,(LargeSupplier_Operating!$A:$A=A27)*(LargeSupplier_Operating!$J:$J&lt;&gt;"")*(LargeSupplier_Operating!$D:$D="Domestic"),LargeSupplier_Operating!$J:$J,"",0,1))</f>
        <v/>
      </c>
    </row>
    <row r="28" spans="1:5" x14ac:dyDescent="0.3">
      <c r="A28" s="15" t="s">
        <v>157</v>
      </c>
      <c r="B28" s="32">
        <f>SUMIFS(LargeSupplier_Operating!$I:$I,LargeSupplier_Operating!$A:$A,'Table 2'!$A28,LargeSupplier_Operating!$D:$D,"Domestic",LargeSupplier_Operating!$E:$E,"Large",LargeSupplier_Operating!$G:$G,"Smart",LargeSupplier_Operating!$H:$H,"Smart mode")</f>
        <v>6662481</v>
      </c>
      <c r="C28" s="32"/>
      <c r="D28" s="32">
        <f>SUMIFS(LargeSupplier_Operating!$I:$I,LargeSupplier_Operating!$A:$A,'Table 2'!$A28,LargeSupplier_Operating!$D:$D,"Domestic",LargeSupplier_Operating!$E:$E,"Large",LargeSupplier_Operating!$G:$G,"Non-smart",LargeSupplier_Operating!$H:$H,"")</f>
        <v>40485487</v>
      </c>
      <c r="E28" s="103" t="str" cm="1">
        <f t="array" ref="E28">TRIM(_xlfn.XLOOKUP(1,(LargeSupplier_Operating!$A:$A=A28)*(LargeSupplier_Operating!$J:$J&lt;&gt;"")*(LargeSupplier_Operating!$D:$D="Domestic"),LargeSupplier_Operating!$J:$J,"",0,1))</f>
        <v/>
      </c>
    </row>
    <row r="29" spans="1:5" x14ac:dyDescent="0.3">
      <c r="A29" s="15" t="s">
        <v>158</v>
      </c>
      <c r="B29" s="32">
        <f>SUMIFS(LargeSupplier_Operating!$I:$I,LargeSupplier_Operating!$A:$A,'Table 2'!$A29,LargeSupplier_Operating!$D:$D,"Domestic",LargeSupplier_Operating!$E:$E,"Large",LargeSupplier_Operating!$G:$G,"Smart",LargeSupplier_Operating!$H:$H,"Smart mode")</f>
        <v>7590294</v>
      </c>
      <c r="C29" s="32"/>
      <c r="D29" s="32">
        <f>SUMIFS(LargeSupplier_Operating!$I:$I,LargeSupplier_Operating!$A:$A,'Table 2'!$A29,LargeSupplier_Operating!$D:$D,"Domestic",LargeSupplier_Operating!$E:$E,"Large",LargeSupplier_Operating!$G:$G,"Non-smart",LargeSupplier_Operating!$H:$H,"")</f>
        <v>39048606</v>
      </c>
      <c r="E29" s="103" t="str" cm="1">
        <f t="array" ref="E29">TRIM(_xlfn.XLOOKUP(1,(LargeSupplier_Operating!$A:$A=A29)*(LargeSupplier_Operating!$J:$J&lt;&gt;"")*(LargeSupplier_Operating!$D:$D="Domestic"),LargeSupplier_Operating!$J:$J,"",0,1))</f>
        <v/>
      </c>
    </row>
    <row r="30" spans="1:5" x14ac:dyDescent="0.3">
      <c r="A30" s="15" t="s">
        <v>159</v>
      </c>
      <c r="B30" s="32">
        <f>SUMIFS(LargeSupplier_Operating!$I:$I,LargeSupplier_Operating!$A:$A,'Table 2'!$A30,LargeSupplier_Operating!$D:$D,"Domestic",LargeSupplier_Operating!$E:$E,"Large",LargeSupplier_Operating!$G:$G,"Smart",LargeSupplier_Operating!$H:$H,"Smart mode")</f>
        <v>8762491</v>
      </c>
      <c r="C30" s="32"/>
      <c r="D30" s="32">
        <f>SUMIFS(LargeSupplier_Operating!$I:$I,LargeSupplier_Operating!$A:$A,'Table 2'!$A30,LargeSupplier_Operating!$D:$D,"Domestic",LargeSupplier_Operating!$E:$E,"Large",LargeSupplier_Operating!$G:$G,"Non-smart",LargeSupplier_Operating!$H:$H,"")</f>
        <v>38205508</v>
      </c>
      <c r="E30" s="103" t="str" cm="1">
        <f t="array" ref="E30">TRIM(_xlfn.XLOOKUP(1,(LargeSupplier_Operating!$A:$A=A30)*(LargeSupplier_Operating!$J:$J&lt;&gt;"")*(LargeSupplier_Operating!$D:$D="Domestic"),LargeSupplier_Operating!$J:$J,"",0,1))</f>
        <v>[Notes 6, 7]</v>
      </c>
    </row>
    <row r="31" spans="1:5" x14ac:dyDescent="0.3">
      <c r="A31" s="15" t="s">
        <v>160</v>
      </c>
      <c r="B31" s="32">
        <f>SUMIFS(LargeSupplier_Operating!$I:$I,LargeSupplier_Operating!$A:$A,'Table 2'!$A31,LargeSupplier_Operating!$D:$D,"Domestic",LargeSupplier_Operating!$E:$E,"Large",LargeSupplier_Operating!$G:$G,"Smart",LargeSupplier_Operating!$H:$H,"Smart mode")</f>
        <v>9789497</v>
      </c>
      <c r="C31" s="32"/>
      <c r="D31" s="32">
        <f>SUMIFS(LargeSupplier_Operating!$I:$I,LargeSupplier_Operating!$A:$A,'Table 2'!$A31,LargeSupplier_Operating!$D:$D,"Domestic",LargeSupplier_Operating!$E:$E,"Large",LargeSupplier_Operating!$G:$G,"Non-smart",LargeSupplier_Operating!$H:$H,"")</f>
        <v>37422604</v>
      </c>
      <c r="E31" s="103" t="str" cm="1">
        <f t="array" ref="E31">TRIM(_xlfn.XLOOKUP(1,(LargeSupplier_Operating!$A:$A=A31)*(LargeSupplier_Operating!$J:$J&lt;&gt;"")*(LargeSupplier_Operating!$D:$D="Domestic"),LargeSupplier_Operating!$J:$J,"",0,1))</f>
        <v>[Note 8]</v>
      </c>
    </row>
    <row r="32" spans="1:5" x14ac:dyDescent="0.3">
      <c r="A32" s="15" t="s">
        <v>161</v>
      </c>
      <c r="B32" s="32">
        <f>SUMIFS(LargeSupplier_Operating!$I:$I,LargeSupplier_Operating!$A:$A,'Table 2'!$A32,LargeSupplier_Operating!$D:$D,"Domestic",LargeSupplier_Operating!$E:$E,"Large",LargeSupplier_Operating!$G:$G,"Smart",LargeSupplier_Operating!$H:$H,"Smart mode")</f>
        <v>10716461</v>
      </c>
      <c r="C32" s="32"/>
      <c r="D32" s="32">
        <f>SUMIFS(LargeSupplier_Operating!$I:$I,LargeSupplier_Operating!$A:$A,'Table 2'!$A32,LargeSupplier_Operating!$D:$D,"Domestic",LargeSupplier_Operating!$E:$E,"Large",LargeSupplier_Operating!$G:$G,"Non-smart",LargeSupplier_Operating!$H:$H,"")</f>
        <v>36077558</v>
      </c>
      <c r="E32" s="103" t="str" cm="1">
        <f t="array" ref="E32">TRIM(_xlfn.XLOOKUP(1,(LargeSupplier_Operating!$A:$A=A32)*(LargeSupplier_Operating!$J:$J&lt;&gt;"")*(LargeSupplier_Operating!$D:$D="Domestic"),LargeSupplier_Operating!$J:$J,"",0,1))</f>
        <v/>
      </c>
    </row>
    <row r="33" spans="1:5" x14ac:dyDescent="0.3">
      <c r="A33" s="15" t="s">
        <v>162</v>
      </c>
      <c r="B33" s="32">
        <f>SUMIFS(LargeSupplier_Operating!$I:$I,LargeSupplier_Operating!$A:$A,'Table 2'!$A33,LargeSupplier_Operating!$D:$D,"Domestic",LargeSupplier_Operating!$E:$E,"Large",LargeSupplier_Operating!$G:$G,"Smart",LargeSupplier_Operating!$H:$H,"Smart mode")</f>
        <v>11457261</v>
      </c>
      <c r="C33" s="32"/>
      <c r="D33" s="32">
        <f>SUMIFS(LargeSupplier_Operating!$I:$I,LargeSupplier_Operating!$A:$A,'Table 2'!$A33,LargeSupplier_Operating!$D:$D,"Domestic",LargeSupplier_Operating!$E:$E,"Large",LargeSupplier_Operating!$G:$G,"Non-smart",LargeSupplier_Operating!$H:$H,"")</f>
        <v>34854143</v>
      </c>
      <c r="E33" s="103" t="str" cm="1">
        <f t="array" ref="E33">TRIM(_xlfn.XLOOKUP(1,(LargeSupplier_Operating!$A:$A=A33)*(LargeSupplier_Operating!$J:$J&lt;&gt;"")*(LargeSupplier_Operating!$D:$D="Domestic"),LargeSupplier_Operating!$J:$J,"",0,1))</f>
        <v/>
      </c>
    </row>
    <row r="34" spans="1:5" x14ac:dyDescent="0.3">
      <c r="A34" s="15" t="s">
        <v>163</v>
      </c>
      <c r="B34" s="32">
        <f>SUMIFS(LargeSupplier_Operating!$I:$I,LargeSupplier_Operating!$A:$A,'Table 2'!$A34,LargeSupplier_Operating!$D:$D,"Domestic",LargeSupplier_Operating!$E:$E,"Large",LargeSupplier_Operating!$G:$G,"Smart",LargeSupplier_Operating!$H:$H,"Smart mode")</f>
        <v>12293239</v>
      </c>
      <c r="C34" s="32">
        <f>SUMIFS(LargeSupplier_Operating!$I:$I,LargeSupplier_Operating!$A:$A,'Table 2'!$A34,LargeSupplier_Operating!$D:$D,"Domestic",LargeSupplier_Operating!$E:$E,"Large",LargeSupplier_Operating!$G:$G,"Smart",LargeSupplier_Operating!$H:$H,"Traditional mode")</f>
        <v>1601350</v>
      </c>
      <c r="D34" s="32">
        <f>SUMIFS(LargeSupplier_Operating!$I:$I,LargeSupplier_Operating!$A:$A,'Table 2'!$A34,LargeSupplier_Operating!$D:$D,"Domestic",LargeSupplier_Operating!$E:$E,"Large",LargeSupplier_Operating!$G:$G,"Non-smart",LargeSupplier_Operating!$H:$H,"")</f>
        <v>33368430</v>
      </c>
      <c r="E34" s="103" t="str" cm="1">
        <f t="array" ref="E34">TRIM(_xlfn.XLOOKUP(1,(LargeSupplier_Operating!$A:$A=A34)*(LargeSupplier_Operating!$J:$J&lt;&gt;"")*(LargeSupplier_Operating!$D:$D="Domestic"),LargeSupplier_Operating!$J:$J,"",0,1))</f>
        <v>[Notes 9, 10]</v>
      </c>
    </row>
    <row r="35" spans="1:5" x14ac:dyDescent="0.3">
      <c r="A35" s="15" t="s">
        <v>164</v>
      </c>
      <c r="B35" s="32">
        <f>SUMIFS(LargeSupplier_Operating!$I:$I,LargeSupplier_Operating!$A:$A,'Table 2'!$A35,LargeSupplier_Operating!$D:$D,"Domestic",LargeSupplier_Operating!$E:$E,"Large",LargeSupplier_Operating!$G:$G,"Smart",LargeSupplier_Operating!$H:$H,"Smart mode")</f>
        <v>12840442</v>
      </c>
      <c r="C35" s="32">
        <f>SUMIFS(LargeSupplier_Operating!$I:$I,LargeSupplier_Operating!$A:$A,'Table 2'!$A35,LargeSupplier_Operating!$D:$D,"Domestic",LargeSupplier_Operating!$E:$E,"Large",LargeSupplier_Operating!$G:$G,"Smart",LargeSupplier_Operating!$H:$H,"Traditional mode")</f>
        <v>1972666</v>
      </c>
      <c r="D35" s="32">
        <f>SUMIFS(LargeSupplier_Operating!$I:$I,LargeSupplier_Operating!$A:$A,'Table 2'!$A35,LargeSupplier_Operating!$D:$D,"Domestic",LargeSupplier_Operating!$E:$E,"Large",LargeSupplier_Operating!$G:$G,"Non-smart",LargeSupplier_Operating!$H:$H,"")</f>
        <v>32219093</v>
      </c>
      <c r="E35" s="103" t="str" cm="1">
        <f t="array" ref="E35">TRIM(_xlfn.XLOOKUP(1,(LargeSupplier_Operating!$A:$A=A35)*(LargeSupplier_Operating!$J:$J&lt;&gt;"")*(LargeSupplier_Operating!$D:$D="Domestic"),LargeSupplier_Operating!$J:$J,"",0,1))</f>
        <v>[Note 11]</v>
      </c>
    </row>
    <row r="36" spans="1:5" x14ac:dyDescent="0.3">
      <c r="A36" s="15" t="s">
        <v>165</v>
      </c>
      <c r="B36" s="32">
        <f>SUMIFS(LargeSupplier_Operating!$I:$I,LargeSupplier_Operating!$A:$A,'Table 2'!$A36,LargeSupplier_Operating!$D:$D,"Domestic",LargeSupplier_Operating!$E:$E,"Large",LargeSupplier_Operating!$G:$G,"Smart",LargeSupplier_Operating!$H:$H,"Smart mode")</f>
        <v>13397578</v>
      </c>
      <c r="C36" s="32">
        <f>SUMIFS(LargeSupplier_Operating!$I:$I,LargeSupplier_Operating!$A:$A,'Table 2'!$A36,LargeSupplier_Operating!$D:$D,"Domestic",LargeSupplier_Operating!$E:$E,"Large",LargeSupplier_Operating!$G:$G,"Smart",LargeSupplier_Operating!$H:$H,"Traditional mode")</f>
        <v>2375640</v>
      </c>
      <c r="D36" s="32">
        <f>SUMIFS(LargeSupplier_Operating!$I:$I,LargeSupplier_Operating!$A:$A,'Table 2'!$A36,LargeSupplier_Operating!$D:$D,"Domestic",LargeSupplier_Operating!$E:$E,"Large",LargeSupplier_Operating!$G:$G,"Non-smart",LargeSupplier_Operating!$H:$H,"")</f>
        <v>31163611</v>
      </c>
      <c r="E36" s="103" t="str" cm="1">
        <f t="array" ref="E36">TRIM(_xlfn.XLOOKUP(1,(LargeSupplier_Operating!$A:$A=A36)*(LargeSupplier_Operating!$J:$J&lt;&gt;"")*(LargeSupplier_Operating!$D:$D="Domestic"),LargeSupplier_Operating!$J:$J,"",0,1))</f>
        <v/>
      </c>
    </row>
    <row r="37" spans="1:5" x14ac:dyDescent="0.3">
      <c r="A37" s="15" t="s">
        <v>166</v>
      </c>
      <c r="B37" s="32">
        <f>SUMIFS(LargeSupplier_Operating!$I:$I,LargeSupplier_Operating!$A:$A,'Table 2'!$A37,LargeSupplier_Operating!$D:$D,"Domestic",LargeSupplier_Operating!$E:$E,"Large",LargeSupplier_Operating!$G:$G,"Smart",LargeSupplier_Operating!$H:$H,"Smart mode")</f>
        <v>14013339</v>
      </c>
      <c r="C37" s="32">
        <f>SUMIFS(LargeSupplier_Operating!$I:$I,LargeSupplier_Operating!$A:$A,'Table 2'!$A37,LargeSupplier_Operating!$D:$D,"Domestic",LargeSupplier_Operating!$E:$E,"Large",LargeSupplier_Operating!$G:$G,"Smart",LargeSupplier_Operating!$H:$H,"Traditional mode")</f>
        <v>2847501</v>
      </c>
      <c r="D37" s="32">
        <f>SUMIFS(LargeSupplier_Operating!$I:$I,LargeSupplier_Operating!$A:$A,'Table 2'!$A37,LargeSupplier_Operating!$D:$D,"Domestic",LargeSupplier_Operating!$E:$E,"Large",LargeSupplier_Operating!$G:$G,"Non-smart",LargeSupplier_Operating!$H:$H,"")</f>
        <v>30018242</v>
      </c>
      <c r="E37" s="103" t="str" cm="1">
        <f t="array" ref="E37">TRIM(_xlfn.XLOOKUP(1,(LargeSupplier_Operating!$A:$A=A37)*(LargeSupplier_Operating!$J:$J&lt;&gt;"")*(LargeSupplier_Operating!$D:$D="Domestic"),LargeSupplier_Operating!$J:$J,"",0,1))</f>
        <v/>
      </c>
    </row>
    <row r="38" spans="1:5" x14ac:dyDescent="0.3">
      <c r="A38" s="15" t="s">
        <v>167</v>
      </c>
      <c r="B38" s="32">
        <f>SUMIFS(LargeSupplier_Operating!$I:$I,LargeSupplier_Operating!$A:$A,'Table 2'!$A38,LargeSupplier_Operating!$D:$D,"Domestic",LargeSupplier_Operating!$E:$E,"Large",LargeSupplier_Operating!$G:$G,"Smart",LargeSupplier_Operating!$H:$H,"Smart mode")</f>
        <v>14726150</v>
      </c>
      <c r="C38" s="32">
        <f>SUMIFS(LargeSupplier_Operating!$I:$I,LargeSupplier_Operating!$A:$A,'Table 2'!$A38,LargeSupplier_Operating!$D:$D,"Domestic",LargeSupplier_Operating!$E:$E,"Large",LargeSupplier_Operating!$G:$G,"Smart",LargeSupplier_Operating!$H:$H,"Traditional mode")</f>
        <v>3484988</v>
      </c>
      <c r="D38" s="32">
        <f>SUMIFS(LargeSupplier_Operating!$I:$I,LargeSupplier_Operating!$A:$A,'Table 2'!$A38,LargeSupplier_Operating!$D:$D,"Domestic",LargeSupplier_Operating!$E:$E,"Large",LargeSupplier_Operating!$G:$G,"Non-smart",LargeSupplier_Operating!$H:$H,"")</f>
        <v>30097054</v>
      </c>
      <c r="E38" s="103" t="str" cm="1">
        <f t="array" ref="E38">TRIM(_xlfn.XLOOKUP(1,(LargeSupplier_Operating!$A:$A=A38)*(LargeSupplier_Operating!$J:$J&lt;&gt;"")*(LargeSupplier_Operating!$D:$D="Domestic"),LargeSupplier_Operating!$J:$J,"",0,1))</f>
        <v>[Notes 12, 13]</v>
      </c>
    </row>
    <row r="39" spans="1:5" x14ac:dyDescent="0.3">
      <c r="A39" s="15" t="s">
        <v>168</v>
      </c>
      <c r="B39" s="32">
        <f>SUMIFS(LargeSupplier_Operating!$I:$I,LargeSupplier_Operating!$A:$A,'Table 2'!$A39,LargeSupplier_Operating!$D:$D,"Domestic",LargeSupplier_Operating!$E:$E,"Large",LargeSupplier_Operating!$G:$G,"Smart",LargeSupplier_Operating!$H:$H,"Smart mode")</f>
        <v>15518506</v>
      </c>
      <c r="C39" s="32">
        <f>SUMIFS(LargeSupplier_Operating!$I:$I,LargeSupplier_Operating!$A:$A,'Table 2'!$A39,LargeSupplier_Operating!$D:$D,"Domestic",LargeSupplier_Operating!$E:$E,"Large",LargeSupplier_Operating!$G:$G,"Smart",LargeSupplier_Operating!$H:$H,"Traditional mode")</f>
        <v>3695993</v>
      </c>
      <c r="D39" s="32">
        <f>SUMIFS(LargeSupplier_Operating!$I:$I,LargeSupplier_Operating!$A:$A,'Table 2'!$A39,LargeSupplier_Operating!$D:$D,"Domestic",LargeSupplier_Operating!$E:$E,"Large",LargeSupplier_Operating!$G:$G,"Non-smart",LargeSupplier_Operating!$H:$H,"")</f>
        <v>29461110</v>
      </c>
      <c r="E39" s="103" t="str" cm="1">
        <f t="array" ref="E39">TRIM(_xlfn.XLOOKUP(1,(LargeSupplier_Operating!$A:$A=A39)*(LargeSupplier_Operating!$J:$J&lt;&gt;"")*(LargeSupplier_Operating!$D:$D="Domestic"),LargeSupplier_Operating!$J:$J,"",0,1))</f>
        <v>[Note 14]</v>
      </c>
    </row>
    <row r="40" spans="1:5" x14ac:dyDescent="0.3">
      <c r="A40" s="15" t="s">
        <v>169</v>
      </c>
      <c r="B40" s="32">
        <f>SUMIFS(LargeSupplier_Operating!$I:$I,LargeSupplier_Operating!$A:$A,'Table 2'!$A40,LargeSupplier_Operating!$D:$D,"Domestic",LargeSupplier_Operating!$E:$E,"Large",LargeSupplier_Operating!$G:$G,"Smart",LargeSupplier_Operating!$H:$H,"Smart mode")</f>
        <v>15577609</v>
      </c>
      <c r="C40" s="32">
        <f>SUMIFS(LargeSupplier_Operating!$I:$I,LargeSupplier_Operating!$A:$A,'Table 2'!$A40,LargeSupplier_Operating!$D:$D,"Domestic",LargeSupplier_Operating!$E:$E,"Large",LargeSupplier_Operating!$G:$G,"Smart",LargeSupplier_Operating!$H:$H,"Traditional mode")</f>
        <v>3632059</v>
      </c>
      <c r="D40" s="32">
        <f>SUMIFS(LargeSupplier_Operating!$I:$I,LargeSupplier_Operating!$A:$A,'Table 2'!$A40,LargeSupplier_Operating!$D:$D,"Domestic",LargeSupplier_Operating!$E:$E,"Large",LargeSupplier_Operating!$G:$G,"Non-smart",LargeSupplier_Operating!$H:$H,"")</f>
        <v>29228264</v>
      </c>
      <c r="E40" s="103" t="str" cm="1">
        <f t="array" ref="E40">TRIM(_xlfn.XLOOKUP(1,(LargeSupplier_Operating!$A:$A=A40)*(LargeSupplier_Operating!$J:$J&lt;&gt;"")*(LargeSupplier_Operating!$D:$D="Domestic"),LargeSupplier_Operating!$J:$J,"",0,1))</f>
        <v/>
      </c>
    </row>
    <row r="41" spans="1:5" x14ac:dyDescent="0.3">
      <c r="A41" s="15" t="s">
        <v>170</v>
      </c>
      <c r="B41" s="32">
        <f>SUMIFS(LargeSupplier_Operating!$I:$I,LargeSupplier_Operating!$A:$A,'Table 2'!$A41,LargeSupplier_Operating!$D:$D,"Domestic",LargeSupplier_Operating!$E:$E,"Large",LargeSupplier_Operating!$G:$G,"Smart",LargeSupplier_Operating!$H:$H,"Smart mode")</f>
        <v>16253003</v>
      </c>
      <c r="C41" s="32">
        <f>SUMIFS(LargeSupplier_Operating!$I:$I,LargeSupplier_Operating!$A:$A,'Table 2'!$A41,LargeSupplier_Operating!$D:$D,"Domestic",LargeSupplier_Operating!$E:$E,"Large",LargeSupplier_Operating!$G:$G,"Smart",LargeSupplier_Operating!$H:$H,"Traditional mode")</f>
        <v>3697390</v>
      </c>
      <c r="D41" s="32">
        <f>SUMIFS(LargeSupplier_Operating!$I:$I,LargeSupplier_Operating!$A:$A,'Table 2'!$A41,LargeSupplier_Operating!$D:$D,"Domestic",LargeSupplier_Operating!$E:$E,"Large",LargeSupplier_Operating!$G:$G,"Non-smart",LargeSupplier_Operating!$H:$H,"")</f>
        <v>28543696</v>
      </c>
      <c r="E41" s="103" t="str" cm="1">
        <f t="array" ref="E41">TRIM(_xlfn.XLOOKUP(1,(LargeSupplier_Operating!$A:$A=A41)*(LargeSupplier_Operating!$J:$J&lt;&gt;"")*(LargeSupplier_Operating!$D:$D="Domestic"),LargeSupplier_Operating!$J:$J,"",0,1))</f>
        <v/>
      </c>
    </row>
    <row r="42" spans="1:5" x14ac:dyDescent="0.3">
      <c r="A42" s="15" t="s">
        <v>171</v>
      </c>
      <c r="B42" s="32">
        <f>SUMIFS(LargeSupplier_Operating!$I:$I,LargeSupplier_Operating!$A:$A,'Table 2'!$A42,LargeSupplier_Operating!$D:$D,"Domestic",LargeSupplier_Operating!$E:$E,"Large",LargeSupplier_Operating!$G:$G,"Smart",LargeSupplier_Operating!$H:$H,"Smart mode")</f>
        <v>17112375</v>
      </c>
      <c r="C42" s="32">
        <f>SUMIFS(LargeSupplier_Operating!$I:$I,LargeSupplier_Operating!$A:$A,'Table 2'!$A42,LargeSupplier_Operating!$D:$D,"Domestic",LargeSupplier_Operating!$E:$E,"Large",LargeSupplier_Operating!$G:$G,"Smart",LargeSupplier_Operating!$H:$H,"Traditional mode")</f>
        <v>3966117</v>
      </c>
      <c r="D42" s="32">
        <f>SUMIFS(LargeSupplier_Operating!$I:$I,LargeSupplier_Operating!$A:$A,'Table 2'!$A42,LargeSupplier_Operating!$D:$D,"Domestic",LargeSupplier_Operating!$E:$E,"Large",LargeSupplier_Operating!$G:$G,"Non-smart",LargeSupplier_Operating!$H:$H,"")</f>
        <v>28074268</v>
      </c>
      <c r="E42" s="103" t="str" cm="1">
        <f t="array" ref="E42">TRIM(_xlfn.XLOOKUP(1,(LargeSupplier_Operating!$A:$A=A42)*(LargeSupplier_Operating!$J:$J&lt;&gt;"")*(LargeSupplier_Operating!$D:$D="Domestic"),LargeSupplier_Operating!$J:$J,"",0,1))</f>
        <v>[Notes 17, 18, 19]</v>
      </c>
    </row>
    <row r="43" spans="1:5" x14ac:dyDescent="0.3">
      <c r="A43" s="15" t="s">
        <v>172</v>
      </c>
      <c r="B43" s="32">
        <f>SUMIFS(LargeSupplier_Operating!$I:$I,LargeSupplier_Operating!$A:$A,'Table 2'!$A43,LargeSupplier_Operating!$D:$D,"Domestic",LargeSupplier_Operating!$E:$E,"Large",LargeSupplier_Operating!$G:$G,"Smart",LargeSupplier_Operating!$H:$H,"Smart mode")</f>
        <v>17810265</v>
      </c>
      <c r="C43" s="32">
        <f>SUMIFS(LargeSupplier_Operating!$I:$I,LargeSupplier_Operating!$A:$A,'Table 2'!$A43,LargeSupplier_Operating!$D:$D,"Domestic",LargeSupplier_Operating!$E:$E,"Large",LargeSupplier_Operating!$G:$G,"Smart",LargeSupplier_Operating!$H:$H,"Traditional mode")</f>
        <v>3847694</v>
      </c>
      <c r="D43" s="32">
        <f>SUMIFS(LargeSupplier_Operating!$I:$I,LargeSupplier_Operating!$A:$A,'Table 2'!$A43,LargeSupplier_Operating!$D:$D,"Domestic",LargeSupplier_Operating!$E:$E,"Large",LargeSupplier_Operating!$G:$G,"Non-smart",LargeSupplier_Operating!$H:$H,"")</f>
        <v>26791548</v>
      </c>
      <c r="E43" s="103" t="str" cm="1">
        <f t="array" ref="E43">TRIM(_xlfn.XLOOKUP(1,(LargeSupplier_Operating!$A:$A=A43)*(LargeSupplier_Operating!$J:$J&lt;&gt;"")*(LargeSupplier_Operating!$D:$D="Domestic"),LargeSupplier_Operating!$J:$J,"",0,1))</f>
        <v/>
      </c>
    </row>
    <row r="44" spans="1:5" x14ac:dyDescent="0.3">
      <c r="A44" s="15" t="s">
        <v>173</v>
      </c>
      <c r="B44" s="32">
        <f>SUMIFS(LargeSupplier_Operating!$I:$I,LargeSupplier_Operating!$A:$A,'Table 2'!$A44,LargeSupplier_Operating!$D:$D,"Domestic",LargeSupplier_Operating!$E:$E,"Large",LargeSupplier_Operating!$G:$G,"Smart",LargeSupplier_Operating!$H:$H,"Smart mode")</f>
        <v>18604498</v>
      </c>
      <c r="C44" s="32">
        <f>SUMIFS(LargeSupplier_Operating!$I:$I,LargeSupplier_Operating!$A:$A,'Table 2'!$A44,LargeSupplier_Operating!$D:$D,"Domestic",LargeSupplier_Operating!$E:$E,"Large",LargeSupplier_Operating!$G:$G,"Smart",LargeSupplier_Operating!$H:$H,"Traditional mode")</f>
        <v>4002198</v>
      </c>
      <c r="D44" s="32">
        <f>SUMIFS(LargeSupplier_Operating!$I:$I,LargeSupplier_Operating!$A:$A,'Table 2'!$A44,LargeSupplier_Operating!$D:$D,"Domestic",LargeSupplier_Operating!$E:$E,"Large",LargeSupplier_Operating!$G:$G,"Non-smart",LargeSupplier_Operating!$H:$H,"")</f>
        <v>26178474</v>
      </c>
      <c r="E44" s="103" t="str" cm="1">
        <f t="array" ref="E44">TRIM(_xlfn.XLOOKUP(1,(LargeSupplier_Operating!$A:$A=A44)*(LargeSupplier_Operating!$J:$J&lt;&gt;"")*(LargeSupplier_Operating!$D:$D="Domestic"),LargeSupplier_Operating!$J:$J,"",0,1))</f>
        <v/>
      </c>
    </row>
    <row r="45" spans="1:5" x14ac:dyDescent="0.3">
      <c r="A45" s="15" t="s">
        <v>174</v>
      </c>
      <c r="B45" s="32">
        <f>SUMIFS(LargeSupplier_Operating!$I:$I,LargeSupplier_Operating!$A:$A,'Table 2'!$A45,LargeSupplier_Operating!$D:$D,"Domestic",LargeSupplier_Operating!$E:$E,"Large",LargeSupplier_Operating!$G:$G,"Smart",LargeSupplier_Operating!$H:$H,"Smart mode")</f>
        <v>19491922</v>
      </c>
      <c r="C45" s="32">
        <f>SUMIFS(LargeSupplier_Operating!$I:$I,LargeSupplier_Operating!$A:$A,'Table 2'!$A45,LargeSupplier_Operating!$D:$D,"Domestic",LargeSupplier_Operating!$E:$E,"Large",LargeSupplier_Operating!$G:$G,"Smart",LargeSupplier_Operating!$H:$H,"Traditional mode")</f>
        <v>4195317</v>
      </c>
      <c r="D45" s="32">
        <f>SUMIFS(LargeSupplier_Operating!$I:$I,LargeSupplier_Operating!$A:$A,'Table 2'!$A45,LargeSupplier_Operating!$D:$D,"Domestic",LargeSupplier_Operating!$E:$E,"Large",LargeSupplier_Operating!$G:$G,"Non-smart",LargeSupplier_Operating!$H:$H,"")</f>
        <v>25370785</v>
      </c>
      <c r="E45" s="103" t="str" cm="1">
        <f t="array" ref="E45">TRIM(_xlfn.XLOOKUP(1,(LargeSupplier_Operating!$A:$A=A45)*(LargeSupplier_Operating!$J:$J&lt;&gt;"")*(LargeSupplier_Operating!$D:$D="Domestic"),LargeSupplier_Operating!$J:$J,"",0,1))</f>
        <v>[Note 20]</v>
      </c>
    </row>
    <row r="46" spans="1:5" x14ac:dyDescent="0.3">
      <c r="A46" s="15" t="s">
        <v>175</v>
      </c>
      <c r="B46" s="32">
        <f>SUMIFS(LargeSupplier_Operating!$I:$I,LargeSupplier_Operating!$A:$A,'Table 2'!$A46,LargeSupplier_Operating!$D:$D,"Domestic",LargeSupplier_Operating!$E:$E,"Large",LargeSupplier_Operating!$G:$G,"Smart",LargeSupplier_Operating!$H:$H,"Smart mode")</f>
        <v>21853066</v>
      </c>
      <c r="C46" s="32">
        <f>SUMIFS(LargeSupplier_Operating!$I:$I,LargeSupplier_Operating!$A:$A,'Table 2'!$A46,LargeSupplier_Operating!$D:$D,"Domestic",LargeSupplier_Operating!$E:$E,"Large",LargeSupplier_Operating!$G:$G,"Smart",LargeSupplier_Operating!$H:$H,"Traditional mode")</f>
        <v>4087888</v>
      </c>
      <c r="D46" s="32">
        <f>SUMIFS(LargeSupplier_Operating!$I:$I,LargeSupplier_Operating!$A:$A,'Table 2'!$A46,LargeSupplier_Operating!$D:$D,"Domestic",LargeSupplier_Operating!$E:$E,"Large",LargeSupplier_Operating!$G:$G,"Non-smart",LargeSupplier_Operating!$H:$H,"")</f>
        <v>26293023</v>
      </c>
      <c r="E46" s="103" t="str" cm="1">
        <f t="array" ref="E46">TRIM(_xlfn.XLOOKUP(1,(LargeSupplier_Operating!$A:$A=A46)*(LargeSupplier_Operating!$J:$J&lt;&gt;"")*(LargeSupplier_Operating!$D:$D="Domestic"),LargeSupplier_Operating!$J:$J,"",0,1))</f>
        <v>[Note 21]</v>
      </c>
    </row>
    <row r="47" spans="1:5" x14ac:dyDescent="0.3">
      <c r="A47" s="15" t="s">
        <v>176</v>
      </c>
      <c r="B47" s="32">
        <f>SUMIFS(LargeSupplier_Operating!$I:$I,LargeSupplier_Operating!$A:$A,'Table 2'!$A47,LargeSupplier_Operating!$D:$D,"Domestic",LargeSupplier_Operating!$E:$E,"Large",LargeSupplier_Operating!$G:$G,"Smart",LargeSupplier_Operating!$H:$H,"Smart mode")</f>
        <v>23406266</v>
      </c>
      <c r="C47" s="32">
        <f>SUMIFS(LargeSupplier_Operating!$I:$I,LargeSupplier_Operating!$A:$A,'Table 2'!$A47,LargeSupplier_Operating!$D:$D,"Domestic",LargeSupplier_Operating!$E:$E,"Large",LargeSupplier_Operating!$G:$G,"Smart",LargeSupplier_Operating!$H:$H,"Traditional mode")</f>
        <v>3497128</v>
      </c>
      <c r="D47" s="32">
        <f>SUMIFS(LargeSupplier_Operating!$I:$I,LargeSupplier_Operating!$A:$A,'Table 2'!$A47,LargeSupplier_Operating!$D:$D,"Domestic",LargeSupplier_Operating!$E:$E,"Large",LargeSupplier_Operating!$G:$G,"Non-smart",LargeSupplier_Operating!$H:$H,"")</f>
        <v>25582618</v>
      </c>
      <c r="E47" s="103" t="str" cm="1">
        <f t="array" ref="E47">TRIM(_xlfn.XLOOKUP(1,(LargeSupplier_Operating!$A:$A=A47)*(LargeSupplier_Operating!$J:$J&lt;&gt;"")*(LargeSupplier_Operating!$D:$D="Domestic"),LargeSupplier_Operating!$J:$J,"",0,1))</f>
        <v/>
      </c>
    </row>
    <row r="48" spans="1:5" x14ac:dyDescent="0.3">
      <c r="A48" s="15" t="s">
        <v>177</v>
      </c>
      <c r="B48" s="32">
        <f>SUMIFS(LargeSupplier_Operating!$I:$I,LargeSupplier_Operating!$A:$A,'Table 2'!$A48,LargeSupplier_Operating!$D:$D,"Domestic",LargeSupplier_Operating!$E:$E,"Large",LargeSupplier_Operating!$G:$G,"Smart",LargeSupplier_Operating!$H:$H,"Smart mode")</f>
        <v>23856742</v>
      </c>
      <c r="C48" s="32">
        <f>SUMIFS(LargeSupplier_Operating!$I:$I,LargeSupplier_Operating!$A:$A,'Table 2'!$A48,LargeSupplier_Operating!$D:$D,"Domestic",LargeSupplier_Operating!$E:$E,"Large",LargeSupplier_Operating!$G:$G,"Smart",LargeSupplier_Operating!$H:$H,"Traditional mode")</f>
        <v>3713551</v>
      </c>
      <c r="D48" s="32">
        <f>SUMIFS(LargeSupplier_Operating!$I:$I,LargeSupplier_Operating!$A:$A,'Table 2'!$A48,LargeSupplier_Operating!$D:$D,"Domestic",LargeSupplier_Operating!$E:$E,"Large",LargeSupplier_Operating!$G:$G,"Non-smart",LargeSupplier_Operating!$H:$H,"")</f>
        <v>24904437</v>
      </c>
      <c r="E48" s="103" t="str" cm="1">
        <f t="array" ref="E48">TRIM(_xlfn.XLOOKUP(1,(LargeSupplier_Operating!$A:$A=A48)*(LargeSupplier_Operating!$J:$J&lt;&gt;"")*(LargeSupplier_Operating!$D:$D="Domestic"),LargeSupplier_Operating!$J:$J,"",0,1))</f>
        <v/>
      </c>
    </row>
    <row r="49" spans="1:5" x14ac:dyDescent="0.3">
      <c r="A49" s="15" t="s">
        <v>178</v>
      </c>
      <c r="B49" s="32">
        <f>SUMIFS(LargeSupplier_Operating!$I:$I,LargeSupplier_Operating!$A:$A,'Table 2'!$A49,LargeSupplier_Operating!$D:$D,"Domestic",LargeSupplier_Operating!$E:$E,"Large",LargeSupplier_Operating!$G:$G,"Smart",LargeSupplier_Operating!$H:$H,"Smart mode")</f>
        <v>24630891</v>
      </c>
      <c r="C49" s="32">
        <f>SUMIFS(LargeSupplier_Operating!$I:$I,LargeSupplier_Operating!$A:$A,'Table 2'!$A49,LargeSupplier_Operating!$D:$D,"Domestic",LargeSupplier_Operating!$E:$E,"Large",LargeSupplier_Operating!$G:$G,"Smart",LargeSupplier_Operating!$H:$H,"Traditional mode")</f>
        <v>3821233</v>
      </c>
      <c r="D49" s="32">
        <f>SUMIFS(LargeSupplier_Operating!$I:$I,LargeSupplier_Operating!$A:$A,'Table 2'!$A49,LargeSupplier_Operating!$D:$D,"Domestic",LargeSupplier_Operating!$E:$E,"Large",LargeSupplier_Operating!$G:$G,"Non-smart",LargeSupplier_Operating!$H:$H,"")</f>
        <v>24250965</v>
      </c>
      <c r="E49" s="103" t="str" cm="1">
        <f t="array" ref="E49">TRIM(_xlfn.XLOOKUP(1,(LargeSupplier_Operating!$A:$A=A49)*(LargeSupplier_Operating!$J:$J&lt;&gt;"")*(LargeSupplier_Operating!$D:$D="Domestic"),LargeSupplier_Operating!$J:$J,"",0,1))</f>
        <v/>
      </c>
    </row>
    <row r="50" spans="1:5" x14ac:dyDescent="0.3">
      <c r="A50" s="15" t="s">
        <v>179</v>
      </c>
      <c r="B50" s="32">
        <f>SUMIFS(LargeSupplier_Operating!$I:$I,LargeSupplier_Operating!$A:$A,'Table 2'!$A50,LargeSupplier_Operating!$D:$D,"Domestic",LargeSupplier_Operating!$E:$E,"Large",LargeSupplier_Operating!$G:$G,"Smart",LargeSupplier_Operating!$H:$H,"Smart mode")</f>
        <v>25420407</v>
      </c>
      <c r="C50" s="32">
        <f>SUMIFS(LargeSupplier_Operating!$I:$I,LargeSupplier_Operating!$A:$A,'Table 2'!$A50,LargeSupplier_Operating!$D:$D,"Domestic",LargeSupplier_Operating!$E:$E,"Large",LargeSupplier_Operating!$G:$G,"Smart",LargeSupplier_Operating!$H:$H,"Traditional mode")</f>
        <v>3910100</v>
      </c>
      <c r="D50" s="32">
        <f>SUMIFS(LargeSupplier_Operating!$I:$I,LargeSupplier_Operating!$A:$A,'Table 2'!$A50,LargeSupplier_Operating!$D:$D,"Domestic",LargeSupplier_Operating!$E:$E,"Large",LargeSupplier_Operating!$G:$G,"Non-smart",LargeSupplier_Operating!$H:$H,"")</f>
        <v>23507983</v>
      </c>
      <c r="E50" s="103" t="str" cm="1">
        <f t="array" ref="E50">TRIM(_xlfn.XLOOKUP(1,(LargeSupplier_Operating!$A:$A=A50)*(LargeSupplier_Operating!$J:$J&lt;&gt;"")*(LargeSupplier_Operating!$D:$D="Domestic"),LargeSupplier_Operating!$J:$J,"",0,1))</f>
        <v/>
      </c>
    </row>
    <row r="51" spans="1:5" x14ac:dyDescent="0.3">
      <c r="A51" s="15" t="s">
        <v>180</v>
      </c>
      <c r="B51" s="32">
        <f>SUMIFS(LargeSupplier_Operating!$I:$I,LargeSupplier_Operating!$A:$A,'Table 2'!$A51,LargeSupplier_Operating!$D:$D,"Domestic",LargeSupplier_Operating!$E:$E,"Large",LargeSupplier_Operating!$G:$G,"Smart",LargeSupplier_Operating!$H:$H,"Smart mode")</f>
        <v>26369192</v>
      </c>
      <c r="C51" s="32">
        <f>SUMIFS(LargeSupplier_Operating!$I:$I,LargeSupplier_Operating!$A:$A,'Table 2'!$A51,LargeSupplier_Operating!$D:$D,"Domestic",LargeSupplier_Operating!$E:$E,"Large",LargeSupplier_Operating!$G:$G,"Smart",LargeSupplier_Operating!$H:$H,"Traditional mode")</f>
        <v>3975132</v>
      </c>
      <c r="D51" s="32">
        <f>SUMIFS(LargeSupplier_Operating!$I:$I,LargeSupplier_Operating!$A:$A,'Table 2'!$A51,LargeSupplier_Operating!$D:$D,"Domestic",LargeSupplier_Operating!$E:$E,"Large",LargeSupplier_Operating!$G:$G,"Non-smart",LargeSupplier_Operating!$H:$H,"")</f>
        <v>22881100</v>
      </c>
      <c r="E51" s="103" t="str" cm="1">
        <f t="array" ref="E51">TRIM(_xlfn.XLOOKUP(1,(LargeSupplier_Operating!$A:$A=A51)*(LargeSupplier_Operating!$J:$J&lt;&gt;"")*(LargeSupplier_Operating!$D:$D="Domestic"),LargeSupplier_Operating!$J:$J,"",0,1))</f>
        <v/>
      </c>
    </row>
    <row r="52" spans="1:5" x14ac:dyDescent="0.3">
      <c r="A52" s="15" t="s">
        <v>181</v>
      </c>
      <c r="B52" s="32">
        <f>SUMIFS(LargeSupplier_Operating!$I:$I,LargeSupplier_Operating!$A:$A,'Table 2'!$A52,LargeSupplier_Operating!$D:$D,"Domestic",LargeSupplier_Operating!$E:$E,"Large",LargeSupplier_Operating!$G:$G,"Smart",LargeSupplier_Operating!$H:$H,"Smart mode")</f>
        <v>26816876</v>
      </c>
      <c r="C52" s="32">
        <f>SUMIFS(LargeSupplier_Operating!$I:$I,LargeSupplier_Operating!$A:$A,'Table 2'!$A52,LargeSupplier_Operating!$D:$D,"Domestic",LargeSupplier_Operating!$E:$E,"Large",LargeSupplier_Operating!$G:$G,"Smart",LargeSupplier_Operating!$H:$H,"Traditional mode")</f>
        <v>4229473</v>
      </c>
      <c r="D52" s="32">
        <f>SUMIFS(LargeSupplier_Operating!$I:$I,LargeSupplier_Operating!$A:$A,'Table 2'!$A52,LargeSupplier_Operating!$D:$D,"Domestic",LargeSupplier_Operating!$E:$E,"Large",LargeSupplier_Operating!$G:$G,"Non-smart",LargeSupplier_Operating!$H:$H,"")</f>
        <v>22142732</v>
      </c>
      <c r="E52" s="103" t="str" cm="1">
        <f t="array" ref="E52">TRIM(_xlfn.XLOOKUP(1,(LargeSupplier_Operating!$A:$A=A52)*(LargeSupplier_Operating!$J:$J&lt;&gt;"")*(LargeSupplier_Operating!$D:$D="Domestic"),LargeSupplier_Operating!$J:$J,"",0,1))</f>
        <v/>
      </c>
    </row>
    <row r="53" spans="1:5" x14ac:dyDescent="0.3">
      <c r="A53" s="15" t="s">
        <v>182</v>
      </c>
      <c r="B53" s="32">
        <f>SUMIFS(LargeSupplier_Operating!$I:$I,LargeSupplier_Operating!$A:$A,'Table 2'!$A53,LargeSupplier_Operating!$D:$D,"Domestic",LargeSupplier_Operating!$E:$E,"Large",LargeSupplier_Operating!$G:$G,"Smart",LargeSupplier_Operating!$H:$H,"Smart mode")</f>
        <v>27800971</v>
      </c>
      <c r="C53" s="32">
        <f>SUMIFS(LargeSupplier_Operating!$I:$I,LargeSupplier_Operating!$A:$A,'Table 2'!$A53,LargeSupplier_Operating!$D:$D,"Domestic",LargeSupplier_Operating!$E:$E,"Large",LargeSupplier_Operating!$G:$G,"Smart",LargeSupplier_Operating!$H:$H,"Traditional mode")</f>
        <v>4054752</v>
      </c>
      <c r="D53" s="32">
        <f>SUMIFS(LargeSupplier_Operating!$I:$I,LargeSupplier_Operating!$A:$A,'Table 2'!$A53,LargeSupplier_Operating!$D:$D,"Domestic",LargeSupplier_Operating!$E:$E,"Large",LargeSupplier_Operating!$G:$G,"Non-smart",LargeSupplier_Operating!$H:$H,"")</f>
        <v>21291271</v>
      </c>
      <c r="E53" s="103" t="str" cm="1">
        <f t="array" ref="E53">TRIM(_xlfn.XLOOKUP(1,(LargeSupplier_Operating!$A:$A=A53)*(LargeSupplier_Operating!$J:$J&lt;&gt;"")*(LargeSupplier_Operating!$D:$D="Domestic"),LargeSupplier_Operating!$J:$J,"",0,1))</f>
        <v/>
      </c>
    </row>
    <row r="54" spans="1:5" x14ac:dyDescent="0.3">
      <c r="A54" s="15" t="s">
        <v>183</v>
      </c>
      <c r="B54" s="32">
        <f>SUMIFS(LargeSupplier_Operating!$I:$I,LargeSupplier_Operating!$A:$A,'Table 2'!$A54,LargeSupplier_Operating!$D:$D,"Domestic",LargeSupplier_Operating!$E:$E,"Large",LargeSupplier_Operating!$G:$G,"Smart",LargeSupplier_Operating!$H:$H,"Smart mode")</f>
        <v>28911546</v>
      </c>
      <c r="C54" s="32">
        <f>SUMIFS(LargeSupplier_Operating!$I:$I,LargeSupplier_Operating!$A:$A,'Table 2'!$A54,LargeSupplier_Operating!$D:$D,"Domestic",LargeSupplier_Operating!$E:$E,"Large",LargeSupplier_Operating!$G:$G,"Smart",LargeSupplier_Operating!$H:$H,"Traditional mode")</f>
        <v>3696967</v>
      </c>
      <c r="D54" s="32">
        <f>SUMIFS(LargeSupplier_Operating!$I:$I,LargeSupplier_Operating!$A:$A,'Table 2'!$A54,LargeSupplier_Operating!$D:$D,"Domestic",LargeSupplier_Operating!$E:$E,"Large",LargeSupplier_Operating!$G:$G,"Non-smart",LargeSupplier_Operating!$H:$H,"")</f>
        <v>20589784</v>
      </c>
      <c r="E54" s="103" t="str" cm="1">
        <f t="array" ref="E54">TRIM(_xlfn.XLOOKUP(1,(LargeSupplier_Operating!$A:$A=A54)*(LargeSupplier_Operating!$J:$J&lt;&gt;"")*(LargeSupplier_Operating!$D:$D="Domestic"),LargeSupplier_Operating!$J:$J,"",0,1))</f>
        <v/>
      </c>
    </row>
    <row r="55" spans="1:5" x14ac:dyDescent="0.3">
      <c r="A55" s="15" t="s">
        <v>184</v>
      </c>
      <c r="B55" s="32">
        <f>SUMIFS(LargeSupplier_Operating!$I:$I,LargeSupplier_Operating!$A:$A,'Table 2'!$A55,LargeSupplier_Operating!$D:$D,"Domestic",LargeSupplier_Operating!$E:$E,"Large",LargeSupplier_Operating!$G:$G,"Smart",LargeSupplier_Operating!$H:$H,"Smart mode")</f>
        <v>29645253</v>
      </c>
      <c r="C55" s="32">
        <f>SUMIFS(LargeSupplier_Operating!$I:$I,LargeSupplier_Operating!$A:$A,'Table 2'!$A55,LargeSupplier_Operating!$D:$D,"Domestic",LargeSupplier_Operating!$E:$E,"Large",LargeSupplier_Operating!$G:$G,"Smart",LargeSupplier_Operating!$H:$H,"Traditional mode")</f>
        <v>3725566</v>
      </c>
      <c r="D55" s="32">
        <f>SUMIFS(LargeSupplier_Operating!$I:$I,LargeSupplier_Operating!$A:$A,'Table 2'!$A55,LargeSupplier_Operating!$D:$D,"Domestic",LargeSupplier_Operating!$E:$E,"Large",LargeSupplier_Operating!$G:$G,"Non-smart",LargeSupplier_Operating!$H:$H,"")</f>
        <v>19921195</v>
      </c>
      <c r="E55" s="103" t="str" cm="1">
        <f t="array" ref="E55">TRIM(_xlfn.XLOOKUP(1,(LargeSupplier_Operating!$A:$A=A55)*(LargeSupplier_Operating!$J:$J&lt;&gt;"")*(LargeSupplier_Operating!$D:$D="Domestic"),LargeSupplier_Operating!$J:$J,"",0,1))</f>
        <v/>
      </c>
    </row>
    <row r="56" spans="1:5" x14ac:dyDescent="0.3">
      <c r="A56" s="15" t="s">
        <v>185</v>
      </c>
      <c r="B56" s="32">
        <f>SUMIFS(LargeSupplier_Operating!$I:$I,LargeSupplier_Operating!$A:$A,'Table 2'!$A56,LargeSupplier_Operating!$D:$D,"Domestic",LargeSupplier_Operating!$E:$E,"Large",LargeSupplier_Operating!$G:$G,"Smart",LargeSupplier_Operating!$H:$H,"Smart mode")</f>
        <v>30427220</v>
      </c>
      <c r="C56" s="32">
        <f>SUMIFS(LargeSupplier_Operating!$I:$I,LargeSupplier_Operating!$A:$A,'Table 2'!$A56,LargeSupplier_Operating!$D:$D,"Domestic",LargeSupplier_Operating!$E:$E,"Large",LargeSupplier_Operating!$G:$G,"Smart",LargeSupplier_Operating!$H:$H,"Traditional mode")</f>
        <v>3671747</v>
      </c>
      <c r="D56" s="32">
        <f>SUMIFS(LargeSupplier_Operating!$I:$I,LargeSupplier_Operating!$A:$A,'Table 2'!$A56,LargeSupplier_Operating!$D:$D,"Domestic",LargeSupplier_Operating!$E:$E,"Large",LargeSupplier_Operating!$G:$G,"Non-smart",LargeSupplier_Operating!$H:$H,"")</f>
        <v>19313575</v>
      </c>
      <c r="E56" s="103" t="str" cm="1">
        <f t="array" ref="E56">TRIM(_xlfn.XLOOKUP(1,(LargeSupplier_Operating!$A:$A=A56)*(LargeSupplier_Operating!$J:$J&lt;&gt;"")*(LargeSupplier_Operating!$D:$D="Domestic"),LargeSupplier_Operating!$J:$J,"",0,1))</f>
        <v/>
      </c>
    </row>
    <row r="57" spans="1:5" x14ac:dyDescent="0.3">
      <c r="A57" s="15" t="s">
        <v>186</v>
      </c>
      <c r="B57" s="32">
        <f>SUMIFS(LargeSupplier_Operating!$I:$I,LargeSupplier_Operating!$A:$A,'Table 2'!$A57,LargeSupplier_Operating!$D:$D,"Domestic",LargeSupplier_Operating!$E:$E,"Large",LargeSupplier_Operating!$G:$G,"Smart",LargeSupplier_Operating!$H:$H,"Smart mode")</f>
        <v>31131400</v>
      </c>
      <c r="C57" s="32">
        <f>SUMIFS(LargeSupplier_Operating!$I:$I,LargeSupplier_Operating!$A:$A,'Table 2'!$A57,LargeSupplier_Operating!$D:$D,"Domestic",LargeSupplier_Operating!$E:$E,"Large",LargeSupplier_Operating!$G:$G,"Smart",LargeSupplier_Operating!$H:$H,"Traditional mode")</f>
        <v>3702547</v>
      </c>
      <c r="D57" s="32">
        <f>SUMIFS(LargeSupplier_Operating!$I:$I,LargeSupplier_Operating!$A:$A,'Table 2'!$A57,LargeSupplier_Operating!$D:$D,"Domestic",LargeSupplier_Operating!$E:$E,"Large",LargeSupplier_Operating!$G:$G,"Non-smart",LargeSupplier_Operating!$H:$H,"")</f>
        <v>18586298</v>
      </c>
      <c r="E57" s="103" t="str" cm="1">
        <f t="array" ref="E57">TRIM(_xlfn.XLOOKUP(1,(LargeSupplier_Operating!$A:$A=A57)*(LargeSupplier_Operating!$J:$J&lt;&gt;"")*(LargeSupplier_Operating!$D:$D="Domestic"),LargeSupplier_Operating!$J:$J,"",0,1))</f>
        <v/>
      </c>
    </row>
    <row r="58" spans="1:5" x14ac:dyDescent="0.3">
      <c r="A58" s="15" t="s">
        <v>187</v>
      </c>
      <c r="B58" s="32">
        <f>SUMIFS(LargeSupplier_Operating!$I:$I,LargeSupplier_Operating!$A:$A,'Table 2'!$A58,LargeSupplier_Operating!$D:$D,"Domestic",LargeSupplier_Operating!$E:$E,"Large",LargeSupplier_Operating!$G:$G,"Smart",LargeSupplier_Operating!$H:$H,"Smart mode")</f>
        <v>32040421</v>
      </c>
      <c r="C58" s="32">
        <f>SUMIFS(LargeSupplier_Operating!$I:$I,LargeSupplier_Operating!$A:$A,'Table 2'!$A58,LargeSupplier_Operating!$D:$D,"Domestic",LargeSupplier_Operating!$E:$E,"Large",LargeSupplier_Operating!$G:$G,"Smart",LargeSupplier_Operating!$H:$H,"Traditional mode")</f>
        <v>3543442</v>
      </c>
      <c r="D58" s="32">
        <f>SUMIFS(LargeSupplier_Operating!$I:$I,LargeSupplier_Operating!$A:$A,'Table 2'!$A58,LargeSupplier_Operating!$D:$D,"Domestic",LargeSupplier_Operating!$E:$E,"Large",LargeSupplier_Operating!$G:$G,"Non-smart",LargeSupplier_Operating!$H:$H,"")</f>
        <v>17865372</v>
      </c>
      <c r="E58" s="103" t="str" cm="1">
        <f t="array" ref="E58">TRIM(_xlfn.XLOOKUP(1,(LargeSupplier_Operating!$A:$A=A58)*(LargeSupplier_Operating!$J:$J&lt;&gt;"")*(LargeSupplier_Operating!$D:$D="Domestic"),LargeSupplier_Operating!$J:$J,"",0,1))</f>
        <v/>
      </c>
    </row>
    <row r="59" spans="1:5" x14ac:dyDescent="0.3">
      <c r="A59" s="15" t="s">
        <v>188</v>
      </c>
      <c r="B59" s="32">
        <f>SUMIFS(LargeSupplier_Operating!$I:$I,LargeSupplier_Operating!$A:$A,'Table 2'!$A59,LargeSupplier_Operating!$D:$D,"Domestic",LargeSupplier_Operating!$E:$E,"Large",LargeSupplier_Operating!$G:$G,"Smart",LargeSupplier_Operating!$H:$H,"Smart mode")</f>
        <v>32816160</v>
      </c>
      <c r="C59" s="32">
        <f>SUMIFS(LargeSupplier_Operating!$I:$I,LargeSupplier_Operating!$A:$A,'Table 2'!$A59,LargeSupplier_Operating!$D:$D,"Domestic",LargeSupplier_Operating!$E:$E,"Large",LargeSupplier_Operating!$G:$G,"Smart",LargeSupplier_Operating!$H:$H,"Traditional mode")</f>
        <v>3367152</v>
      </c>
      <c r="D59" s="32">
        <f>SUMIFS(LargeSupplier_Operating!$I:$I,LargeSupplier_Operating!$A:$A,'Table 2'!$A59,LargeSupplier_Operating!$D:$D,"Domestic",LargeSupplier_Operating!$E:$E,"Large",LargeSupplier_Operating!$G:$G,"Non-smart",LargeSupplier_Operating!$H:$H,"")</f>
        <v>17245635</v>
      </c>
      <c r="E59" s="103" t="str" cm="1">
        <f t="array" ref="E59">TRIM(_xlfn.XLOOKUP(1,(LargeSupplier_Operating!$A:$A=A59)*(LargeSupplier_Operating!$J:$J&lt;&gt;"")*(LargeSupplier_Operating!$D:$D="Domestic"),LargeSupplier_Operating!$J:$J,"",0,1))</f>
        <v/>
      </c>
    </row>
    <row r="60" spans="1:5" x14ac:dyDescent="0.3">
      <c r="A60" s="15" t="s">
        <v>189</v>
      </c>
      <c r="B60" s="32">
        <f>SUMIFS(LargeSupplier_Operating!$I:$I,LargeSupplier_Operating!$A:$A,'Table 2'!$A60,LargeSupplier_Operating!$D:$D,"Domestic",LargeSupplier_Operating!$E:$E,"Large",LargeSupplier_Operating!$G:$G,"Smart",LargeSupplier_Operating!$H:$H,"Smart mode")</f>
        <v>33760117</v>
      </c>
      <c r="C60" s="32">
        <f>SUMIFS(LargeSupplier_Operating!$I:$I,LargeSupplier_Operating!$A:$A,'Table 2'!$A60,LargeSupplier_Operating!$D:$D,"Domestic",LargeSupplier_Operating!$E:$E,"Large",LargeSupplier_Operating!$G:$G,"Smart",LargeSupplier_Operating!$H:$H,"Traditional mode")</f>
        <v>3294631</v>
      </c>
      <c r="D60" s="32">
        <f>SUMIFS(LargeSupplier_Operating!$I:$I,LargeSupplier_Operating!$A:$A,'Table 2'!$A60,LargeSupplier_Operating!$D:$D,"Domestic",LargeSupplier_Operating!$E:$E,"Large",LargeSupplier_Operating!$G:$G,"Non-smart",LargeSupplier_Operating!$H:$H,"")</f>
        <v>16638523</v>
      </c>
      <c r="E60" s="103" t="str" cm="1">
        <f t="array" ref="E60">TRIM(_xlfn.XLOOKUP(1,(LargeSupplier_Operating!$A:$A=A60)*(LargeSupplier_Operating!$J:$J&lt;&gt;"")*(LargeSupplier_Operating!$D:$D="Domestic"),LargeSupplier_Operating!$J:$J,"",0,1))</f>
        <v/>
      </c>
    </row>
    <row r="61" spans="1:5" x14ac:dyDescent="0.3">
      <c r="A61" s="15" t="s">
        <v>190</v>
      </c>
      <c r="B61" s="32">
        <f>SUMIFS(LargeSupplier_Operating!$I:$I,LargeSupplier_Operating!$A:$A,'Table 2'!$A61,LargeSupplier_Operating!$D:$D,"Domestic",LargeSupplier_Operating!$E:$E,"Large",LargeSupplier_Operating!$G:$G,"Smart",LargeSupplier_Operating!$H:$H,"Smart mode")</f>
        <v>34357110</v>
      </c>
      <c r="C61" s="32">
        <f>SUMIFS(LargeSupplier_Operating!$I:$I,LargeSupplier_Operating!$A:$A,'Table 2'!$A61,LargeSupplier_Operating!$D:$D,"Domestic",LargeSupplier_Operating!$E:$E,"Large",LargeSupplier_Operating!$G:$G,"Smart",LargeSupplier_Operating!$H:$H,"Traditional mode")</f>
        <v>3181568</v>
      </c>
      <c r="D61" s="32">
        <f>SUMIFS(LargeSupplier_Operating!$I:$I,LargeSupplier_Operating!$A:$A,'Table 2'!$A61,LargeSupplier_Operating!$D:$D,"Domestic",LargeSupplier_Operating!$E:$E,"Large",LargeSupplier_Operating!$G:$G,"Non-smart",LargeSupplier_Operating!$H:$H,"")</f>
        <v>15955086</v>
      </c>
      <c r="E61" s="103" t="str" cm="1">
        <f t="array" ref="E61">TRIM(_xlfn.XLOOKUP(1,(LargeSupplier_Operating!$A:$A=A61)*(LargeSupplier_Operating!$J:$J&lt;&gt;"")*(LargeSupplier_Operating!$D:$D="Domestic"),LargeSupplier_Operating!$J:$J,"",0,1))</f>
        <v/>
      </c>
    </row>
    <row r="62" spans="1:5" x14ac:dyDescent="0.3">
      <c r="A62" s="15" t="s">
        <v>191</v>
      </c>
      <c r="B62" s="32">
        <f>SUMIFS(LargeSupplier_Operating!$I:$I,LargeSupplier_Operating!$A:$A,'Table 2'!$A62,LargeSupplier_Operating!$D:$D,"Domestic",LargeSupplier_Operating!$E:$E,"Large",LargeSupplier_Operating!$G:$G,"Smart",LargeSupplier_Operating!$H:$H,"Smart mode")</f>
        <v>35211927</v>
      </c>
      <c r="C62" s="32">
        <f>SUMIFS(LargeSupplier_Operating!$I:$I,LargeSupplier_Operating!$A:$A,'Table 2'!$A62,LargeSupplier_Operating!$D:$D,"Domestic",LargeSupplier_Operating!$E:$E,"Large",LargeSupplier_Operating!$G:$G,"Smart",LargeSupplier_Operating!$H:$H,"Traditional mode")</f>
        <v>3009385</v>
      </c>
      <c r="D62" s="32">
        <f>SUMIFS(LargeSupplier_Operating!$I:$I,LargeSupplier_Operating!$A:$A,'Table 2'!$A62,LargeSupplier_Operating!$D:$D,"Domestic",LargeSupplier_Operating!$E:$E,"Large",LargeSupplier_Operating!$G:$G,"Non-smart",LargeSupplier_Operating!$H:$H,"")</f>
        <v>15640443</v>
      </c>
      <c r="E62" s="103" t="str" cm="1">
        <f t="array" ref="E62">TRIM(_xlfn.XLOOKUP(1,(LargeSupplier_Operating!$A:$A=A62)*(LargeSupplier_Operating!$J:$J&lt;&gt;"")*(LargeSupplier_Operating!$D:$D="Domestic"),LargeSupplier_Operating!$J:$J,"",0,1))</f>
        <v/>
      </c>
    </row>
    <row r="63" spans="1:5" x14ac:dyDescent="0.3">
      <c r="A63" s="15" t="s">
        <v>192</v>
      </c>
      <c r="B63" s="32">
        <f>SUMIFS(LargeSupplier_Operating!$I:$I,LargeSupplier_Operating!$A:$A,'Table 2'!$A63,LargeSupplier_Operating!$D:$D,"Domestic",LargeSupplier_Operating!$E:$E,"Large",LargeSupplier_Operating!$G:$G,"Smart",LargeSupplier_Operating!$H:$H,"Smart mode")</f>
        <v>35786274</v>
      </c>
      <c r="C63" s="32">
        <f>SUMIFS(LargeSupplier_Operating!$I:$I,LargeSupplier_Operating!$A:$A,'Table 2'!$A63,LargeSupplier_Operating!$D:$D,"Domestic",LargeSupplier_Operating!$E:$E,"Large",LargeSupplier_Operating!$G:$G,"Smart",LargeSupplier_Operating!$H:$H,"Traditional mode")</f>
        <v>2940964</v>
      </c>
      <c r="D63" s="32">
        <f>SUMIFS(LargeSupplier_Operating!$I:$I,LargeSupplier_Operating!$A:$A,'Table 2'!$A63,LargeSupplier_Operating!$D:$D,"Domestic",LargeSupplier_Operating!$E:$E,"Large",LargeSupplier_Operating!$G:$G,"Non-smart",LargeSupplier_Operating!$H:$H,"")</f>
        <v>15161893</v>
      </c>
      <c r="E63" s="103" t="str" cm="1">
        <f t="array" ref="E63">TRIM(_xlfn.XLOOKUP(1,(LargeSupplier_Operating!$A:$A=A63)*(LargeSupplier_Operating!$J:$J&lt;&gt;"")*(LargeSupplier_Operating!$D:$D="Domestic"),LargeSupplier_Operating!$J:$J,"",0,1))</f>
        <v/>
      </c>
    </row>
    <row r="64" spans="1:5" x14ac:dyDescent="0.3">
      <c r="A64" s="15" t="s">
        <v>193</v>
      </c>
      <c r="B64" s="32">
        <f>SUMIFS(LargeSupplier_Operating!$I:$I,LargeSupplier_Operating!$A:$A,'Table 2'!$A64,LargeSupplier_Operating!$D:$D,"Domestic",LargeSupplier_Operating!$E:$E,"Large",LargeSupplier_Operating!$G:$G,"Smart",LargeSupplier_Operating!$H:$H,"Smart mode")</f>
        <v>36171446</v>
      </c>
      <c r="C64" s="32">
        <f>SUMIFS(LargeSupplier_Operating!$I:$I,LargeSupplier_Operating!$A:$A,'Table 2'!$A64,LargeSupplier_Operating!$D:$D,"Domestic",LargeSupplier_Operating!$E:$E,"Large",LargeSupplier_Operating!$G:$G,"Smart",LargeSupplier_Operating!$H:$H,"Traditional mode")</f>
        <v>3011812</v>
      </c>
      <c r="D64" s="32">
        <f>SUMIFS(LargeSupplier_Operating!$I:$I,LargeSupplier_Operating!$A:$A,'Table 2'!$A64,LargeSupplier_Operating!$D:$D,"Domestic",LargeSupplier_Operating!$E:$E,"Large",LargeSupplier_Operating!$G:$G,"Non-smart",LargeSupplier_Operating!$H:$H,"")</f>
        <v>14785966</v>
      </c>
      <c r="E64" s="103" t="str" cm="1">
        <f t="array" ref="E64">TRIM(_xlfn.XLOOKUP(1,(LargeSupplier_Operating!$A:$A=A64)*(LargeSupplier_Operating!$J:$J&lt;&gt;"")*(LargeSupplier_Operating!$D:$D="Domestic"),LargeSupplier_Operating!$J:$J,"",0,1))</f>
        <v>[Note 27]</v>
      </c>
    </row>
  </sheetData>
  <phoneticPr fontId="22" type="noConversion"/>
  <pageMargins left="0.7" right="0.7" top="0.75" bottom="0.75" header="0.3" footer="0.3"/>
  <pageSetup paperSize="9" orientation="portrait" r:id="rId1"/>
  <ignoredErrors>
    <ignoredError sqref="B35:D35 B47:D63 B64:D64 B46:D46 B45:D45 B44:D44 B42:D42 B43:D43 B41:D41 B36:D36 B37:D37 B38:D38 B39:D39 B40:D40 B9:D9 B10:D10 B11:D11 B12:D12 B13:D13 B14:D14 B15:D15 B16:D16 B17:D17 B18:D18 B19:D19 B20:D20 B21:D21 B22:D22 B23:D23 B24:D24 B25:D25 B26:D26 B27:D27 B28:D28 B29:D29 B30:D30 B31:D31 B32:D32 B33:D33 B34:D34" calculatedColumn="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2DE7D-C79F-4201-B238-C2F28936DF34}">
  <sheetPr codeName="Sheet7"/>
  <dimension ref="A1:F69"/>
  <sheetViews>
    <sheetView showGridLines="0" zoomScale="85" zoomScaleNormal="85" workbookViewId="0">
      <pane ySplit="8" topLeftCell="A9" activePane="bottomLeft" state="frozen"/>
      <selection activeCell="I1" sqref="I1"/>
      <selection pane="bottomLeft"/>
    </sheetView>
  </sheetViews>
  <sheetFormatPr defaultRowHeight="14" x14ac:dyDescent="0.3"/>
  <cols>
    <col min="1" max="1" width="11.08203125" customWidth="1"/>
    <col min="2" max="5" width="15.58203125" customWidth="1"/>
    <col min="6" max="6" width="27.58203125" customWidth="1"/>
  </cols>
  <sheetData>
    <row r="1" spans="1:6" ht="20" x14ac:dyDescent="0.4">
      <c r="A1" s="66" t="s">
        <v>199</v>
      </c>
    </row>
    <row r="2" spans="1:6" x14ac:dyDescent="0.3">
      <c r="A2" s="16" t="s">
        <v>129</v>
      </c>
    </row>
    <row r="3" spans="1:6" x14ac:dyDescent="0.3">
      <c r="A3" s="16" t="s">
        <v>55</v>
      </c>
    </row>
    <row r="4" spans="1:6" x14ac:dyDescent="0.3">
      <c r="A4" s="16" t="s">
        <v>130</v>
      </c>
      <c r="B4" s="2"/>
      <c r="C4" s="2"/>
      <c r="D4" s="2"/>
      <c r="E4" s="2"/>
      <c r="F4" s="2"/>
    </row>
    <row r="5" spans="1:6" x14ac:dyDescent="0.3">
      <c r="A5" s="16" t="s">
        <v>200</v>
      </c>
    </row>
    <row r="6" spans="1:6" x14ac:dyDescent="0.3">
      <c r="A6" s="16" t="s">
        <v>132</v>
      </c>
    </row>
    <row r="7" spans="1:6" ht="24" customHeight="1" x14ac:dyDescent="0.3">
      <c r="A7" s="45" t="s">
        <v>133</v>
      </c>
    </row>
    <row r="8" spans="1:6" ht="28" x14ac:dyDescent="0.3">
      <c r="A8" s="65" t="s">
        <v>134</v>
      </c>
      <c r="B8" s="67" t="s">
        <v>201</v>
      </c>
      <c r="C8" s="67" t="s">
        <v>202</v>
      </c>
      <c r="D8" s="67" t="s">
        <v>203</v>
      </c>
      <c r="E8" s="67" t="s">
        <v>204</v>
      </c>
      <c r="F8" s="64" t="s">
        <v>36</v>
      </c>
    </row>
    <row r="9" spans="1:6" x14ac:dyDescent="0.3">
      <c r="A9" s="15" t="s">
        <v>137</v>
      </c>
      <c r="B9" s="32"/>
      <c r="C9" s="32">
        <f>SUMIFS(LargeSupplier_Installs!$I:$I,LargeSupplier_Installs!$A:$A,'Table 3'!$A9,LargeSupplier_Installs!$D:$D,"Non-domestic",LargeSupplier_Installs!$E:$E,"Large",LargeSupplier_Installs!$F:$F,"Advanced",LargeSupplier_Installs!$H:$H,"New Installs")</f>
        <v>330364</v>
      </c>
      <c r="D9" s="32"/>
      <c r="E9" s="32"/>
      <c r="F9" s="22" t="str" cm="1">
        <f t="array" ref="F9">TRIM(_xlfn.XLOOKUP(1,(LargeSupplier_Installs!$A:$A=A9)*(LargeSupplier_Installs!$J:$J&lt;&gt;"")*(LargeSupplier_Installs!$D:$D="Non-domestic"),LargeSupplier_Installs!$J:$J,"",0,1))</f>
        <v>[Estimated], [Note 15]</v>
      </c>
    </row>
    <row r="10" spans="1:6" x14ac:dyDescent="0.3">
      <c r="A10" s="15" t="s">
        <v>138</v>
      </c>
      <c r="B10" s="32"/>
      <c r="C10" s="32">
        <f>SUMIFS(LargeSupplier_Installs!$I:$I,LargeSupplier_Installs!$A:$A,'Table 3'!$A10,LargeSupplier_Installs!$D:$D,"Non-domestic",LargeSupplier_Installs!$E:$E,"Large",LargeSupplier_Installs!$F:$F,"Advanced",LargeSupplier_Installs!$H:$H,"New Installs")</f>
        <v>35641</v>
      </c>
      <c r="D10" s="32"/>
      <c r="E10" s="32"/>
      <c r="F10" s="22" t="str" cm="1">
        <f t="array" ref="F10">TRIM(_xlfn.XLOOKUP(1,(LargeSupplier_Installs!$A:$A=A10)*(LargeSupplier_Installs!$J:$J&lt;&gt;"")*(LargeSupplier_Installs!$D:$D="Non-domestic"),LargeSupplier_Installs!$J:$J,"",0,1))</f>
        <v/>
      </c>
    </row>
    <row r="11" spans="1:6" x14ac:dyDescent="0.3">
      <c r="A11" s="15" t="s">
        <v>139</v>
      </c>
      <c r="B11" s="32"/>
      <c r="C11" s="32">
        <f>SUMIFS(LargeSupplier_Installs!$I:$I,LargeSupplier_Installs!$A:$A,'Table 3'!$A11,LargeSupplier_Installs!$D:$D,"Non-domestic",LargeSupplier_Installs!$E:$E,"Large",LargeSupplier_Installs!$F:$F,"Advanced",LargeSupplier_Installs!$H:$H,"New Installs")</f>
        <v>35978</v>
      </c>
      <c r="D11" s="32"/>
      <c r="E11" s="32"/>
      <c r="F11" s="22" t="str" cm="1">
        <f t="array" ref="F11">TRIM(_xlfn.XLOOKUP(1,(LargeSupplier_Installs!$A:$A=A11)*(LargeSupplier_Installs!$J:$J&lt;&gt;"")*(LargeSupplier_Installs!$D:$D="Non-domestic"),LargeSupplier_Installs!$J:$J,"",0,1))</f>
        <v/>
      </c>
    </row>
    <row r="12" spans="1:6" x14ac:dyDescent="0.3">
      <c r="A12" s="15" t="s">
        <v>140</v>
      </c>
      <c r="B12" s="32"/>
      <c r="C12" s="32">
        <f>SUMIFS(LargeSupplier_Installs!$I:$I,LargeSupplier_Installs!$A:$A,'Table 3'!$A12,LargeSupplier_Installs!$D:$D,"Non-domestic",LargeSupplier_Installs!$E:$E,"Large",LargeSupplier_Installs!$F:$F,"Advanced",LargeSupplier_Installs!$H:$H,"New Installs")</f>
        <v>33850</v>
      </c>
      <c r="D12" s="32"/>
      <c r="E12" s="32"/>
      <c r="F12" s="22" t="str" cm="1">
        <f t="array" ref="F12">TRIM(_xlfn.XLOOKUP(1,(LargeSupplier_Installs!$A:$A=A12)*(LargeSupplier_Installs!$J:$J&lt;&gt;"")*(LargeSupplier_Installs!$D:$D="Non-domestic"),LargeSupplier_Installs!$J:$J,"",0,1))</f>
        <v/>
      </c>
    </row>
    <row r="13" spans="1:6" x14ac:dyDescent="0.3">
      <c r="A13" s="15" t="s">
        <v>141</v>
      </c>
      <c r="B13" s="32"/>
      <c r="C13" s="32">
        <f>SUMIFS(LargeSupplier_Installs!$I:$I,LargeSupplier_Installs!$A:$A,'Table 3'!$A13,LargeSupplier_Installs!$D:$D,"Non-domestic",LargeSupplier_Installs!$E:$E,"Large",LargeSupplier_Installs!$F:$F,"Advanced",LargeSupplier_Installs!$H:$H,"New Installs")</f>
        <v>29012</v>
      </c>
      <c r="D13" s="32"/>
      <c r="E13" s="32"/>
      <c r="F13" s="22" t="str" cm="1">
        <f t="array" ref="F13">TRIM(_xlfn.XLOOKUP(1,(LargeSupplier_Installs!$A:$A=A13)*(LargeSupplier_Installs!$J:$J&lt;&gt;"")*(LargeSupplier_Installs!$D:$D="Non-domestic"),LargeSupplier_Installs!$J:$J,"",0,1))</f>
        <v/>
      </c>
    </row>
    <row r="14" spans="1:6" x14ac:dyDescent="0.3">
      <c r="A14" s="15" t="s">
        <v>142</v>
      </c>
      <c r="B14" s="32">
        <f>SUMIFS(LargeSupplier_Installs!$I:$I,LargeSupplier_Installs!$A:$A,'Table 3'!$A14,LargeSupplier_Installs!$D:$D,"Non-domestic",LargeSupplier_Installs!$E:$E,"Large",LargeSupplier_Installs!$F:$F,"Smart",LargeSupplier_Installs!$H:$H,"New Installs")</f>
        <v>946</v>
      </c>
      <c r="C14" s="32">
        <f>SUMIFS(LargeSupplier_Installs!$I:$I,LargeSupplier_Installs!$A:$A,'Table 3'!$A14,LargeSupplier_Installs!$D:$D,"Non-domestic",LargeSupplier_Installs!$E:$E,"Large",LargeSupplier_Installs!$F:$F,"Advanced",LargeSupplier_Installs!$H:$H,"New Installs")</f>
        <v>24249</v>
      </c>
      <c r="D14" s="32"/>
      <c r="E14" s="32"/>
      <c r="F14" s="22" t="str" cm="1">
        <f t="array" ref="F14">TRIM(_xlfn.XLOOKUP(1,(LargeSupplier_Installs!$A:$A=A14)*(LargeSupplier_Installs!$J:$J&lt;&gt;"")*(LargeSupplier_Installs!$D:$D="Non-domestic"),LargeSupplier_Installs!$J:$J,"",0,1))</f>
        <v/>
      </c>
    </row>
    <row r="15" spans="1:6" x14ac:dyDescent="0.3">
      <c r="A15" s="15" t="s">
        <v>143</v>
      </c>
      <c r="B15" s="32">
        <f>SUMIFS(LargeSupplier_Installs!$I:$I,LargeSupplier_Installs!$A:$A,'Table 3'!$A15,LargeSupplier_Installs!$D:$D,"Non-domestic",LargeSupplier_Installs!$E:$E,"Large",LargeSupplier_Installs!$F:$F,"Smart",LargeSupplier_Installs!$H:$H,"New Installs")</f>
        <v>2590</v>
      </c>
      <c r="C15" s="32">
        <f>SUMIFS(LargeSupplier_Installs!$I:$I,LargeSupplier_Installs!$A:$A,'Table 3'!$A15,LargeSupplier_Installs!$D:$D,"Non-domestic",LargeSupplier_Installs!$E:$E,"Large",LargeSupplier_Installs!$F:$F,"Advanced",LargeSupplier_Installs!$H:$H,"New Installs")</f>
        <v>28484</v>
      </c>
      <c r="D15" s="32"/>
      <c r="E15" s="32"/>
      <c r="F15" s="22" t="str" cm="1">
        <f t="array" ref="F15">TRIM(_xlfn.XLOOKUP(1,(LargeSupplier_Installs!$A:$A=A15)*(LargeSupplier_Installs!$J:$J&lt;&gt;"")*(LargeSupplier_Installs!$D:$D="Non-domestic"),LargeSupplier_Installs!$J:$J,"",0,1))</f>
        <v>[Note 1]</v>
      </c>
    </row>
    <row r="16" spans="1:6" x14ac:dyDescent="0.3">
      <c r="A16" s="15" t="s">
        <v>144</v>
      </c>
      <c r="B16" s="32">
        <f>SUMIFS(LargeSupplier_Installs!$I:$I,LargeSupplier_Installs!$A:$A,'Table 3'!$A16,LargeSupplier_Installs!$D:$D,"Non-domestic",LargeSupplier_Installs!$E:$E,"Large",LargeSupplier_Installs!$F:$F,"Smart",LargeSupplier_Installs!$H:$H,"New Installs")</f>
        <v>2175</v>
      </c>
      <c r="C16" s="32">
        <f>SUMIFS(LargeSupplier_Installs!$I:$I,LargeSupplier_Installs!$A:$A,'Table 3'!$A16,LargeSupplier_Installs!$D:$D,"Non-domestic",LargeSupplier_Installs!$E:$E,"Large",LargeSupplier_Installs!$F:$F,"Advanced",LargeSupplier_Installs!$H:$H,"New Installs")</f>
        <v>17356</v>
      </c>
      <c r="D16" s="32"/>
      <c r="E16" s="32"/>
      <c r="F16" s="22" t="str" cm="1">
        <f t="array" ref="F16">TRIM(_xlfn.XLOOKUP(1,(LargeSupplier_Installs!$A:$A=A16)*(LargeSupplier_Installs!$J:$J&lt;&gt;"")*(LargeSupplier_Installs!$D:$D="Non-domestic"),LargeSupplier_Installs!$J:$J,"",0,1))</f>
        <v/>
      </c>
    </row>
    <row r="17" spans="1:6" x14ac:dyDescent="0.3">
      <c r="A17" s="15" t="s">
        <v>145</v>
      </c>
      <c r="B17" s="32">
        <f>SUMIFS(LargeSupplier_Installs!$I:$I,LargeSupplier_Installs!$A:$A,'Table 3'!$A17,LargeSupplier_Installs!$D:$D,"Non-domestic",LargeSupplier_Installs!$E:$E,"Large",LargeSupplier_Installs!$F:$F,"Smart",LargeSupplier_Installs!$H:$H,"New Installs")</f>
        <v>1445</v>
      </c>
      <c r="C17" s="32">
        <f>SUMIFS(LargeSupplier_Installs!$I:$I,LargeSupplier_Installs!$A:$A,'Table 3'!$A17,LargeSupplier_Installs!$D:$D,"Non-domestic",LargeSupplier_Installs!$E:$E,"Large",LargeSupplier_Installs!$F:$F,"Advanced",LargeSupplier_Installs!$H:$H,"New Installs")</f>
        <v>10211</v>
      </c>
      <c r="D17" s="32"/>
      <c r="E17" s="32"/>
      <c r="F17" s="22" t="str" cm="1">
        <f t="array" ref="F17">TRIM(_xlfn.XLOOKUP(1,(LargeSupplier_Installs!$A:$A=A17)*(LargeSupplier_Installs!$J:$J&lt;&gt;"")*(LargeSupplier_Installs!$D:$D="Non-domestic"),LargeSupplier_Installs!$J:$J,"",0,1))</f>
        <v/>
      </c>
    </row>
    <row r="18" spans="1:6" x14ac:dyDescent="0.3">
      <c r="A18" s="15" t="s">
        <v>146</v>
      </c>
      <c r="B18" s="32">
        <f>SUMIFS(LargeSupplier_Installs!$I:$I,LargeSupplier_Installs!$A:$A,'Table 3'!$A18,LargeSupplier_Installs!$D:$D,"Non-domestic",LargeSupplier_Installs!$E:$E,"Large",LargeSupplier_Installs!$F:$F,"Smart",LargeSupplier_Installs!$H:$H,"New Installs")</f>
        <v>714</v>
      </c>
      <c r="C18" s="32">
        <f>SUMIFS(LargeSupplier_Installs!$I:$I,LargeSupplier_Installs!$A:$A,'Table 3'!$A18,LargeSupplier_Installs!$D:$D,"Non-domestic",LargeSupplier_Installs!$E:$E,"Large",LargeSupplier_Installs!$F:$F,"Advanced",LargeSupplier_Installs!$H:$H,"New Installs")</f>
        <v>15347</v>
      </c>
      <c r="D18" s="32"/>
      <c r="E18" s="32"/>
      <c r="F18" s="22" t="str" cm="1">
        <f t="array" ref="F18">TRIM(_xlfn.XLOOKUP(1,(LargeSupplier_Installs!$A:$A=A18)*(LargeSupplier_Installs!$J:$J&lt;&gt;"")*(LargeSupplier_Installs!$D:$D="Non-domestic"),LargeSupplier_Installs!$J:$J,"",0,1))</f>
        <v/>
      </c>
    </row>
    <row r="19" spans="1:6" x14ac:dyDescent="0.3">
      <c r="A19" s="15" t="s">
        <v>147</v>
      </c>
      <c r="B19" s="32">
        <f>SUMIFS(LargeSupplier_Installs!$I:$I,LargeSupplier_Installs!$A:$A,'Table 3'!$A19,LargeSupplier_Installs!$D:$D,"Non-domestic",LargeSupplier_Installs!$E:$E,"Large",LargeSupplier_Installs!$F:$F,"Smart",LargeSupplier_Installs!$H:$H,"New Installs")</f>
        <v>1244</v>
      </c>
      <c r="C19" s="32">
        <f>SUMIFS(LargeSupplier_Installs!$I:$I,LargeSupplier_Installs!$A:$A,'Table 3'!$A19,LargeSupplier_Installs!$D:$D,"Non-domestic",LargeSupplier_Installs!$E:$E,"Large",LargeSupplier_Installs!$F:$F,"Advanced",LargeSupplier_Installs!$H:$H,"New Installs")</f>
        <v>17741</v>
      </c>
      <c r="D19" s="32"/>
      <c r="E19" s="32"/>
      <c r="F19" s="22" t="str" cm="1">
        <f t="array" ref="F19">TRIM(_xlfn.XLOOKUP(1,(LargeSupplier_Installs!$A:$A=A19)*(LargeSupplier_Installs!$J:$J&lt;&gt;"")*(LargeSupplier_Installs!$D:$D="Non-domestic"),LargeSupplier_Installs!$J:$J,"",0,1))</f>
        <v/>
      </c>
    </row>
    <row r="20" spans="1:6" x14ac:dyDescent="0.3">
      <c r="A20" s="15" t="s">
        <v>148</v>
      </c>
      <c r="B20" s="32">
        <f>SUMIFS(LargeSupplier_Installs!$I:$I,LargeSupplier_Installs!$A:$A,'Table 3'!$A20,LargeSupplier_Installs!$D:$D,"Non-domestic",LargeSupplier_Installs!$E:$E,"Large",LargeSupplier_Installs!$F:$F,"Smart",LargeSupplier_Installs!$H:$H,"New Installs")</f>
        <v>1441</v>
      </c>
      <c r="C20" s="32">
        <f>SUMIFS(LargeSupplier_Installs!$I:$I,LargeSupplier_Installs!$A:$A,'Table 3'!$A20,LargeSupplier_Installs!$D:$D,"Non-domestic",LargeSupplier_Installs!$E:$E,"Large",LargeSupplier_Installs!$F:$F,"Advanced",LargeSupplier_Installs!$H:$H,"New Installs")</f>
        <v>14031</v>
      </c>
      <c r="D20" s="32"/>
      <c r="E20" s="32"/>
      <c r="F20" s="22" t="str" cm="1">
        <f t="array" ref="F20">TRIM(_xlfn.XLOOKUP(1,(LargeSupplier_Installs!$A:$A=A20)*(LargeSupplier_Installs!$J:$J&lt;&gt;"")*(LargeSupplier_Installs!$D:$D="Non-domestic"),LargeSupplier_Installs!$J:$J,"",0,1))</f>
        <v>[Note 2]</v>
      </c>
    </row>
    <row r="21" spans="1:6" x14ac:dyDescent="0.3">
      <c r="A21" s="15" t="s">
        <v>149</v>
      </c>
      <c r="B21" s="32">
        <f>SUMIFS(LargeSupplier_Installs!$I:$I,LargeSupplier_Installs!$A:$A,'Table 3'!$A21,LargeSupplier_Installs!$D:$D,"Non-domestic",LargeSupplier_Installs!$E:$E,"Large",LargeSupplier_Installs!$F:$F,"Smart",LargeSupplier_Installs!$H:$H,"New Installs")</f>
        <v>2266</v>
      </c>
      <c r="C21" s="32">
        <f>SUMIFS(LargeSupplier_Installs!$I:$I,LargeSupplier_Installs!$A:$A,'Table 3'!$A21,LargeSupplier_Installs!$D:$D,"Non-domestic",LargeSupplier_Installs!$E:$E,"Large",LargeSupplier_Installs!$F:$F,"Advanced",LargeSupplier_Installs!$H:$H,"New Installs")</f>
        <v>16396</v>
      </c>
      <c r="D21" s="32"/>
      <c r="E21" s="32"/>
      <c r="F21" s="22" t="str" cm="1">
        <f t="array" ref="F21">TRIM(_xlfn.XLOOKUP(1,(LargeSupplier_Installs!$A:$A=A21)*(LargeSupplier_Installs!$J:$J&lt;&gt;"")*(LargeSupplier_Installs!$D:$D="Non-domestic"),LargeSupplier_Installs!$J:$J,"",0,1))</f>
        <v/>
      </c>
    </row>
    <row r="22" spans="1:6" x14ac:dyDescent="0.3">
      <c r="A22" s="15" t="s">
        <v>150</v>
      </c>
      <c r="B22" s="32">
        <f>SUMIFS(LargeSupplier_Installs!$I:$I,LargeSupplier_Installs!$A:$A,'Table 3'!$A22,LargeSupplier_Installs!$D:$D,"Non-domestic",LargeSupplier_Installs!$E:$E,"Large",LargeSupplier_Installs!$F:$F,"Smart",LargeSupplier_Installs!$H:$H,"New Installs")</f>
        <v>2969</v>
      </c>
      <c r="C22" s="32">
        <f>SUMIFS(LargeSupplier_Installs!$I:$I,LargeSupplier_Installs!$A:$A,'Table 3'!$A22,LargeSupplier_Installs!$D:$D,"Non-domestic",LargeSupplier_Installs!$E:$E,"Large",LargeSupplier_Installs!$F:$F,"Advanced",LargeSupplier_Installs!$H:$H,"New Installs")</f>
        <v>19906</v>
      </c>
      <c r="D22" s="32"/>
      <c r="E22" s="32"/>
      <c r="F22" s="22" t="str" cm="1">
        <f t="array" ref="F22">TRIM(_xlfn.XLOOKUP(1,(LargeSupplier_Installs!$A:$A=A22)*(LargeSupplier_Installs!$J:$J&lt;&gt;"")*(LargeSupplier_Installs!$D:$D="Non-domestic"),LargeSupplier_Installs!$J:$J,"",0,1))</f>
        <v/>
      </c>
    </row>
    <row r="23" spans="1:6" x14ac:dyDescent="0.3">
      <c r="A23" s="15" t="s">
        <v>151</v>
      </c>
      <c r="B23" s="32">
        <f>SUMIFS(LargeSupplier_Installs!$I:$I,LargeSupplier_Installs!$A:$A,'Table 3'!$A23,LargeSupplier_Installs!$D:$D,"Non-domestic",LargeSupplier_Installs!$E:$E,"Large",LargeSupplier_Installs!$F:$F,"Smart",LargeSupplier_Installs!$H:$H,"New Installs")</f>
        <v>3604</v>
      </c>
      <c r="C23" s="32">
        <f>SUMIFS(LargeSupplier_Installs!$I:$I,LargeSupplier_Installs!$A:$A,'Table 3'!$A23,LargeSupplier_Installs!$D:$D,"Non-domestic",LargeSupplier_Installs!$E:$E,"Large",LargeSupplier_Installs!$F:$F,"Advanced",LargeSupplier_Installs!$H:$H,"New Installs")</f>
        <v>21903</v>
      </c>
      <c r="D23" s="32"/>
      <c r="E23" s="32"/>
      <c r="F23" s="22" t="str" cm="1">
        <f t="array" ref="F23">TRIM(_xlfn.XLOOKUP(1,(LargeSupplier_Installs!$A:$A=A23)*(LargeSupplier_Installs!$J:$J&lt;&gt;"")*(LargeSupplier_Installs!$D:$D="Non-domestic"),LargeSupplier_Installs!$J:$J,"",0,1))</f>
        <v/>
      </c>
    </row>
    <row r="24" spans="1:6" x14ac:dyDescent="0.3">
      <c r="A24" s="15" t="s">
        <v>152</v>
      </c>
      <c r="B24" s="32">
        <f>SUMIFS(LargeSupplier_Installs!$I:$I,LargeSupplier_Installs!$A:$A,'Table 3'!$A24,LargeSupplier_Installs!$D:$D,"Non-domestic",LargeSupplier_Installs!$E:$E,"Large",LargeSupplier_Installs!$F:$F,"Smart",LargeSupplier_Installs!$H:$H,"New Installs")</f>
        <v>3912</v>
      </c>
      <c r="C24" s="32">
        <f>SUMIFS(LargeSupplier_Installs!$I:$I,LargeSupplier_Installs!$A:$A,'Table 3'!$A24,LargeSupplier_Installs!$D:$D,"Non-domestic",LargeSupplier_Installs!$E:$E,"Large",LargeSupplier_Installs!$F:$F,"Advanced",LargeSupplier_Installs!$H:$H,"New Installs")</f>
        <v>14963</v>
      </c>
      <c r="D24" s="32"/>
      <c r="E24" s="32"/>
      <c r="F24" s="22" t="str" cm="1">
        <f t="array" ref="F24">TRIM(_xlfn.XLOOKUP(1,(LargeSupplier_Installs!$A:$A=A24)*(LargeSupplier_Installs!$J:$J&lt;&gt;"")*(LargeSupplier_Installs!$D:$D="Non-domestic"),LargeSupplier_Installs!$J:$J,"",0,1))</f>
        <v>[Note 3]</v>
      </c>
    </row>
    <row r="25" spans="1:6" x14ac:dyDescent="0.3">
      <c r="A25" s="15" t="s">
        <v>153</v>
      </c>
      <c r="B25" s="32">
        <f>SUMIFS(LargeSupplier_Installs!$I:$I,LargeSupplier_Installs!$A:$A,'Table 3'!$A25,LargeSupplier_Installs!$D:$D,"Non-domestic",LargeSupplier_Installs!$E:$E,"Large",LargeSupplier_Installs!$F:$F,"Smart",LargeSupplier_Installs!$H:$H,"New Installs")</f>
        <v>5417</v>
      </c>
      <c r="C25" s="32">
        <f>SUMIFS(LargeSupplier_Installs!$I:$I,LargeSupplier_Installs!$A:$A,'Table 3'!$A25,LargeSupplier_Installs!$D:$D,"Non-domestic",LargeSupplier_Installs!$E:$E,"Large",LargeSupplier_Installs!$F:$F,"Advanced",LargeSupplier_Installs!$H:$H,"New Installs")</f>
        <v>11050</v>
      </c>
      <c r="D25" s="32"/>
      <c r="E25" s="32"/>
      <c r="F25" s="22" t="str" cm="1">
        <f t="array" ref="F25">TRIM(_xlfn.XLOOKUP(1,(LargeSupplier_Installs!$A:$A=A25)*(LargeSupplier_Installs!$J:$J&lt;&gt;"")*(LargeSupplier_Installs!$D:$D="Non-domestic"),LargeSupplier_Installs!$J:$J,"",0,1))</f>
        <v>[Note 4]</v>
      </c>
    </row>
    <row r="26" spans="1:6" x14ac:dyDescent="0.3">
      <c r="A26" s="15" t="s">
        <v>154</v>
      </c>
      <c r="B26" s="32">
        <f>SUMIFS(LargeSupplier_Installs!$I:$I,LargeSupplier_Installs!$A:$A,'Table 3'!$A26,LargeSupplier_Installs!$D:$D,"Non-domestic",LargeSupplier_Installs!$E:$E,"Large",LargeSupplier_Installs!$F:$F,"Smart",LargeSupplier_Installs!$H:$H,"New Installs")</f>
        <v>5809</v>
      </c>
      <c r="C26" s="32">
        <f>SUMIFS(LargeSupplier_Installs!$I:$I,LargeSupplier_Installs!$A:$A,'Table 3'!$A26,LargeSupplier_Installs!$D:$D,"Non-domestic",LargeSupplier_Installs!$E:$E,"Large",LargeSupplier_Installs!$F:$F,"Advanced",LargeSupplier_Installs!$H:$H,"New Installs")</f>
        <v>7769</v>
      </c>
      <c r="D26" s="32"/>
      <c r="E26" s="32"/>
      <c r="F26" s="22" t="str" cm="1">
        <f t="array" ref="F26">TRIM(_xlfn.XLOOKUP(1,(LargeSupplier_Installs!$A:$A=A26)*(LargeSupplier_Installs!$J:$J&lt;&gt;"")*(LargeSupplier_Installs!$D:$D="Non-domestic"),LargeSupplier_Installs!$J:$J,"",0,1))</f>
        <v/>
      </c>
    </row>
    <row r="27" spans="1:6" x14ac:dyDescent="0.3">
      <c r="A27" s="15" t="s">
        <v>155</v>
      </c>
      <c r="B27" s="32">
        <f>SUMIFS(LargeSupplier_Installs!$I:$I,LargeSupplier_Installs!$A:$A,'Table 3'!$A27,LargeSupplier_Installs!$D:$D,"Non-domestic",LargeSupplier_Installs!$E:$E,"Large",LargeSupplier_Installs!$F:$F,"Smart",LargeSupplier_Installs!$H:$H,"New Installs")</f>
        <v>4992</v>
      </c>
      <c r="C27" s="32">
        <f>SUMIFS(LargeSupplier_Installs!$I:$I,LargeSupplier_Installs!$A:$A,'Table 3'!$A27,LargeSupplier_Installs!$D:$D,"Non-domestic",LargeSupplier_Installs!$E:$E,"Large",LargeSupplier_Installs!$F:$F,"Advanced",LargeSupplier_Installs!$H:$H,"New Installs")</f>
        <v>8273</v>
      </c>
      <c r="D27" s="32"/>
      <c r="E27" s="32"/>
      <c r="F27" s="22" t="str" cm="1">
        <f t="array" ref="F27">TRIM(_xlfn.XLOOKUP(1,(LargeSupplier_Installs!$A:$A=A27)*(LargeSupplier_Installs!$J:$J&lt;&gt;"")*(LargeSupplier_Installs!$D:$D="Non-domestic"),LargeSupplier_Installs!$J:$J,"",0,1))</f>
        <v>[Note 5]</v>
      </c>
    </row>
    <row r="28" spans="1:6" x14ac:dyDescent="0.3">
      <c r="A28" s="15" t="s">
        <v>156</v>
      </c>
      <c r="B28" s="32">
        <f>SUMIFS(LargeSupplier_Installs!$I:$I,LargeSupplier_Installs!$A:$A,'Table 3'!$A28,LargeSupplier_Installs!$D:$D,"Non-domestic",LargeSupplier_Installs!$E:$E,"Large",LargeSupplier_Installs!$F:$F,"Smart",LargeSupplier_Installs!$H:$H,"New Installs")</f>
        <v>5259</v>
      </c>
      <c r="C28" s="32">
        <f>SUMIFS(LargeSupplier_Installs!$I:$I,LargeSupplier_Installs!$A:$A,'Table 3'!$A28,LargeSupplier_Installs!$D:$D,"Non-domestic",LargeSupplier_Installs!$E:$E,"Large",LargeSupplier_Installs!$F:$F,"Advanced",LargeSupplier_Installs!$H:$H,"New Installs")</f>
        <v>8490</v>
      </c>
      <c r="D28" s="32"/>
      <c r="E28" s="32"/>
      <c r="F28" s="22" t="str" cm="1">
        <f t="array" ref="F28">TRIM(_xlfn.XLOOKUP(1,(LargeSupplier_Installs!$A:$A=A28)*(LargeSupplier_Installs!$J:$J&lt;&gt;"")*(LargeSupplier_Installs!$D:$D="Non-domestic"),LargeSupplier_Installs!$J:$J,"",0,1))</f>
        <v/>
      </c>
    </row>
    <row r="29" spans="1:6" x14ac:dyDescent="0.3">
      <c r="A29" s="15" t="s">
        <v>157</v>
      </c>
      <c r="B29" s="32">
        <f>SUMIFS(LargeSupplier_Installs!$I:$I,LargeSupplier_Installs!$A:$A,'Table 3'!$A29,LargeSupplier_Installs!$D:$D,"Non-domestic",LargeSupplier_Installs!$E:$E,"Large",LargeSupplier_Installs!$F:$F,"Smart",LargeSupplier_Installs!$H:$H,"New Installs")</f>
        <v>5319</v>
      </c>
      <c r="C29" s="32">
        <f>SUMIFS(LargeSupplier_Installs!$I:$I,LargeSupplier_Installs!$A:$A,'Table 3'!$A29,LargeSupplier_Installs!$D:$D,"Non-domestic",LargeSupplier_Installs!$E:$E,"Large",LargeSupplier_Installs!$F:$F,"Advanced",LargeSupplier_Installs!$H:$H,"New Installs")</f>
        <v>8492</v>
      </c>
      <c r="D29" s="32"/>
      <c r="E29" s="32"/>
      <c r="F29" s="22" t="str" cm="1">
        <f t="array" ref="F29">TRIM(_xlfn.XLOOKUP(1,(LargeSupplier_Installs!$A:$A=A29)*(LargeSupplier_Installs!$J:$J&lt;&gt;"")*(LargeSupplier_Installs!$D:$D="Non-domestic"),LargeSupplier_Installs!$J:$J,"",0,1))</f>
        <v/>
      </c>
    </row>
    <row r="30" spans="1:6" x14ac:dyDescent="0.3">
      <c r="A30" s="15" t="s">
        <v>158</v>
      </c>
      <c r="B30" s="32">
        <f>SUMIFS(LargeSupplier_Installs!$I:$I,LargeSupplier_Installs!$A:$A,'Table 3'!$A30,LargeSupplier_Installs!$D:$D,"Non-domestic",LargeSupplier_Installs!$E:$E,"Large",LargeSupplier_Installs!$F:$F,"Smart",LargeSupplier_Installs!$H:$H,"New Installs")</f>
        <v>4849</v>
      </c>
      <c r="C30" s="32">
        <f>SUMIFS(LargeSupplier_Installs!$I:$I,LargeSupplier_Installs!$A:$A,'Table 3'!$A30,LargeSupplier_Installs!$D:$D,"Non-domestic",LargeSupplier_Installs!$E:$E,"Large",LargeSupplier_Installs!$F:$F,"Advanced",LargeSupplier_Installs!$H:$H,"New Installs")</f>
        <v>10813</v>
      </c>
      <c r="D30" s="32"/>
      <c r="E30" s="32"/>
      <c r="F30" s="22" t="str" cm="1">
        <f t="array" ref="F30">TRIM(_xlfn.XLOOKUP(1,(LargeSupplier_Installs!$A:$A=A30)*(LargeSupplier_Installs!$J:$J&lt;&gt;"")*(LargeSupplier_Installs!$D:$D="Non-domestic"),LargeSupplier_Installs!$J:$J,"",0,1))</f>
        <v/>
      </c>
    </row>
    <row r="31" spans="1:6" x14ac:dyDescent="0.3">
      <c r="A31" s="15" t="s">
        <v>159</v>
      </c>
      <c r="B31" s="32">
        <f>SUMIFS(LargeSupplier_Installs!$I:$I,LargeSupplier_Installs!$A:$A,'Table 3'!$A31,LargeSupplier_Installs!$D:$D,"Non-domestic",LargeSupplier_Installs!$E:$E,"Large",LargeSupplier_Installs!$F:$F,"Smart",LargeSupplier_Installs!$H:$H,"New Installs")</f>
        <v>6620</v>
      </c>
      <c r="C31" s="32">
        <f>SUMIFS(LargeSupplier_Installs!$I:$I,LargeSupplier_Installs!$A:$A,'Table 3'!$A31,LargeSupplier_Installs!$D:$D,"Non-domestic",LargeSupplier_Installs!$E:$E,"Large",LargeSupplier_Installs!$F:$F,"Advanced",LargeSupplier_Installs!$H:$H,"New Installs")</f>
        <v>10154</v>
      </c>
      <c r="D31" s="32"/>
      <c r="E31" s="32"/>
      <c r="F31" s="22" t="str" cm="1">
        <f t="array" ref="F31">TRIM(_xlfn.XLOOKUP(1,(LargeSupplier_Installs!$A:$A=A31)*(LargeSupplier_Installs!$J:$J&lt;&gt;"")*(LargeSupplier_Installs!$D:$D="Non-domestic"),LargeSupplier_Installs!$J:$J,"",0,1))</f>
        <v>[Notes 6, 7]</v>
      </c>
    </row>
    <row r="32" spans="1:6" x14ac:dyDescent="0.3">
      <c r="A32" s="15" t="s">
        <v>160</v>
      </c>
      <c r="B32" s="32">
        <f>SUMIFS(LargeSupplier_Installs!$I:$I,LargeSupplier_Installs!$A:$A,'Table 3'!$A32,LargeSupplier_Installs!$D:$D,"Non-domestic",LargeSupplier_Installs!$E:$E,"Large",LargeSupplier_Installs!$F:$F,"Smart",LargeSupplier_Installs!$H:$H,"New Installs")</f>
        <v>5680</v>
      </c>
      <c r="C32" s="32">
        <f>SUMIFS(LargeSupplier_Installs!$I:$I,LargeSupplier_Installs!$A:$A,'Table 3'!$A32,LargeSupplier_Installs!$D:$D,"Non-domestic",LargeSupplier_Installs!$E:$E,"Large",LargeSupplier_Installs!$F:$F,"Advanced",LargeSupplier_Installs!$H:$H,"New Installs")</f>
        <v>11635</v>
      </c>
      <c r="D32" s="32"/>
      <c r="E32" s="32"/>
      <c r="F32" s="22" t="str" cm="1">
        <f t="array" ref="F32">TRIM(_xlfn.XLOOKUP(1,(LargeSupplier_Installs!$A:$A=A32)*(LargeSupplier_Installs!$J:$J&lt;&gt;"")*(LargeSupplier_Installs!$D:$D="Non-domestic"),LargeSupplier_Installs!$J:$J,"",0,1))</f>
        <v>[Note 8]</v>
      </c>
    </row>
    <row r="33" spans="1:6" x14ac:dyDescent="0.3">
      <c r="A33" s="15" t="s">
        <v>161</v>
      </c>
      <c r="B33" s="32">
        <f>SUMIFS(LargeSupplier_Installs!$I:$I,LargeSupplier_Installs!$A:$A,'Table 3'!$A33,LargeSupplier_Installs!$D:$D,"Non-domestic",LargeSupplier_Installs!$E:$E,"Large",LargeSupplier_Installs!$F:$F,"Smart",LargeSupplier_Installs!$H:$H,"New Installs")</f>
        <v>5308</v>
      </c>
      <c r="C33" s="32">
        <f>SUMIFS(LargeSupplier_Installs!$I:$I,LargeSupplier_Installs!$A:$A,'Table 3'!$A33,LargeSupplier_Installs!$D:$D,"Non-domestic",LargeSupplier_Installs!$E:$E,"Large",LargeSupplier_Installs!$F:$F,"Advanced",LargeSupplier_Installs!$H:$H,"New Installs")</f>
        <v>12130</v>
      </c>
      <c r="D33" s="32"/>
      <c r="E33" s="32"/>
      <c r="F33" s="22" t="str" cm="1">
        <f t="array" ref="F33">TRIM(_xlfn.XLOOKUP(1,(LargeSupplier_Installs!$A:$A=A33)*(LargeSupplier_Installs!$J:$J&lt;&gt;"")*(LargeSupplier_Installs!$D:$D="Non-domestic"),LargeSupplier_Installs!$J:$J,"",0,1))</f>
        <v/>
      </c>
    </row>
    <row r="34" spans="1:6" x14ac:dyDescent="0.3">
      <c r="A34" s="15" t="s">
        <v>162</v>
      </c>
      <c r="B34" s="32">
        <f>SUMIFS(LargeSupplier_Installs!$I:$I,LargeSupplier_Installs!$A:$A,'Table 3'!$A34,LargeSupplier_Installs!$D:$D,"Non-domestic",LargeSupplier_Installs!$E:$E,"Large",LargeSupplier_Installs!$F:$F,"Smart",LargeSupplier_Installs!$H:$H,"New Installs")</f>
        <v>4349</v>
      </c>
      <c r="C34" s="32">
        <f>SUMIFS(LargeSupplier_Installs!$I:$I,LargeSupplier_Installs!$A:$A,'Table 3'!$A34,LargeSupplier_Installs!$D:$D,"Non-domestic",LargeSupplier_Installs!$E:$E,"Large",LargeSupplier_Installs!$F:$F,"Advanced",LargeSupplier_Installs!$H:$H,"New Installs")</f>
        <v>14960</v>
      </c>
      <c r="D34" s="32"/>
      <c r="E34" s="32"/>
      <c r="F34" s="22" t="str" cm="1">
        <f t="array" ref="F34">TRIM(_xlfn.XLOOKUP(1,(LargeSupplier_Installs!$A:$A=A34)*(LargeSupplier_Installs!$J:$J&lt;&gt;"")*(LargeSupplier_Installs!$D:$D="Non-domestic"),LargeSupplier_Installs!$J:$J,"",0,1))</f>
        <v/>
      </c>
    </row>
    <row r="35" spans="1:6" x14ac:dyDescent="0.3">
      <c r="A35" s="15" t="s">
        <v>163</v>
      </c>
      <c r="B35" s="32">
        <f>SUMIFS(LargeSupplier_Installs!$I:$I,LargeSupplier_Installs!$A:$A,'Table 3'!$A35,LargeSupplier_Installs!$D:$D,"Non-domestic",LargeSupplier_Installs!$E:$E,"Large",LargeSupplier_Installs!$F:$F,"Smart",LargeSupplier_Installs!$H:$H,"New Installs")</f>
        <v>5430</v>
      </c>
      <c r="C35" s="32">
        <f>SUMIFS(LargeSupplier_Installs!$I:$I,LargeSupplier_Installs!$A:$A,'Table 3'!$A35,LargeSupplier_Installs!$D:$D,"Non-domestic",LargeSupplier_Installs!$E:$E,"Large",LargeSupplier_Installs!$F:$F,"Advanced",LargeSupplier_Installs!$H:$H,"New Installs")</f>
        <v>18455</v>
      </c>
      <c r="D35" s="32"/>
      <c r="E35" s="32"/>
      <c r="F35" s="22" t="str" cm="1">
        <f t="array" ref="F35">TRIM(_xlfn.XLOOKUP(1,(LargeSupplier_Installs!$A:$A=A35)*(LargeSupplier_Installs!$J:$J&lt;&gt;"")*(LargeSupplier_Installs!$D:$D="Non-domestic"),LargeSupplier_Installs!$J:$J,"",0,1))</f>
        <v>[Note 9]</v>
      </c>
    </row>
    <row r="36" spans="1:6" x14ac:dyDescent="0.3">
      <c r="A36" s="15" t="s">
        <v>164</v>
      </c>
      <c r="B36" s="32">
        <f>SUMIFS(LargeSupplier_Installs!$I:$I,LargeSupplier_Installs!$A:$A,'Table 3'!$A36,LargeSupplier_Installs!$D:$D,"Non-domestic",LargeSupplier_Installs!$E:$E,"Large",LargeSupplier_Installs!$F:$F,"Smart",LargeSupplier_Installs!$H:$H,"New Installs")</f>
        <v>4390</v>
      </c>
      <c r="C36" s="32">
        <f>SUMIFS(LargeSupplier_Installs!$I:$I,LargeSupplier_Installs!$A:$A,'Table 3'!$A36,LargeSupplier_Installs!$D:$D,"Non-domestic",LargeSupplier_Installs!$E:$E,"Large",LargeSupplier_Installs!$F:$F,"Advanced",LargeSupplier_Installs!$H:$H,"New Installs")</f>
        <v>14140</v>
      </c>
      <c r="D36" s="32"/>
      <c r="E36" s="32"/>
      <c r="F36" s="22" t="str" cm="1">
        <f t="array" ref="F36">TRIM(_xlfn.XLOOKUP(1,(LargeSupplier_Installs!$A:$A=A36)*(LargeSupplier_Installs!$J:$J&lt;&gt;"")*(LargeSupplier_Installs!$D:$D="Non-domestic"),LargeSupplier_Installs!$J:$J,"",0,1))</f>
        <v>[Note 11]</v>
      </c>
    </row>
    <row r="37" spans="1:6" x14ac:dyDescent="0.3">
      <c r="A37" s="15" t="s">
        <v>165</v>
      </c>
      <c r="B37" s="32">
        <f>SUMIFS(LargeSupplier_Installs!$I:$I,LargeSupplier_Installs!$A:$A,'Table 3'!$A37,LargeSupplier_Installs!$D:$D,"Non-domestic",LargeSupplier_Installs!$E:$E,"Large",LargeSupplier_Installs!$F:$F,"Smart",LargeSupplier_Installs!$H:$H,"New Installs")</f>
        <v>5714</v>
      </c>
      <c r="C37" s="32">
        <f>SUMIFS(LargeSupplier_Installs!$I:$I,LargeSupplier_Installs!$A:$A,'Table 3'!$A37,LargeSupplier_Installs!$D:$D,"Non-domestic",LargeSupplier_Installs!$E:$E,"Large",LargeSupplier_Installs!$F:$F,"Advanced",LargeSupplier_Installs!$H:$H,"New Installs")</f>
        <v>16561</v>
      </c>
      <c r="D37" s="32"/>
      <c r="E37" s="32"/>
      <c r="F37" s="22" t="str" cm="1">
        <f t="array" ref="F37">TRIM(_xlfn.XLOOKUP(1,(LargeSupplier_Installs!$A:$A=A37)*(LargeSupplier_Installs!$J:$J&lt;&gt;"")*(LargeSupplier_Installs!$D:$D="Non-domestic"),LargeSupplier_Installs!$J:$J,"",0,1))</f>
        <v/>
      </c>
    </row>
    <row r="38" spans="1:6" x14ac:dyDescent="0.3">
      <c r="A38" s="15" t="s">
        <v>166</v>
      </c>
      <c r="B38" s="32">
        <f>SUMIFS(LargeSupplier_Installs!$I:$I,LargeSupplier_Installs!$A:$A,'Table 3'!$A38,LargeSupplier_Installs!$D:$D,"Non-domestic",LargeSupplier_Installs!$E:$E,"Large",LargeSupplier_Installs!$F:$F,"Smart",LargeSupplier_Installs!$H:$H,"New Installs")</f>
        <v>6616</v>
      </c>
      <c r="C38" s="32">
        <f>SUMIFS(LargeSupplier_Installs!$I:$I,LargeSupplier_Installs!$A:$A,'Table 3'!$A38,LargeSupplier_Installs!$D:$D,"Non-domestic",LargeSupplier_Installs!$E:$E,"Large",LargeSupplier_Installs!$F:$F,"Advanced",LargeSupplier_Installs!$H:$H,"New Installs")</f>
        <v>14230</v>
      </c>
      <c r="D38" s="32"/>
      <c r="E38" s="32"/>
      <c r="F38" s="22" t="str" cm="1">
        <f t="array" ref="F38">TRIM(_xlfn.XLOOKUP(1,(LargeSupplier_Installs!$A:$A=A38)*(LargeSupplier_Installs!$J:$J&lt;&gt;"")*(LargeSupplier_Installs!$D:$D="Non-domestic"),LargeSupplier_Installs!$J:$J,"",0,1))</f>
        <v/>
      </c>
    </row>
    <row r="39" spans="1:6" x14ac:dyDescent="0.3">
      <c r="A39" s="15" t="s">
        <v>167</v>
      </c>
      <c r="B39" s="32">
        <f>SUMIFS(LargeSupplier_Installs!$I:$I,LargeSupplier_Installs!$A:$A,'Table 3'!$A39,LargeSupplier_Installs!$D:$D,"Non-domestic",LargeSupplier_Installs!$E:$E,"Large",LargeSupplier_Installs!$F:$F,"Smart",LargeSupplier_Installs!$H:$H,"New Installs")</f>
        <v>12139</v>
      </c>
      <c r="C39" s="32">
        <f>SUMIFS(LargeSupplier_Installs!$I:$I,LargeSupplier_Installs!$A:$A,'Table 3'!$A39,LargeSupplier_Installs!$D:$D,"Non-domestic",LargeSupplier_Installs!$E:$E,"Large",LargeSupplier_Installs!$F:$F,"Advanced",LargeSupplier_Installs!$H:$H,"New Installs")</f>
        <v>19834</v>
      </c>
      <c r="D39" s="32"/>
      <c r="E39" s="32"/>
      <c r="F39" s="22" t="str" cm="1">
        <f t="array" ref="F39">TRIM(_xlfn.XLOOKUP(1,(LargeSupplier_Installs!$A:$A=A39)*(LargeSupplier_Installs!$J:$J&lt;&gt;"")*(LargeSupplier_Installs!$D:$D="Non-domestic"),LargeSupplier_Installs!$J:$J,"",0,1))</f>
        <v>[Notes 12, 13]</v>
      </c>
    </row>
    <row r="40" spans="1:6" x14ac:dyDescent="0.3">
      <c r="A40" s="15" t="s">
        <v>168</v>
      </c>
      <c r="B40" s="32">
        <f>SUMIFS(LargeSupplier_Installs!$I:$I,LargeSupplier_Installs!$A:$A,'Table 3'!$A40,LargeSupplier_Installs!$D:$D,"Non-domestic",LargeSupplier_Installs!$E:$E,"Large",LargeSupplier_Installs!$F:$F,"Smart",LargeSupplier_Installs!$H:$H,"New Installs")</f>
        <v>11564</v>
      </c>
      <c r="C40" s="32">
        <f>SUMIFS(LargeSupplier_Installs!$I:$I,LargeSupplier_Installs!$A:$A,'Table 3'!$A40,LargeSupplier_Installs!$D:$D,"Non-domestic",LargeSupplier_Installs!$E:$E,"Large",LargeSupplier_Installs!$F:$F,"Advanced",LargeSupplier_Installs!$H:$H,"New Installs")</f>
        <v>10452</v>
      </c>
      <c r="D40" s="32"/>
      <c r="E40" s="32"/>
      <c r="F40" s="22" t="str" cm="1">
        <f t="array" ref="F40">TRIM(_xlfn.XLOOKUP(1,(LargeSupplier_Installs!$A:$A=A40)*(LargeSupplier_Installs!$J:$J&lt;&gt;"")*(LargeSupplier_Installs!$D:$D="Non-domestic"),LargeSupplier_Installs!$J:$J,"",0,1))</f>
        <v/>
      </c>
    </row>
    <row r="41" spans="1:6" x14ac:dyDescent="0.3">
      <c r="A41" s="15" t="s">
        <v>169</v>
      </c>
      <c r="B41" s="32">
        <f>SUMIFS(LargeSupplier_Installs!$I:$I,LargeSupplier_Installs!$A:$A,'Table 3'!$A41,LargeSupplier_Installs!$D:$D,"Non-domestic",LargeSupplier_Installs!$E:$E,"Large",LargeSupplier_Installs!$F:$F,"Smart",LargeSupplier_Installs!$H:$H,"New Installs")</f>
        <v>1148</v>
      </c>
      <c r="C41" s="32">
        <f>SUMIFS(LargeSupplier_Installs!$I:$I,LargeSupplier_Installs!$A:$A,'Table 3'!$A41,LargeSupplier_Installs!$D:$D,"Non-domestic",LargeSupplier_Installs!$E:$E,"Large",LargeSupplier_Installs!$F:$F,"Advanced",LargeSupplier_Installs!$H:$H,"New Installs")</f>
        <v>917</v>
      </c>
      <c r="D41" s="32"/>
      <c r="E41" s="32"/>
      <c r="F41" s="22" t="str" cm="1">
        <f t="array" ref="F41">TRIM(_xlfn.XLOOKUP(1,(LargeSupplier_Installs!$A:$A=A41)*(LargeSupplier_Installs!$J:$J&lt;&gt;"")*(LargeSupplier_Installs!$D:$D="Non-domestic"),LargeSupplier_Installs!$J:$J,"",0,1))</f>
        <v/>
      </c>
    </row>
    <row r="42" spans="1:6" x14ac:dyDescent="0.3">
      <c r="A42" s="15" t="s">
        <v>170</v>
      </c>
      <c r="B42" s="32">
        <f>SUMIFS(LargeSupplier_Installs!$I:$I,LargeSupplier_Installs!$A:$A,'Table 3'!$A42,LargeSupplier_Installs!$D:$D,"Non-domestic",LargeSupplier_Installs!$E:$E,"Large",LargeSupplier_Installs!$F:$F,"Smart",LargeSupplier_Installs!$H:$H,"New Installs")</f>
        <v>13762</v>
      </c>
      <c r="C42" s="32">
        <f>SUMIFS(LargeSupplier_Installs!$I:$I,LargeSupplier_Installs!$A:$A,'Table 3'!$A42,LargeSupplier_Installs!$D:$D,"Non-domestic",LargeSupplier_Installs!$E:$E,"Large",LargeSupplier_Installs!$F:$F,"Advanced",LargeSupplier_Installs!$H:$H,"New Installs")</f>
        <v>6831</v>
      </c>
      <c r="D42" s="32"/>
      <c r="E42" s="32"/>
      <c r="F42" s="22" t="str" cm="1">
        <f t="array" ref="F42">TRIM(_xlfn.XLOOKUP(1,(LargeSupplier_Installs!$A:$A=A42)*(LargeSupplier_Installs!$J:$J&lt;&gt;"")*(LargeSupplier_Installs!$D:$D="Non-domestic"),LargeSupplier_Installs!$J:$J,"",0,1))</f>
        <v/>
      </c>
    </row>
    <row r="43" spans="1:6" x14ac:dyDescent="0.3">
      <c r="A43" s="15" t="s">
        <v>171</v>
      </c>
      <c r="B43" s="32">
        <f>SUMIFS(LargeSupplier_Installs!$I:$I,LargeSupplier_Installs!$A:$A,'Table 3'!$A43,LargeSupplier_Installs!$D:$D,"Non-domestic",LargeSupplier_Installs!$E:$E,"Large",LargeSupplier_Installs!$F:$F,"Smart",LargeSupplier_Installs!$H:$H,"New Installs")</f>
        <v>18688</v>
      </c>
      <c r="C43" s="32">
        <f>SUMIFS(LargeSupplier_Installs!$I:$I,LargeSupplier_Installs!$A:$A,'Table 3'!$A43,LargeSupplier_Installs!$D:$D,"Non-domestic",LargeSupplier_Installs!$E:$E,"Large",LargeSupplier_Installs!$F:$F,"Advanced",LargeSupplier_Installs!$H:$H,"New Installs")</f>
        <v>9607</v>
      </c>
      <c r="D43" s="32"/>
      <c r="E43" s="32"/>
      <c r="F43" s="22" t="str" cm="1">
        <f t="array" ref="F43">TRIM(_xlfn.XLOOKUP(1,(LargeSupplier_Installs!$A:$A=A43)*(LargeSupplier_Installs!$J:$J&lt;&gt;"")*(LargeSupplier_Installs!$D:$D="Non-domestic"),LargeSupplier_Installs!$J:$J,"",0,1))</f>
        <v>[Note 18]</v>
      </c>
    </row>
    <row r="44" spans="1:6" x14ac:dyDescent="0.3">
      <c r="A44" s="15" t="s">
        <v>172</v>
      </c>
      <c r="B44" s="32">
        <f>SUMIFS(LargeSupplier_Installs!$I:$I,LargeSupplier_Installs!$A:$A,'Table 3'!$A44,LargeSupplier_Installs!$D:$D,"Non-domestic",LargeSupplier_Installs!$E:$E,"Large",LargeSupplier_Installs!$F:$F,"Smart",LargeSupplier_Installs!$H:$H,"New Installs")</f>
        <v>17911</v>
      </c>
      <c r="C44" s="32">
        <f>SUMIFS(LargeSupplier_Installs!$I:$I,LargeSupplier_Installs!$A:$A,'Table 3'!$A44,LargeSupplier_Installs!$D:$D,"Non-domestic",LargeSupplier_Installs!$E:$E,"Large",LargeSupplier_Installs!$F:$F,"Advanced",LargeSupplier_Installs!$H:$H,"New Installs")</f>
        <v>7247</v>
      </c>
      <c r="D44" s="32"/>
      <c r="E44" s="32"/>
      <c r="F44" s="22" t="str" cm="1">
        <f t="array" ref="F44">TRIM(_xlfn.XLOOKUP(1,(LargeSupplier_Installs!$A:$A=A44)*(LargeSupplier_Installs!$J:$J&lt;&gt;"")*(LargeSupplier_Installs!$D:$D="Non-domestic"),LargeSupplier_Installs!$J:$J,"",0,1))</f>
        <v/>
      </c>
    </row>
    <row r="45" spans="1:6" x14ac:dyDescent="0.3">
      <c r="A45" s="15" t="s">
        <v>173</v>
      </c>
      <c r="B45" s="32">
        <f>SUMIFS(LargeSupplier_Installs!$I:$I,LargeSupplier_Installs!$A:$A,'Table 3'!$A45,LargeSupplier_Installs!$D:$D,"Non-domestic",LargeSupplier_Installs!$E:$E,"Large",LargeSupplier_Installs!$F:$F,"Smart",LargeSupplier_Installs!$H:$H,"New Installs")</f>
        <v>22529</v>
      </c>
      <c r="C45" s="32">
        <f>SUMIFS(LargeSupplier_Installs!$I:$I,LargeSupplier_Installs!$A:$A,'Table 3'!$A45,LargeSupplier_Installs!$D:$D,"Non-domestic",LargeSupplier_Installs!$E:$E,"Large",LargeSupplier_Installs!$F:$F,"Advanced",LargeSupplier_Installs!$H:$H,"New Installs")</f>
        <v>10531</v>
      </c>
      <c r="D45" s="32"/>
      <c r="E45" s="32"/>
      <c r="F45" s="22" t="str" cm="1">
        <f t="array" ref="F45">TRIM(_xlfn.XLOOKUP(1,(LargeSupplier_Installs!$A:$A=A45)*(LargeSupplier_Installs!$J:$J&lt;&gt;"")*(LargeSupplier_Installs!$D:$D="Non-domestic"),LargeSupplier_Installs!$J:$J,"",0,1))</f>
        <v/>
      </c>
    </row>
    <row r="46" spans="1:6" x14ac:dyDescent="0.3">
      <c r="A46" s="15" t="s">
        <v>174</v>
      </c>
      <c r="B46" s="32">
        <f>SUMIFS(LargeSupplier_Installs!$I:$I,LargeSupplier_Installs!$A:$A,'Table 3'!$A46,LargeSupplier_Installs!$D:$D,"Non-domestic",LargeSupplier_Installs!$E:$E,"Large",LargeSupplier_Installs!$F:$F,"Smart",LargeSupplier_Installs!$H:$H,"New Installs")</f>
        <v>25163</v>
      </c>
      <c r="C46" s="32">
        <f>SUMIFS(LargeSupplier_Installs!$I:$I,LargeSupplier_Installs!$A:$A,'Table 3'!$A46,LargeSupplier_Installs!$D:$D,"Non-domestic",LargeSupplier_Installs!$E:$E,"Large",LargeSupplier_Installs!$F:$F,"Advanced",LargeSupplier_Installs!$H:$H,"New Installs")</f>
        <v>5857</v>
      </c>
      <c r="D46" s="32"/>
      <c r="E46" s="32"/>
      <c r="F46" s="22" t="str" cm="1">
        <f t="array" ref="F46">TRIM(_xlfn.XLOOKUP(1,(LargeSupplier_Installs!$A:$A=A46)*(LargeSupplier_Installs!$J:$J&lt;&gt;"")*(LargeSupplier_Installs!$D:$D="Non-domestic"),LargeSupplier_Installs!$J:$J,"",0,1))</f>
        <v>[Note 20]</v>
      </c>
    </row>
    <row r="47" spans="1:6" x14ac:dyDescent="0.3">
      <c r="A47" s="15" t="s">
        <v>175</v>
      </c>
      <c r="B47" s="32">
        <f>SUMIFS(LargeSupplier_Installs!$I:$I,LargeSupplier_Installs!$A:$A,'Table 3'!$A47,LargeSupplier_Installs!$D:$D,"Non-domestic",LargeSupplier_Installs!$E:$E,"Large",LargeSupplier_Installs!$F:$F,"Smart",LargeSupplier_Installs!$H:$H,"New Installs")</f>
        <v>19567</v>
      </c>
      <c r="C47" s="32">
        <f>SUMIFS(LargeSupplier_Installs!$I:$I,LargeSupplier_Installs!$A:$A,'Table 3'!$A47,LargeSupplier_Installs!$D:$D,"Non-domestic",LargeSupplier_Installs!$E:$E,"Large",LargeSupplier_Installs!$F:$F,"Advanced",LargeSupplier_Installs!$H:$H,"New Installs")</f>
        <v>5346</v>
      </c>
      <c r="D47" s="32"/>
      <c r="E47" s="32"/>
      <c r="F47" s="22" t="str" cm="1">
        <f t="array" ref="F47">TRIM(_xlfn.XLOOKUP(1,(LargeSupplier_Installs!$A:$A=A47)*(LargeSupplier_Installs!$J:$J&lt;&gt;"")*(LargeSupplier_Installs!$D:$D="Non-domestic"),LargeSupplier_Installs!$J:$J,"",0,1))</f>
        <v/>
      </c>
    </row>
    <row r="48" spans="1:6" x14ac:dyDescent="0.3">
      <c r="A48" s="15" t="s">
        <v>176</v>
      </c>
      <c r="B48" s="32">
        <f>SUMIFS(LargeSupplier_Installs!$I:$I,LargeSupplier_Installs!$A:$A,'Table 3'!$A48,LargeSupplier_Installs!$D:$D,"Non-domestic",LargeSupplier_Installs!$E:$E,"Large",LargeSupplier_Installs!$F:$F,"Smart",LargeSupplier_Installs!$H:$H,"New Installs")</f>
        <v>20787</v>
      </c>
      <c r="C48" s="32">
        <f>SUMIFS(LargeSupplier_Installs!$I:$I,LargeSupplier_Installs!$A:$A,'Table 3'!$A48,LargeSupplier_Installs!$D:$D,"Non-domestic",LargeSupplier_Installs!$E:$E,"Large",LargeSupplier_Installs!$F:$F,"Advanced",LargeSupplier_Installs!$H:$H,"New Installs")</f>
        <v>5333</v>
      </c>
      <c r="D48" s="32">
        <f>SUMIFS(LargeSupplier_Installs!$I:$I,LargeSupplier_Installs!$A:$A,'Table 3'!$A48,LargeSupplier_Installs!$D:$D,"Non-domestic",LargeSupplier_Installs!$E:$E,"Large",LargeSupplier_Installs!$F:$F,"Smart",LargeSupplier_Installs!$H:$H,"Replacements")</f>
        <v>935</v>
      </c>
      <c r="E48" s="32">
        <f>SUMIFS(LargeSupplier_Installs!$I:$I,LargeSupplier_Installs!$A:$A,'Table 3'!$A48,LargeSupplier_Installs!$D:$D,"Non-domestic",LargeSupplier_Installs!$E:$E,"Large",LargeSupplier_Installs!$F:$F,"Advanced",LargeSupplier_Installs!$H:$H,"Replacements")</f>
        <v>867</v>
      </c>
      <c r="F48" s="22" t="str" cm="1">
        <f t="array" ref="F48">TRIM(_xlfn.XLOOKUP(1,(LargeSupplier_Installs!$A:$A=A48)*(LargeSupplier_Installs!$J:$J&lt;&gt;"")*(LargeSupplier_Installs!$D:$D="Non-domestic"),LargeSupplier_Installs!$J:$J,"",0,1))</f>
        <v>[Note 25]</v>
      </c>
    </row>
    <row r="49" spans="1:6" x14ac:dyDescent="0.3">
      <c r="A49" s="15" t="s">
        <v>177</v>
      </c>
      <c r="B49" s="32">
        <f>SUMIFS(LargeSupplier_Installs!$I:$I,LargeSupplier_Installs!$A:$A,'Table 3'!$A49,LargeSupplier_Installs!$D:$D,"Non-domestic",LargeSupplier_Installs!$E:$E,"Large",LargeSupplier_Installs!$F:$F,"Smart",LargeSupplier_Installs!$H:$H,"New Installs")</f>
        <v>22433</v>
      </c>
      <c r="C49" s="32">
        <f>SUMIFS(LargeSupplier_Installs!$I:$I,LargeSupplier_Installs!$A:$A,'Table 3'!$A49,LargeSupplier_Installs!$D:$D,"Non-domestic",LargeSupplier_Installs!$E:$E,"Large",LargeSupplier_Installs!$F:$F,"Advanced",LargeSupplier_Installs!$H:$H,"New Installs")</f>
        <v>6125</v>
      </c>
      <c r="D49" s="32">
        <f>SUMIFS(LargeSupplier_Installs!$I:$I,LargeSupplier_Installs!$A:$A,'Table 3'!$A49,LargeSupplier_Installs!$D:$D,"Non-domestic",LargeSupplier_Installs!$E:$E,"Large",LargeSupplier_Installs!$F:$F,"Smart",LargeSupplier_Installs!$H:$H,"Replacements")</f>
        <v>923</v>
      </c>
      <c r="E49" s="32">
        <f>SUMIFS(LargeSupplier_Installs!$I:$I,LargeSupplier_Installs!$A:$A,'Table 3'!$A49,LargeSupplier_Installs!$D:$D,"Non-domestic",LargeSupplier_Installs!$E:$E,"Large",LargeSupplier_Installs!$F:$F,"Advanced",LargeSupplier_Installs!$H:$H,"Replacements")</f>
        <v>921</v>
      </c>
      <c r="F49" s="22" t="str" cm="1">
        <f t="array" ref="F49">TRIM(_xlfn.XLOOKUP(1,(LargeSupplier_Installs!$A:$A=A49)*(LargeSupplier_Installs!$J:$J&lt;&gt;"")*(LargeSupplier_Installs!$D:$D="Non-domestic"),LargeSupplier_Installs!$J:$J,"",0,1))</f>
        <v/>
      </c>
    </row>
    <row r="50" spans="1:6" x14ac:dyDescent="0.3">
      <c r="A50" s="15" t="s">
        <v>178</v>
      </c>
      <c r="B50" s="32">
        <f>SUMIFS(LargeSupplier_Installs!$I:$I,LargeSupplier_Installs!$A:$A,'Table 3'!$A50,LargeSupplier_Installs!$D:$D,"Non-domestic",LargeSupplier_Installs!$E:$E,"Large",LargeSupplier_Installs!$F:$F,"Smart",LargeSupplier_Installs!$H:$H,"New Installs")</f>
        <v>24301</v>
      </c>
      <c r="C50" s="32">
        <f>SUMIFS(LargeSupplier_Installs!$I:$I,LargeSupplier_Installs!$A:$A,'Table 3'!$A50,LargeSupplier_Installs!$D:$D,"Non-domestic",LargeSupplier_Installs!$E:$E,"Large",LargeSupplier_Installs!$F:$F,"Advanced",LargeSupplier_Installs!$H:$H,"New Installs")</f>
        <v>5443</v>
      </c>
      <c r="D50" s="32">
        <f>SUMIFS(LargeSupplier_Installs!$I:$I,LargeSupplier_Installs!$A:$A,'Table 3'!$A50,LargeSupplier_Installs!$D:$D,"Non-domestic",LargeSupplier_Installs!$E:$E,"Large",LargeSupplier_Installs!$F:$F,"Smart",LargeSupplier_Installs!$H:$H,"Replacements")</f>
        <v>1244</v>
      </c>
      <c r="E50" s="32">
        <f>SUMIFS(LargeSupplier_Installs!$I:$I,LargeSupplier_Installs!$A:$A,'Table 3'!$A50,LargeSupplier_Installs!$D:$D,"Non-domestic",LargeSupplier_Installs!$E:$E,"Large",LargeSupplier_Installs!$F:$F,"Advanced",LargeSupplier_Installs!$H:$H,"Replacements")</f>
        <v>604</v>
      </c>
      <c r="F50" s="22" t="str" cm="1">
        <f t="array" ref="F50">TRIM(_xlfn.XLOOKUP(1,(LargeSupplier_Installs!$A:$A=A50)*(LargeSupplier_Installs!$J:$J&lt;&gt;"")*(LargeSupplier_Installs!$D:$D="Non-domestic"),LargeSupplier_Installs!$J:$J,"",0,1))</f>
        <v/>
      </c>
    </row>
    <row r="51" spans="1:6" x14ac:dyDescent="0.3">
      <c r="A51" s="15" t="s">
        <v>179</v>
      </c>
      <c r="B51" s="32">
        <f>SUMIFS(LargeSupplier_Installs!$I:$I,LargeSupplier_Installs!$A:$A,'Table 3'!$A51,LargeSupplier_Installs!$D:$D,"Non-domestic",LargeSupplier_Installs!$E:$E,"Large",LargeSupplier_Installs!$F:$F,"Smart",LargeSupplier_Installs!$H:$H,"New Installs")</f>
        <v>25390</v>
      </c>
      <c r="C51" s="32">
        <f>SUMIFS(LargeSupplier_Installs!$I:$I,LargeSupplier_Installs!$A:$A,'Table 3'!$A51,LargeSupplier_Installs!$D:$D,"Non-domestic",LargeSupplier_Installs!$E:$E,"Large",LargeSupplier_Installs!$F:$F,"Advanced",LargeSupplier_Installs!$H:$H,"New Installs")</f>
        <v>4304</v>
      </c>
      <c r="D51" s="32">
        <f>SUMIFS(LargeSupplier_Installs!$I:$I,LargeSupplier_Installs!$A:$A,'Table 3'!$A51,LargeSupplier_Installs!$D:$D,"Non-domestic",LargeSupplier_Installs!$E:$E,"Large",LargeSupplier_Installs!$F:$F,"Smart",LargeSupplier_Installs!$H:$H,"Replacements")</f>
        <v>1049</v>
      </c>
      <c r="E51" s="32">
        <f>SUMIFS(LargeSupplier_Installs!$I:$I,LargeSupplier_Installs!$A:$A,'Table 3'!$A51,LargeSupplier_Installs!$D:$D,"Non-domestic",LargeSupplier_Installs!$E:$E,"Large",LargeSupplier_Installs!$F:$F,"Advanced",LargeSupplier_Installs!$H:$H,"Replacements")</f>
        <v>597</v>
      </c>
      <c r="F51" s="22" t="str" cm="1">
        <f t="array" ref="F51">TRIM(_xlfn.XLOOKUP(1,(LargeSupplier_Installs!$A:$A=A51)*(LargeSupplier_Installs!$J:$J&lt;&gt;"")*(LargeSupplier_Installs!$D:$D="Non-domestic"),LargeSupplier_Installs!$J:$J,"",0,1))</f>
        <v/>
      </c>
    </row>
    <row r="52" spans="1:6" x14ac:dyDescent="0.3">
      <c r="A52" s="15" t="s">
        <v>180</v>
      </c>
      <c r="B52" s="32">
        <f>SUMIFS(LargeSupplier_Installs!$I:$I,LargeSupplier_Installs!$A:$A,'Table 3'!$A52,LargeSupplier_Installs!$D:$D,"Non-domestic",LargeSupplier_Installs!$E:$E,"Large",LargeSupplier_Installs!$F:$F,"Smart",LargeSupplier_Installs!$H:$H,"New Installs")</f>
        <v>32228</v>
      </c>
      <c r="C52" s="32">
        <f>SUMIFS(LargeSupplier_Installs!$I:$I,LargeSupplier_Installs!$A:$A,'Table 3'!$A52,LargeSupplier_Installs!$D:$D,"Non-domestic",LargeSupplier_Installs!$E:$E,"Large",LargeSupplier_Installs!$F:$F,"Advanced",LargeSupplier_Installs!$H:$H,"New Installs")</f>
        <v>6124</v>
      </c>
      <c r="D52" s="32">
        <f>SUMIFS(LargeSupplier_Installs!$I:$I,LargeSupplier_Installs!$A:$A,'Table 3'!$A52,LargeSupplier_Installs!$D:$D,"Non-domestic",LargeSupplier_Installs!$E:$E,"Large",LargeSupplier_Installs!$F:$F,"Smart",LargeSupplier_Installs!$H:$H,"Replacements")</f>
        <v>1722</v>
      </c>
      <c r="E52" s="32">
        <f>SUMIFS(LargeSupplier_Installs!$I:$I,LargeSupplier_Installs!$A:$A,'Table 3'!$A52,LargeSupplier_Installs!$D:$D,"Non-domestic",LargeSupplier_Installs!$E:$E,"Large",LargeSupplier_Installs!$F:$F,"Advanced",LargeSupplier_Installs!$H:$H,"Replacements")</f>
        <v>752</v>
      </c>
      <c r="F52" s="22" t="str" cm="1">
        <f t="array" ref="F52">TRIM(_xlfn.XLOOKUP(1,(LargeSupplier_Installs!$A:$A=A52)*(LargeSupplier_Installs!$J:$J&lt;&gt;"")*(LargeSupplier_Installs!$D:$D="Non-domestic"),LargeSupplier_Installs!$J:$J,"",0,1))</f>
        <v/>
      </c>
    </row>
    <row r="53" spans="1:6" x14ac:dyDescent="0.3">
      <c r="A53" s="15" t="s">
        <v>181</v>
      </c>
      <c r="B53" s="32">
        <f>SUMIFS(LargeSupplier_Installs!$I:$I,LargeSupplier_Installs!$A:$A,'Table 3'!$A53,LargeSupplier_Installs!$D:$D,"Non-domestic",LargeSupplier_Installs!$E:$E,"Large",LargeSupplier_Installs!$F:$F,"Smart",LargeSupplier_Installs!$H:$H,"New Installs")</f>
        <v>29555</v>
      </c>
      <c r="C53" s="32">
        <f>SUMIFS(LargeSupplier_Installs!$I:$I,LargeSupplier_Installs!$A:$A,'Table 3'!$A53,LargeSupplier_Installs!$D:$D,"Non-domestic",LargeSupplier_Installs!$E:$E,"Large",LargeSupplier_Installs!$F:$F,"Advanced",LargeSupplier_Installs!$H:$H,"New Installs")</f>
        <v>5624</v>
      </c>
      <c r="D53" s="32">
        <f>SUMIFS(LargeSupplier_Installs!$I:$I,LargeSupplier_Installs!$A:$A,'Table 3'!$A53,LargeSupplier_Installs!$D:$D,"Non-domestic",LargeSupplier_Installs!$E:$E,"Large",LargeSupplier_Installs!$F:$F,"Smart",LargeSupplier_Installs!$H:$H,"Replacements")</f>
        <v>1423</v>
      </c>
      <c r="E53" s="32">
        <f>SUMIFS(LargeSupplier_Installs!$I:$I,LargeSupplier_Installs!$A:$A,'Table 3'!$A53,LargeSupplier_Installs!$D:$D,"Non-domestic",LargeSupplier_Installs!$E:$E,"Large",LargeSupplier_Installs!$F:$F,"Advanced",LargeSupplier_Installs!$H:$H,"Replacements")</f>
        <v>835</v>
      </c>
      <c r="F53" s="22" t="str" cm="1">
        <f t="array" ref="F53">TRIM(_xlfn.XLOOKUP(1,(LargeSupplier_Installs!$A:$A=A53)*(LargeSupplier_Installs!$J:$J&lt;&gt;"")*(LargeSupplier_Installs!$D:$D="Non-domestic"),LargeSupplier_Installs!$J:$J,"",0,1))</f>
        <v/>
      </c>
    </row>
    <row r="54" spans="1:6" x14ac:dyDescent="0.3">
      <c r="A54" s="15" t="s">
        <v>182</v>
      </c>
      <c r="B54" s="32">
        <f>SUMIFS(LargeSupplier_Installs!$I:$I,LargeSupplier_Installs!$A:$A,'Table 3'!$A54,LargeSupplier_Installs!$D:$D,"Non-domestic",LargeSupplier_Installs!$E:$E,"Large",LargeSupplier_Installs!$F:$F,"Smart",LargeSupplier_Installs!$H:$H,"New Installs")</f>
        <v>30817</v>
      </c>
      <c r="C54" s="32">
        <f>SUMIFS(LargeSupplier_Installs!$I:$I,LargeSupplier_Installs!$A:$A,'Table 3'!$A54,LargeSupplier_Installs!$D:$D,"Non-domestic",LargeSupplier_Installs!$E:$E,"Large",LargeSupplier_Installs!$F:$F,"Advanced",LargeSupplier_Installs!$H:$H,"New Installs")</f>
        <v>6458</v>
      </c>
      <c r="D54" s="32">
        <f>SUMIFS(LargeSupplier_Installs!$I:$I,LargeSupplier_Installs!$A:$A,'Table 3'!$A54,LargeSupplier_Installs!$D:$D,"Non-domestic",LargeSupplier_Installs!$E:$E,"Large",LargeSupplier_Installs!$F:$F,"Smart",LargeSupplier_Installs!$H:$H,"Replacements")</f>
        <v>2084</v>
      </c>
      <c r="E54" s="32">
        <f>SUMIFS(LargeSupplier_Installs!$I:$I,LargeSupplier_Installs!$A:$A,'Table 3'!$A54,LargeSupplier_Installs!$D:$D,"Non-domestic",LargeSupplier_Installs!$E:$E,"Large",LargeSupplier_Installs!$F:$F,"Advanced",LargeSupplier_Installs!$H:$H,"Replacements")</f>
        <v>1038</v>
      </c>
      <c r="F54" s="22" t="str" cm="1">
        <f t="array" ref="F54">TRIM(_xlfn.XLOOKUP(1,(LargeSupplier_Installs!$A:$A=A54)*(LargeSupplier_Installs!$J:$J&lt;&gt;"")*(LargeSupplier_Installs!$D:$D="Non-domestic"),LargeSupplier_Installs!$J:$J,"",0,1))</f>
        <v/>
      </c>
    </row>
    <row r="55" spans="1:6" x14ac:dyDescent="0.3">
      <c r="A55" s="15" t="s">
        <v>183</v>
      </c>
      <c r="B55" s="32">
        <f>SUMIFS(LargeSupplier_Installs!$I:$I,LargeSupplier_Installs!$A:$A,'Table 3'!$A55,LargeSupplier_Installs!$D:$D,"Non-domestic",LargeSupplier_Installs!$E:$E,"Large",LargeSupplier_Installs!$F:$F,"Smart",LargeSupplier_Installs!$H:$H,"New Installs")</f>
        <v>33887</v>
      </c>
      <c r="C55" s="32">
        <f>SUMIFS(LargeSupplier_Installs!$I:$I,LargeSupplier_Installs!$A:$A,'Table 3'!$A55,LargeSupplier_Installs!$D:$D,"Non-domestic",LargeSupplier_Installs!$E:$E,"Large",LargeSupplier_Installs!$F:$F,"Advanced",LargeSupplier_Installs!$H:$H,"New Installs")</f>
        <v>6293</v>
      </c>
      <c r="D55" s="32">
        <f>SUMIFS(LargeSupplier_Installs!$I:$I,LargeSupplier_Installs!$A:$A,'Table 3'!$A55,LargeSupplier_Installs!$D:$D,"Non-domestic",LargeSupplier_Installs!$E:$E,"Large",LargeSupplier_Installs!$F:$F,"Smart",LargeSupplier_Installs!$H:$H,"Replacements")</f>
        <v>1892</v>
      </c>
      <c r="E55" s="32">
        <f>SUMIFS(LargeSupplier_Installs!$I:$I,LargeSupplier_Installs!$A:$A,'Table 3'!$A55,LargeSupplier_Installs!$D:$D,"Non-domestic",LargeSupplier_Installs!$E:$E,"Large",LargeSupplier_Installs!$F:$F,"Advanced",LargeSupplier_Installs!$H:$H,"Replacements")</f>
        <v>700</v>
      </c>
      <c r="F55" s="22" t="str" cm="1">
        <f t="array" ref="F55">TRIM(_xlfn.XLOOKUP(1,(LargeSupplier_Installs!$A:$A=A55)*(LargeSupplier_Installs!$J:$J&lt;&gt;"")*(LargeSupplier_Installs!$D:$D="Non-domestic"),LargeSupplier_Installs!$J:$J,"",0,1))</f>
        <v/>
      </c>
    </row>
    <row r="56" spans="1:6" x14ac:dyDescent="0.3">
      <c r="A56" s="15" t="s">
        <v>184</v>
      </c>
      <c r="B56" s="32">
        <f>SUMIFS(LargeSupplier_Installs!$I:$I,LargeSupplier_Installs!$A:$A,'Table 3'!$A56,LargeSupplier_Installs!$D:$D,"Non-domestic",LargeSupplier_Installs!$E:$E,"Large",LargeSupplier_Installs!$F:$F,"Smart",LargeSupplier_Installs!$H:$H,"New Installs")</f>
        <v>29988</v>
      </c>
      <c r="C56" s="32">
        <f>SUMIFS(LargeSupplier_Installs!$I:$I,LargeSupplier_Installs!$A:$A,'Table 3'!$A56,LargeSupplier_Installs!$D:$D,"Non-domestic",LargeSupplier_Installs!$E:$E,"Large",LargeSupplier_Installs!$F:$F,"Advanced",LargeSupplier_Installs!$H:$H,"New Installs")</f>
        <v>5096</v>
      </c>
      <c r="D56" s="32">
        <f>SUMIFS(LargeSupplier_Installs!$I:$I,LargeSupplier_Installs!$A:$A,'Table 3'!$A56,LargeSupplier_Installs!$D:$D,"Non-domestic",LargeSupplier_Installs!$E:$E,"Large",LargeSupplier_Installs!$F:$F,"Smart",LargeSupplier_Installs!$H:$H,"Replacements")</f>
        <v>1816</v>
      </c>
      <c r="E56" s="32">
        <f>SUMIFS(LargeSupplier_Installs!$I:$I,LargeSupplier_Installs!$A:$A,'Table 3'!$A56,LargeSupplier_Installs!$D:$D,"Non-domestic",LargeSupplier_Installs!$E:$E,"Large",LargeSupplier_Installs!$F:$F,"Advanced",LargeSupplier_Installs!$H:$H,"Replacements")</f>
        <v>1592</v>
      </c>
      <c r="F56" s="22" t="str" cm="1">
        <f t="array" ref="F56">TRIM(_xlfn.XLOOKUP(1,(LargeSupplier_Installs!$A:$A=A56)*(LargeSupplier_Installs!$J:$J&lt;&gt;"")*(LargeSupplier_Installs!$D:$D="Non-domestic"),LargeSupplier_Installs!$J:$J,"",0,1))</f>
        <v/>
      </c>
    </row>
    <row r="57" spans="1:6" x14ac:dyDescent="0.3">
      <c r="A57" s="15" t="s">
        <v>185</v>
      </c>
      <c r="B57" s="32">
        <f>SUMIFS(LargeSupplier_Installs!$I:$I,LargeSupplier_Installs!$A:$A,'Table 3'!$A57,LargeSupplier_Installs!$D:$D,"Non-domestic",LargeSupplier_Installs!$E:$E,"Large",LargeSupplier_Installs!$F:$F,"Smart",LargeSupplier_Installs!$H:$H,"New Installs")</f>
        <v>23991</v>
      </c>
      <c r="C57" s="32">
        <f>SUMIFS(LargeSupplier_Installs!$I:$I,LargeSupplier_Installs!$A:$A,'Table 3'!$A57,LargeSupplier_Installs!$D:$D,"Non-domestic",LargeSupplier_Installs!$E:$E,"Large",LargeSupplier_Installs!$F:$F,"Advanced",LargeSupplier_Installs!$H:$H,"New Installs")</f>
        <v>6487</v>
      </c>
      <c r="D57" s="32">
        <f>SUMIFS(LargeSupplier_Installs!$I:$I,LargeSupplier_Installs!$A:$A,'Table 3'!$A57,LargeSupplier_Installs!$D:$D,"Non-domestic",LargeSupplier_Installs!$E:$E,"Large",LargeSupplier_Installs!$F:$F,"Smart",LargeSupplier_Installs!$H:$H,"Replacements")</f>
        <v>2903</v>
      </c>
      <c r="E57" s="32">
        <f>SUMIFS(LargeSupplier_Installs!$I:$I,LargeSupplier_Installs!$A:$A,'Table 3'!$A57,LargeSupplier_Installs!$D:$D,"Non-domestic",LargeSupplier_Installs!$E:$E,"Large",LargeSupplier_Installs!$F:$F,"Advanced",LargeSupplier_Installs!$H:$H,"Replacements")</f>
        <v>1530</v>
      </c>
      <c r="F57" s="22" t="str" cm="1">
        <f t="array" ref="F57">TRIM(_xlfn.XLOOKUP(1,(LargeSupplier_Installs!$A:$A=A57)*(LargeSupplier_Installs!$J:$J&lt;&gt;"")*(LargeSupplier_Installs!$D:$D="Non-domestic"),LargeSupplier_Installs!$J:$J,"",0,1))</f>
        <v/>
      </c>
    </row>
    <row r="58" spans="1:6" x14ac:dyDescent="0.3">
      <c r="A58" s="15" t="s">
        <v>186</v>
      </c>
      <c r="B58" s="32">
        <f>SUMIFS(LargeSupplier_Installs!$I:$I,LargeSupplier_Installs!$A:$A,'Table 3'!$A58,LargeSupplier_Installs!$D:$D,"Non-domestic",LargeSupplier_Installs!$E:$E,"Large",LargeSupplier_Installs!$F:$F,"Smart",LargeSupplier_Installs!$H:$H,"New Installs")</f>
        <v>24059</v>
      </c>
      <c r="C58" s="32">
        <f>SUMIFS(LargeSupplier_Installs!$I:$I,LargeSupplier_Installs!$A:$A,'Table 3'!$A58,LargeSupplier_Installs!$D:$D,"Non-domestic",LargeSupplier_Installs!$E:$E,"Large",LargeSupplier_Installs!$F:$F,"Advanced",LargeSupplier_Installs!$H:$H,"New Installs")</f>
        <v>8063</v>
      </c>
      <c r="D58" s="32">
        <f>SUMIFS(LargeSupplier_Installs!$I:$I,LargeSupplier_Installs!$A:$A,'Table 3'!$A58,LargeSupplier_Installs!$D:$D,"Non-domestic",LargeSupplier_Installs!$E:$E,"Large",LargeSupplier_Installs!$F:$F,"Smart",LargeSupplier_Installs!$H:$H,"Replacements")</f>
        <v>3763</v>
      </c>
      <c r="E58" s="32">
        <f>SUMIFS(LargeSupplier_Installs!$I:$I,LargeSupplier_Installs!$A:$A,'Table 3'!$A58,LargeSupplier_Installs!$D:$D,"Non-domestic",LargeSupplier_Installs!$E:$E,"Large",LargeSupplier_Installs!$F:$F,"Advanced",LargeSupplier_Installs!$H:$H,"Replacements")</f>
        <v>1539</v>
      </c>
      <c r="F58" s="22" t="str" cm="1">
        <f t="array" ref="F58">TRIM(_xlfn.XLOOKUP(1,(LargeSupplier_Installs!$A:$A=A58)*(LargeSupplier_Installs!$J:$J&lt;&gt;"")*(LargeSupplier_Installs!$D:$D="Non-domestic"),LargeSupplier_Installs!$J:$J,"",0,1))</f>
        <v/>
      </c>
    </row>
    <row r="59" spans="1:6" x14ac:dyDescent="0.3">
      <c r="A59" s="15" t="s">
        <v>187</v>
      </c>
      <c r="B59" s="32">
        <f>SUMIFS(LargeSupplier_Installs!$I:$I,LargeSupplier_Installs!$A:$A,'Table 3'!$A59,LargeSupplier_Installs!$D:$D,"Non-domestic",LargeSupplier_Installs!$E:$E,"Large",LargeSupplier_Installs!$F:$F,"Smart",LargeSupplier_Installs!$H:$H,"New Installs")</f>
        <v>20463</v>
      </c>
      <c r="C59" s="32">
        <f>SUMIFS(LargeSupplier_Installs!$I:$I,LargeSupplier_Installs!$A:$A,'Table 3'!$A59,LargeSupplier_Installs!$D:$D,"Non-domestic",LargeSupplier_Installs!$E:$E,"Large",LargeSupplier_Installs!$F:$F,"Advanced",LargeSupplier_Installs!$H:$H,"New Installs")</f>
        <v>5860</v>
      </c>
      <c r="D59" s="32">
        <f>SUMIFS(LargeSupplier_Installs!$I:$I,LargeSupplier_Installs!$A:$A,'Table 3'!$A59,LargeSupplier_Installs!$D:$D,"Non-domestic",LargeSupplier_Installs!$E:$E,"Large",LargeSupplier_Installs!$F:$F,"Smart",LargeSupplier_Installs!$H:$H,"Replacements")</f>
        <v>3491</v>
      </c>
      <c r="E59" s="32">
        <f>SUMIFS(LargeSupplier_Installs!$I:$I,LargeSupplier_Installs!$A:$A,'Table 3'!$A59,LargeSupplier_Installs!$D:$D,"Non-domestic",LargeSupplier_Installs!$E:$E,"Large",LargeSupplier_Installs!$F:$F,"Advanced",LargeSupplier_Installs!$H:$H,"Replacements")</f>
        <v>1199</v>
      </c>
      <c r="F59" s="22" t="str" cm="1">
        <f t="array" ref="F59">TRIM(_xlfn.XLOOKUP(1,(LargeSupplier_Installs!$A:$A=A59)*(LargeSupplier_Installs!$J:$J&lt;&gt;"")*(LargeSupplier_Installs!$D:$D="Non-domestic"),LargeSupplier_Installs!$J:$J,"",0,1))</f>
        <v/>
      </c>
    </row>
    <row r="60" spans="1:6" x14ac:dyDescent="0.3">
      <c r="A60" s="15" t="s">
        <v>188</v>
      </c>
      <c r="B60" s="32">
        <f>SUMIFS(LargeSupplier_Installs!$I:$I,LargeSupplier_Installs!$A:$A,'Table 3'!$A60,LargeSupplier_Installs!$D:$D,"Non-domestic",LargeSupplier_Installs!$E:$E,"Large",LargeSupplier_Installs!$F:$F,"Smart",LargeSupplier_Installs!$H:$H,"New Installs")</f>
        <v>21240</v>
      </c>
      <c r="C60" s="32">
        <f>SUMIFS(LargeSupplier_Installs!$I:$I,LargeSupplier_Installs!$A:$A,'Table 3'!$A60,LargeSupplier_Installs!$D:$D,"Non-domestic",LargeSupplier_Installs!$E:$E,"Large",LargeSupplier_Installs!$F:$F,"Advanced",LargeSupplier_Installs!$H:$H,"New Installs")</f>
        <v>6142</v>
      </c>
      <c r="D60" s="32">
        <f>SUMIFS(LargeSupplier_Installs!$I:$I,LargeSupplier_Installs!$A:$A,'Table 3'!$A60,LargeSupplier_Installs!$D:$D,"Non-domestic",LargeSupplier_Installs!$E:$E,"Large",LargeSupplier_Installs!$F:$F,"Smart",LargeSupplier_Installs!$H:$H,"Replacements")</f>
        <v>3135</v>
      </c>
      <c r="E60" s="32">
        <f>SUMIFS(LargeSupplier_Installs!$I:$I,LargeSupplier_Installs!$A:$A,'Table 3'!$A60,LargeSupplier_Installs!$D:$D,"Non-domestic",LargeSupplier_Installs!$E:$E,"Large",LargeSupplier_Installs!$F:$F,"Advanced",LargeSupplier_Installs!$H:$H,"Replacements")</f>
        <v>1433</v>
      </c>
      <c r="F60" s="22" t="str" cm="1">
        <f t="array" ref="F60">TRIM(_xlfn.XLOOKUP(1,(LargeSupplier_Installs!$A:$A=A60)*(LargeSupplier_Installs!$J:$J&lt;&gt;"")*(LargeSupplier_Installs!$D:$D="Non-domestic"),LargeSupplier_Installs!$J:$J,"",0,1))</f>
        <v/>
      </c>
    </row>
    <row r="61" spans="1:6" x14ac:dyDescent="0.3">
      <c r="A61" s="15" t="s">
        <v>189</v>
      </c>
      <c r="B61" s="32">
        <f>SUMIFS(LargeSupplier_Installs!$I:$I,LargeSupplier_Installs!$A:$A,'Table 3'!$A61,LargeSupplier_Installs!$D:$D,"Non-domestic",LargeSupplier_Installs!$E:$E,"Large",LargeSupplier_Installs!$F:$F,"Smart",LargeSupplier_Installs!$H:$H,"New Installs")</f>
        <v>22052</v>
      </c>
      <c r="C61" s="32">
        <f>SUMIFS(LargeSupplier_Installs!$I:$I,LargeSupplier_Installs!$A:$A,'Table 3'!$A61,LargeSupplier_Installs!$D:$D,"Non-domestic",LargeSupplier_Installs!$E:$E,"Large",LargeSupplier_Installs!$F:$F,"Advanced",LargeSupplier_Installs!$H:$H,"New Installs")</f>
        <v>5789</v>
      </c>
      <c r="D61" s="32">
        <f>SUMIFS(LargeSupplier_Installs!$I:$I,LargeSupplier_Installs!$A:$A,'Table 3'!$A61,LargeSupplier_Installs!$D:$D,"Non-domestic",LargeSupplier_Installs!$E:$E,"Large",LargeSupplier_Installs!$F:$F,"Smart",LargeSupplier_Installs!$H:$H,"Replacements")</f>
        <v>2971</v>
      </c>
      <c r="E61" s="32">
        <f>SUMIFS(LargeSupplier_Installs!$I:$I,LargeSupplier_Installs!$A:$A,'Table 3'!$A61,LargeSupplier_Installs!$D:$D,"Non-domestic",LargeSupplier_Installs!$E:$E,"Large",LargeSupplier_Installs!$F:$F,"Advanced",LargeSupplier_Installs!$H:$H,"Replacements")</f>
        <v>1737</v>
      </c>
      <c r="F61" s="22" t="str" cm="1">
        <f t="array" ref="F61">TRIM(_xlfn.XLOOKUP(1,(LargeSupplier_Installs!$A:$A=A61)*(LargeSupplier_Installs!$J:$J&lt;&gt;"")*(LargeSupplier_Installs!$D:$D="Non-domestic"),LargeSupplier_Installs!$J:$J,"",0,1))</f>
        <v/>
      </c>
    </row>
    <row r="62" spans="1:6" x14ac:dyDescent="0.3">
      <c r="A62" s="15" t="s">
        <v>190</v>
      </c>
      <c r="B62" s="32">
        <f>SUMIFS(LargeSupplier_Installs!$I:$I,LargeSupplier_Installs!$A:$A,'Table 3'!$A62,LargeSupplier_Installs!$D:$D,"Non-domestic",LargeSupplier_Installs!$E:$E,"Large",LargeSupplier_Installs!$F:$F,"Smart",LargeSupplier_Installs!$H:$H,"New Installs")</f>
        <v>19956</v>
      </c>
      <c r="C62" s="32">
        <f>SUMIFS(LargeSupplier_Installs!$I:$I,LargeSupplier_Installs!$A:$A,'Table 3'!$A62,LargeSupplier_Installs!$D:$D,"Non-domestic",LargeSupplier_Installs!$E:$E,"Large",LargeSupplier_Installs!$F:$F,"Advanced",LargeSupplier_Installs!$H:$H,"New Installs")</f>
        <v>5783</v>
      </c>
      <c r="D62" s="32">
        <f>SUMIFS(LargeSupplier_Installs!$I:$I,LargeSupplier_Installs!$A:$A,'Table 3'!$A62,LargeSupplier_Installs!$D:$D,"Non-domestic",LargeSupplier_Installs!$E:$E,"Large",LargeSupplier_Installs!$F:$F,"Smart",LargeSupplier_Installs!$H:$H,"Replacements")</f>
        <v>2960</v>
      </c>
      <c r="E62" s="32">
        <f>SUMIFS(LargeSupplier_Installs!$I:$I,LargeSupplier_Installs!$A:$A,'Table 3'!$A62,LargeSupplier_Installs!$D:$D,"Non-domestic",LargeSupplier_Installs!$E:$E,"Large",LargeSupplier_Installs!$F:$F,"Advanced",LargeSupplier_Installs!$H:$H,"Replacements")</f>
        <v>1961</v>
      </c>
      <c r="F62" s="22" t="str" cm="1">
        <f t="array" ref="F62">TRIM(_xlfn.XLOOKUP(1,(LargeSupplier_Installs!$A:$A=A62)*(LargeSupplier_Installs!$J:$J&lt;&gt;"")*(LargeSupplier_Installs!$D:$D="Non-domestic"),LargeSupplier_Installs!$J:$J,"",0,1))</f>
        <v/>
      </c>
    </row>
    <row r="63" spans="1:6" x14ac:dyDescent="0.3">
      <c r="A63" s="15" t="s">
        <v>191</v>
      </c>
      <c r="B63" s="32">
        <f>SUMIFS(LargeSupplier_Installs!$I:$I,LargeSupplier_Installs!$A:$A,'Table 3'!$A63,LargeSupplier_Installs!$D:$D,"Non-domestic",LargeSupplier_Installs!$E:$E,"Large",LargeSupplier_Installs!$F:$F,"Smart",LargeSupplier_Installs!$H:$H,"New Installs")</f>
        <v>17830</v>
      </c>
      <c r="C63" s="32">
        <f>SUMIFS(LargeSupplier_Installs!$I:$I,LargeSupplier_Installs!$A:$A,'Table 3'!$A63,LargeSupplier_Installs!$D:$D,"Non-domestic",LargeSupplier_Installs!$E:$E,"Large",LargeSupplier_Installs!$F:$F,"Advanced",LargeSupplier_Installs!$H:$H,"New Installs")</f>
        <v>5519</v>
      </c>
      <c r="D63" s="32">
        <f>SUMIFS(LargeSupplier_Installs!$I:$I,LargeSupplier_Installs!$A:$A,'Table 3'!$A63,LargeSupplier_Installs!$D:$D,"Non-domestic",LargeSupplier_Installs!$E:$E,"Large",LargeSupplier_Installs!$F:$F,"Smart",LargeSupplier_Installs!$H:$H,"Replacements")</f>
        <v>3501</v>
      </c>
      <c r="E63" s="32">
        <f>SUMIFS(LargeSupplier_Installs!$I:$I,LargeSupplier_Installs!$A:$A,'Table 3'!$A63,LargeSupplier_Installs!$D:$D,"Non-domestic",LargeSupplier_Installs!$E:$E,"Large",LargeSupplier_Installs!$F:$F,"Advanced",LargeSupplier_Installs!$H:$H,"Replacements")</f>
        <v>2552</v>
      </c>
      <c r="F63" s="22" t="str" cm="1">
        <f t="array" ref="F63">TRIM(_xlfn.XLOOKUP(1,(LargeSupplier_Installs!$A:$A=A63)*(LargeSupplier_Installs!$J:$J&lt;&gt;"")*(LargeSupplier_Installs!$D:$D="Non-domestic"),LargeSupplier_Installs!$J:$J,"",0,1))</f>
        <v/>
      </c>
    </row>
    <row r="64" spans="1:6" x14ac:dyDescent="0.3">
      <c r="A64" s="15" t="s">
        <v>192</v>
      </c>
      <c r="B64" s="32">
        <f>SUMIFS(LargeSupplier_Installs!$I:$I,LargeSupplier_Installs!$A:$A,'Table 3'!$A64,LargeSupplier_Installs!$D:$D,"Non-domestic",LargeSupplier_Installs!$E:$E,"Large",LargeSupplier_Installs!$F:$F,"Smart",LargeSupplier_Installs!$H:$H,"New Installs")</f>
        <v>18538</v>
      </c>
      <c r="C64" s="32">
        <f>SUMIFS(LargeSupplier_Installs!$I:$I,LargeSupplier_Installs!$A:$A,'Table 3'!$A64,LargeSupplier_Installs!$D:$D,"Non-domestic",LargeSupplier_Installs!$E:$E,"Large",LargeSupplier_Installs!$F:$F,"Advanced",LargeSupplier_Installs!$H:$H,"New Installs")</f>
        <v>4235</v>
      </c>
      <c r="D64" s="32">
        <f>SUMIFS(LargeSupplier_Installs!$I:$I,LargeSupplier_Installs!$A:$A,'Table 3'!$A64,LargeSupplier_Installs!$D:$D,"Non-domestic",LargeSupplier_Installs!$E:$E,"Large",LargeSupplier_Installs!$F:$F,"Smart",LargeSupplier_Installs!$H:$H,"Replacements")</f>
        <v>3174</v>
      </c>
      <c r="E64" s="32">
        <f>SUMIFS(LargeSupplier_Installs!$I:$I,LargeSupplier_Installs!$A:$A,'Table 3'!$A64,LargeSupplier_Installs!$D:$D,"Non-domestic",LargeSupplier_Installs!$E:$E,"Large",LargeSupplier_Installs!$F:$F,"Advanced",LargeSupplier_Installs!$H:$H,"Replacements")</f>
        <v>2466</v>
      </c>
      <c r="F64" s="22" t="str" cm="1">
        <f t="array" ref="F64">TRIM(_xlfn.XLOOKUP(1,(LargeSupplier_Installs!$A:$A=A64)*(LargeSupplier_Installs!$J:$J&lt;&gt;"")*(LargeSupplier_Installs!$D:$D="Non-domestic"),LargeSupplier_Installs!$J:$J,"",0,1))</f>
        <v/>
      </c>
    </row>
    <row r="65" spans="1:6" x14ac:dyDescent="0.3">
      <c r="A65" s="15" t="s">
        <v>193</v>
      </c>
      <c r="B65" s="32">
        <f>SUMIFS(LargeSupplier_Installs!$I:$I,LargeSupplier_Installs!$A:$A,'Table 3'!$A65,LargeSupplier_Installs!$D:$D,"Non-domestic",LargeSupplier_Installs!$E:$E,"Large",LargeSupplier_Installs!$F:$F,"Smart",LargeSupplier_Installs!$H:$H,"New Installs")</f>
        <v>18602</v>
      </c>
      <c r="C65" s="32">
        <f>SUMIFS(LargeSupplier_Installs!$I:$I,LargeSupplier_Installs!$A:$A,'Table 3'!$A65,LargeSupplier_Installs!$D:$D,"Non-domestic",LargeSupplier_Installs!$E:$E,"Large",LargeSupplier_Installs!$F:$F,"Advanced",LargeSupplier_Installs!$H:$H,"New Installs")</f>
        <v>3651</v>
      </c>
      <c r="D65" s="32">
        <f>SUMIFS(LargeSupplier_Installs!$I:$I,LargeSupplier_Installs!$A:$A,'Table 3'!$A65,LargeSupplier_Installs!$D:$D,"Non-domestic",LargeSupplier_Installs!$E:$E,"Large",LargeSupplier_Installs!$F:$F,"Smart",LargeSupplier_Installs!$H:$H,"Replacements")</f>
        <v>3617</v>
      </c>
      <c r="E65" s="32">
        <f>SUMIFS(LargeSupplier_Installs!$I:$I,LargeSupplier_Installs!$A:$A,'Table 3'!$A65,LargeSupplier_Installs!$D:$D,"Non-domestic",LargeSupplier_Installs!$E:$E,"Large",LargeSupplier_Installs!$F:$F,"Advanced",LargeSupplier_Installs!$H:$H,"Replacements")</f>
        <v>2103</v>
      </c>
      <c r="F65" s="22" t="str" cm="1">
        <f t="array" ref="F65">TRIM(_xlfn.XLOOKUP(1,(LargeSupplier_Installs!$A:$A=A65)*(LargeSupplier_Installs!$J:$J&lt;&gt;"")*(LargeSupplier_Installs!$D:$D="Non-domestic"),LargeSupplier_Installs!$J:$J,"",0,1))</f>
        <v/>
      </c>
    </row>
    <row r="67" spans="1:6" x14ac:dyDescent="0.3">
      <c r="D67" s="32"/>
      <c r="E67" s="34"/>
    </row>
    <row r="68" spans="1:6" x14ac:dyDescent="0.3">
      <c r="D68" s="32"/>
      <c r="E68" s="34"/>
    </row>
    <row r="69" spans="1:6" x14ac:dyDescent="0.3">
      <c r="D69" s="32"/>
      <c r="E69" s="34"/>
    </row>
  </sheetData>
  <phoneticPr fontId="22" type="noConversion"/>
  <pageMargins left="0.7" right="0.7" top="0.75" bottom="0.75" header="0.3" footer="0.3"/>
  <ignoredErrors>
    <ignoredError sqref="B14:E64 C9:E13 B65:E65" calculatedColumn="1"/>
  </ignoredErrors>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A64D4-5FA1-4A6C-80B2-97BC51254154}">
  <sheetPr codeName="Sheet8"/>
  <dimension ref="A1:H64"/>
  <sheetViews>
    <sheetView showGridLines="0" zoomScale="85" zoomScaleNormal="85" workbookViewId="0">
      <pane ySplit="8" topLeftCell="A9" activePane="bottomLeft" state="frozen"/>
      <selection activeCell="I1" sqref="I1"/>
      <selection pane="bottomLeft"/>
    </sheetView>
  </sheetViews>
  <sheetFormatPr defaultRowHeight="14" x14ac:dyDescent="0.3"/>
  <cols>
    <col min="1" max="1" width="12" customWidth="1"/>
    <col min="2" max="4" width="17.58203125" customWidth="1"/>
    <col min="5" max="5" width="27.58203125" style="22" customWidth="1"/>
  </cols>
  <sheetData>
    <row r="1" spans="1:8" ht="20" x14ac:dyDescent="0.4">
      <c r="A1" s="66" t="s">
        <v>205</v>
      </c>
    </row>
    <row r="2" spans="1:8" x14ac:dyDescent="0.3">
      <c r="A2" s="16" t="s">
        <v>129</v>
      </c>
    </row>
    <row r="3" spans="1:8" x14ac:dyDescent="0.3">
      <c r="A3" s="16" t="s">
        <v>55</v>
      </c>
    </row>
    <row r="4" spans="1:8" x14ac:dyDescent="0.3">
      <c r="A4" s="16" t="s">
        <v>130</v>
      </c>
      <c r="B4" s="2"/>
      <c r="C4" s="2"/>
      <c r="D4" s="2"/>
      <c r="E4" s="15"/>
    </row>
    <row r="5" spans="1:8" x14ac:dyDescent="0.3">
      <c r="A5" s="16" t="s">
        <v>195</v>
      </c>
      <c r="B5" s="2"/>
      <c r="C5" s="2"/>
      <c r="D5" s="2"/>
      <c r="E5" s="15"/>
    </row>
    <row r="6" spans="1:8" x14ac:dyDescent="0.3">
      <c r="A6" s="16" t="s">
        <v>132</v>
      </c>
    </row>
    <row r="7" spans="1:8" ht="24" customHeight="1" x14ac:dyDescent="0.3">
      <c r="A7" s="45" t="s">
        <v>133</v>
      </c>
    </row>
    <row r="8" spans="1:8" ht="42" x14ac:dyDescent="0.65">
      <c r="A8" s="71" t="s">
        <v>134</v>
      </c>
      <c r="B8" s="72" t="s">
        <v>206</v>
      </c>
      <c r="C8" s="63" t="s">
        <v>207</v>
      </c>
      <c r="D8" s="63" t="s">
        <v>208</v>
      </c>
      <c r="E8" s="73" t="s">
        <v>36</v>
      </c>
      <c r="F8" s="36"/>
      <c r="H8" s="33"/>
    </row>
    <row r="9" spans="1:8" x14ac:dyDescent="0.3">
      <c r="A9" s="15" t="s">
        <v>138</v>
      </c>
      <c r="B9" s="32">
        <f>SUMIFS(LargeSupplier_Operating!$I:$I,LargeSupplier_Operating!$A:$A,'Table 4'!$A9,LargeSupplier_Operating!$D:$D,"Non-domestic",LargeSupplier_Operating!$E:$E,"Large",LargeSupplier_Operating!$G:$G,"Smart",LargeSupplier_Operating!$H:$H,"Smart mode")
+SUMIFS(LargeSupplier_Operating!$I:$I,LargeSupplier_Operating!$A:$A,'Table 4'!$A9,LargeSupplier_Operating!$D:$D,"Non-domestic",LargeSupplier_Operating!$E:$E,"Large",LargeSupplier_Operating!$G:$G,"Advanced",LargeSupplier_Operating!$H:$H,"")</f>
        <v>365007</v>
      </c>
      <c r="C9" s="32"/>
      <c r="D9" s="32">
        <f>SUMIFS(LargeSupplier_Operating!$I:$I,LargeSupplier_Operating!$A:$A,'Table 4'!$A9,LargeSupplier_Operating!$D:$D,"Non-domestic",LargeSupplier_Operating!$E:$E,"Large",LargeSupplier_Operating!$G:$G,"Non-smart",LargeSupplier_Operating!$H:$H,"")</f>
        <v>2324686</v>
      </c>
      <c r="E9" s="104" t="str" cm="1">
        <f t="array" ref="E9">TRIM(_xlfn.XLOOKUP(1,(LargeSupplier_Operating!$A:$A=A9)*(LargeSupplier_Operating!$J:$J&lt;&gt;"")*(LargeSupplier_Operating!$D:$D="Non-domestic"),LargeSupplier_Operating!$J:$J,"",0,1))</f>
        <v/>
      </c>
    </row>
    <row r="10" spans="1:8" x14ac:dyDescent="0.3">
      <c r="A10" s="15" t="s">
        <v>139</v>
      </c>
      <c r="B10" s="32">
        <f>SUMIFS(LargeSupplier_Operating!$I:$I,LargeSupplier_Operating!$A:$A,'Table 4'!$A10,LargeSupplier_Operating!$D:$D,"Non-domestic",LargeSupplier_Operating!$E:$E,"Large",LargeSupplier_Operating!$G:$G,"Smart",LargeSupplier_Operating!$H:$H,"Smart mode")
+SUMIFS(LargeSupplier_Operating!$I:$I,LargeSupplier_Operating!$A:$A,'Table 4'!$A10,LargeSupplier_Operating!$D:$D,"Non-domestic",LargeSupplier_Operating!$E:$E,"Large",LargeSupplier_Operating!$G:$G,"Advanced",LargeSupplier_Operating!$H:$H,"")</f>
        <v>454233</v>
      </c>
      <c r="C10" s="32"/>
      <c r="D10" s="32">
        <f>SUMIFS(LargeSupplier_Operating!$I:$I,LargeSupplier_Operating!$A:$A,'Table 4'!$A10,LargeSupplier_Operating!$D:$D,"Non-domestic",LargeSupplier_Operating!$E:$E,"Large",LargeSupplier_Operating!$G:$G,"Non-smart",LargeSupplier_Operating!$H:$H,"")</f>
        <v>2423566</v>
      </c>
      <c r="E10" s="104" t="str" cm="1">
        <f t="array" ref="E10">TRIM(_xlfn.XLOOKUP(1,(LargeSupplier_Operating!$A:$A=A10)*(LargeSupplier_Operating!$J:$J&lt;&gt;"")*(LargeSupplier_Operating!$D:$D="Non-domestic"),LargeSupplier_Operating!$J:$J,"",0,1))</f>
        <v/>
      </c>
      <c r="F10" s="31"/>
    </row>
    <row r="11" spans="1:8" x14ac:dyDescent="0.3">
      <c r="A11" s="15" t="s">
        <v>140</v>
      </c>
      <c r="B11" s="32">
        <f>SUMIFS(LargeSupplier_Operating!$I:$I,LargeSupplier_Operating!$A:$A,'Table 4'!$A11,LargeSupplier_Operating!$D:$D,"Non-domestic",LargeSupplier_Operating!$E:$E,"Large",LargeSupplier_Operating!$G:$G,"Smart",LargeSupplier_Operating!$H:$H,"Smart mode")
+SUMIFS(LargeSupplier_Operating!$I:$I,LargeSupplier_Operating!$A:$A,'Table 4'!$A11,LargeSupplier_Operating!$D:$D,"Non-domestic",LargeSupplier_Operating!$E:$E,"Large",LargeSupplier_Operating!$G:$G,"Advanced",LargeSupplier_Operating!$H:$H,"")</f>
        <v>511069</v>
      </c>
      <c r="C11" s="32"/>
      <c r="D11" s="32">
        <f>SUMIFS(LargeSupplier_Operating!$I:$I,LargeSupplier_Operating!$A:$A,'Table 4'!$A11,LargeSupplier_Operating!$D:$D,"Non-domestic",LargeSupplier_Operating!$E:$E,"Large",LargeSupplier_Operating!$G:$G,"Non-smart",LargeSupplier_Operating!$H:$H,"")</f>
        <v>2369005</v>
      </c>
      <c r="E11" s="104" t="str" cm="1">
        <f t="array" ref="E11">TRIM(_xlfn.XLOOKUP(1,(LargeSupplier_Operating!$A:$A=A11)*(LargeSupplier_Operating!$J:$J&lt;&gt;"")*(LargeSupplier_Operating!$D:$D="Non-domestic"),LargeSupplier_Operating!$J:$J,"",0,1))</f>
        <v/>
      </c>
      <c r="F11" s="31"/>
    </row>
    <row r="12" spans="1:8" x14ac:dyDescent="0.3">
      <c r="A12" s="15" t="s">
        <v>141</v>
      </c>
      <c r="B12" s="32">
        <f>SUMIFS(LargeSupplier_Operating!$I:$I,LargeSupplier_Operating!$A:$A,'Table 4'!$A12,LargeSupplier_Operating!$D:$D,"Non-domestic",LargeSupplier_Operating!$E:$E,"Large",LargeSupplier_Operating!$G:$G,"Smart",LargeSupplier_Operating!$H:$H,"Smart mode")
+SUMIFS(LargeSupplier_Operating!$I:$I,LargeSupplier_Operating!$A:$A,'Table 4'!$A12,LargeSupplier_Operating!$D:$D,"Non-domestic",LargeSupplier_Operating!$E:$E,"Large",LargeSupplier_Operating!$G:$G,"Advanced",LargeSupplier_Operating!$H:$H,"")</f>
        <v>520039</v>
      </c>
      <c r="C12" s="32"/>
      <c r="D12" s="32">
        <f>SUMIFS(LargeSupplier_Operating!$I:$I,LargeSupplier_Operating!$A:$A,'Table 4'!$A12,LargeSupplier_Operating!$D:$D,"Non-domestic",LargeSupplier_Operating!$E:$E,"Large",LargeSupplier_Operating!$G:$G,"Non-smart",LargeSupplier_Operating!$H:$H,"")</f>
        <v>2298121</v>
      </c>
      <c r="E12" s="104" t="str" cm="1">
        <f t="array" ref="E12">TRIM(_xlfn.XLOOKUP(1,(LargeSupplier_Operating!$A:$A=A12)*(LargeSupplier_Operating!$J:$J&lt;&gt;"")*(LargeSupplier_Operating!$D:$D="Non-domestic"),LargeSupplier_Operating!$J:$J,"",0,1))</f>
        <v/>
      </c>
    </row>
    <row r="13" spans="1:8" x14ac:dyDescent="0.3">
      <c r="A13" s="15" t="s">
        <v>142</v>
      </c>
      <c r="B13" s="32">
        <f>SUMIFS(LargeSupplier_Operating!$I:$I,LargeSupplier_Operating!$A:$A,'Table 4'!$A13,LargeSupplier_Operating!$D:$D,"Non-domestic",LargeSupplier_Operating!$E:$E,"Large",LargeSupplier_Operating!$G:$G,"Smart",LargeSupplier_Operating!$H:$H,"Smart mode")
+SUMIFS(LargeSupplier_Operating!$I:$I,LargeSupplier_Operating!$A:$A,'Table 4'!$A13,LargeSupplier_Operating!$D:$D,"Non-domestic",LargeSupplier_Operating!$E:$E,"Large",LargeSupplier_Operating!$G:$G,"Advanced",LargeSupplier_Operating!$H:$H,"")</f>
        <v>508534</v>
      </c>
      <c r="C13" s="32"/>
      <c r="D13" s="32">
        <f>SUMIFS(LargeSupplier_Operating!$I:$I,LargeSupplier_Operating!$A:$A,'Table 4'!$A13,LargeSupplier_Operating!$D:$D,"Non-domestic",LargeSupplier_Operating!$E:$E,"Large",LargeSupplier_Operating!$G:$G,"Non-smart",LargeSupplier_Operating!$H:$H,"")</f>
        <v>2307641</v>
      </c>
      <c r="E13" s="104" t="str" cm="1">
        <f t="array" ref="E13">TRIM(_xlfn.XLOOKUP(1,(LargeSupplier_Operating!$A:$A=A13)*(LargeSupplier_Operating!$J:$J&lt;&gt;"")*(LargeSupplier_Operating!$D:$D="Non-domestic"),LargeSupplier_Operating!$J:$J,"",0,1))</f>
        <v/>
      </c>
    </row>
    <row r="14" spans="1:8" x14ac:dyDescent="0.3">
      <c r="A14" s="15" t="s">
        <v>143</v>
      </c>
      <c r="B14" s="32">
        <f>SUMIFS(LargeSupplier_Operating!$I:$I,LargeSupplier_Operating!$A:$A,'Table 4'!$A14,LargeSupplier_Operating!$D:$D,"Non-domestic",LargeSupplier_Operating!$E:$E,"Large",LargeSupplier_Operating!$G:$G,"Smart",LargeSupplier_Operating!$H:$H,"Smart mode")
+SUMIFS(LargeSupplier_Operating!$I:$I,LargeSupplier_Operating!$A:$A,'Table 4'!$A14,LargeSupplier_Operating!$D:$D,"Non-domestic",LargeSupplier_Operating!$E:$E,"Large",LargeSupplier_Operating!$G:$G,"Advanced",LargeSupplier_Operating!$H:$H,"")</f>
        <v>529178</v>
      </c>
      <c r="C14" s="32"/>
      <c r="D14" s="32">
        <f>SUMIFS(LargeSupplier_Operating!$I:$I,LargeSupplier_Operating!$A:$A,'Table 4'!$A14,LargeSupplier_Operating!$D:$D,"Non-domestic",LargeSupplier_Operating!$E:$E,"Large",LargeSupplier_Operating!$G:$G,"Non-smart",LargeSupplier_Operating!$H:$H,"")</f>
        <v>2307098</v>
      </c>
      <c r="E14" s="104" t="str" cm="1">
        <f t="array" ref="E14">TRIM(_xlfn.XLOOKUP(1,(LargeSupplier_Operating!$A:$A=A14)*(LargeSupplier_Operating!$J:$J&lt;&gt;"")*(LargeSupplier_Operating!$D:$D="Non-domestic"),LargeSupplier_Operating!$J:$J,"",0,1))</f>
        <v>[Note 1]</v>
      </c>
      <c r="F14" s="32"/>
    </row>
    <row r="15" spans="1:8" x14ac:dyDescent="0.3">
      <c r="A15" s="15" t="s">
        <v>144</v>
      </c>
      <c r="B15" s="32">
        <f>SUMIFS(LargeSupplier_Operating!$I:$I,LargeSupplier_Operating!$A:$A,'Table 4'!$A15,LargeSupplier_Operating!$D:$D,"Non-domestic",LargeSupplier_Operating!$E:$E,"Large",LargeSupplier_Operating!$G:$G,"Smart",LargeSupplier_Operating!$H:$H,"Smart mode")
+SUMIFS(LargeSupplier_Operating!$I:$I,LargeSupplier_Operating!$A:$A,'Table 4'!$A15,LargeSupplier_Operating!$D:$D,"Non-domestic",LargeSupplier_Operating!$E:$E,"Large",LargeSupplier_Operating!$G:$G,"Advanced",LargeSupplier_Operating!$H:$H,"")</f>
        <v>486791</v>
      </c>
      <c r="C15" s="32"/>
      <c r="D15" s="32">
        <f>SUMIFS(LargeSupplier_Operating!$I:$I,LargeSupplier_Operating!$A:$A,'Table 4'!$A15,LargeSupplier_Operating!$D:$D,"Non-domestic",LargeSupplier_Operating!$E:$E,"Large",LargeSupplier_Operating!$G:$G,"Non-smart",LargeSupplier_Operating!$H:$H,"")</f>
        <v>2262409</v>
      </c>
      <c r="E15" s="104" t="str" cm="1">
        <f t="array" ref="E15">TRIM(_xlfn.XLOOKUP(1,(LargeSupplier_Operating!$A:$A=A15)*(LargeSupplier_Operating!$J:$J&lt;&gt;"")*(LargeSupplier_Operating!$D:$D="Non-domestic"),LargeSupplier_Operating!$J:$J,"",0,1))</f>
        <v/>
      </c>
      <c r="F15" s="32"/>
    </row>
    <row r="16" spans="1:8" x14ac:dyDescent="0.3">
      <c r="A16" s="15" t="s">
        <v>145</v>
      </c>
      <c r="B16" s="32">
        <f>SUMIFS(LargeSupplier_Operating!$I:$I,LargeSupplier_Operating!$A:$A,'Table 4'!$A16,LargeSupplier_Operating!$D:$D,"Non-domestic",LargeSupplier_Operating!$E:$E,"Large",LargeSupplier_Operating!$G:$G,"Smart",LargeSupplier_Operating!$H:$H,"Smart mode")
+SUMIFS(LargeSupplier_Operating!$I:$I,LargeSupplier_Operating!$A:$A,'Table 4'!$A16,LargeSupplier_Operating!$D:$D,"Non-domestic",LargeSupplier_Operating!$E:$E,"Large",LargeSupplier_Operating!$G:$G,"Advanced",LargeSupplier_Operating!$H:$H,"")</f>
        <v>493687</v>
      </c>
      <c r="C16" s="32"/>
      <c r="D16" s="32">
        <f>SUMIFS(LargeSupplier_Operating!$I:$I,LargeSupplier_Operating!$A:$A,'Table 4'!$A16,LargeSupplier_Operating!$D:$D,"Non-domestic",LargeSupplier_Operating!$E:$E,"Large",LargeSupplier_Operating!$G:$G,"Non-smart",LargeSupplier_Operating!$H:$H,"")</f>
        <v>2247774</v>
      </c>
      <c r="E16" s="104" t="str" cm="1">
        <f t="array" ref="E16">TRIM(_xlfn.XLOOKUP(1,(LargeSupplier_Operating!$A:$A=A16)*(LargeSupplier_Operating!$J:$J&lt;&gt;"")*(LargeSupplier_Operating!$D:$D="Non-domestic"),LargeSupplier_Operating!$J:$J,"",0,1))</f>
        <v/>
      </c>
      <c r="F16" s="32"/>
    </row>
    <row r="17" spans="1:6" x14ac:dyDescent="0.3">
      <c r="A17" s="15" t="s">
        <v>146</v>
      </c>
      <c r="B17" s="32">
        <f>SUMIFS(LargeSupplier_Operating!$I:$I,LargeSupplier_Operating!$A:$A,'Table 4'!$A17,LargeSupplier_Operating!$D:$D,"Non-domestic",LargeSupplier_Operating!$E:$E,"Large",LargeSupplier_Operating!$G:$G,"Smart",LargeSupplier_Operating!$H:$H,"Smart mode")
+SUMIFS(LargeSupplier_Operating!$I:$I,LargeSupplier_Operating!$A:$A,'Table 4'!$A17,LargeSupplier_Operating!$D:$D,"Non-domestic",LargeSupplier_Operating!$E:$E,"Large",LargeSupplier_Operating!$G:$G,"Advanced",LargeSupplier_Operating!$H:$H,"")</f>
        <v>515335</v>
      </c>
      <c r="C17" s="32"/>
      <c r="D17" s="32">
        <f>SUMIFS(LargeSupplier_Operating!$I:$I,LargeSupplier_Operating!$A:$A,'Table 4'!$A17,LargeSupplier_Operating!$D:$D,"Non-domestic",LargeSupplier_Operating!$E:$E,"Large",LargeSupplier_Operating!$G:$G,"Non-smart",LargeSupplier_Operating!$H:$H,"")</f>
        <v>2204125</v>
      </c>
      <c r="E17" s="104" t="str" cm="1">
        <f t="array" ref="E17">TRIM(_xlfn.XLOOKUP(1,(LargeSupplier_Operating!$A:$A=A17)*(LargeSupplier_Operating!$J:$J&lt;&gt;"")*(LargeSupplier_Operating!$D:$D="Non-domestic"),LargeSupplier_Operating!$J:$J,"",0,1))</f>
        <v/>
      </c>
      <c r="F17" s="32"/>
    </row>
    <row r="18" spans="1:6" x14ac:dyDescent="0.3">
      <c r="A18" s="15" t="s">
        <v>147</v>
      </c>
      <c r="B18" s="32">
        <f>SUMIFS(LargeSupplier_Operating!$I:$I,LargeSupplier_Operating!$A:$A,'Table 4'!$A18,LargeSupplier_Operating!$D:$D,"Non-domestic",LargeSupplier_Operating!$E:$E,"Large",LargeSupplier_Operating!$G:$G,"Smart",LargeSupplier_Operating!$H:$H,"Smart mode")
+SUMIFS(LargeSupplier_Operating!$I:$I,LargeSupplier_Operating!$A:$A,'Table 4'!$A18,LargeSupplier_Operating!$D:$D,"Non-domestic",LargeSupplier_Operating!$E:$E,"Large",LargeSupplier_Operating!$G:$G,"Advanced",LargeSupplier_Operating!$H:$H,"")</f>
        <v>521578</v>
      </c>
      <c r="C18" s="32"/>
      <c r="D18" s="32">
        <f>SUMIFS(LargeSupplier_Operating!$I:$I,LargeSupplier_Operating!$A:$A,'Table 4'!$A18,LargeSupplier_Operating!$D:$D,"Non-domestic",LargeSupplier_Operating!$E:$E,"Large",LargeSupplier_Operating!$G:$G,"Non-smart",LargeSupplier_Operating!$H:$H,"")</f>
        <v>2197313</v>
      </c>
      <c r="E18" s="104" t="str" cm="1">
        <f t="array" ref="E18">TRIM(_xlfn.XLOOKUP(1,(LargeSupplier_Operating!$A:$A=A18)*(LargeSupplier_Operating!$J:$J&lt;&gt;"")*(LargeSupplier_Operating!$D:$D="Non-domestic"),LargeSupplier_Operating!$J:$J,"",0,1))</f>
        <v/>
      </c>
      <c r="F18" s="32"/>
    </row>
    <row r="19" spans="1:6" x14ac:dyDescent="0.3">
      <c r="A19" s="15" t="s">
        <v>148</v>
      </c>
      <c r="B19" s="32">
        <f>SUMIFS(LargeSupplier_Operating!$I:$I,LargeSupplier_Operating!$A:$A,'Table 4'!$A19,LargeSupplier_Operating!$D:$D,"Non-domestic",LargeSupplier_Operating!$E:$E,"Large",LargeSupplier_Operating!$G:$G,"Smart",LargeSupplier_Operating!$H:$H,"Smart mode")
+SUMIFS(LargeSupplier_Operating!$I:$I,LargeSupplier_Operating!$A:$A,'Table 4'!$A19,LargeSupplier_Operating!$D:$D,"Non-domestic",LargeSupplier_Operating!$E:$E,"Large",LargeSupplier_Operating!$G:$G,"Advanced",LargeSupplier_Operating!$H:$H,"")</f>
        <v>536237</v>
      </c>
      <c r="C19" s="32"/>
      <c r="D19" s="32">
        <f>SUMIFS(LargeSupplier_Operating!$I:$I,LargeSupplier_Operating!$A:$A,'Table 4'!$A19,LargeSupplier_Operating!$D:$D,"Non-domestic",LargeSupplier_Operating!$E:$E,"Large",LargeSupplier_Operating!$G:$G,"Non-smart",LargeSupplier_Operating!$H:$H,"")</f>
        <v>2169563</v>
      </c>
      <c r="E19" s="104" t="str" cm="1">
        <f t="array" ref="E19">TRIM(_xlfn.XLOOKUP(1,(LargeSupplier_Operating!$A:$A=A19)*(LargeSupplier_Operating!$J:$J&lt;&gt;"")*(LargeSupplier_Operating!$D:$D="Non-domestic"),LargeSupplier_Operating!$J:$J,"",0,1))</f>
        <v>[Note 2]</v>
      </c>
      <c r="F19" s="32"/>
    </row>
    <row r="20" spans="1:6" x14ac:dyDescent="0.3">
      <c r="A20" s="15" t="s">
        <v>149</v>
      </c>
      <c r="B20" s="32">
        <f>SUMIFS(LargeSupplier_Operating!$I:$I,LargeSupplier_Operating!$A:$A,'Table 4'!$A20,LargeSupplier_Operating!$D:$D,"Non-domestic",LargeSupplier_Operating!$E:$E,"Large",LargeSupplier_Operating!$G:$G,"Smart",LargeSupplier_Operating!$H:$H,"Smart mode")
+SUMIFS(LargeSupplier_Operating!$I:$I,LargeSupplier_Operating!$A:$A,'Table 4'!$A20,LargeSupplier_Operating!$D:$D,"Non-domestic",LargeSupplier_Operating!$E:$E,"Large",LargeSupplier_Operating!$G:$G,"Advanced",LargeSupplier_Operating!$H:$H,"")</f>
        <v>538441</v>
      </c>
      <c r="C20" s="32"/>
      <c r="D20" s="32">
        <f>SUMIFS(LargeSupplier_Operating!$I:$I,LargeSupplier_Operating!$A:$A,'Table 4'!$A20,LargeSupplier_Operating!$D:$D,"Non-domestic",LargeSupplier_Operating!$E:$E,"Large",LargeSupplier_Operating!$G:$G,"Non-smart",LargeSupplier_Operating!$H:$H,"")</f>
        <v>2174614</v>
      </c>
      <c r="E20" s="104" t="str" cm="1">
        <f t="array" ref="E20">TRIM(_xlfn.XLOOKUP(1,(LargeSupplier_Operating!$A:$A=A20)*(LargeSupplier_Operating!$J:$J&lt;&gt;"")*(LargeSupplier_Operating!$D:$D="Non-domestic"),LargeSupplier_Operating!$J:$J,"",0,1))</f>
        <v/>
      </c>
      <c r="F20" s="32"/>
    </row>
    <row r="21" spans="1:6" x14ac:dyDescent="0.3">
      <c r="A21" s="15" t="s">
        <v>150</v>
      </c>
      <c r="B21" s="32">
        <f>SUMIFS(LargeSupplier_Operating!$I:$I,LargeSupplier_Operating!$A:$A,'Table 4'!$A21,LargeSupplier_Operating!$D:$D,"Non-domestic",LargeSupplier_Operating!$E:$E,"Large",LargeSupplier_Operating!$G:$G,"Smart",LargeSupplier_Operating!$H:$H,"Smart mode")
+SUMIFS(LargeSupplier_Operating!$I:$I,LargeSupplier_Operating!$A:$A,'Table 4'!$A21,LargeSupplier_Operating!$D:$D,"Non-domestic",LargeSupplier_Operating!$E:$E,"Large",LargeSupplier_Operating!$G:$G,"Advanced",LargeSupplier_Operating!$H:$H,"")</f>
        <v>549767</v>
      </c>
      <c r="C21" s="32"/>
      <c r="D21" s="32">
        <f>SUMIFS(LargeSupplier_Operating!$I:$I,LargeSupplier_Operating!$A:$A,'Table 4'!$A21,LargeSupplier_Operating!$D:$D,"Non-domestic",LargeSupplier_Operating!$E:$E,"Large",LargeSupplier_Operating!$G:$G,"Non-smart",LargeSupplier_Operating!$H:$H,"")</f>
        <v>2125369</v>
      </c>
      <c r="E21" s="104" t="str" cm="1">
        <f t="array" ref="E21">TRIM(_xlfn.XLOOKUP(1,(LargeSupplier_Operating!$A:$A=A21)*(LargeSupplier_Operating!$J:$J&lt;&gt;"")*(LargeSupplier_Operating!$D:$D="Non-domestic"),LargeSupplier_Operating!$J:$J,"",0,1))</f>
        <v/>
      </c>
      <c r="F21" s="32"/>
    </row>
    <row r="22" spans="1:6" x14ac:dyDescent="0.3">
      <c r="A22" s="15" t="s">
        <v>151</v>
      </c>
      <c r="B22" s="32">
        <f>SUMIFS(LargeSupplier_Operating!$I:$I,LargeSupplier_Operating!$A:$A,'Table 4'!$A22,LargeSupplier_Operating!$D:$D,"Non-domestic",LargeSupplier_Operating!$E:$E,"Large",LargeSupplier_Operating!$G:$G,"Smart",LargeSupplier_Operating!$H:$H,"Smart mode")
+SUMIFS(LargeSupplier_Operating!$I:$I,LargeSupplier_Operating!$A:$A,'Table 4'!$A22,LargeSupplier_Operating!$D:$D,"Non-domestic",LargeSupplier_Operating!$E:$E,"Large",LargeSupplier_Operating!$G:$G,"Advanced",LargeSupplier_Operating!$H:$H,"")</f>
        <v>525945</v>
      </c>
      <c r="C22" s="32"/>
      <c r="D22" s="32">
        <f>SUMIFS(LargeSupplier_Operating!$I:$I,LargeSupplier_Operating!$A:$A,'Table 4'!$A22,LargeSupplier_Operating!$D:$D,"Non-domestic",LargeSupplier_Operating!$E:$E,"Large",LargeSupplier_Operating!$G:$G,"Non-smart",LargeSupplier_Operating!$H:$H,"")</f>
        <v>2095887</v>
      </c>
      <c r="E22" s="104" t="str" cm="1">
        <f t="array" ref="E22">TRIM(_xlfn.XLOOKUP(1,(LargeSupplier_Operating!$A:$A=A22)*(LargeSupplier_Operating!$J:$J&lt;&gt;"")*(LargeSupplier_Operating!$D:$D="Non-domestic"),LargeSupplier_Operating!$J:$J,"",0,1))</f>
        <v/>
      </c>
      <c r="F22" s="32"/>
    </row>
    <row r="23" spans="1:6" x14ac:dyDescent="0.3">
      <c r="A23" s="15" t="s">
        <v>152</v>
      </c>
      <c r="B23" s="32">
        <f>SUMIFS(LargeSupplier_Operating!$I:$I,LargeSupplier_Operating!$A:$A,'Table 4'!$A23,LargeSupplier_Operating!$D:$D,"Non-domestic",LargeSupplier_Operating!$E:$E,"Large",LargeSupplier_Operating!$G:$G,"Smart",LargeSupplier_Operating!$H:$H,"Smart mode")
+SUMIFS(LargeSupplier_Operating!$I:$I,LargeSupplier_Operating!$A:$A,'Table 4'!$A23,LargeSupplier_Operating!$D:$D,"Non-domestic",LargeSupplier_Operating!$E:$E,"Large",LargeSupplier_Operating!$G:$G,"Advanced",LargeSupplier_Operating!$H:$H,"")</f>
        <v>569314</v>
      </c>
      <c r="C23" s="32"/>
      <c r="D23" s="32">
        <f>SUMIFS(LargeSupplier_Operating!$I:$I,LargeSupplier_Operating!$A:$A,'Table 4'!$A23,LargeSupplier_Operating!$D:$D,"Non-domestic",LargeSupplier_Operating!$E:$E,"Large",LargeSupplier_Operating!$G:$G,"Non-smart",LargeSupplier_Operating!$H:$H,"")</f>
        <v>2051023</v>
      </c>
      <c r="E23" s="104" t="str" cm="1">
        <f t="array" ref="E23">TRIM(_xlfn.XLOOKUP(1,(LargeSupplier_Operating!$A:$A=A23)*(LargeSupplier_Operating!$J:$J&lt;&gt;"")*(LargeSupplier_Operating!$D:$D="Non-domestic"),LargeSupplier_Operating!$J:$J,"",0,1))</f>
        <v>[Note 3]</v>
      </c>
      <c r="F23" s="32"/>
    </row>
    <row r="24" spans="1:6" x14ac:dyDescent="0.3">
      <c r="A24" s="15" t="s">
        <v>153</v>
      </c>
      <c r="B24" s="32">
        <f>SUMIFS(LargeSupplier_Operating!$I:$I,LargeSupplier_Operating!$A:$A,'Table 4'!$A24,LargeSupplier_Operating!$D:$D,"Non-domestic",LargeSupplier_Operating!$E:$E,"Large",LargeSupplier_Operating!$G:$G,"Smart",LargeSupplier_Operating!$H:$H,"Smart mode")
+SUMIFS(LargeSupplier_Operating!$I:$I,LargeSupplier_Operating!$A:$A,'Table 4'!$A24,LargeSupplier_Operating!$D:$D,"Non-domestic",LargeSupplier_Operating!$E:$E,"Large",LargeSupplier_Operating!$G:$G,"Advanced",LargeSupplier_Operating!$H:$H,"")</f>
        <v>577034</v>
      </c>
      <c r="C24" s="32"/>
      <c r="D24" s="32">
        <f>SUMIFS(LargeSupplier_Operating!$I:$I,LargeSupplier_Operating!$A:$A,'Table 4'!$A24,LargeSupplier_Operating!$D:$D,"Non-domestic",LargeSupplier_Operating!$E:$E,"Large",LargeSupplier_Operating!$G:$G,"Non-smart",LargeSupplier_Operating!$H:$H,"")</f>
        <v>2079280</v>
      </c>
      <c r="E24" s="104" t="str" cm="1">
        <f t="array" ref="E24">TRIM(_xlfn.XLOOKUP(1,(LargeSupplier_Operating!$A:$A=A24)*(LargeSupplier_Operating!$J:$J&lt;&gt;"")*(LargeSupplier_Operating!$D:$D="Non-domestic"),LargeSupplier_Operating!$J:$J,"",0,1))</f>
        <v>[Note 4]</v>
      </c>
      <c r="F24" s="32"/>
    </row>
    <row r="25" spans="1:6" x14ac:dyDescent="0.3">
      <c r="A25" s="15" t="s">
        <v>154</v>
      </c>
      <c r="B25" s="32">
        <f>SUMIFS(LargeSupplier_Operating!$I:$I,LargeSupplier_Operating!$A:$A,'Table 4'!$A25,LargeSupplier_Operating!$D:$D,"Non-domestic",LargeSupplier_Operating!$E:$E,"Large",LargeSupplier_Operating!$G:$G,"Smart",LargeSupplier_Operating!$H:$H,"Smart mode")
+SUMIFS(LargeSupplier_Operating!$I:$I,LargeSupplier_Operating!$A:$A,'Table 4'!$A25,LargeSupplier_Operating!$D:$D,"Non-domestic",LargeSupplier_Operating!$E:$E,"Large",LargeSupplier_Operating!$G:$G,"Advanced",LargeSupplier_Operating!$H:$H,"")</f>
        <v>563368</v>
      </c>
      <c r="C25" s="32"/>
      <c r="D25" s="32">
        <f>SUMIFS(LargeSupplier_Operating!$I:$I,LargeSupplier_Operating!$A:$A,'Table 4'!$A25,LargeSupplier_Operating!$D:$D,"Non-domestic",LargeSupplier_Operating!$E:$E,"Large",LargeSupplier_Operating!$G:$G,"Non-smart",LargeSupplier_Operating!$H:$H,"")</f>
        <v>2022848</v>
      </c>
      <c r="E25" s="104" t="str" cm="1">
        <f t="array" ref="E25">TRIM(_xlfn.XLOOKUP(1,(LargeSupplier_Operating!$A:$A=A25)*(LargeSupplier_Operating!$J:$J&lt;&gt;"")*(LargeSupplier_Operating!$D:$D="Non-domestic"),LargeSupplier_Operating!$J:$J,"",0,1))</f>
        <v/>
      </c>
      <c r="F25" s="32"/>
    </row>
    <row r="26" spans="1:6" x14ac:dyDescent="0.3">
      <c r="A26" s="15" t="s">
        <v>155</v>
      </c>
      <c r="B26" s="32">
        <f>SUMIFS(LargeSupplier_Operating!$I:$I,LargeSupplier_Operating!$A:$A,'Table 4'!$A26,LargeSupplier_Operating!$D:$D,"Non-domestic",LargeSupplier_Operating!$E:$E,"Large",LargeSupplier_Operating!$G:$G,"Smart",LargeSupplier_Operating!$H:$H,"Smart mode")
+SUMIFS(LargeSupplier_Operating!$I:$I,LargeSupplier_Operating!$A:$A,'Table 4'!$A26,LargeSupplier_Operating!$D:$D,"Non-domestic",LargeSupplier_Operating!$E:$E,"Large",LargeSupplier_Operating!$G:$G,"Advanced",LargeSupplier_Operating!$H:$H,"")</f>
        <v>582867</v>
      </c>
      <c r="C26" s="32"/>
      <c r="D26" s="32">
        <f>SUMIFS(LargeSupplier_Operating!$I:$I,LargeSupplier_Operating!$A:$A,'Table 4'!$A26,LargeSupplier_Operating!$D:$D,"Non-domestic",LargeSupplier_Operating!$E:$E,"Large",LargeSupplier_Operating!$G:$G,"Non-smart",LargeSupplier_Operating!$H:$H,"")</f>
        <v>1996007</v>
      </c>
      <c r="E26" s="104" t="str" cm="1">
        <f t="array" ref="E26">TRIM(_xlfn.XLOOKUP(1,(LargeSupplier_Operating!$A:$A=A26)*(LargeSupplier_Operating!$J:$J&lt;&gt;"")*(LargeSupplier_Operating!$D:$D="Non-domestic"),LargeSupplier_Operating!$J:$J,"",0,1))</f>
        <v>[Note 5]</v>
      </c>
      <c r="F26" s="32"/>
    </row>
    <row r="27" spans="1:6" x14ac:dyDescent="0.3">
      <c r="A27" s="15" t="s">
        <v>156</v>
      </c>
      <c r="B27" s="32">
        <f>SUMIFS(LargeSupplier_Operating!$I:$I,LargeSupplier_Operating!$A:$A,'Table 4'!$A27,LargeSupplier_Operating!$D:$D,"Non-domestic",LargeSupplier_Operating!$E:$E,"Large",LargeSupplier_Operating!$G:$G,"Smart",LargeSupplier_Operating!$H:$H,"Smart mode")
+SUMIFS(LargeSupplier_Operating!$I:$I,LargeSupplier_Operating!$A:$A,'Table 4'!$A27,LargeSupplier_Operating!$D:$D,"Non-domestic",LargeSupplier_Operating!$E:$E,"Large",LargeSupplier_Operating!$G:$G,"Advanced",LargeSupplier_Operating!$H:$H,"")</f>
        <v>589827</v>
      </c>
      <c r="C27" s="32"/>
      <c r="D27" s="32">
        <f>SUMIFS(LargeSupplier_Operating!$I:$I,LargeSupplier_Operating!$A:$A,'Table 4'!$A27,LargeSupplier_Operating!$D:$D,"Non-domestic",LargeSupplier_Operating!$E:$E,"Large",LargeSupplier_Operating!$G:$G,"Non-smart",LargeSupplier_Operating!$H:$H,"")</f>
        <v>1946789</v>
      </c>
      <c r="E27" s="104" t="str" cm="1">
        <f t="array" ref="E27">TRIM(_xlfn.XLOOKUP(1,(LargeSupplier_Operating!$A:$A=A27)*(LargeSupplier_Operating!$J:$J&lt;&gt;"")*(LargeSupplier_Operating!$D:$D="Non-domestic"),LargeSupplier_Operating!$J:$J,"",0,1))</f>
        <v/>
      </c>
      <c r="F27" s="32"/>
    </row>
    <row r="28" spans="1:6" x14ac:dyDescent="0.3">
      <c r="A28" s="15" t="s">
        <v>157</v>
      </c>
      <c r="B28" s="32">
        <f>SUMIFS(LargeSupplier_Operating!$I:$I,LargeSupplier_Operating!$A:$A,'Table 4'!$A28,LargeSupplier_Operating!$D:$D,"Non-domestic",LargeSupplier_Operating!$E:$E,"Large",LargeSupplier_Operating!$G:$G,"Smart",LargeSupplier_Operating!$H:$H,"Smart mode")
+SUMIFS(LargeSupplier_Operating!$I:$I,LargeSupplier_Operating!$A:$A,'Table 4'!$A28,LargeSupplier_Operating!$D:$D,"Non-domestic",LargeSupplier_Operating!$E:$E,"Large",LargeSupplier_Operating!$G:$G,"Advanced",LargeSupplier_Operating!$H:$H,"")</f>
        <v>594450</v>
      </c>
      <c r="C28" s="32"/>
      <c r="D28" s="32">
        <f>SUMIFS(LargeSupplier_Operating!$I:$I,LargeSupplier_Operating!$A:$A,'Table 4'!$A28,LargeSupplier_Operating!$D:$D,"Non-domestic",LargeSupplier_Operating!$E:$E,"Large",LargeSupplier_Operating!$G:$G,"Non-smart",LargeSupplier_Operating!$H:$H,"")</f>
        <v>1910914</v>
      </c>
      <c r="E28" s="104" t="str" cm="1">
        <f t="array" ref="E28">TRIM(_xlfn.XLOOKUP(1,(LargeSupplier_Operating!$A:$A=A28)*(LargeSupplier_Operating!$J:$J&lt;&gt;"")*(LargeSupplier_Operating!$D:$D="Non-domestic"),LargeSupplier_Operating!$J:$J,"",0,1))</f>
        <v/>
      </c>
      <c r="F28" s="32"/>
    </row>
    <row r="29" spans="1:6" x14ac:dyDescent="0.3">
      <c r="A29" s="15" t="s">
        <v>158</v>
      </c>
      <c r="B29" s="32">
        <f>SUMIFS(LargeSupplier_Operating!$I:$I,LargeSupplier_Operating!$A:$A,'Table 4'!$A29,LargeSupplier_Operating!$D:$D,"Non-domestic",LargeSupplier_Operating!$E:$E,"Large",LargeSupplier_Operating!$G:$G,"Smart",LargeSupplier_Operating!$H:$H,"Smart mode")
+SUMIFS(LargeSupplier_Operating!$I:$I,LargeSupplier_Operating!$A:$A,'Table 4'!$A29,LargeSupplier_Operating!$D:$D,"Non-domestic",LargeSupplier_Operating!$E:$E,"Large",LargeSupplier_Operating!$G:$G,"Advanced",LargeSupplier_Operating!$H:$H,"")</f>
        <v>598979</v>
      </c>
      <c r="C29" s="32"/>
      <c r="D29" s="32">
        <f>SUMIFS(LargeSupplier_Operating!$I:$I,LargeSupplier_Operating!$A:$A,'Table 4'!$A29,LargeSupplier_Operating!$D:$D,"Non-domestic",LargeSupplier_Operating!$E:$E,"Large",LargeSupplier_Operating!$G:$G,"Non-smart",LargeSupplier_Operating!$H:$H,"")</f>
        <v>1862430</v>
      </c>
      <c r="E29" s="104" t="str" cm="1">
        <f t="array" ref="E29">TRIM(_xlfn.XLOOKUP(1,(LargeSupplier_Operating!$A:$A=A29)*(LargeSupplier_Operating!$J:$J&lt;&gt;"")*(LargeSupplier_Operating!$D:$D="Non-domestic"),LargeSupplier_Operating!$J:$J,"",0,1))</f>
        <v/>
      </c>
      <c r="F29" s="32"/>
    </row>
    <row r="30" spans="1:6" x14ac:dyDescent="0.3">
      <c r="A30" s="15" t="s">
        <v>159</v>
      </c>
      <c r="B30" s="32">
        <f>SUMIFS(LargeSupplier_Operating!$I:$I,LargeSupplier_Operating!$A:$A,'Table 4'!$A30,LargeSupplier_Operating!$D:$D,"Non-domestic",LargeSupplier_Operating!$E:$E,"Large",LargeSupplier_Operating!$G:$G,"Smart",LargeSupplier_Operating!$H:$H,"Smart mode")
+SUMIFS(LargeSupplier_Operating!$I:$I,LargeSupplier_Operating!$A:$A,'Table 4'!$A30,LargeSupplier_Operating!$D:$D,"Non-domestic",LargeSupplier_Operating!$E:$E,"Large",LargeSupplier_Operating!$G:$G,"Advanced",LargeSupplier_Operating!$H:$H,"")</f>
        <v>636988</v>
      </c>
      <c r="C30" s="32"/>
      <c r="D30" s="32">
        <f>SUMIFS(LargeSupplier_Operating!$I:$I,LargeSupplier_Operating!$A:$A,'Table 4'!$A30,LargeSupplier_Operating!$D:$D,"Non-domestic",LargeSupplier_Operating!$E:$E,"Large",LargeSupplier_Operating!$G:$G,"Non-smart",LargeSupplier_Operating!$H:$H,"")</f>
        <v>1776453</v>
      </c>
      <c r="E30" s="104" t="str" cm="1">
        <f t="array" ref="E30">TRIM(_xlfn.XLOOKUP(1,(LargeSupplier_Operating!$A:$A=A30)*(LargeSupplier_Operating!$J:$J&lt;&gt;"")*(LargeSupplier_Operating!$D:$D="Non-domestic"),LargeSupplier_Operating!$J:$J,"",0,1))</f>
        <v>[Notes 6, 7]</v>
      </c>
      <c r="F30" s="32"/>
    </row>
    <row r="31" spans="1:6" x14ac:dyDescent="0.3">
      <c r="A31" s="15" t="s">
        <v>160</v>
      </c>
      <c r="B31" s="32">
        <f>SUMIFS(LargeSupplier_Operating!$I:$I,LargeSupplier_Operating!$A:$A,'Table 4'!$A31,LargeSupplier_Operating!$D:$D,"Non-domestic",LargeSupplier_Operating!$E:$E,"Large",LargeSupplier_Operating!$G:$G,"Smart",LargeSupplier_Operating!$H:$H,"Smart mode")
+SUMIFS(LargeSupplier_Operating!$I:$I,LargeSupplier_Operating!$A:$A,'Table 4'!$A31,LargeSupplier_Operating!$D:$D,"Non-domestic",LargeSupplier_Operating!$E:$E,"Large",LargeSupplier_Operating!$G:$G,"Advanced",LargeSupplier_Operating!$H:$H,"")</f>
        <v>629673</v>
      </c>
      <c r="C31" s="32"/>
      <c r="D31" s="32">
        <f>SUMIFS(LargeSupplier_Operating!$I:$I,LargeSupplier_Operating!$A:$A,'Table 4'!$A31,LargeSupplier_Operating!$D:$D,"Non-domestic",LargeSupplier_Operating!$E:$E,"Large",LargeSupplier_Operating!$G:$G,"Non-smart",LargeSupplier_Operating!$H:$H,"")</f>
        <v>1759194</v>
      </c>
      <c r="E31" s="104" t="str" cm="1">
        <f t="array" ref="E31">TRIM(_xlfn.XLOOKUP(1,(LargeSupplier_Operating!$A:$A=A31)*(LargeSupplier_Operating!$J:$J&lt;&gt;"")*(LargeSupplier_Operating!$D:$D="Non-domestic"),LargeSupplier_Operating!$J:$J,"",0,1))</f>
        <v>[Note 8]</v>
      </c>
      <c r="F31" s="32"/>
    </row>
    <row r="32" spans="1:6" x14ac:dyDescent="0.3">
      <c r="A32" s="15" t="s">
        <v>161</v>
      </c>
      <c r="B32" s="32">
        <f>SUMIFS(LargeSupplier_Operating!$I:$I,LargeSupplier_Operating!$A:$A,'Table 4'!$A32,LargeSupplier_Operating!$D:$D,"Non-domestic",LargeSupplier_Operating!$E:$E,"Large",LargeSupplier_Operating!$G:$G,"Smart",LargeSupplier_Operating!$H:$H,"Smart mode")
+SUMIFS(LargeSupplier_Operating!$I:$I,LargeSupplier_Operating!$A:$A,'Table 4'!$A32,LargeSupplier_Operating!$D:$D,"Non-domestic",LargeSupplier_Operating!$E:$E,"Large",LargeSupplier_Operating!$G:$G,"Advanced",LargeSupplier_Operating!$H:$H,"")</f>
        <v>650130</v>
      </c>
      <c r="C32" s="32"/>
      <c r="D32" s="32">
        <f>SUMIFS(LargeSupplier_Operating!$I:$I,LargeSupplier_Operating!$A:$A,'Table 4'!$A32,LargeSupplier_Operating!$D:$D,"Non-domestic",LargeSupplier_Operating!$E:$E,"Large",LargeSupplier_Operating!$G:$G,"Non-smart",LargeSupplier_Operating!$H:$H,"")</f>
        <v>1726681</v>
      </c>
      <c r="E32" s="104" t="str" cm="1">
        <f t="array" ref="E32">TRIM(_xlfn.XLOOKUP(1,(LargeSupplier_Operating!$A:$A=A32)*(LargeSupplier_Operating!$J:$J&lt;&gt;"")*(LargeSupplier_Operating!$D:$D="Non-domestic"),LargeSupplier_Operating!$J:$J,"",0,1))</f>
        <v/>
      </c>
      <c r="F32" s="32"/>
    </row>
    <row r="33" spans="1:6" x14ac:dyDescent="0.3">
      <c r="A33" s="15" t="s">
        <v>162</v>
      </c>
      <c r="B33" s="32">
        <f>SUMIFS(LargeSupplier_Operating!$I:$I,LargeSupplier_Operating!$A:$A,'Table 4'!$A33,LargeSupplier_Operating!$D:$D,"Non-domestic",LargeSupplier_Operating!$E:$E,"Large",LargeSupplier_Operating!$G:$G,"Smart",LargeSupplier_Operating!$H:$H,"Smart mode")
+SUMIFS(LargeSupplier_Operating!$I:$I,LargeSupplier_Operating!$A:$A,'Table 4'!$A33,LargeSupplier_Operating!$D:$D,"Non-domestic",LargeSupplier_Operating!$E:$E,"Large",LargeSupplier_Operating!$G:$G,"Advanced",LargeSupplier_Operating!$H:$H,"")</f>
        <v>669417</v>
      </c>
      <c r="C33" s="32"/>
      <c r="D33" s="32">
        <f>SUMIFS(LargeSupplier_Operating!$I:$I,LargeSupplier_Operating!$A:$A,'Table 4'!$A33,LargeSupplier_Operating!$D:$D,"Non-domestic",LargeSupplier_Operating!$E:$E,"Large",LargeSupplier_Operating!$G:$G,"Non-smart",LargeSupplier_Operating!$H:$H,"")</f>
        <v>1695061</v>
      </c>
      <c r="E33" s="104" t="str" cm="1">
        <f t="array" ref="E33">TRIM(_xlfn.XLOOKUP(1,(LargeSupplier_Operating!$A:$A=A33)*(LargeSupplier_Operating!$J:$J&lt;&gt;"")*(LargeSupplier_Operating!$D:$D="Non-domestic"),LargeSupplier_Operating!$J:$J,"",0,1))</f>
        <v/>
      </c>
      <c r="F33" s="32"/>
    </row>
    <row r="34" spans="1:6" x14ac:dyDescent="0.3">
      <c r="A34" s="15" t="s">
        <v>163</v>
      </c>
      <c r="B34" s="32">
        <f>SUMIFS(LargeSupplier_Operating!$I:$I,LargeSupplier_Operating!$A:$A,'Table 4'!$A34,LargeSupplier_Operating!$D:$D,"Non-domestic",LargeSupplier_Operating!$E:$E,"Large",LargeSupplier_Operating!$G:$G,"Smart",LargeSupplier_Operating!$H:$H,"Smart mode")
+SUMIFS(LargeSupplier_Operating!$I:$I,LargeSupplier_Operating!$A:$A,'Table 4'!$A34,LargeSupplier_Operating!$D:$D,"Non-domestic",LargeSupplier_Operating!$E:$E,"Large",LargeSupplier_Operating!$G:$G,"Advanced",LargeSupplier_Operating!$H:$H,"")</f>
        <v>678624</v>
      </c>
      <c r="C34" s="32">
        <f>SUMIFS(LargeSupplier_Operating!$I:$I,LargeSupplier_Operating!$A:$A,'Table 4'!$A34,LargeSupplier_Operating!$D:$D,"Non-domestic",LargeSupplier_Operating!$E:$E,"Large",LargeSupplier_Operating!$G:$G,"Smart",LargeSupplier_Operating!$H:$H,"Traditional mode")</f>
        <v>11459</v>
      </c>
      <c r="D34" s="32">
        <f>SUMIFS(LargeSupplier_Operating!$I:$I,LargeSupplier_Operating!$A:$A,'Table 4'!$A34,LargeSupplier_Operating!$D:$D,"Non-domestic",LargeSupplier_Operating!$E:$E,"Large",LargeSupplier_Operating!$G:$G,"Non-smart",LargeSupplier_Operating!$H:$H,"")</f>
        <v>1673308</v>
      </c>
      <c r="E34" s="104" t="str" cm="1">
        <f t="array" ref="E34">TRIM(_xlfn.XLOOKUP(1,(LargeSupplier_Operating!$A:$A=A34)*(LargeSupplier_Operating!$J:$J&lt;&gt;"")*(LargeSupplier_Operating!$D:$D="Non-domestic"),LargeSupplier_Operating!$J:$J,"",0,1))</f>
        <v>[Notes 9, 10]</v>
      </c>
      <c r="F34" s="32"/>
    </row>
    <row r="35" spans="1:6" x14ac:dyDescent="0.3">
      <c r="A35" s="15" t="s">
        <v>164</v>
      </c>
      <c r="B35" s="32">
        <f>SUMIFS(LargeSupplier_Operating!$I:$I,LargeSupplier_Operating!$A:$A,'Table 4'!$A35,LargeSupplier_Operating!$D:$D,"Non-domestic",LargeSupplier_Operating!$E:$E,"Large",LargeSupplier_Operating!$G:$G,"Smart",LargeSupplier_Operating!$H:$H,"Smart mode")
+SUMIFS(LargeSupplier_Operating!$I:$I,LargeSupplier_Operating!$A:$A,'Table 4'!$A35,LargeSupplier_Operating!$D:$D,"Non-domestic",LargeSupplier_Operating!$E:$E,"Large",LargeSupplier_Operating!$G:$G,"Advanced",LargeSupplier_Operating!$H:$H,"")</f>
        <v>712599</v>
      </c>
      <c r="C35" s="32">
        <f>SUMIFS(LargeSupplier_Operating!$I:$I,LargeSupplier_Operating!$A:$A,'Table 4'!$A35,LargeSupplier_Operating!$D:$D,"Non-domestic",LargeSupplier_Operating!$E:$E,"Large",LargeSupplier_Operating!$G:$G,"Smart",LargeSupplier_Operating!$H:$H,"Traditional mode")</f>
        <v>14279</v>
      </c>
      <c r="D35" s="32">
        <f>SUMIFS(LargeSupplier_Operating!$I:$I,LargeSupplier_Operating!$A:$A,'Table 4'!$A35,LargeSupplier_Operating!$D:$D,"Non-domestic",LargeSupplier_Operating!$E:$E,"Large",LargeSupplier_Operating!$G:$G,"Non-smart",LargeSupplier_Operating!$H:$H,"")</f>
        <v>1637384</v>
      </c>
      <c r="E35" s="104" t="str" cm="1">
        <f t="array" ref="E35">TRIM(_xlfn.XLOOKUP(1,(LargeSupplier_Operating!$A:$A=A35)*(LargeSupplier_Operating!$J:$J&lt;&gt;"")*(LargeSupplier_Operating!$D:$D="Non-domestic"),LargeSupplier_Operating!$J:$J,"",0,1))</f>
        <v>[Note 11]</v>
      </c>
      <c r="F35" s="32"/>
    </row>
    <row r="36" spans="1:6" x14ac:dyDescent="0.3">
      <c r="A36" s="15" t="s">
        <v>165</v>
      </c>
      <c r="B36" s="32">
        <f>SUMIFS(LargeSupplier_Operating!$I:$I,LargeSupplier_Operating!$A:$A,'Table 4'!$A36,LargeSupplier_Operating!$D:$D,"Non-domestic",LargeSupplier_Operating!$E:$E,"Large",LargeSupplier_Operating!$G:$G,"Smart",LargeSupplier_Operating!$H:$H,"Smart mode")
+SUMIFS(LargeSupplier_Operating!$I:$I,LargeSupplier_Operating!$A:$A,'Table 4'!$A36,LargeSupplier_Operating!$D:$D,"Non-domestic",LargeSupplier_Operating!$E:$E,"Large",LargeSupplier_Operating!$G:$G,"Advanced",LargeSupplier_Operating!$H:$H,"")</f>
        <v>754035</v>
      </c>
      <c r="C36" s="32">
        <f>SUMIFS(LargeSupplier_Operating!$I:$I,LargeSupplier_Operating!$A:$A,'Table 4'!$A36,LargeSupplier_Operating!$D:$D,"Non-domestic",LargeSupplier_Operating!$E:$E,"Large",LargeSupplier_Operating!$G:$G,"Smart",LargeSupplier_Operating!$H:$H,"Traditional mode")</f>
        <v>15936</v>
      </c>
      <c r="D36" s="32">
        <f>SUMIFS(LargeSupplier_Operating!$I:$I,LargeSupplier_Operating!$A:$A,'Table 4'!$A36,LargeSupplier_Operating!$D:$D,"Non-domestic",LargeSupplier_Operating!$E:$E,"Large",LargeSupplier_Operating!$G:$G,"Non-smart",LargeSupplier_Operating!$H:$H,"")</f>
        <v>1523624</v>
      </c>
      <c r="E36" s="104" t="str" cm="1">
        <f t="array" ref="E36">TRIM(_xlfn.XLOOKUP(1,(LargeSupplier_Operating!$A:$A=A36)*(LargeSupplier_Operating!$J:$J&lt;&gt;"")*(LargeSupplier_Operating!$D:$D="Non-domestic"),LargeSupplier_Operating!$J:$J,"",0,1))</f>
        <v/>
      </c>
      <c r="F36" s="32"/>
    </row>
    <row r="37" spans="1:6" x14ac:dyDescent="0.3">
      <c r="A37" s="15" t="s">
        <v>166</v>
      </c>
      <c r="B37" s="32">
        <f>SUMIFS(LargeSupplier_Operating!$I:$I,LargeSupplier_Operating!$A:$A,'Table 4'!$A37,LargeSupplier_Operating!$D:$D,"Non-domestic",LargeSupplier_Operating!$E:$E,"Large",LargeSupplier_Operating!$G:$G,"Smart",LargeSupplier_Operating!$H:$H,"Smart mode")
+SUMIFS(LargeSupplier_Operating!$I:$I,LargeSupplier_Operating!$A:$A,'Table 4'!$A37,LargeSupplier_Operating!$D:$D,"Non-domestic",LargeSupplier_Operating!$E:$E,"Large",LargeSupplier_Operating!$G:$G,"Advanced",LargeSupplier_Operating!$H:$H,"")</f>
        <v>748749</v>
      </c>
      <c r="C37" s="32">
        <f>SUMIFS(LargeSupplier_Operating!$I:$I,LargeSupplier_Operating!$A:$A,'Table 4'!$A37,LargeSupplier_Operating!$D:$D,"Non-domestic",LargeSupplier_Operating!$E:$E,"Large",LargeSupplier_Operating!$G:$G,"Smart",LargeSupplier_Operating!$H:$H,"Traditional mode")</f>
        <v>17747</v>
      </c>
      <c r="D37" s="32">
        <f>SUMIFS(LargeSupplier_Operating!$I:$I,LargeSupplier_Operating!$A:$A,'Table 4'!$A37,LargeSupplier_Operating!$D:$D,"Non-domestic",LargeSupplier_Operating!$E:$E,"Large",LargeSupplier_Operating!$G:$G,"Non-smart",LargeSupplier_Operating!$H:$H,"")</f>
        <v>1523847</v>
      </c>
      <c r="E37" s="104" t="str" cm="1">
        <f t="array" ref="E37">TRIM(_xlfn.XLOOKUP(1,(LargeSupplier_Operating!$A:$A=A37)*(LargeSupplier_Operating!$J:$J&lt;&gt;"")*(LargeSupplier_Operating!$D:$D="Non-domestic"),LargeSupplier_Operating!$J:$J,"",0,1))</f>
        <v/>
      </c>
      <c r="F37" s="32"/>
    </row>
    <row r="38" spans="1:6" x14ac:dyDescent="0.3">
      <c r="A38" s="15" t="s">
        <v>167</v>
      </c>
      <c r="B38" s="32">
        <f>SUMIFS(LargeSupplier_Operating!$I:$I,LargeSupplier_Operating!$A:$A,'Table 4'!$A38,LargeSupplier_Operating!$D:$D,"Non-domestic",LargeSupplier_Operating!$E:$E,"Large",LargeSupplier_Operating!$G:$G,"Smart",LargeSupplier_Operating!$H:$H,"Smart mode")
+SUMIFS(LargeSupplier_Operating!$I:$I,LargeSupplier_Operating!$A:$A,'Table 4'!$A38,LargeSupplier_Operating!$D:$D,"Non-domestic",LargeSupplier_Operating!$E:$E,"Large",LargeSupplier_Operating!$G:$G,"Advanced",LargeSupplier_Operating!$H:$H,"")</f>
        <v>980148</v>
      </c>
      <c r="C38" s="32">
        <f>SUMIFS(LargeSupplier_Operating!$I:$I,LargeSupplier_Operating!$A:$A,'Table 4'!$A38,LargeSupplier_Operating!$D:$D,"Non-domestic",LargeSupplier_Operating!$E:$E,"Large",LargeSupplier_Operating!$G:$G,"Smart",LargeSupplier_Operating!$H:$H,"Traditional mode")</f>
        <v>16897</v>
      </c>
      <c r="D38" s="32">
        <f>SUMIFS(LargeSupplier_Operating!$I:$I,LargeSupplier_Operating!$A:$A,'Table 4'!$A38,LargeSupplier_Operating!$D:$D,"Non-domestic",LargeSupplier_Operating!$E:$E,"Large",LargeSupplier_Operating!$G:$G,"Non-smart",LargeSupplier_Operating!$H:$H,"")</f>
        <v>1627008</v>
      </c>
      <c r="E38" s="104" t="str" cm="1">
        <f t="array" ref="E38">TRIM(_xlfn.XLOOKUP(1,(LargeSupplier_Operating!$A:$A=A38)*(LargeSupplier_Operating!$J:$J&lt;&gt;"")*(LargeSupplier_Operating!$D:$D="Non-domestic"),LargeSupplier_Operating!$J:$J,"",0,1))</f>
        <v>[Notes 12, 13]</v>
      </c>
      <c r="F38" s="32"/>
    </row>
    <row r="39" spans="1:6" x14ac:dyDescent="0.3">
      <c r="A39" s="15" t="s">
        <v>168</v>
      </c>
      <c r="B39" s="32">
        <f>SUMIFS(LargeSupplier_Operating!$I:$I,LargeSupplier_Operating!$A:$A,'Table 4'!$A39,LargeSupplier_Operating!$D:$D,"Non-domestic",LargeSupplier_Operating!$E:$E,"Large",LargeSupplier_Operating!$G:$G,"Smart",LargeSupplier_Operating!$H:$H,"Smart mode")
+SUMIFS(LargeSupplier_Operating!$I:$I,LargeSupplier_Operating!$A:$A,'Table 4'!$A39,LargeSupplier_Operating!$D:$D,"Non-domestic",LargeSupplier_Operating!$E:$E,"Large",LargeSupplier_Operating!$G:$G,"Advanced",LargeSupplier_Operating!$H:$H,"")</f>
        <v>996622</v>
      </c>
      <c r="C39" s="32">
        <f>SUMIFS(LargeSupplier_Operating!$I:$I,LargeSupplier_Operating!$A:$A,'Table 4'!$A39,LargeSupplier_Operating!$D:$D,"Non-domestic",LargeSupplier_Operating!$E:$E,"Large",LargeSupplier_Operating!$G:$G,"Smart",LargeSupplier_Operating!$H:$H,"Traditional mode")</f>
        <v>19195</v>
      </c>
      <c r="D39" s="32">
        <f>SUMIFS(LargeSupplier_Operating!$I:$I,LargeSupplier_Operating!$A:$A,'Table 4'!$A39,LargeSupplier_Operating!$D:$D,"Non-domestic",LargeSupplier_Operating!$E:$E,"Large",LargeSupplier_Operating!$G:$G,"Non-smart",LargeSupplier_Operating!$H:$H,"")</f>
        <v>1599013</v>
      </c>
      <c r="E39" s="104" t="str" cm="1">
        <f t="array" ref="E39">TRIM(_xlfn.XLOOKUP(1,(LargeSupplier_Operating!$A:$A=A39)*(LargeSupplier_Operating!$J:$J&lt;&gt;"")*(LargeSupplier_Operating!$D:$D="Non-domestic"),LargeSupplier_Operating!$J:$J,"",0,1))</f>
        <v/>
      </c>
      <c r="F39" s="32"/>
    </row>
    <row r="40" spans="1:6" x14ac:dyDescent="0.3">
      <c r="A40" s="15" t="s">
        <v>169</v>
      </c>
      <c r="B40" s="32">
        <f>SUMIFS(LargeSupplier_Operating!$I:$I,LargeSupplier_Operating!$A:$A,'Table 4'!$A40,LargeSupplier_Operating!$D:$D,"Non-domestic",LargeSupplier_Operating!$E:$E,"Large",LargeSupplier_Operating!$G:$G,"Smart",LargeSupplier_Operating!$H:$H,"Smart mode")
+SUMIFS(LargeSupplier_Operating!$I:$I,LargeSupplier_Operating!$A:$A,'Table 4'!$A40,LargeSupplier_Operating!$D:$D,"Non-domestic",LargeSupplier_Operating!$E:$E,"Large",LargeSupplier_Operating!$G:$G,"Advanced",LargeSupplier_Operating!$H:$H,"")</f>
        <v>1000482</v>
      </c>
      <c r="C40" s="32">
        <f>SUMIFS(LargeSupplier_Operating!$I:$I,LargeSupplier_Operating!$A:$A,'Table 4'!$A40,LargeSupplier_Operating!$D:$D,"Non-domestic",LargeSupplier_Operating!$E:$E,"Large",LargeSupplier_Operating!$G:$G,"Smart",LargeSupplier_Operating!$H:$H,"Traditional mode")</f>
        <v>19231</v>
      </c>
      <c r="D40" s="32">
        <f>SUMIFS(LargeSupplier_Operating!$I:$I,LargeSupplier_Operating!$A:$A,'Table 4'!$A40,LargeSupplier_Operating!$D:$D,"Non-domestic",LargeSupplier_Operating!$E:$E,"Large",LargeSupplier_Operating!$G:$G,"Non-smart",LargeSupplier_Operating!$H:$H,"")</f>
        <v>1592523</v>
      </c>
      <c r="E40" s="104" t="str" cm="1">
        <f t="array" ref="E40">TRIM(_xlfn.XLOOKUP(1,(LargeSupplier_Operating!$A:$A=A40)*(LargeSupplier_Operating!$J:$J&lt;&gt;"")*(LargeSupplier_Operating!$D:$D="Non-domestic"),LargeSupplier_Operating!$J:$J,"",0,1))</f>
        <v/>
      </c>
      <c r="F40" s="32"/>
    </row>
    <row r="41" spans="1:6" x14ac:dyDescent="0.3">
      <c r="A41" s="15" t="s">
        <v>170</v>
      </c>
      <c r="B41" s="32">
        <f>SUMIFS(LargeSupplier_Operating!$I:$I,LargeSupplier_Operating!$A:$A,'Table 4'!$A41,LargeSupplier_Operating!$D:$D,"Non-domestic",LargeSupplier_Operating!$E:$E,"Large",LargeSupplier_Operating!$G:$G,"Smart",LargeSupplier_Operating!$H:$H,"Smart mode")
+SUMIFS(LargeSupplier_Operating!$I:$I,LargeSupplier_Operating!$A:$A,'Table 4'!$A41,LargeSupplier_Operating!$D:$D,"Non-domestic",LargeSupplier_Operating!$E:$E,"Large",LargeSupplier_Operating!$G:$G,"Advanced",LargeSupplier_Operating!$H:$H,"")</f>
        <v>1000660</v>
      </c>
      <c r="C41" s="32">
        <f>SUMIFS(LargeSupplier_Operating!$I:$I,LargeSupplier_Operating!$A:$A,'Table 4'!$A41,LargeSupplier_Operating!$D:$D,"Non-domestic",LargeSupplier_Operating!$E:$E,"Large",LargeSupplier_Operating!$G:$G,"Smart",LargeSupplier_Operating!$H:$H,"Traditional mode")</f>
        <v>24987</v>
      </c>
      <c r="D41" s="32">
        <f>SUMIFS(LargeSupplier_Operating!$I:$I,LargeSupplier_Operating!$A:$A,'Table 4'!$A41,LargeSupplier_Operating!$D:$D,"Non-domestic",LargeSupplier_Operating!$E:$E,"Large",LargeSupplier_Operating!$G:$G,"Non-smart",LargeSupplier_Operating!$H:$H,"")</f>
        <v>1563736</v>
      </c>
      <c r="E41" s="104" t="str" cm="1">
        <f t="array" ref="E41">TRIM(_xlfn.XLOOKUP(1,(LargeSupplier_Operating!$A:$A=A41)*(LargeSupplier_Operating!$J:$J&lt;&gt;"")*(LargeSupplier_Operating!$D:$D="Non-domestic"),LargeSupplier_Operating!$J:$J,"",0,1))</f>
        <v/>
      </c>
      <c r="F41" s="32"/>
    </row>
    <row r="42" spans="1:6" x14ac:dyDescent="0.3">
      <c r="A42" s="15" t="s">
        <v>171</v>
      </c>
      <c r="B42" s="32">
        <f>SUMIFS(LargeSupplier_Operating!$I:$I,LargeSupplier_Operating!$A:$A,'Table 4'!$A42,LargeSupplier_Operating!$D:$D,"Non-domestic",LargeSupplier_Operating!$E:$E,"Large",LargeSupplier_Operating!$G:$G,"Smart",LargeSupplier_Operating!$H:$H,"Smart mode")
+SUMIFS(LargeSupplier_Operating!$I:$I,LargeSupplier_Operating!$A:$A,'Table 4'!$A42,LargeSupplier_Operating!$D:$D,"Non-domestic",LargeSupplier_Operating!$E:$E,"Large",LargeSupplier_Operating!$G:$G,"Advanced",LargeSupplier_Operating!$H:$H,"")</f>
        <v>1028842</v>
      </c>
      <c r="C42" s="32">
        <f>SUMIFS(LargeSupplier_Operating!$I:$I,LargeSupplier_Operating!$A:$A,'Table 4'!$A42,LargeSupplier_Operating!$D:$D,"Non-domestic",LargeSupplier_Operating!$E:$E,"Large",LargeSupplier_Operating!$G:$G,"Smart",LargeSupplier_Operating!$H:$H,"Traditional mode")</f>
        <v>28201</v>
      </c>
      <c r="D42" s="32">
        <f>SUMIFS(LargeSupplier_Operating!$I:$I,LargeSupplier_Operating!$A:$A,'Table 4'!$A42,LargeSupplier_Operating!$D:$D,"Non-domestic",LargeSupplier_Operating!$E:$E,"Large",LargeSupplier_Operating!$G:$G,"Non-smart",LargeSupplier_Operating!$H:$H,"")</f>
        <v>1504771</v>
      </c>
      <c r="E42" s="104" t="str" cm="1">
        <f t="array" ref="E42">TRIM(_xlfn.XLOOKUP(1,(LargeSupplier_Operating!$A:$A=A42)*(LargeSupplier_Operating!$J:$J&lt;&gt;"")*(LargeSupplier_Operating!$D:$D="Non-domestic"),LargeSupplier_Operating!$J:$J,"",0,1))</f>
        <v>[Notes 17, 18, 19]</v>
      </c>
      <c r="F42" s="32"/>
    </row>
    <row r="43" spans="1:6" x14ac:dyDescent="0.3">
      <c r="A43" s="15" t="s">
        <v>172</v>
      </c>
      <c r="B43" s="32">
        <f>SUMIFS(LargeSupplier_Operating!$I:$I,LargeSupplier_Operating!$A:$A,'Table 4'!$A43,LargeSupplier_Operating!$D:$D,"Non-domestic",LargeSupplier_Operating!$E:$E,"Large",LargeSupplier_Operating!$G:$G,"Smart",LargeSupplier_Operating!$H:$H,"Smart mode")
+SUMIFS(LargeSupplier_Operating!$I:$I,LargeSupplier_Operating!$A:$A,'Table 4'!$A43,LargeSupplier_Operating!$D:$D,"Non-domestic",LargeSupplier_Operating!$E:$E,"Large",LargeSupplier_Operating!$G:$G,"Advanced",LargeSupplier_Operating!$H:$H,"")</f>
        <v>1046424</v>
      </c>
      <c r="C43" s="32">
        <f>SUMIFS(LargeSupplier_Operating!$I:$I,LargeSupplier_Operating!$A:$A,'Table 4'!$A43,LargeSupplier_Operating!$D:$D,"Non-domestic",LargeSupplier_Operating!$E:$E,"Large",LargeSupplier_Operating!$G:$G,"Smart",LargeSupplier_Operating!$H:$H,"Traditional mode")</f>
        <v>29487</v>
      </c>
      <c r="D43" s="32">
        <f>SUMIFS(LargeSupplier_Operating!$I:$I,LargeSupplier_Operating!$A:$A,'Table 4'!$A43,LargeSupplier_Operating!$D:$D,"Non-domestic",LargeSupplier_Operating!$E:$E,"Large",LargeSupplier_Operating!$G:$G,"Non-smart",LargeSupplier_Operating!$H:$H,"")</f>
        <v>1474410</v>
      </c>
      <c r="E43" s="104" t="str" cm="1">
        <f t="array" ref="E43">TRIM(_xlfn.XLOOKUP(1,(LargeSupplier_Operating!$A:$A=A43)*(LargeSupplier_Operating!$J:$J&lt;&gt;"")*(LargeSupplier_Operating!$D:$D="Non-domestic"),LargeSupplier_Operating!$J:$J,"",0,1))</f>
        <v/>
      </c>
      <c r="F43" s="32"/>
    </row>
    <row r="44" spans="1:6" x14ac:dyDescent="0.3">
      <c r="A44" s="15" t="s">
        <v>173</v>
      </c>
      <c r="B44" s="32">
        <f>SUMIFS(LargeSupplier_Operating!$I:$I,LargeSupplier_Operating!$A:$A,'Table 4'!$A44,LargeSupplier_Operating!$D:$D,"Non-domestic",LargeSupplier_Operating!$E:$E,"Large",LargeSupplier_Operating!$G:$G,"Smart",LargeSupplier_Operating!$H:$H,"Smart mode")
+SUMIFS(LargeSupplier_Operating!$I:$I,LargeSupplier_Operating!$A:$A,'Table 4'!$A44,LargeSupplier_Operating!$D:$D,"Non-domestic",LargeSupplier_Operating!$E:$E,"Large",LargeSupplier_Operating!$G:$G,"Advanced",LargeSupplier_Operating!$H:$H,"")</f>
        <v>1067303</v>
      </c>
      <c r="C44" s="32">
        <f>SUMIFS(LargeSupplier_Operating!$I:$I,LargeSupplier_Operating!$A:$A,'Table 4'!$A44,LargeSupplier_Operating!$D:$D,"Non-domestic",LargeSupplier_Operating!$E:$E,"Large",LargeSupplier_Operating!$G:$G,"Smart",LargeSupplier_Operating!$H:$H,"Traditional mode")</f>
        <v>37529</v>
      </c>
      <c r="D44" s="32">
        <f>SUMIFS(LargeSupplier_Operating!$I:$I,LargeSupplier_Operating!$A:$A,'Table 4'!$A44,LargeSupplier_Operating!$D:$D,"Non-domestic",LargeSupplier_Operating!$E:$E,"Large",LargeSupplier_Operating!$G:$G,"Non-smart",LargeSupplier_Operating!$H:$H,"")</f>
        <v>1434692</v>
      </c>
      <c r="E44" s="104" t="str" cm="1">
        <f t="array" ref="E44">TRIM(_xlfn.XLOOKUP(1,(LargeSupplier_Operating!$A:$A=A44)*(LargeSupplier_Operating!$J:$J&lt;&gt;"")*(LargeSupplier_Operating!$D:$D="Non-domestic"),LargeSupplier_Operating!$J:$J,"",0,1))</f>
        <v/>
      </c>
      <c r="F44" s="32"/>
    </row>
    <row r="45" spans="1:6" x14ac:dyDescent="0.3">
      <c r="A45" s="15" t="s">
        <v>174</v>
      </c>
      <c r="B45" s="32">
        <f>SUMIFS(LargeSupplier_Operating!$I:$I,LargeSupplier_Operating!$A:$A,'Table 4'!$A45,LargeSupplier_Operating!$D:$D,"Non-domestic",LargeSupplier_Operating!$E:$E,"Large",LargeSupplier_Operating!$G:$G,"Smart",LargeSupplier_Operating!$H:$H,"Smart mode")
+SUMIFS(LargeSupplier_Operating!$I:$I,LargeSupplier_Operating!$A:$A,'Table 4'!$A45,LargeSupplier_Operating!$D:$D,"Non-domestic",LargeSupplier_Operating!$E:$E,"Large",LargeSupplier_Operating!$G:$G,"Advanced",LargeSupplier_Operating!$H:$H,"")</f>
        <v>1116056</v>
      </c>
      <c r="C45" s="32">
        <f>SUMIFS(LargeSupplier_Operating!$I:$I,LargeSupplier_Operating!$A:$A,'Table 4'!$A45,LargeSupplier_Operating!$D:$D,"Non-domestic",LargeSupplier_Operating!$E:$E,"Large",LargeSupplier_Operating!$G:$G,"Smart",LargeSupplier_Operating!$H:$H,"Traditional mode")</f>
        <v>51567</v>
      </c>
      <c r="D45" s="32">
        <f>SUMIFS(LargeSupplier_Operating!$I:$I,LargeSupplier_Operating!$A:$A,'Table 4'!$A45,LargeSupplier_Operating!$D:$D,"Non-domestic",LargeSupplier_Operating!$E:$E,"Large",LargeSupplier_Operating!$G:$G,"Non-smart",LargeSupplier_Operating!$H:$H,"")</f>
        <v>1378509</v>
      </c>
      <c r="E45" s="104" t="str" cm="1">
        <f t="array" ref="E45">TRIM(_xlfn.XLOOKUP(1,(LargeSupplier_Operating!$A:$A=A45)*(LargeSupplier_Operating!$J:$J&lt;&gt;"")*(LargeSupplier_Operating!$D:$D="Non-domestic"),LargeSupplier_Operating!$J:$J,"",0,1))</f>
        <v>[Note 20]</v>
      </c>
      <c r="F45" s="32"/>
    </row>
    <row r="46" spans="1:6" x14ac:dyDescent="0.3">
      <c r="A46" s="15" t="s">
        <v>175</v>
      </c>
      <c r="B46" s="32">
        <f>SUMIFS(LargeSupplier_Operating!$I:$I,LargeSupplier_Operating!$A:$A,'Table 4'!$A46,LargeSupplier_Operating!$D:$D,"Non-domestic",LargeSupplier_Operating!$E:$E,"Large",LargeSupplier_Operating!$G:$G,"Smart",LargeSupplier_Operating!$H:$H,"Smart mode")
+SUMIFS(LargeSupplier_Operating!$I:$I,LargeSupplier_Operating!$A:$A,'Table 4'!$A46,LargeSupplier_Operating!$D:$D,"Non-domestic",LargeSupplier_Operating!$E:$E,"Large",LargeSupplier_Operating!$G:$G,"Advanced",LargeSupplier_Operating!$H:$H,"")</f>
        <v>1149721</v>
      </c>
      <c r="C46" s="32">
        <f>SUMIFS(LargeSupplier_Operating!$I:$I,LargeSupplier_Operating!$A:$A,'Table 4'!$A46,LargeSupplier_Operating!$D:$D,"Non-domestic",LargeSupplier_Operating!$E:$E,"Large",LargeSupplier_Operating!$G:$G,"Smart",LargeSupplier_Operating!$H:$H,"Traditional mode")</f>
        <v>29396</v>
      </c>
      <c r="D46" s="32">
        <f>SUMIFS(LargeSupplier_Operating!$I:$I,LargeSupplier_Operating!$A:$A,'Table 4'!$A46,LargeSupplier_Operating!$D:$D,"Non-domestic",LargeSupplier_Operating!$E:$E,"Large",LargeSupplier_Operating!$G:$G,"Non-smart",LargeSupplier_Operating!$H:$H,"")</f>
        <v>1390470</v>
      </c>
      <c r="E46" s="104" t="str" cm="1">
        <f t="array" ref="E46">TRIM(_xlfn.XLOOKUP(1,(LargeSupplier_Operating!$A:$A=A46)*(LargeSupplier_Operating!$J:$J&lt;&gt;"")*(LargeSupplier_Operating!$D:$D="Non-domestic"),LargeSupplier_Operating!$J:$J,"",0,1))</f>
        <v>[Note 21]</v>
      </c>
      <c r="F46" s="32"/>
    </row>
    <row r="47" spans="1:6" x14ac:dyDescent="0.3">
      <c r="A47" s="15" t="s">
        <v>176</v>
      </c>
      <c r="B47" s="32">
        <f>SUMIFS(LargeSupplier_Operating!$I:$I,LargeSupplier_Operating!$A:$A,'Table 4'!$A47,LargeSupplier_Operating!$D:$D,"Non-domestic",LargeSupplier_Operating!$E:$E,"Large",LargeSupplier_Operating!$G:$G,"Smart",LargeSupplier_Operating!$H:$H,"Smart mode")
+SUMIFS(LargeSupplier_Operating!$I:$I,LargeSupplier_Operating!$A:$A,'Table 4'!$A47,LargeSupplier_Operating!$D:$D,"Non-domestic",LargeSupplier_Operating!$E:$E,"Large",LargeSupplier_Operating!$G:$G,"Advanced",LargeSupplier_Operating!$H:$H,"")</f>
        <v>1168011</v>
      </c>
      <c r="C47" s="32">
        <f>SUMIFS(LargeSupplier_Operating!$I:$I,LargeSupplier_Operating!$A:$A,'Table 4'!$A47,LargeSupplier_Operating!$D:$D,"Non-domestic",LargeSupplier_Operating!$E:$E,"Large",LargeSupplier_Operating!$G:$G,"Smart",LargeSupplier_Operating!$H:$H,"Traditional mode")</f>
        <v>34691</v>
      </c>
      <c r="D47" s="32">
        <f>SUMIFS(LargeSupplier_Operating!$I:$I,LargeSupplier_Operating!$A:$A,'Table 4'!$A47,LargeSupplier_Operating!$D:$D,"Non-domestic",LargeSupplier_Operating!$E:$E,"Large",LargeSupplier_Operating!$G:$G,"Non-smart",LargeSupplier_Operating!$H:$H,"")</f>
        <v>1370218</v>
      </c>
      <c r="E47" s="104" t="str" cm="1">
        <f t="array" ref="E47">TRIM(_xlfn.XLOOKUP(1,(LargeSupplier_Operating!$A:$A=A47)*(LargeSupplier_Operating!$J:$J&lt;&gt;"")*(LargeSupplier_Operating!$D:$D="Non-domestic"),LargeSupplier_Operating!$J:$J,"",0,1))</f>
        <v/>
      </c>
      <c r="F47" s="32"/>
    </row>
    <row r="48" spans="1:6" x14ac:dyDescent="0.3">
      <c r="A48" s="15" t="s">
        <v>177</v>
      </c>
      <c r="B48" s="32">
        <f>SUMIFS(LargeSupplier_Operating!$I:$I,LargeSupplier_Operating!$A:$A,'Table 4'!$A48,LargeSupplier_Operating!$D:$D,"Non-domestic",LargeSupplier_Operating!$E:$E,"Large",LargeSupplier_Operating!$G:$G,"Smart",LargeSupplier_Operating!$H:$H,"Smart mode")
+SUMIFS(LargeSupplier_Operating!$I:$I,LargeSupplier_Operating!$A:$A,'Table 4'!$A48,LargeSupplier_Operating!$D:$D,"Non-domestic",LargeSupplier_Operating!$E:$E,"Large",LargeSupplier_Operating!$G:$G,"Advanced",LargeSupplier_Operating!$H:$H,"")</f>
        <v>1199400</v>
      </c>
      <c r="C48" s="32">
        <f>SUMIFS(LargeSupplier_Operating!$I:$I,LargeSupplier_Operating!$A:$A,'Table 4'!$A48,LargeSupplier_Operating!$D:$D,"Non-domestic",LargeSupplier_Operating!$E:$E,"Large",LargeSupplier_Operating!$G:$G,"Smart",LargeSupplier_Operating!$H:$H,"Traditional mode")</f>
        <v>47355</v>
      </c>
      <c r="D48" s="32">
        <f>SUMIFS(LargeSupplier_Operating!$I:$I,LargeSupplier_Operating!$A:$A,'Table 4'!$A48,LargeSupplier_Operating!$D:$D,"Non-domestic",LargeSupplier_Operating!$E:$E,"Large",LargeSupplier_Operating!$G:$G,"Non-smart",LargeSupplier_Operating!$H:$H,"")</f>
        <v>1414841</v>
      </c>
      <c r="E48" s="104" t="str" cm="1">
        <f t="array" ref="E48">TRIM(_xlfn.XLOOKUP(1,(LargeSupplier_Operating!$A:$A=A48)*(LargeSupplier_Operating!$J:$J&lt;&gt;"")*(LargeSupplier_Operating!$D:$D="Non-domestic"),LargeSupplier_Operating!$J:$J,"",0,1))</f>
        <v/>
      </c>
      <c r="F48" s="32"/>
    </row>
    <row r="49" spans="1:6" x14ac:dyDescent="0.3">
      <c r="A49" s="15" t="s">
        <v>178</v>
      </c>
      <c r="B49" s="32">
        <f>SUMIFS(LargeSupplier_Operating!$I:$I,LargeSupplier_Operating!$A:$A,'Table 4'!$A49,LargeSupplier_Operating!$D:$D,"Non-domestic",LargeSupplier_Operating!$E:$E,"Large",LargeSupplier_Operating!$G:$G,"Smart",LargeSupplier_Operating!$H:$H,"Smart mode")
+SUMIFS(LargeSupplier_Operating!$I:$I,LargeSupplier_Operating!$A:$A,'Table 4'!$A49,LargeSupplier_Operating!$D:$D,"Non-domestic",LargeSupplier_Operating!$E:$E,"Large",LargeSupplier_Operating!$G:$G,"Advanced",LargeSupplier_Operating!$H:$H,"")</f>
        <v>1200693</v>
      </c>
      <c r="C49" s="32">
        <f>SUMIFS(LargeSupplier_Operating!$I:$I,LargeSupplier_Operating!$A:$A,'Table 4'!$A49,LargeSupplier_Operating!$D:$D,"Non-domestic",LargeSupplier_Operating!$E:$E,"Large",LargeSupplier_Operating!$G:$G,"Smart",LargeSupplier_Operating!$H:$H,"Traditional mode")</f>
        <v>36273</v>
      </c>
      <c r="D49" s="32">
        <f>SUMIFS(LargeSupplier_Operating!$I:$I,LargeSupplier_Operating!$A:$A,'Table 4'!$A49,LargeSupplier_Operating!$D:$D,"Non-domestic",LargeSupplier_Operating!$E:$E,"Large",LargeSupplier_Operating!$G:$G,"Non-smart",LargeSupplier_Operating!$H:$H,"")</f>
        <v>1308371</v>
      </c>
      <c r="E49" s="104" t="str" cm="1">
        <f t="array" ref="E49">TRIM(_xlfn.XLOOKUP(1,(LargeSupplier_Operating!$A:$A=A49)*(LargeSupplier_Operating!$J:$J&lt;&gt;"")*(LargeSupplier_Operating!$D:$D="Non-domestic"),LargeSupplier_Operating!$J:$J,"",0,1))</f>
        <v/>
      </c>
      <c r="F49" s="32"/>
    </row>
    <row r="50" spans="1:6" x14ac:dyDescent="0.3">
      <c r="A50" s="15" t="s">
        <v>179</v>
      </c>
      <c r="B50" s="32">
        <f>SUMIFS(LargeSupplier_Operating!$I:$I,LargeSupplier_Operating!$A:$A,'Table 4'!$A50,LargeSupplier_Operating!$D:$D,"Non-domestic",LargeSupplier_Operating!$E:$E,"Large",LargeSupplier_Operating!$G:$G,"Smart",LargeSupplier_Operating!$H:$H,"Smart mode")
+SUMIFS(LargeSupplier_Operating!$I:$I,LargeSupplier_Operating!$A:$A,'Table 4'!$A50,LargeSupplier_Operating!$D:$D,"Non-domestic",LargeSupplier_Operating!$E:$E,"Large",LargeSupplier_Operating!$G:$G,"Advanced",LargeSupplier_Operating!$H:$H,"")</f>
        <v>1213776</v>
      </c>
      <c r="C50" s="32">
        <f>SUMIFS(LargeSupplier_Operating!$I:$I,LargeSupplier_Operating!$A:$A,'Table 4'!$A50,LargeSupplier_Operating!$D:$D,"Non-domestic",LargeSupplier_Operating!$E:$E,"Large",LargeSupplier_Operating!$G:$G,"Smart",LargeSupplier_Operating!$H:$H,"Traditional mode")</f>
        <v>34212</v>
      </c>
      <c r="D50" s="32">
        <f>SUMIFS(LargeSupplier_Operating!$I:$I,LargeSupplier_Operating!$A:$A,'Table 4'!$A50,LargeSupplier_Operating!$D:$D,"Non-domestic",LargeSupplier_Operating!$E:$E,"Large",LargeSupplier_Operating!$G:$G,"Non-smart",LargeSupplier_Operating!$H:$H,"")</f>
        <v>1264636</v>
      </c>
      <c r="E50" s="104" t="str" cm="1">
        <f t="array" ref="E50">TRIM(_xlfn.XLOOKUP(1,(LargeSupplier_Operating!$A:$A=A50)*(LargeSupplier_Operating!$J:$J&lt;&gt;"")*(LargeSupplier_Operating!$D:$D="Non-domestic"),LargeSupplier_Operating!$J:$J,"",0,1))</f>
        <v/>
      </c>
      <c r="F50" s="32"/>
    </row>
    <row r="51" spans="1:6" x14ac:dyDescent="0.3">
      <c r="A51" s="15" t="s">
        <v>180</v>
      </c>
      <c r="B51" s="32">
        <f>SUMIFS(LargeSupplier_Operating!$I:$I,LargeSupplier_Operating!$A:$A,'Table 4'!$A51,LargeSupplier_Operating!$D:$D,"Non-domestic",LargeSupplier_Operating!$E:$E,"Large",LargeSupplier_Operating!$G:$G,"Smart",LargeSupplier_Operating!$H:$H,"Smart mode")
+SUMIFS(LargeSupplier_Operating!$I:$I,LargeSupplier_Operating!$A:$A,'Table 4'!$A51,LargeSupplier_Operating!$D:$D,"Non-domestic",LargeSupplier_Operating!$E:$E,"Large",LargeSupplier_Operating!$G:$G,"Advanced",LargeSupplier_Operating!$H:$H,"")</f>
        <v>1243331</v>
      </c>
      <c r="C51" s="32">
        <f>SUMIFS(LargeSupplier_Operating!$I:$I,LargeSupplier_Operating!$A:$A,'Table 4'!$A51,LargeSupplier_Operating!$D:$D,"Non-domestic",LargeSupplier_Operating!$E:$E,"Large",LargeSupplier_Operating!$G:$G,"Smart",LargeSupplier_Operating!$H:$H,"Traditional mode")</f>
        <v>35532</v>
      </c>
      <c r="D51" s="32">
        <f>SUMIFS(LargeSupplier_Operating!$I:$I,LargeSupplier_Operating!$A:$A,'Table 4'!$A51,LargeSupplier_Operating!$D:$D,"Non-domestic",LargeSupplier_Operating!$E:$E,"Large",LargeSupplier_Operating!$G:$G,"Non-smart",LargeSupplier_Operating!$H:$H,"")</f>
        <v>1237308</v>
      </c>
      <c r="E51" s="104" t="str" cm="1">
        <f t="array" ref="E51">TRIM(_xlfn.XLOOKUP(1,(LargeSupplier_Operating!$A:$A=A51)*(LargeSupplier_Operating!$J:$J&lt;&gt;"")*(LargeSupplier_Operating!$D:$D="Non-domestic"),LargeSupplier_Operating!$J:$J,"",0,1))</f>
        <v/>
      </c>
      <c r="F51" s="32"/>
    </row>
    <row r="52" spans="1:6" x14ac:dyDescent="0.3">
      <c r="A52" s="15" t="s">
        <v>181</v>
      </c>
      <c r="B52" s="32">
        <f>SUMIFS(LargeSupplier_Operating!$I:$I,LargeSupplier_Operating!$A:$A,'Table 4'!$A52,LargeSupplier_Operating!$D:$D,"Non-domestic",LargeSupplier_Operating!$E:$E,"Large",LargeSupplier_Operating!$G:$G,"Smart",LargeSupplier_Operating!$H:$H,"Smart mode")
+SUMIFS(LargeSupplier_Operating!$I:$I,LargeSupplier_Operating!$A:$A,'Table 4'!$A52,LargeSupplier_Operating!$D:$D,"Non-domestic",LargeSupplier_Operating!$E:$E,"Large",LargeSupplier_Operating!$G:$G,"Advanced",LargeSupplier_Operating!$H:$H,"")</f>
        <v>1248837</v>
      </c>
      <c r="C52" s="32">
        <f>SUMIFS(LargeSupplier_Operating!$I:$I,LargeSupplier_Operating!$A:$A,'Table 4'!$A52,LargeSupplier_Operating!$D:$D,"Non-domestic",LargeSupplier_Operating!$E:$E,"Large",LargeSupplier_Operating!$G:$G,"Smart",LargeSupplier_Operating!$H:$H,"Traditional mode")</f>
        <v>45470</v>
      </c>
      <c r="D52" s="32">
        <f>SUMIFS(LargeSupplier_Operating!$I:$I,LargeSupplier_Operating!$A:$A,'Table 4'!$A52,LargeSupplier_Operating!$D:$D,"Non-domestic",LargeSupplier_Operating!$E:$E,"Large",LargeSupplier_Operating!$G:$G,"Non-smart",LargeSupplier_Operating!$H:$H,"")</f>
        <v>1209724</v>
      </c>
      <c r="E52" s="104" t="str" cm="1">
        <f t="array" ref="E52">TRIM(_xlfn.XLOOKUP(1,(LargeSupplier_Operating!$A:$A=A52)*(LargeSupplier_Operating!$J:$J&lt;&gt;"")*(LargeSupplier_Operating!$D:$D="Non-domestic"),LargeSupplier_Operating!$J:$J,"",0,1))</f>
        <v/>
      </c>
      <c r="F52" s="32"/>
    </row>
    <row r="53" spans="1:6" x14ac:dyDescent="0.3">
      <c r="A53" s="15" t="s">
        <v>182</v>
      </c>
      <c r="B53" s="32">
        <f>SUMIFS(LargeSupplier_Operating!$I:$I,LargeSupplier_Operating!$A:$A,'Table 4'!$A53,LargeSupplier_Operating!$D:$D,"Non-domestic",LargeSupplier_Operating!$E:$E,"Large",LargeSupplier_Operating!$G:$G,"Smart",LargeSupplier_Operating!$H:$H,"Smart mode")
+SUMIFS(LargeSupplier_Operating!$I:$I,LargeSupplier_Operating!$A:$A,'Table 4'!$A53,LargeSupplier_Operating!$D:$D,"Non-domestic",LargeSupplier_Operating!$E:$E,"Large",LargeSupplier_Operating!$G:$G,"Advanced",LargeSupplier_Operating!$H:$H,"")</f>
        <v>1256191</v>
      </c>
      <c r="C53" s="32">
        <f>SUMIFS(LargeSupplier_Operating!$I:$I,LargeSupplier_Operating!$A:$A,'Table 4'!$A53,LargeSupplier_Operating!$D:$D,"Non-domestic",LargeSupplier_Operating!$E:$E,"Large",LargeSupplier_Operating!$G:$G,"Smart",LargeSupplier_Operating!$H:$H,"Traditional mode")</f>
        <v>43285</v>
      </c>
      <c r="D53" s="32">
        <f>SUMIFS(LargeSupplier_Operating!$I:$I,LargeSupplier_Operating!$A:$A,'Table 4'!$A53,LargeSupplier_Operating!$D:$D,"Non-domestic",LargeSupplier_Operating!$E:$E,"Large",LargeSupplier_Operating!$G:$G,"Non-smart",LargeSupplier_Operating!$H:$H,"")</f>
        <v>1159157</v>
      </c>
      <c r="E53" s="104" t="str" cm="1">
        <f t="array" ref="E53">TRIM(_xlfn.XLOOKUP(1,(LargeSupplier_Operating!$A:$A=A53)*(LargeSupplier_Operating!$J:$J&lt;&gt;"")*(LargeSupplier_Operating!$D:$D="Non-domestic"),LargeSupplier_Operating!$J:$J,"",0,1))</f>
        <v/>
      </c>
      <c r="F53" s="32"/>
    </row>
    <row r="54" spans="1:6" x14ac:dyDescent="0.3">
      <c r="A54" s="15" t="s">
        <v>183</v>
      </c>
      <c r="B54" s="32">
        <f>SUMIFS(LargeSupplier_Operating!$I:$I,LargeSupplier_Operating!$A:$A,'Table 4'!$A54,LargeSupplier_Operating!$D:$D,"Non-domestic",LargeSupplier_Operating!$E:$E,"Large",LargeSupplier_Operating!$G:$G,"Smart",LargeSupplier_Operating!$H:$H,"Smart mode")
+SUMIFS(LargeSupplier_Operating!$I:$I,LargeSupplier_Operating!$A:$A,'Table 4'!$A54,LargeSupplier_Operating!$D:$D,"Non-domestic",LargeSupplier_Operating!$E:$E,"Large",LargeSupplier_Operating!$G:$G,"Advanced",LargeSupplier_Operating!$H:$H,"")</f>
        <v>1248258</v>
      </c>
      <c r="C54" s="32">
        <f>SUMIFS(LargeSupplier_Operating!$I:$I,LargeSupplier_Operating!$A:$A,'Table 4'!$A54,LargeSupplier_Operating!$D:$D,"Non-domestic",LargeSupplier_Operating!$E:$E,"Large",LargeSupplier_Operating!$G:$G,"Smart",LargeSupplier_Operating!$H:$H,"Traditional mode")</f>
        <v>37846</v>
      </c>
      <c r="D54" s="32">
        <f>SUMIFS(LargeSupplier_Operating!$I:$I,LargeSupplier_Operating!$A:$A,'Table 4'!$A54,LargeSupplier_Operating!$D:$D,"Non-domestic",LargeSupplier_Operating!$E:$E,"Large",LargeSupplier_Operating!$G:$G,"Non-smart",LargeSupplier_Operating!$H:$H,"")</f>
        <v>1099349</v>
      </c>
      <c r="E54" s="104" t="str" cm="1">
        <f t="array" ref="E54">TRIM(_xlfn.XLOOKUP(1,(LargeSupplier_Operating!$A:$A=A54)*(LargeSupplier_Operating!$J:$J&lt;&gt;"")*(LargeSupplier_Operating!$D:$D="Non-domestic"),LargeSupplier_Operating!$J:$J,"",0,1))</f>
        <v/>
      </c>
      <c r="F54" s="32"/>
    </row>
    <row r="55" spans="1:6" x14ac:dyDescent="0.3">
      <c r="A55" s="15" t="s">
        <v>184</v>
      </c>
      <c r="B55" s="32">
        <f>SUMIFS(LargeSupplier_Operating!$I:$I,LargeSupplier_Operating!$A:$A,'Table 4'!$A55,LargeSupplier_Operating!$D:$D,"Non-domestic",LargeSupplier_Operating!$E:$E,"Large",LargeSupplier_Operating!$G:$G,"Smart",LargeSupplier_Operating!$H:$H,"Smart mode")
+SUMIFS(LargeSupplier_Operating!$I:$I,LargeSupplier_Operating!$A:$A,'Table 4'!$A55,LargeSupplier_Operating!$D:$D,"Non-domestic",LargeSupplier_Operating!$E:$E,"Large",LargeSupplier_Operating!$G:$G,"Advanced",LargeSupplier_Operating!$H:$H,"")</f>
        <v>1161312</v>
      </c>
      <c r="C55" s="32">
        <f>SUMIFS(LargeSupplier_Operating!$I:$I,LargeSupplier_Operating!$A:$A,'Table 4'!$A55,LargeSupplier_Operating!$D:$D,"Non-domestic",LargeSupplier_Operating!$E:$E,"Large",LargeSupplier_Operating!$G:$G,"Smart",LargeSupplier_Operating!$H:$H,"Traditional mode")</f>
        <v>40811</v>
      </c>
      <c r="D55" s="32">
        <f>SUMIFS(LargeSupplier_Operating!$I:$I,LargeSupplier_Operating!$A:$A,'Table 4'!$A55,LargeSupplier_Operating!$D:$D,"Non-domestic",LargeSupplier_Operating!$E:$E,"Large",LargeSupplier_Operating!$G:$G,"Non-smart",LargeSupplier_Operating!$H:$H,"")</f>
        <v>1050821</v>
      </c>
      <c r="E55" s="104" t="str" cm="1">
        <f t="array" ref="E55">TRIM(_xlfn.XLOOKUP(1,(LargeSupplier_Operating!$A:$A=A55)*(LargeSupplier_Operating!$J:$J&lt;&gt;"")*(LargeSupplier_Operating!$D:$D="Non-domestic"),LargeSupplier_Operating!$J:$J,"",0,1))</f>
        <v/>
      </c>
      <c r="F55" s="32"/>
    </row>
    <row r="56" spans="1:6" x14ac:dyDescent="0.3">
      <c r="A56" s="15" t="s">
        <v>185</v>
      </c>
      <c r="B56" s="32">
        <f>SUMIFS(LargeSupplier_Operating!$I:$I,LargeSupplier_Operating!$A:$A,'Table 4'!$A56,LargeSupplier_Operating!$D:$D,"Non-domestic",LargeSupplier_Operating!$E:$E,"Large",LargeSupplier_Operating!$G:$G,"Smart",LargeSupplier_Operating!$H:$H,"Smart mode")
+SUMIFS(LargeSupplier_Operating!$I:$I,LargeSupplier_Operating!$A:$A,'Table 4'!$A56,LargeSupplier_Operating!$D:$D,"Non-domestic",LargeSupplier_Operating!$E:$E,"Large",LargeSupplier_Operating!$G:$G,"Advanced",LargeSupplier_Operating!$H:$H,"")</f>
        <v>1178395</v>
      </c>
      <c r="C56" s="32">
        <f>SUMIFS(LargeSupplier_Operating!$I:$I,LargeSupplier_Operating!$A:$A,'Table 4'!$A56,LargeSupplier_Operating!$D:$D,"Non-domestic",LargeSupplier_Operating!$E:$E,"Large",LargeSupplier_Operating!$G:$G,"Smart",LargeSupplier_Operating!$H:$H,"Traditional mode")</f>
        <v>54708</v>
      </c>
      <c r="D56" s="32">
        <f>SUMIFS(LargeSupplier_Operating!$I:$I,LargeSupplier_Operating!$A:$A,'Table 4'!$A56,LargeSupplier_Operating!$D:$D,"Non-domestic",LargeSupplier_Operating!$E:$E,"Large",LargeSupplier_Operating!$G:$G,"Non-smart",LargeSupplier_Operating!$H:$H,"")</f>
        <v>1007463</v>
      </c>
      <c r="E56" s="104" t="str" cm="1">
        <f t="array" ref="E56">TRIM(_xlfn.XLOOKUP(1,(LargeSupplier_Operating!$A:$A=A56)*(LargeSupplier_Operating!$J:$J&lt;&gt;"")*(LargeSupplier_Operating!$D:$D="Non-domestic"),LargeSupplier_Operating!$J:$J,"",0,1))</f>
        <v/>
      </c>
      <c r="F56" s="32"/>
    </row>
    <row r="57" spans="1:6" x14ac:dyDescent="0.3">
      <c r="A57" s="15" t="s">
        <v>186</v>
      </c>
      <c r="B57" s="32">
        <f>SUMIFS(LargeSupplier_Operating!$I:$I,LargeSupplier_Operating!$A:$A,'Table 4'!$A57,LargeSupplier_Operating!$D:$D,"Non-domestic",LargeSupplier_Operating!$E:$E,"Large",LargeSupplier_Operating!$G:$G,"Smart",LargeSupplier_Operating!$H:$H,"Smart mode")
+SUMIFS(LargeSupplier_Operating!$I:$I,LargeSupplier_Operating!$A:$A,'Table 4'!$A57,LargeSupplier_Operating!$D:$D,"Non-domestic",LargeSupplier_Operating!$E:$E,"Large",LargeSupplier_Operating!$G:$G,"Advanced",LargeSupplier_Operating!$H:$H,"")</f>
        <v>1194636</v>
      </c>
      <c r="C57" s="32">
        <f>SUMIFS(LargeSupplier_Operating!$I:$I,LargeSupplier_Operating!$A:$A,'Table 4'!$A57,LargeSupplier_Operating!$D:$D,"Non-domestic",LargeSupplier_Operating!$E:$E,"Large",LargeSupplier_Operating!$G:$G,"Smart",LargeSupplier_Operating!$H:$H,"Traditional mode")</f>
        <v>70460</v>
      </c>
      <c r="D57" s="32">
        <f>SUMIFS(LargeSupplier_Operating!$I:$I,LargeSupplier_Operating!$A:$A,'Table 4'!$A57,LargeSupplier_Operating!$D:$D,"Non-domestic",LargeSupplier_Operating!$E:$E,"Large",LargeSupplier_Operating!$G:$G,"Non-smart",LargeSupplier_Operating!$H:$H,"")</f>
        <v>1020312</v>
      </c>
      <c r="E57" s="104" t="str" cm="1">
        <f t="array" ref="E57">TRIM(_xlfn.XLOOKUP(1,(LargeSupplier_Operating!$A:$A=A57)*(LargeSupplier_Operating!$J:$J&lt;&gt;"")*(LargeSupplier_Operating!$D:$D="Non-domestic"),LargeSupplier_Operating!$J:$J,"",0,1))</f>
        <v/>
      </c>
      <c r="F57" s="32"/>
    </row>
    <row r="58" spans="1:6" x14ac:dyDescent="0.3">
      <c r="A58" s="15" t="s">
        <v>187</v>
      </c>
      <c r="B58" s="32">
        <f>SUMIFS(LargeSupplier_Operating!$I:$I,LargeSupplier_Operating!$A:$A,'Table 4'!$A58,LargeSupplier_Operating!$D:$D,"Non-domestic",LargeSupplier_Operating!$E:$E,"Large",LargeSupplier_Operating!$G:$G,"Smart",LargeSupplier_Operating!$H:$H,"Smart mode")
+SUMIFS(LargeSupplier_Operating!$I:$I,LargeSupplier_Operating!$A:$A,'Table 4'!$A58,LargeSupplier_Operating!$D:$D,"Non-domestic",LargeSupplier_Operating!$E:$E,"Large",LargeSupplier_Operating!$G:$G,"Advanced",LargeSupplier_Operating!$H:$H,"")</f>
        <v>1215598</v>
      </c>
      <c r="C58" s="32">
        <f>SUMIFS(LargeSupplier_Operating!$I:$I,LargeSupplier_Operating!$A:$A,'Table 4'!$A58,LargeSupplier_Operating!$D:$D,"Non-domestic",LargeSupplier_Operating!$E:$E,"Large",LargeSupplier_Operating!$G:$G,"Smart",LargeSupplier_Operating!$H:$H,"Traditional mode")</f>
        <v>66740</v>
      </c>
      <c r="D58" s="32">
        <f>SUMIFS(LargeSupplier_Operating!$I:$I,LargeSupplier_Operating!$A:$A,'Table 4'!$A58,LargeSupplier_Operating!$D:$D,"Non-domestic",LargeSupplier_Operating!$E:$E,"Large",LargeSupplier_Operating!$G:$G,"Non-smart",LargeSupplier_Operating!$H:$H,"")</f>
        <v>936090</v>
      </c>
      <c r="E58" s="104" t="str" cm="1">
        <f t="array" ref="E58">TRIM(_xlfn.XLOOKUP(1,(LargeSupplier_Operating!$A:$A=A58)*(LargeSupplier_Operating!$J:$J&lt;&gt;"")*(LargeSupplier_Operating!$D:$D="Non-domestic"),LargeSupplier_Operating!$J:$J,"",0,1))</f>
        <v/>
      </c>
      <c r="F58" s="32"/>
    </row>
    <row r="59" spans="1:6" x14ac:dyDescent="0.3">
      <c r="A59" s="15" t="s">
        <v>188</v>
      </c>
      <c r="B59" s="32">
        <f>SUMIFS(LargeSupplier_Operating!$I:$I,LargeSupplier_Operating!$A:$A,'Table 4'!$A59,LargeSupplier_Operating!$D:$D,"Non-domestic",LargeSupplier_Operating!$E:$E,"Large",LargeSupplier_Operating!$G:$G,"Smart",LargeSupplier_Operating!$H:$H,"Smart mode")
+SUMIFS(LargeSupplier_Operating!$I:$I,LargeSupplier_Operating!$A:$A,'Table 4'!$A59,LargeSupplier_Operating!$D:$D,"Non-domestic",LargeSupplier_Operating!$E:$E,"Large",LargeSupplier_Operating!$G:$G,"Advanced",LargeSupplier_Operating!$H:$H,"")</f>
        <v>1227946</v>
      </c>
      <c r="C59" s="32">
        <f>SUMIFS(LargeSupplier_Operating!$I:$I,LargeSupplier_Operating!$A:$A,'Table 4'!$A59,LargeSupplier_Operating!$D:$D,"Non-domestic",LargeSupplier_Operating!$E:$E,"Large",LargeSupplier_Operating!$G:$G,"Smart",LargeSupplier_Operating!$H:$H,"Traditional mode")</f>
        <v>65094</v>
      </c>
      <c r="D59" s="32">
        <f>SUMIFS(LargeSupplier_Operating!$I:$I,LargeSupplier_Operating!$A:$A,'Table 4'!$A59,LargeSupplier_Operating!$D:$D,"Non-domestic",LargeSupplier_Operating!$E:$E,"Large",LargeSupplier_Operating!$G:$G,"Non-smart",LargeSupplier_Operating!$H:$H,"")</f>
        <v>870638</v>
      </c>
      <c r="E59" s="104" t="str" cm="1">
        <f t="array" ref="E59">TRIM(_xlfn.XLOOKUP(1,(LargeSupplier_Operating!$A:$A=A59)*(LargeSupplier_Operating!$J:$J&lt;&gt;"")*(LargeSupplier_Operating!$D:$D="Non-domestic"),LargeSupplier_Operating!$J:$J,"",0,1))</f>
        <v/>
      </c>
      <c r="F59" s="32"/>
    </row>
    <row r="60" spans="1:6" x14ac:dyDescent="0.3">
      <c r="A60" s="15" t="s">
        <v>189</v>
      </c>
      <c r="B60" s="32">
        <f>SUMIFS(LargeSupplier_Operating!$I:$I,LargeSupplier_Operating!$A:$A,'Table 4'!$A60,LargeSupplier_Operating!$D:$D,"Non-domestic",LargeSupplier_Operating!$E:$E,"Large",LargeSupplier_Operating!$G:$G,"Smart",LargeSupplier_Operating!$H:$H,"Smart mode")
+SUMIFS(LargeSupplier_Operating!$I:$I,LargeSupplier_Operating!$A:$A,'Table 4'!$A60,LargeSupplier_Operating!$D:$D,"Non-domestic",LargeSupplier_Operating!$E:$E,"Large",LargeSupplier_Operating!$G:$G,"Advanced",LargeSupplier_Operating!$H:$H,"")</f>
        <v>1243576</v>
      </c>
      <c r="C60" s="32">
        <f>SUMIFS(LargeSupplier_Operating!$I:$I,LargeSupplier_Operating!$A:$A,'Table 4'!$A60,LargeSupplier_Operating!$D:$D,"Non-domestic",LargeSupplier_Operating!$E:$E,"Large",LargeSupplier_Operating!$G:$G,"Smart",LargeSupplier_Operating!$H:$H,"Traditional mode")</f>
        <v>71724</v>
      </c>
      <c r="D60" s="32">
        <f>SUMIFS(LargeSupplier_Operating!$I:$I,LargeSupplier_Operating!$A:$A,'Table 4'!$A60,LargeSupplier_Operating!$D:$D,"Non-domestic",LargeSupplier_Operating!$E:$E,"Large",LargeSupplier_Operating!$G:$G,"Non-smart",LargeSupplier_Operating!$H:$H,"")</f>
        <v>835054</v>
      </c>
      <c r="E60" s="104" t="str" cm="1">
        <f t="array" ref="E60">TRIM(_xlfn.XLOOKUP(1,(LargeSupplier_Operating!$A:$A=A60)*(LargeSupplier_Operating!$J:$J&lt;&gt;"")*(LargeSupplier_Operating!$D:$D="Non-domestic"),LargeSupplier_Operating!$J:$J,"",0,1))</f>
        <v/>
      </c>
      <c r="F60" s="32"/>
    </row>
    <row r="61" spans="1:6" x14ac:dyDescent="0.3">
      <c r="A61" s="15" t="s">
        <v>190</v>
      </c>
      <c r="B61" s="32">
        <f>SUMIFS(LargeSupplier_Operating!$I:$I,LargeSupplier_Operating!$A:$A,'Table 4'!$A61,LargeSupplier_Operating!$D:$D,"Non-domestic",LargeSupplier_Operating!$E:$E,"Large",LargeSupplier_Operating!$G:$G,"Smart",LargeSupplier_Operating!$H:$H,"Smart mode")
+SUMIFS(LargeSupplier_Operating!$I:$I,LargeSupplier_Operating!$A:$A,'Table 4'!$A61,LargeSupplier_Operating!$D:$D,"Non-domestic",LargeSupplier_Operating!$E:$E,"Large",LargeSupplier_Operating!$G:$G,"Advanced",LargeSupplier_Operating!$H:$H,"")</f>
        <v>1253260</v>
      </c>
      <c r="C61" s="32">
        <f>SUMIFS(LargeSupplier_Operating!$I:$I,LargeSupplier_Operating!$A:$A,'Table 4'!$A61,LargeSupplier_Operating!$D:$D,"Non-domestic",LargeSupplier_Operating!$E:$E,"Large",LargeSupplier_Operating!$G:$G,"Smart",LargeSupplier_Operating!$H:$H,"Traditional mode")</f>
        <v>69088</v>
      </c>
      <c r="D61" s="32">
        <f>SUMIFS(LargeSupplier_Operating!$I:$I,LargeSupplier_Operating!$A:$A,'Table 4'!$A61,LargeSupplier_Operating!$D:$D,"Non-domestic",LargeSupplier_Operating!$E:$E,"Large",LargeSupplier_Operating!$G:$G,"Non-smart",LargeSupplier_Operating!$H:$H,"")</f>
        <v>800485</v>
      </c>
      <c r="E61" s="104" t="str" cm="1">
        <f t="array" ref="E61">TRIM(_xlfn.XLOOKUP(1,(LargeSupplier_Operating!$A:$A=A61)*(LargeSupplier_Operating!$J:$J&lt;&gt;"")*(LargeSupplier_Operating!$D:$D="Non-domestic"),LargeSupplier_Operating!$J:$J,"",0,1))</f>
        <v/>
      </c>
      <c r="F61" s="32"/>
    </row>
    <row r="62" spans="1:6" x14ac:dyDescent="0.3">
      <c r="A62" s="15" t="s">
        <v>191</v>
      </c>
      <c r="B62" s="32">
        <f>SUMIFS(LargeSupplier_Operating!$I:$I,LargeSupplier_Operating!$A:$A,'Table 4'!$A62,LargeSupplier_Operating!$D:$D,"Non-domestic",LargeSupplier_Operating!$E:$E,"Large",LargeSupplier_Operating!$G:$G,"Smart",LargeSupplier_Operating!$H:$H,"Smart mode")
+SUMIFS(LargeSupplier_Operating!$I:$I,LargeSupplier_Operating!$A:$A,'Table 4'!$A62,LargeSupplier_Operating!$D:$D,"Non-domestic",LargeSupplier_Operating!$E:$E,"Large",LargeSupplier_Operating!$G:$G,"Advanced",LargeSupplier_Operating!$H:$H,"")</f>
        <v>1283446</v>
      </c>
      <c r="C62" s="32">
        <f>SUMIFS(LargeSupplier_Operating!$I:$I,LargeSupplier_Operating!$A:$A,'Table 4'!$A62,LargeSupplier_Operating!$D:$D,"Non-domestic",LargeSupplier_Operating!$E:$E,"Large",LargeSupplier_Operating!$G:$G,"Smart",LargeSupplier_Operating!$H:$H,"Traditional mode")</f>
        <v>68408</v>
      </c>
      <c r="D62" s="32">
        <f>SUMIFS(LargeSupplier_Operating!$I:$I,LargeSupplier_Operating!$A:$A,'Table 4'!$A62,LargeSupplier_Operating!$D:$D,"Non-domestic",LargeSupplier_Operating!$E:$E,"Large",LargeSupplier_Operating!$G:$G,"Non-smart",LargeSupplier_Operating!$H:$H,"")</f>
        <v>753188</v>
      </c>
      <c r="E62" s="104" t="str" cm="1">
        <f t="array" ref="E62">TRIM(_xlfn.XLOOKUP(1,(LargeSupplier_Operating!$A:$A=A62)*(LargeSupplier_Operating!$J:$J&lt;&gt;"")*(LargeSupplier_Operating!$D:$D="Non-domestic"),LargeSupplier_Operating!$J:$J,"",0,1))</f>
        <v/>
      </c>
    </row>
    <row r="63" spans="1:6" x14ac:dyDescent="0.3">
      <c r="A63" s="15" t="s">
        <v>192</v>
      </c>
      <c r="B63" s="32">
        <f>SUMIFS(LargeSupplier_Operating!$I:$I,LargeSupplier_Operating!$A:$A,'Table 4'!$A63,LargeSupplier_Operating!$D:$D,"Non-domestic",LargeSupplier_Operating!$E:$E,"Large",LargeSupplier_Operating!$G:$G,"Smart",LargeSupplier_Operating!$H:$H,"Smart mode")
+SUMIFS(LargeSupplier_Operating!$I:$I,LargeSupplier_Operating!$A:$A,'Table 4'!$A63,LargeSupplier_Operating!$D:$D,"Non-domestic",LargeSupplier_Operating!$E:$E,"Large",LargeSupplier_Operating!$G:$G,"Advanced",LargeSupplier_Operating!$H:$H,"")</f>
        <v>1268986</v>
      </c>
      <c r="C63" s="32">
        <f>SUMIFS(LargeSupplier_Operating!$I:$I,LargeSupplier_Operating!$A:$A,'Table 4'!$A63,LargeSupplier_Operating!$D:$D,"Non-domestic",LargeSupplier_Operating!$E:$E,"Large",LargeSupplier_Operating!$G:$G,"Smart",LargeSupplier_Operating!$H:$H,"Traditional mode")</f>
        <v>68199</v>
      </c>
      <c r="D63" s="32">
        <f>SUMIFS(LargeSupplier_Operating!$I:$I,LargeSupplier_Operating!$A:$A,'Table 4'!$A63,LargeSupplier_Operating!$D:$D,"Non-domestic",LargeSupplier_Operating!$E:$E,"Large",LargeSupplier_Operating!$G:$G,"Non-smart",LargeSupplier_Operating!$H:$H,"")</f>
        <v>744209</v>
      </c>
      <c r="E63" s="104" t="str" cm="1">
        <f t="array" ref="E63">TRIM(_xlfn.XLOOKUP(1,(LargeSupplier_Operating!$A:$A=A63)*(LargeSupplier_Operating!$J:$J&lt;&gt;"")*(LargeSupplier_Operating!$D:$D="Non-domestic"),LargeSupplier_Operating!$J:$J,"",0,1))</f>
        <v/>
      </c>
    </row>
    <row r="64" spans="1:6" x14ac:dyDescent="0.3">
      <c r="A64" s="15" t="s">
        <v>193</v>
      </c>
      <c r="B64" s="32">
        <f>SUMIFS(LargeSupplier_Operating!$I:$I,LargeSupplier_Operating!$A:$A,'Table 4'!$A64,LargeSupplier_Operating!$D:$D,"Non-domestic",LargeSupplier_Operating!$E:$E,"Large",LargeSupplier_Operating!$G:$G,"Smart",LargeSupplier_Operating!$H:$H,"Smart mode")
+SUMIFS(LargeSupplier_Operating!$I:$I,LargeSupplier_Operating!$A:$A,'Table 4'!$A64,LargeSupplier_Operating!$D:$D,"Non-domestic",LargeSupplier_Operating!$E:$E,"Large",LargeSupplier_Operating!$G:$G,"Advanced",LargeSupplier_Operating!$H:$H,"")</f>
        <v>1278904</v>
      </c>
      <c r="C64" s="32">
        <f>SUMIFS(LargeSupplier_Operating!$I:$I,LargeSupplier_Operating!$A:$A,'Table 4'!$A64,LargeSupplier_Operating!$D:$D,"Non-domestic",LargeSupplier_Operating!$E:$E,"Large",LargeSupplier_Operating!$G:$G,"Smart",LargeSupplier_Operating!$H:$H,"Traditional mode")</f>
        <v>70052</v>
      </c>
      <c r="D64" s="32">
        <f>SUMIFS(LargeSupplier_Operating!$I:$I,LargeSupplier_Operating!$A:$A,'Table 4'!$A64,LargeSupplier_Operating!$D:$D,"Non-domestic",LargeSupplier_Operating!$E:$E,"Large",LargeSupplier_Operating!$G:$G,"Non-smart",LargeSupplier_Operating!$H:$H,"")</f>
        <v>727416</v>
      </c>
      <c r="E64" s="104" t="str" cm="1">
        <f t="array" ref="E64">TRIM(_xlfn.XLOOKUP(1,(LargeSupplier_Operating!$A:$A=A64)*(LargeSupplier_Operating!$J:$J&lt;&gt;"")*(LargeSupplier_Operating!$D:$D="Non-domestic"),LargeSupplier_Operating!$J:$J,"",0,1))</f>
        <v/>
      </c>
    </row>
  </sheetData>
  <phoneticPr fontId="22" type="noConversion"/>
  <pageMargins left="0.7" right="0.7" top="0.75" bottom="0.75" header="0.3" footer="0.3"/>
  <ignoredErrors>
    <ignoredError sqref="B25:D25 B59:D63 B64:D64 B58:D58 B47:D47 B48:D48 B49:D49 B50:D50 B51:D51 B52:D52 B53:D53 B54:D54 B55:D55 B56:D56 B57:D57 B46:D46 B45:D45 B44:D44 B42:D42 B43:D43 B41:D41 B34:D34 B35:D35 B36:D36 B37:D37 B38:D38 B39:D39 B40:D40 B33:D33 B26:D26 B27:D27 B28:D28 B29:D29 B30:D30 B31:D31 B32:D32 B9:D9 B10:D10 B11:D11 B12:D12 B13:D13 B14:D14 B15:D15 B16:D16 B17:D17 B18:D18 B19:D19 B20:D20 B21:D21 B22:D22 B23:D23 B24:D24" calculatedColumn="1"/>
  </ignoredErrors>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98D2A-9280-41AC-AD5F-A48913F02F7C}">
  <sheetPr codeName="Sheet9"/>
  <dimension ref="A1:N454"/>
  <sheetViews>
    <sheetView zoomScale="70" zoomScaleNormal="70" workbookViewId="0">
      <pane ySplit="1" topLeftCell="A2" activePane="bottomLeft" state="frozen"/>
      <selection activeCell="E34" sqref="E34"/>
      <selection pane="bottomLeft" activeCell="D18" sqref="D18"/>
    </sheetView>
  </sheetViews>
  <sheetFormatPr defaultRowHeight="14" x14ac:dyDescent="0.3"/>
  <cols>
    <col min="1" max="1" width="16.58203125" style="18" bestFit="1" customWidth="1"/>
    <col min="2" max="2" width="11.83203125" style="18" bestFit="1" customWidth="1"/>
    <col min="3" max="3" width="9.08203125" style="18" bestFit="1" customWidth="1"/>
    <col min="4" max="4" width="12.08203125" style="18" bestFit="1" customWidth="1"/>
    <col min="5" max="5" width="17.33203125" style="18" bestFit="1" customWidth="1"/>
    <col min="6" max="6" width="19.25" style="18" customWidth="1"/>
    <col min="7" max="7" width="18.58203125" style="18" customWidth="1"/>
    <col min="8" max="8" width="15.58203125" style="18" bestFit="1" customWidth="1"/>
    <col min="9" max="9" width="15.25" style="31" customWidth="1"/>
    <col min="10" max="10" width="18.58203125" style="18" bestFit="1" customWidth="1"/>
  </cols>
  <sheetData>
    <row r="1" spans="1:10" x14ac:dyDescent="0.3">
      <c r="A1" s="40" t="s">
        <v>209</v>
      </c>
      <c r="B1" s="40" t="s">
        <v>134</v>
      </c>
      <c r="C1" s="40" t="s">
        <v>210</v>
      </c>
      <c r="D1" s="40" t="s">
        <v>85</v>
      </c>
      <c r="E1" s="40" t="s">
        <v>95</v>
      </c>
      <c r="F1" s="40" t="s">
        <v>72</v>
      </c>
      <c r="G1" s="40" t="s">
        <v>62</v>
      </c>
      <c r="H1" s="40" t="s">
        <v>64</v>
      </c>
      <c r="I1" s="84" t="s">
        <v>68</v>
      </c>
      <c r="J1" s="40" t="s">
        <v>36</v>
      </c>
    </row>
    <row r="2" spans="1:10" x14ac:dyDescent="0.3">
      <c r="A2" s="18" t="s">
        <v>137</v>
      </c>
      <c r="B2" s="18" t="s">
        <v>137</v>
      </c>
      <c r="C2" s="18" t="s">
        <v>137</v>
      </c>
      <c r="D2" s="18" t="s">
        <v>60</v>
      </c>
      <c r="E2" s="18" t="s">
        <v>211</v>
      </c>
      <c r="F2" s="18" t="s">
        <v>89</v>
      </c>
      <c r="G2" s="18" t="s">
        <v>212</v>
      </c>
      <c r="H2" s="18" t="s">
        <v>135</v>
      </c>
      <c r="I2" s="31">
        <v>59446</v>
      </c>
      <c r="J2" s="18" t="s">
        <v>213</v>
      </c>
    </row>
    <row r="3" spans="1:10" x14ac:dyDescent="0.3">
      <c r="A3" s="18" t="s">
        <v>137</v>
      </c>
      <c r="B3" s="18" t="s">
        <v>137</v>
      </c>
      <c r="C3" s="18" t="s">
        <v>137</v>
      </c>
      <c r="D3" s="18" t="s">
        <v>60</v>
      </c>
      <c r="E3" s="18" t="s">
        <v>211</v>
      </c>
      <c r="F3" s="18" t="s">
        <v>89</v>
      </c>
      <c r="G3" s="18" t="s">
        <v>214</v>
      </c>
      <c r="H3" s="18" t="s">
        <v>135</v>
      </c>
      <c r="I3" s="31">
        <v>18975</v>
      </c>
      <c r="J3" s="18" t="s">
        <v>213</v>
      </c>
    </row>
    <row r="4" spans="1:10" x14ac:dyDescent="0.3">
      <c r="A4" s="18" t="s">
        <v>137</v>
      </c>
      <c r="B4" s="18" t="s">
        <v>137</v>
      </c>
      <c r="C4" s="18" t="s">
        <v>137</v>
      </c>
      <c r="D4" s="18" t="s">
        <v>78</v>
      </c>
      <c r="E4" s="18" t="s">
        <v>211</v>
      </c>
      <c r="F4" s="18" t="s">
        <v>215</v>
      </c>
      <c r="G4" s="18" t="s">
        <v>212</v>
      </c>
      <c r="H4" s="18" t="s">
        <v>135</v>
      </c>
      <c r="I4" s="85">
        <v>320499</v>
      </c>
      <c r="J4" s="18" t="s">
        <v>213</v>
      </c>
    </row>
    <row r="5" spans="1:10" x14ac:dyDescent="0.3">
      <c r="A5" s="18" t="s">
        <v>137</v>
      </c>
      <c r="B5" s="18" t="s">
        <v>137</v>
      </c>
      <c r="C5" s="18" t="s">
        <v>137</v>
      </c>
      <c r="D5" s="18" t="s">
        <v>78</v>
      </c>
      <c r="E5" s="18" t="s">
        <v>211</v>
      </c>
      <c r="F5" s="18" t="s">
        <v>215</v>
      </c>
      <c r="G5" s="18" t="s">
        <v>214</v>
      </c>
      <c r="H5" s="18" t="s">
        <v>135</v>
      </c>
      <c r="I5" s="85">
        <v>9865</v>
      </c>
      <c r="J5" s="18" t="s">
        <v>213</v>
      </c>
    </row>
    <row r="6" spans="1:10" x14ac:dyDescent="0.3">
      <c r="A6" s="18" t="s">
        <v>138</v>
      </c>
      <c r="B6" s="18" t="s">
        <v>216</v>
      </c>
      <c r="C6" s="18">
        <v>2012</v>
      </c>
      <c r="D6" s="18" t="s">
        <v>60</v>
      </c>
      <c r="E6" s="18" t="s">
        <v>211</v>
      </c>
      <c r="F6" s="18" t="s">
        <v>89</v>
      </c>
      <c r="G6" s="18" t="s">
        <v>212</v>
      </c>
      <c r="H6" s="18" t="s">
        <v>135</v>
      </c>
      <c r="I6" s="31">
        <v>36</v>
      </c>
      <c r="J6"/>
    </row>
    <row r="7" spans="1:10" x14ac:dyDescent="0.3">
      <c r="A7" s="18" t="s">
        <v>138</v>
      </c>
      <c r="B7" s="18" t="s">
        <v>216</v>
      </c>
      <c r="C7" s="18">
        <v>2012</v>
      </c>
      <c r="D7" s="18" t="s">
        <v>60</v>
      </c>
      <c r="E7" s="18" t="s">
        <v>211</v>
      </c>
      <c r="F7" s="18" t="s">
        <v>89</v>
      </c>
      <c r="G7" s="18" t="s">
        <v>214</v>
      </c>
      <c r="H7" s="18" t="s">
        <v>135</v>
      </c>
      <c r="I7" s="31">
        <v>32</v>
      </c>
      <c r="J7"/>
    </row>
    <row r="8" spans="1:10" x14ac:dyDescent="0.3">
      <c r="A8" s="18" t="s">
        <v>138</v>
      </c>
      <c r="B8" s="18" t="s">
        <v>216</v>
      </c>
      <c r="C8" s="18">
        <v>2012</v>
      </c>
      <c r="D8" s="18" t="s">
        <v>78</v>
      </c>
      <c r="E8" s="18" t="s">
        <v>211</v>
      </c>
      <c r="F8" s="18" t="s">
        <v>215</v>
      </c>
      <c r="G8" s="18" t="s">
        <v>212</v>
      </c>
      <c r="H8" s="18" t="s">
        <v>135</v>
      </c>
      <c r="I8" s="31">
        <v>35455</v>
      </c>
      <c r="J8"/>
    </row>
    <row r="9" spans="1:10" x14ac:dyDescent="0.3">
      <c r="A9" s="18" t="s">
        <v>138</v>
      </c>
      <c r="B9" s="18" t="s">
        <v>216</v>
      </c>
      <c r="C9" s="18">
        <v>2012</v>
      </c>
      <c r="D9" s="18" t="s">
        <v>78</v>
      </c>
      <c r="E9" s="18" t="s">
        <v>211</v>
      </c>
      <c r="F9" s="18" t="s">
        <v>215</v>
      </c>
      <c r="G9" s="18" t="s">
        <v>214</v>
      </c>
      <c r="H9" s="18" t="s">
        <v>135</v>
      </c>
      <c r="I9" s="31">
        <v>186</v>
      </c>
      <c r="J9"/>
    </row>
    <row r="10" spans="1:10" x14ac:dyDescent="0.3">
      <c r="A10" s="18" t="s">
        <v>138</v>
      </c>
      <c r="B10" s="18" t="s">
        <v>216</v>
      </c>
      <c r="C10" s="18">
        <v>2012</v>
      </c>
      <c r="D10" s="18" t="s">
        <v>78</v>
      </c>
      <c r="E10" s="18" t="s">
        <v>211</v>
      </c>
      <c r="F10" s="18" t="s">
        <v>89</v>
      </c>
      <c r="G10" s="18" t="s">
        <v>212</v>
      </c>
      <c r="H10" s="18" t="s">
        <v>135</v>
      </c>
      <c r="I10" s="31">
        <v>0</v>
      </c>
      <c r="J10"/>
    </row>
    <row r="11" spans="1:10" x14ac:dyDescent="0.3">
      <c r="A11" s="18" t="s">
        <v>138</v>
      </c>
      <c r="B11" s="18" t="s">
        <v>216</v>
      </c>
      <c r="C11" s="18">
        <v>2012</v>
      </c>
      <c r="D11" s="18" t="s">
        <v>78</v>
      </c>
      <c r="E11" s="18" t="s">
        <v>211</v>
      </c>
      <c r="F11" s="18" t="s">
        <v>89</v>
      </c>
      <c r="G11" s="18" t="s">
        <v>214</v>
      </c>
      <c r="H11" s="18" t="s">
        <v>135</v>
      </c>
      <c r="I11" s="31">
        <v>0</v>
      </c>
      <c r="J11"/>
    </row>
    <row r="12" spans="1:10" x14ac:dyDescent="0.3">
      <c r="A12" s="18" t="s">
        <v>139</v>
      </c>
      <c r="B12" s="18" t="s">
        <v>217</v>
      </c>
      <c r="C12" s="18">
        <v>2012</v>
      </c>
      <c r="D12" s="18" t="s">
        <v>60</v>
      </c>
      <c r="E12" s="18" t="s">
        <v>211</v>
      </c>
      <c r="F12" s="18" t="s">
        <v>89</v>
      </c>
      <c r="G12" s="18" t="s">
        <v>212</v>
      </c>
      <c r="H12" s="18" t="s">
        <v>135</v>
      </c>
      <c r="I12" s="31">
        <v>1671</v>
      </c>
      <c r="J12"/>
    </row>
    <row r="13" spans="1:10" x14ac:dyDescent="0.3">
      <c r="A13" s="18" t="s">
        <v>139</v>
      </c>
      <c r="B13" s="18" t="s">
        <v>217</v>
      </c>
      <c r="C13" s="18">
        <v>2012</v>
      </c>
      <c r="D13" s="18" t="s">
        <v>60</v>
      </c>
      <c r="E13" s="18" t="s">
        <v>211</v>
      </c>
      <c r="F13" s="18" t="s">
        <v>89</v>
      </c>
      <c r="G13" s="18" t="s">
        <v>214</v>
      </c>
      <c r="H13" s="18" t="s">
        <v>135</v>
      </c>
      <c r="I13" s="31">
        <v>1570</v>
      </c>
      <c r="J13"/>
    </row>
    <row r="14" spans="1:10" x14ac:dyDescent="0.3">
      <c r="A14" s="18" t="s">
        <v>139</v>
      </c>
      <c r="B14" s="18" t="s">
        <v>217</v>
      </c>
      <c r="C14" s="18">
        <v>2012</v>
      </c>
      <c r="D14" s="18" t="s">
        <v>78</v>
      </c>
      <c r="E14" s="18" t="s">
        <v>211</v>
      </c>
      <c r="F14" s="18" t="s">
        <v>215</v>
      </c>
      <c r="G14" s="18" t="s">
        <v>212</v>
      </c>
      <c r="H14" s="18" t="s">
        <v>135</v>
      </c>
      <c r="I14" s="31">
        <v>35834</v>
      </c>
      <c r="J14"/>
    </row>
    <row r="15" spans="1:10" x14ac:dyDescent="0.3">
      <c r="A15" s="18" t="s">
        <v>139</v>
      </c>
      <c r="B15" s="18" t="s">
        <v>217</v>
      </c>
      <c r="C15" s="18">
        <v>2012</v>
      </c>
      <c r="D15" s="18" t="s">
        <v>78</v>
      </c>
      <c r="E15" s="18" t="s">
        <v>211</v>
      </c>
      <c r="F15" s="18" t="s">
        <v>215</v>
      </c>
      <c r="G15" s="18" t="s">
        <v>214</v>
      </c>
      <c r="H15" s="18" t="s">
        <v>135</v>
      </c>
      <c r="I15" s="31">
        <v>144</v>
      </c>
      <c r="J15"/>
    </row>
    <row r="16" spans="1:10" x14ac:dyDescent="0.3">
      <c r="A16" s="18" t="s">
        <v>139</v>
      </c>
      <c r="B16" s="18" t="s">
        <v>217</v>
      </c>
      <c r="C16" s="18">
        <v>2012</v>
      </c>
      <c r="D16" s="18" t="s">
        <v>78</v>
      </c>
      <c r="E16" s="18" t="s">
        <v>211</v>
      </c>
      <c r="F16" s="18" t="s">
        <v>89</v>
      </c>
      <c r="G16" s="18" t="s">
        <v>212</v>
      </c>
      <c r="H16" s="18" t="s">
        <v>135</v>
      </c>
      <c r="I16" s="31">
        <v>0</v>
      </c>
      <c r="J16"/>
    </row>
    <row r="17" spans="1:9" x14ac:dyDescent="0.3">
      <c r="A17" s="18" t="s">
        <v>139</v>
      </c>
      <c r="B17" s="18" t="s">
        <v>217</v>
      </c>
      <c r="C17" s="18">
        <v>2012</v>
      </c>
      <c r="D17" s="18" t="s">
        <v>78</v>
      </c>
      <c r="E17" s="18" t="s">
        <v>211</v>
      </c>
      <c r="F17" s="18" t="s">
        <v>89</v>
      </c>
      <c r="G17" s="18" t="s">
        <v>214</v>
      </c>
      <c r="H17" s="18" t="s">
        <v>135</v>
      </c>
      <c r="I17" s="31">
        <v>0</v>
      </c>
    </row>
    <row r="18" spans="1:9" x14ac:dyDescent="0.3">
      <c r="A18" s="18" t="s">
        <v>140</v>
      </c>
      <c r="B18" s="18" t="s">
        <v>218</v>
      </c>
      <c r="C18" s="18">
        <v>2013</v>
      </c>
      <c r="D18" s="18" t="s">
        <v>60</v>
      </c>
      <c r="E18" s="18" t="s">
        <v>211</v>
      </c>
      <c r="F18" s="18" t="s">
        <v>89</v>
      </c>
      <c r="G18" s="18" t="s">
        <v>212</v>
      </c>
      <c r="H18" s="18" t="s">
        <v>135</v>
      </c>
      <c r="I18" s="31">
        <v>12678</v>
      </c>
    </row>
    <row r="19" spans="1:9" x14ac:dyDescent="0.3">
      <c r="A19" s="18" t="s">
        <v>140</v>
      </c>
      <c r="B19" s="18" t="s">
        <v>218</v>
      </c>
      <c r="C19" s="18">
        <v>2013</v>
      </c>
      <c r="D19" s="18" t="s">
        <v>60</v>
      </c>
      <c r="E19" s="18" t="s">
        <v>211</v>
      </c>
      <c r="F19" s="18" t="s">
        <v>89</v>
      </c>
      <c r="G19" s="18" t="s">
        <v>214</v>
      </c>
      <c r="H19" s="18" t="s">
        <v>135</v>
      </c>
      <c r="I19" s="31">
        <v>10963</v>
      </c>
    </row>
    <row r="20" spans="1:9" x14ac:dyDescent="0.3">
      <c r="A20" s="18" t="s">
        <v>140</v>
      </c>
      <c r="B20" s="18" t="s">
        <v>218</v>
      </c>
      <c r="C20" s="18">
        <v>2013</v>
      </c>
      <c r="D20" s="18" t="s">
        <v>78</v>
      </c>
      <c r="E20" s="18" t="s">
        <v>211</v>
      </c>
      <c r="F20" s="18" t="s">
        <v>215</v>
      </c>
      <c r="G20" s="18" t="s">
        <v>212</v>
      </c>
      <c r="H20" s="18" t="s">
        <v>135</v>
      </c>
      <c r="I20" s="31">
        <v>32529</v>
      </c>
    </row>
    <row r="21" spans="1:9" x14ac:dyDescent="0.3">
      <c r="A21" s="18" t="s">
        <v>140</v>
      </c>
      <c r="B21" s="18" t="s">
        <v>218</v>
      </c>
      <c r="C21" s="18">
        <v>2013</v>
      </c>
      <c r="D21" s="18" t="s">
        <v>78</v>
      </c>
      <c r="E21" s="18" t="s">
        <v>211</v>
      </c>
      <c r="F21" s="18" t="s">
        <v>215</v>
      </c>
      <c r="G21" s="18" t="s">
        <v>214</v>
      </c>
      <c r="H21" s="18" t="s">
        <v>135</v>
      </c>
      <c r="I21" s="31">
        <v>1321</v>
      </c>
    </row>
    <row r="22" spans="1:9" x14ac:dyDescent="0.3">
      <c r="A22" s="18" t="s">
        <v>140</v>
      </c>
      <c r="B22" s="18" t="s">
        <v>218</v>
      </c>
      <c r="C22" s="18">
        <v>2013</v>
      </c>
      <c r="D22" s="18" t="s">
        <v>78</v>
      </c>
      <c r="E22" s="18" t="s">
        <v>211</v>
      </c>
      <c r="F22" s="18" t="s">
        <v>89</v>
      </c>
      <c r="G22" s="18" t="s">
        <v>212</v>
      </c>
      <c r="H22" s="18" t="s">
        <v>135</v>
      </c>
      <c r="I22" s="31">
        <v>0</v>
      </c>
    </row>
    <row r="23" spans="1:9" x14ac:dyDescent="0.3">
      <c r="A23" s="18" t="s">
        <v>140</v>
      </c>
      <c r="B23" s="18" t="s">
        <v>218</v>
      </c>
      <c r="C23" s="18">
        <v>2013</v>
      </c>
      <c r="D23" s="18" t="s">
        <v>78</v>
      </c>
      <c r="E23" s="18" t="s">
        <v>211</v>
      </c>
      <c r="F23" s="18" t="s">
        <v>89</v>
      </c>
      <c r="G23" s="18" t="s">
        <v>214</v>
      </c>
      <c r="H23" s="18" t="s">
        <v>135</v>
      </c>
      <c r="I23" s="31">
        <v>0</v>
      </c>
    </row>
    <row r="24" spans="1:9" x14ac:dyDescent="0.3">
      <c r="A24" s="18" t="s">
        <v>141</v>
      </c>
      <c r="B24" s="18" t="s">
        <v>219</v>
      </c>
      <c r="C24" s="18">
        <v>2013</v>
      </c>
      <c r="D24" s="18" t="s">
        <v>60</v>
      </c>
      <c r="E24" s="18" t="s">
        <v>211</v>
      </c>
      <c r="F24" s="18" t="s">
        <v>89</v>
      </c>
      <c r="G24" s="18" t="s">
        <v>212</v>
      </c>
      <c r="H24" s="18" t="s">
        <v>135</v>
      </c>
      <c r="I24" s="31">
        <v>45456</v>
      </c>
    </row>
    <row r="25" spans="1:9" x14ac:dyDescent="0.3">
      <c r="A25" s="18" t="s">
        <v>141</v>
      </c>
      <c r="B25" s="18" t="s">
        <v>219</v>
      </c>
      <c r="C25" s="18">
        <v>2013</v>
      </c>
      <c r="D25" s="18" t="s">
        <v>60</v>
      </c>
      <c r="E25" s="18" t="s">
        <v>211</v>
      </c>
      <c r="F25" s="18" t="s">
        <v>89</v>
      </c>
      <c r="G25" s="18" t="s">
        <v>214</v>
      </c>
      <c r="H25" s="18" t="s">
        <v>135</v>
      </c>
      <c r="I25" s="31">
        <v>35130</v>
      </c>
    </row>
    <row r="26" spans="1:9" x14ac:dyDescent="0.3">
      <c r="A26" s="18" t="s">
        <v>141</v>
      </c>
      <c r="B26" s="18" t="s">
        <v>219</v>
      </c>
      <c r="C26" s="18">
        <v>2013</v>
      </c>
      <c r="D26" s="18" t="s">
        <v>78</v>
      </c>
      <c r="E26" s="18" t="s">
        <v>211</v>
      </c>
      <c r="F26" s="18" t="s">
        <v>215</v>
      </c>
      <c r="G26" s="18" t="s">
        <v>212</v>
      </c>
      <c r="H26" s="18" t="s">
        <v>135</v>
      </c>
      <c r="I26" s="31">
        <v>28722</v>
      </c>
    </row>
    <row r="27" spans="1:9" x14ac:dyDescent="0.3">
      <c r="A27" s="18" t="s">
        <v>141</v>
      </c>
      <c r="B27" s="18" t="s">
        <v>219</v>
      </c>
      <c r="C27" s="18">
        <v>2013</v>
      </c>
      <c r="D27" s="18" t="s">
        <v>78</v>
      </c>
      <c r="E27" s="18" t="s">
        <v>211</v>
      </c>
      <c r="F27" s="18" t="s">
        <v>215</v>
      </c>
      <c r="G27" s="18" t="s">
        <v>214</v>
      </c>
      <c r="H27" s="18" t="s">
        <v>135</v>
      </c>
      <c r="I27" s="31">
        <v>290</v>
      </c>
    </row>
    <row r="28" spans="1:9" x14ac:dyDescent="0.3">
      <c r="A28" s="18" t="s">
        <v>141</v>
      </c>
      <c r="B28" s="18" t="s">
        <v>219</v>
      </c>
      <c r="C28" s="18">
        <v>2013</v>
      </c>
      <c r="D28" s="18" t="s">
        <v>78</v>
      </c>
      <c r="E28" s="18" t="s">
        <v>211</v>
      </c>
      <c r="F28" s="18" t="s">
        <v>89</v>
      </c>
      <c r="G28" s="18" t="s">
        <v>212</v>
      </c>
      <c r="H28" s="18" t="s">
        <v>135</v>
      </c>
      <c r="I28" s="31">
        <v>0</v>
      </c>
    </row>
    <row r="29" spans="1:9" x14ac:dyDescent="0.3">
      <c r="A29" s="18" t="s">
        <v>141</v>
      </c>
      <c r="B29" s="18" t="s">
        <v>219</v>
      </c>
      <c r="C29" s="18">
        <v>2013</v>
      </c>
      <c r="D29" s="18" t="s">
        <v>78</v>
      </c>
      <c r="E29" s="18" t="s">
        <v>211</v>
      </c>
      <c r="F29" s="18" t="s">
        <v>89</v>
      </c>
      <c r="G29" s="18" t="s">
        <v>214</v>
      </c>
      <c r="H29" s="18" t="s">
        <v>135</v>
      </c>
      <c r="I29" s="31">
        <v>0</v>
      </c>
    </row>
    <row r="30" spans="1:9" x14ac:dyDescent="0.3">
      <c r="A30" s="18" t="s">
        <v>142</v>
      </c>
      <c r="B30" s="18" t="s">
        <v>216</v>
      </c>
      <c r="C30" s="18">
        <v>2013</v>
      </c>
      <c r="D30" s="18" t="s">
        <v>60</v>
      </c>
      <c r="E30" s="18" t="s">
        <v>211</v>
      </c>
      <c r="F30" s="18" t="s">
        <v>89</v>
      </c>
      <c r="G30" s="18" t="s">
        <v>212</v>
      </c>
      <c r="H30" s="18" t="s">
        <v>135</v>
      </c>
      <c r="I30" s="31">
        <v>57632</v>
      </c>
    </row>
    <row r="31" spans="1:9" x14ac:dyDescent="0.3">
      <c r="A31" s="18" t="s">
        <v>142</v>
      </c>
      <c r="B31" s="18" t="s">
        <v>216</v>
      </c>
      <c r="C31" s="18">
        <v>2013</v>
      </c>
      <c r="D31" s="18" t="s">
        <v>60</v>
      </c>
      <c r="E31" s="18" t="s">
        <v>211</v>
      </c>
      <c r="F31" s="18" t="s">
        <v>89</v>
      </c>
      <c r="G31" s="18" t="s">
        <v>214</v>
      </c>
      <c r="H31" s="18" t="s">
        <v>135</v>
      </c>
      <c r="I31" s="31">
        <v>35190</v>
      </c>
    </row>
    <row r="32" spans="1:9" x14ac:dyDescent="0.3">
      <c r="A32" s="18" t="s">
        <v>142</v>
      </c>
      <c r="B32" s="18" t="s">
        <v>216</v>
      </c>
      <c r="C32" s="18">
        <v>2013</v>
      </c>
      <c r="D32" s="18" t="s">
        <v>78</v>
      </c>
      <c r="E32" s="18" t="s">
        <v>211</v>
      </c>
      <c r="F32" s="18" t="s">
        <v>215</v>
      </c>
      <c r="G32" s="18" t="s">
        <v>212</v>
      </c>
      <c r="H32" s="18" t="s">
        <v>135</v>
      </c>
      <c r="I32" s="31">
        <v>24189</v>
      </c>
    </row>
    <row r="33" spans="1:10" x14ac:dyDescent="0.3">
      <c r="A33" s="18" t="s">
        <v>142</v>
      </c>
      <c r="B33" s="18" t="s">
        <v>216</v>
      </c>
      <c r="C33" s="18">
        <v>2013</v>
      </c>
      <c r="D33" s="18" t="s">
        <v>78</v>
      </c>
      <c r="E33" s="18" t="s">
        <v>211</v>
      </c>
      <c r="F33" s="18" t="s">
        <v>215</v>
      </c>
      <c r="G33" s="18" t="s">
        <v>214</v>
      </c>
      <c r="H33" s="18" t="s">
        <v>135</v>
      </c>
      <c r="I33" s="31">
        <v>60</v>
      </c>
      <c r="J33"/>
    </row>
    <row r="34" spans="1:10" x14ac:dyDescent="0.3">
      <c r="A34" s="18" t="s">
        <v>142</v>
      </c>
      <c r="B34" s="18" t="s">
        <v>216</v>
      </c>
      <c r="C34" s="18">
        <v>2013</v>
      </c>
      <c r="D34" s="18" t="s">
        <v>78</v>
      </c>
      <c r="E34" s="18" t="s">
        <v>211</v>
      </c>
      <c r="F34" s="18" t="s">
        <v>89</v>
      </c>
      <c r="G34" s="18" t="s">
        <v>212</v>
      </c>
      <c r="H34" s="18" t="s">
        <v>135</v>
      </c>
      <c r="I34" s="31">
        <v>946</v>
      </c>
      <c r="J34"/>
    </row>
    <row r="35" spans="1:10" x14ac:dyDescent="0.3">
      <c r="A35" s="18" t="s">
        <v>142</v>
      </c>
      <c r="B35" s="18" t="s">
        <v>216</v>
      </c>
      <c r="C35" s="18">
        <v>2013</v>
      </c>
      <c r="D35" s="18" t="s">
        <v>78</v>
      </c>
      <c r="E35" s="18" t="s">
        <v>211</v>
      </c>
      <c r="F35" s="18" t="s">
        <v>89</v>
      </c>
      <c r="G35" s="18" t="s">
        <v>214</v>
      </c>
      <c r="H35" s="18" t="s">
        <v>135</v>
      </c>
      <c r="I35" s="31">
        <v>0</v>
      </c>
      <c r="J35"/>
    </row>
    <row r="36" spans="1:10" x14ac:dyDescent="0.3">
      <c r="A36" s="18" t="s">
        <v>143</v>
      </c>
      <c r="B36" s="18" t="s">
        <v>217</v>
      </c>
      <c r="C36" s="18">
        <v>2013</v>
      </c>
      <c r="D36" s="18" t="s">
        <v>60</v>
      </c>
      <c r="E36" s="18" t="s">
        <v>211</v>
      </c>
      <c r="F36" s="18" t="s">
        <v>89</v>
      </c>
      <c r="G36" s="18" t="s">
        <v>212</v>
      </c>
      <c r="H36" s="18" t="s">
        <v>135</v>
      </c>
      <c r="I36" s="31">
        <v>55603</v>
      </c>
      <c r="J36" s="18" t="s">
        <v>220</v>
      </c>
    </row>
    <row r="37" spans="1:10" x14ac:dyDescent="0.3">
      <c r="A37" s="18" t="s">
        <v>143</v>
      </c>
      <c r="B37" s="18" t="s">
        <v>217</v>
      </c>
      <c r="C37" s="18">
        <v>2013</v>
      </c>
      <c r="D37" s="18" t="s">
        <v>60</v>
      </c>
      <c r="E37" s="18" t="s">
        <v>211</v>
      </c>
      <c r="F37" s="18" t="s">
        <v>89</v>
      </c>
      <c r="G37" s="18" t="s">
        <v>214</v>
      </c>
      <c r="H37" s="18" t="s">
        <v>135</v>
      </c>
      <c r="I37" s="31">
        <v>39730</v>
      </c>
      <c r="J37" s="18" t="s">
        <v>220</v>
      </c>
    </row>
    <row r="38" spans="1:10" x14ac:dyDescent="0.3">
      <c r="A38" s="18" t="s">
        <v>143</v>
      </c>
      <c r="B38" s="18" t="s">
        <v>217</v>
      </c>
      <c r="C38" s="18">
        <v>2013</v>
      </c>
      <c r="D38" s="18" t="s">
        <v>78</v>
      </c>
      <c r="E38" s="18" t="s">
        <v>211</v>
      </c>
      <c r="F38" s="18" t="s">
        <v>215</v>
      </c>
      <c r="G38" s="18" t="s">
        <v>212</v>
      </c>
      <c r="H38" s="18" t="s">
        <v>135</v>
      </c>
      <c r="I38" s="31">
        <v>28300</v>
      </c>
      <c r="J38" s="18" t="s">
        <v>220</v>
      </c>
    </row>
    <row r="39" spans="1:10" x14ac:dyDescent="0.3">
      <c r="A39" s="18" t="s">
        <v>143</v>
      </c>
      <c r="B39" s="18" t="s">
        <v>217</v>
      </c>
      <c r="C39" s="18">
        <v>2013</v>
      </c>
      <c r="D39" s="18" t="s">
        <v>78</v>
      </c>
      <c r="E39" s="18" t="s">
        <v>211</v>
      </c>
      <c r="F39" s="18" t="s">
        <v>215</v>
      </c>
      <c r="G39" s="18" t="s">
        <v>214</v>
      </c>
      <c r="H39" s="18" t="s">
        <v>135</v>
      </c>
      <c r="I39" s="31">
        <v>184</v>
      </c>
      <c r="J39" s="18" t="s">
        <v>220</v>
      </c>
    </row>
    <row r="40" spans="1:10" x14ac:dyDescent="0.3">
      <c r="A40" s="18" t="s">
        <v>143</v>
      </c>
      <c r="B40" s="18" t="s">
        <v>217</v>
      </c>
      <c r="C40" s="18">
        <v>2013</v>
      </c>
      <c r="D40" s="18" t="s">
        <v>78</v>
      </c>
      <c r="E40" s="18" t="s">
        <v>211</v>
      </c>
      <c r="F40" s="18" t="s">
        <v>89</v>
      </c>
      <c r="G40" s="18" t="s">
        <v>212</v>
      </c>
      <c r="H40" s="18" t="s">
        <v>135</v>
      </c>
      <c r="I40" s="31">
        <v>2590</v>
      </c>
      <c r="J40" s="18" t="s">
        <v>220</v>
      </c>
    </row>
    <row r="41" spans="1:10" x14ac:dyDescent="0.3">
      <c r="A41" s="18" t="s">
        <v>143</v>
      </c>
      <c r="B41" s="18" t="s">
        <v>217</v>
      </c>
      <c r="C41" s="18">
        <v>2013</v>
      </c>
      <c r="D41" s="18" t="s">
        <v>78</v>
      </c>
      <c r="E41" s="18" t="s">
        <v>211</v>
      </c>
      <c r="F41" s="18" t="s">
        <v>89</v>
      </c>
      <c r="G41" s="18" t="s">
        <v>214</v>
      </c>
      <c r="H41" s="18" t="s">
        <v>135</v>
      </c>
      <c r="I41" s="31">
        <v>0</v>
      </c>
      <c r="J41" s="18" t="s">
        <v>220</v>
      </c>
    </row>
    <row r="42" spans="1:10" x14ac:dyDescent="0.3">
      <c r="A42" s="18" t="s">
        <v>144</v>
      </c>
      <c r="B42" s="18" t="s">
        <v>218</v>
      </c>
      <c r="C42" s="18">
        <v>2014</v>
      </c>
      <c r="D42" s="18" t="s">
        <v>60</v>
      </c>
      <c r="E42" s="18" t="s">
        <v>211</v>
      </c>
      <c r="F42" s="18" t="s">
        <v>89</v>
      </c>
      <c r="G42" s="18" t="s">
        <v>212</v>
      </c>
      <c r="H42" s="18" t="s">
        <v>135</v>
      </c>
      <c r="I42" s="31">
        <v>61164</v>
      </c>
      <c r="J42"/>
    </row>
    <row r="43" spans="1:10" x14ac:dyDescent="0.3">
      <c r="A43" s="18" t="s">
        <v>144</v>
      </c>
      <c r="B43" s="18" t="s">
        <v>218</v>
      </c>
      <c r="C43" s="18">
        <v>2014</v>
      </c>
      <c r="D43" s="18" t="s">
        <v>60</v>
      </c>
      <c r="E43" s="18" t="s">
        <v>211</v>
      </c>
      <c r="F43" s="18" t="s">
        <v>89</v>
      </c>
      <c r="G43" s="18" t="s">
        <v>214</v>
      </c>
      <c r="H43" s="18" t="s">
        <v>135</v>
      </c>
      <c r="I43" s="31">
        <v>37485</v>
      </c>
      <c r="J43"/>
    </row>
    <row r="44" spans="1:10" x14ac:dyDescent="0.3">
      <c r="A44" s="18" t="s">
        <v>144</v>
      </c>
      <c r="B44" s="18" t="s">
        <v>218</v>
      </c>
      <c r="C44" s="18">
        <v>2014</v>
      </c>
      <c r="D44" s="18" t="s">
        <v>78</v>
      </c>
      <c r="E44" s="18" t="s">
        <v>211</v>
      </c>
      <c r="F44" s="18" t="s">
        <v>215</v>
      </c>
      <c r="G44" s="18" t="s">
        <v>212</v>
      </c>
      <c r="H44" s="18" t="s">
        <v>135</v>
      </c>
      <c r="I44" s="31">
        <v>17332</v>
      </c>
      <c r="J44"/>
    </row>
    <row r="45" spans="1:10" x14ac:dyDescent="0.3">
      <c r="A45" s="18" t="s">
        <v>144</v>
      </c>
      <c r="B45" s="18" t="s">
        <v>218</v>
      </c>
      <c r="C45" s="18">
        <v>2014</v>
      </c>
      <c r="D45" s="18" t="s">
        <v>78</v>
      </c>
      <c r="E45" s="18" t="s">
        <v>211</v>
      </c>
      <c r="F45" s="18" t="s">
        <v>215</v>
      </c>
      <c r="G45" s="18" t="s">
        <v>214</v>
      </c>
      <c r="H45" s="18" t="s">
        <v>135</v>
      </c>
      <c r="I45" s="31">
        <v>24</v>
      </c>
      <c r="J45"/>
    </row>
    <row r="46" spans="1:10" x14ac:dyDescent="0.3">
      <c r="A46" s="18" t="s">
        <v>144</v>
      </c>
      <c r="B46" s="18" t="s">
        <v>218</v>
      </c>
      <c r="C46" s="18">
        <v>2014</v>
      </c>
      <c r="D46" s="18" t="s">
        <v>78</v>
      </c>
      <c r="E46" s="18" t="s">
        <v>211</v>
      </c>
      <c r="F46" s="18" t="s">
        <v>89</v>
      </c>
      <c r="G46" s="18" t="s">
        <v>212</v>
      </c>
      <c r="H46" s="18" t="s">
        <v>135</v>
      </c>
      <c r="I46" s="31">
        <v>2175</v>
      </c>
      <c r="J46"/>
    </row>
    <row r="47" spans="1:10" x14ac:dyDescent="0.3">
      <c r="A47" s="18" t="s">
        <v>144</v>
      </c>
      <c r="B47" s="18" t="s">
        <v>218</v>
      </c>
      <c r="C47" s="18">
        <v>2014</v>
      </c>
      <c r="D47" s="18" t="s">
        <v>78</v>
      </c>
      <c r="E47" s="18" t="s">
        <v>211</v>
      </c>
      <c r="F47" s="18" t="s">
        <v>89</v>
      </c>
      <c r="G47" s="18" t="s">
        <v>214</v>
      </c>
      <c r="H47" s="18" t="s">
        <v>135</v>
      </c>
      <c r="I47" s="31">
        <v>0</v>
      </c>
      <c r="J47"/>
    </row>
    <row r="48" spans="1:10" x14ac:dyDescent="0.3">
      <c r="A48" s="18" t="s">
        <v>145</v>
      </c>
      <c r="B48" s="18" t="s">
        <v>219</v>
      </c>
      <c r="C48" s="18">
        <v>2014</v>
      </c>
      <c r="D48" s="18" t="s">
        <v>60</v>
      </c>
      <c r="E48" s="18" t="s">
        <v>211</v>
      </c>
      <c r="F48" s="18" t="s">
        <v>89</v>
      </c>
      <c r="G48" s="18" t="s">
        <v>212</v>
      </c>
      <c r="H48" s="18" t="s">
        <v>135</v>
      </c>
      <c r="I48" s="31">
        <v>60216</v>
      </c>
      <c r="J48"/>
    </row>
    <row r="49" spans="1:9" x14ac:dyDescent="0.3">
      <c r="A49" s="18" t="s">
        <v>145</v>
      </c>
      <c r="B49" s="18" t="s">
        <v>219</v>
      </c>
      <c r="C49" s="18">
        <v>2014</v>
      </c>
      <c r="D49" s="18" t="s">
        <v>60</v>
      </c>
      <c r="E49" s="18" t="s">
        <v>211</v>
      </c>
      <c r="F49" s="18" t="s">
        <v>89</v>
      </c>
      <c r="G49" s="18" t="s">
        <v>214</v>
      </c>
      <c r="H49" s="18" t="s">
        <v>135</v>
      </c>
      <c r="I49" s="31">
        <v>37130</v>
      </c>
    </row>
    <row r="50" spans="1:9" x14ac:dyDescent="0.3">
      <c r="A50" s="18" t="s">
        <v>145</v>
      </c>
      <c r="B50" s="18" t="s">
        <v>219</v>
      </c>
      <c r="C50" s="18">
        <v>2014</v>
      </c>
      <c r="D50" s="18" t="s">
        <v>78</v>
      </c>
      <c r="E50" s="18" t="s">
        <v>211</v>
      </c>
      <c r="F50" s="18" t="s">
        <v>215</v>
      </c>
      <c r="G50" s="18" t="s">
        <v>212</v>
      </c>
      <c r="H50" s="18" t="s">
        <v>135</v>
      </c>
      <c r="I50" s="31">
        <v>10152</v>
      </c>
    </row>
    <row r="51" spans="1:9" x14ac:dyDescent="0.3">
      <c r="A51" s="18" t="s">
        <v>145</v>
      </c>
      <c r="B51" s="18" t="s">
        <v>219</v>
      </c>
      <c r="C51" s="18">
        <v>2014</v>
      </c>
      <c r="D51" s="18" t="s">
        <v>78</v>
      </c>
      <c r="E51" s="18" t="s">
        <v>211</v>
      </c>
      <c r="F51" s="18" t="s">
        <v>215</v>
      </c>
      <c r="G51" s="18" t="s">
        <v>214</v>
      </c>
      <c r="H51" s="18" t="s">
        <v>135</v>
      </c>
      <c r="I51" s="31">
        <v>59</v>
      </c>
    </row>
    <row r="52" spans="1:9" x14ac:dyDescent="0.3">
      <c r="A52" s="18" t="s">
        <v>145</v>
      </c>
      <c r="B52" s="18" t="s">
        <v>219</v>
      </c>
      <c r="C52" s="18">
        <v>2014</v>
      </c>
      <c r="D52" s="18" t="s">
        <v>78</v>
      </c>
      <c r="E52" s="18" t="s">
        <v>211</v>
      </c>
      <c r="F52" s="18" t="s">
        <v>89</v>
      </c>
      <c r="G52" s="18" t="s">
        <v>212</v>
      </c>
      <c r="H52" s="18" t="s">
        <v>135</v>
      </c>
      <c r="I52" s="31">
        <v>1445</v>
      </c>
    </row>
    <row r="53" spans="1:9" x14ac:dyDescent="0.3">
      <c r="A53" s="18" t="s">
        <v>145</v>
      </c>
      <c r="B53" s="18" t="s">
        <v>219</v>
      </c>
      <c r="C53" s="18">
        <v>2014</v>
      </c>
      <c r="D53" s="18" t="s">
        <v>78</v>
      </c>
      <c r="E53" s="18" t="s">
        <v>211</v>
      </c>
      <c r="F53" s="18" t="s">
        <v>89</v>
      </c>
      <c r="G53" s="18" t="s">
        <v>214</v>
      </c>
      <c r="H53" s="18" t="s">
        <v>135</v>
      </c>
      <c r="I53" s="31">
        <v>0</v>
      </c>
    </row>
    <row r="54" spans="1:9" x14ac:dyDescent="0.3">
      <c r="A54" s="18" t="s">
        <v>146</v>
      </c>
      <c r="B54" s="18" t="s">
        <v>216</v>
      </c>
      <c r="C54" s="18">
        <v>2014</v>
      </c>
      <c r="D54" s="18" t="s">
        <v>60</v>
      </c>
      <c r="E54" s="18" t="s">
        <v>211</v>
      </c>
      <c r="F54" s="18" t="s">
        <v>89</v>
      </c>
      <c r="G54" s="18" t="s">
        <v>212</v>
      </c>
      <c r="H54" s="18" t="s">
        <v>135</v>
      </c>
      <c r="I54" s="31">
        <v>76227</v>
      </c>
    </row>
    <row r="55" spans="1:9" x14ac:dyDescent="0.3">
      <c r="A55" s="18" t="s">
        <v>146</v>
      </c>
      <c r="B55" s="18" t="s">
        <v>216</v>
      </c>
      <c r="C55" s="18">
        <v>2014</v>
      </c>
      <c r="D55" s="18" t="s">
        <v>60</v>
      </c>
      <c r="E55" s="18" t="s">
        <v>211</v>
      </c>
      <c r="F55" s="18" t="s">
        <v>89</v>
      </c>
      <c r="G55" s="18" t="s">
        <v>214</v>
      </c>
      <c r="H55" s="18" t="s">
        <v>135</v>
      </c>
      <c r="I55" s="31">
        <v>53780</v>
      </c>
    </row>
    <row r="56" spans="1:9" x14ac:dyDescent="0.3">
      <c r="A56" s="18" t="s">
        <v>146</v>
      </c>
      <c r="B56" s="18" t="s">
        <v>216</v>
      </c>
      <c r="C56" s="18">
        <v>2014</v>
      </c>
      <c r="D56" s="18" t="s">
        <v>78</v>
      </c>
      <c r="E56" s="18" t="s">
        <v>211</v>
      </c>
      <c r="F56" s="18" t="s">
        <v>215</v>
      </c>
      <c r="G56" s="18" t="s">
        <v>212</v>
      </c>
      <c r="H56" s="18" t="s">
        <v>135</v>
      </c>
      <c r="I56" s="31">
        <v>14700</v>
      </c>
    </row>
    <row r="57" spans="1:9" x14ac:dyDescent="0.3">
      <c r="A57" s="18" t="s">
        <v>146</v>
      </c>
      <c r="B57" s="18" t="s">
        <v>216</v>
      </c>
      <c r="C57" s="18">
        <v>2014</v>
      </c>
      <c r="D57" s="18" t="s">
        <v>78</v>
      </c>
      <c r="E57" s="18" t="s">
        <v>211</v>
      </c>
      <c r="F57" s="18" t="s">
        <v>215</v>
      </c>
      <c r="G57" s="18" t="s">
        <v>214</v>
      </c>
      <c r="H57" s="18" t="s">
        <v>135</v>
      </c>
      <c r="I57" s="31">
        <v>647</v>
      </c>
    </row>
    <row r="58" spans="1:9" x14ac:dyDescent="0.3">
      <c r="A58" s="18" t="s">
        <v>146</v>
      </c>
      <c r="B58" s="18" t="s">
        <v>216</v>
      </c>
      <c r="C58" s="18">
        <v>2014</v>
      </c>
      <c r="D58" s="18" t="s">
        <v>78</v>
      </c>
      <c r="E58" s="18" t="s">
        <v>211</v>
      </c>
      <c r="F58" s="18" t="s">
        <v>89</v>
      </c>
      <c r="G58" s="18" t="s">
        <v>212</v>
      </c>
      <c r="H58" s="18" t="s">
        <v>135</v>
      </c>
      <c r="I58" s="31">
        <v>714</v>
      </c>
    </row>
    <row r="59" spans="1:9" x14ac:dyDescent="0.3">
      <c r="A59" s="18" t="s">
        <v>146</v>
      </c>
      <c r="B59" s="18" t="s">
        <v>216</v>
      </c>
      <c r="C59" s="18">
        <v>2014</v>
      </c>
      <c r="D59" s="18" t="s">
        <v>78</v>
      </c>
      <c r="E59" s="18" t="s">
        <v>211</v>
      </c>
      <c r="F59" s="18" t="s">
        <v>89</v>
      </c>
      <c r="G59" s="18" t="s">
        <v>214</v>
      </c>
      <c r="H59" s="18" t="s">
        <v>135</v>
      </c>
      <c r="I59" s="31">
        <v>0</v>
      </c>
    </row>
    <row r="60" spans="1:9" x14ac:dyDescent="0.3">
      <c r="A60" s="18" t="s">
        <v>147</v>
      </c>
      <c r="B60" s="18" t="s">
        <v>217</v>
      </c>
      <c r="C60" s="18">
        <v>2014</v>
      </c>
      <c r="D60" s="18" t="s">
        <v>60</v>
      </c>
      <c r="E60" s="18" t="s">
        <v>211</v>
      </c>
      <c r="F60" s="18" t="s">
        <v>89</v>
      </c>
      <c r="G60" s="18" t="s">
        <v>212</v>
      </c>
      <c r="H60" s="18" t="s">
        <v>135</v>
      </c>
      <c r="I60" s="31">
        <v>82081</v>
      </c>
    </row>
    <row r="61" spans="1:9" x14ac:dyDescent="0.3">
      <c r="A61" s="18" t="s">
        <v>147</v>
      </c>
      <c r="B61" s="18" t="s">
        <v>217</v>
      </c>
      <c r="C61" s="18">
        <v>2014</v>
      </c>
      <c r="D61" s="18" t="s">
        <v>60</v>
      </c>
      <c r="E61" s="18" t="s">
        <v>211</v>
      </c>
      <c r="F61" s="18" t="s">
        <v>89</v>
      </c>
      <c r="G61" s="18" t="s">
        <v>214</v>
      </c>
      <c r="H61" s="18" t="s">
        <v>135</v>
      </c>
      <c r="I61" s="31">
        <v>60999</v>
      </c>
    </row>
    <row r="62" spans="1:9" x14ac:dyDescent="0.3">
      <c r="A62" s="18" t="s">
        <v>147</v>
      </c>
      <c r="B62" s="18" t="s">
        <v>217</v>
      </c>
      <c r="C62" s="18">
        <v>2014</v>
      </c>
      <c r="D62" s="18" t="s">
        <v>78</v>
      </c>
      <c r="E62" s="18" t="s">
        <v>211</v>
      </c>
      <c r="F62" s="18" t="s">
        <v>215</v>
      </c>
      <c r="G62" s="18" t="s">
        <v>212</v>
      </c>
      <c r="H62" s="18" t="s">
        <v>135</v>
      </c>
      <c r="I62" s="31">
        <v>15955</v>
      </c>
    </row>
    <row r="63" spans="1:9" x14ac:dyDescent="0.3">
      <c r="A63" s="18" t="s">
        <v>147</v>
      </c>
      <c r="B63" s="18" t="s">
        <v>217</v>
      </c>
      <c r="C63" s="18">
        <v>2014</v>
      </c>
      <c r="D63" s="18" t="s">
        <v>78</v>
      </c>
      <c r="E63" s="18" t="s">
        <v>211</v>
      </c>
      <c r="F63" s="18" t="s">
        <v>215</v>
      </c>
      <c r="G63" s="18" t="s">
        <v>214</v>
      </c>
      <c r="H63" s="18" t="s">
        <v>135</v>
      </c>
      <c r="I63" s="31">
        <v>1786</v>
      </c>
    </row>
    <row r="64" spans="1:9" x14ac:dyDescent="0.3">
      <c r="A64" s="18" t="s">
        <v>147</v>
      </c>
      <c r="B64" s="18" t="s">
        <v>217</v>
      </c>
      <c r="C64" s="18">
        <v>2014</v>
      </c>
      <c r="D64" s="18" t="s">
        <v>78</v>
      </c>
      <c r="E64" s="18" t="s">
        <v>211</v>
      </c>
      <c r="F64" s="18" t="s">
        <v>89</v>
      </c>
      <c r="G64" s="18" t="s">
        <v>212</v>
      </c>
      <c r="H64" s="18" t="s">
        <v>135</v>
      </c>
      <c r="I64" s="31">
        <v>1214</v>
      </c>
    </row>
    <row r="65" spans="1:10" x14ac:dyDescent="0.3">
      <c r="A65" s="18" t="s">
        <v>147</v>
      </c>
      <c r="B65" s="18" t="s">
        <v>217</v>
      </c>
      <c r="C65" s="18">
        <v>2014</v>
      </c>
      <c r="D65" s="18" t="s">
        <v>78</v>
      </c>
      <c r="E65" s="18" t="s">
        <v>211</v>
      </c>
      <c r="F65" s="18" t="s">
        <v>89</v>
      </c>
      <c r="G65" s="18" t="s">
        <v>214</v>
      </c>
      <c r="H65" s="18" t="s">
        <v>135</v>
      </c>
      <c r="I65" s="31">
        <v>30</v>
      </c>
      <c r="J65"/>
    </row>
    <row r="66" spans="1:10" x14ac:dyDescent="0.3">
      <c r="A66" s="18" t="s">
        <v>148</v>
      </c>
      <c r="B66" s="18" t="s">
        <v>218</v>
      </c>
      <c r="C66" s="18">
        <v>2015</v>
      </c>
      <c r="D66" s="18" t="s">
        <v>60</v>
      </c>
      <c r="E66" s="18" t="s">
        <v>211</v>
      </c>
      <c r="F66" s="18" t="s">
        <v>89</v>
      </c>
      <c r="G66" s="18" t="s">
        <v>212</v>
      </c>
      <c r="H66" s="18" t="s">
        <v>135</v>
      </c>
      <c r="I66" s="31">
        <v>126515</v>
      </c>
      <c r="J66" s="18" t="s">
        <v>221</v>
      </c>
    </row>
    <row r="67" spans="1:10" x14ac:dyDescent="0.3">
      <c r="A67" s="18" t="s">
        <v>148</v>
      </c>
      <c r="B67" s="18" t="s">
        <v>218</v>
      </c>
      <c r="C67" s="18">
        <v>2015</v>
      </c>
      <c r="D67" s="18" t="s">
        <v>60</v>
      </c>
      <c r="E67" s="18" t="s">
        <v>211</v>
      </c>
      <c r="F67" s="18" t="s">
        <v>89</v>
      </c>
      <c r="G67" s="18" t="s">
        <v>214</v>
      </c>
      <c r="H67" s="18" t="s">
        <v>135</v>
      </c>
      <c r="I67" s="31">
        <v>85457</v>
      </c>
      <c r="J67" s="18" t="s">
        <v>221</v>
      </c>
    </row>
    <row r="68" spans="1:10" x14ac:dyDescent="0.3">
      <c r="A68" s="18" t="s">
        <v>148</v>
      </c>
      <c r="B68" s="18" t="s">
        <v>218</v>
      </c>
      <c r="C68" s="18">
        <v>2015</v>
      </c>
      <c r="D68" s="18" t="s">
        <v>78</v>
      </c>
      <c r="E68" s="18" t="s">
        <v>211</v>
      </c>
      <c r="F68" s="18" t="s">
        <v>215</v>
      </c>
      <c r="G68" s="18" t="s">
        <v>212</v>
      </c>
      <c r="H68" s="18" t="s">
        <v>135</v>
      </c>
      <c r="I68" s="31">
        <v>11534</v>
      </c>
      <c r="J68" s="18" t="s">
        <v>221</v>
      </c>
    </row>
    <row r="69" spans="1:10" x14ac:dyDescent="0.3">
      <c r="A69" s="18" t="s">
        <v>148</v>
      </c>
      <c r="B69" s="18" t="s">
        <v>218</v>
      </c>
      <c r="C69" s="18">
        <v>2015</v>
      </c>
      <c r="D69" s="18" t="s">
        <v>78</v>
      </c>
      <c r="E69" s="18" t="s">
        <v>211</v>
      </c>
      <c r="F69" s="18" t="s">
        <v>215</v>
      </c>
      <c r="G69" s="18" t="s">
        <v>214</v>
      </c>
      <c r="H69" s="18" t="s">
        <v>135</v>
      </c>
      <c r="I69" s="31">
        <v>2497</v>
      </c>
      <c r="J69" s="18" t="s">
        <v>221</v>
      </c>
    </row>
    <row r="70" spans="1:10" x14ac:dyDescent="0.3">
      <c r="A70" s="18" t="s">
        <v>148</v>
      </c>
      <c r="B70" s="18" t="s">
        <v>218</v>
      </c>
      <c r="C70" s="18">
        <v>2015</v>
      </c>
      <c r="D70" s="18" t="s">
        <v>78</v>
      </c>
      <c r="E70" s="18" t="s">
        <v>211</v>
      </c>
      <c r="F70" s="18" t="s">
        <v>89</v>
      </c>
      <c r="G70" s="18" t="s">
        <v>212</v>
      </c>
      <c r="H70" s="18" t="s">
        <v>135</v>
      </c>
      <c r="I70" s="31">
        <v>1369</v>
      </c>
      <c r="J70" s="18" t="s">
        <v>221</v>
      </c>
    </row>
    <row r="71" spans="1:10" x14ac:dyDescent="0.3">
      <c r="A71" s="18" t="s">
        <v>148</v>
      </c>
      <c r="B71" s="18" t="s">
        <v>218</v>
      </c>
      <c r="C71" s="18">
        <v>2015</v>
      </c>
      <c r="D71" s="18" t="s">
        <v>78</v>
      </c>
      <c r="E71" s="18" t="s">
        <v>211</v>
      </c>
      <c r="F71" s="18" t="s">
        <v>89</v>
      </c>
      <c r="G71" s="18" t="s">
        <v>214</v>
      </c>
      <c r="H71" s="18" t="s">
        <v>135</v>
      </c>
      <c r="I71" s="31">
        <v>72</v>
      </c>
      <c r="J71" s="18" t="s">
        <v>221</v>
      </c>
    </row>
    <row r="72" spans="1:10" x14ac:dyDescent="0.3">
      <c r="A72" s="18" t="s">
        <v>149</v>
      </c>
      <c r="B72" s="18" t="s">
        <v>219</v>
      </c>
      <c r="C72" s="18">
        <v>2015</v>
      </c>
      <c r="D72" s="18" t="s">
        <v>60</v>
      </c>
      <c r="E72" s="18" t="s">
        <v>211</v>
      </c>
      <c r="F72" s="18" t="s">
        <v>89</v>
      </c>
      <c r="G72" s="18" t="s">
        <v>212</v>
      </c>
      <c r="H72" s="18" t="s">
        <v>135</v>
      </c>
      <c r="I72" s="31">
        <v>160543</v>
      </c>
      <c r="J72"/>
    </row>
    <row r="73" spans="1:10" x14ac:dyDescent="0.3">
      <c r="A73" s="18" t="s">
        <v>149</v>
      </c>
      <c r="B73" s="18" t="s">
        <v>219</v>
      </c>
      <c r="C73" s="18">
        <v>2015</v>
      </c>
      <c r="D73" s="18" t="s">
        <v>60</v>
      </c>
      <c r="E73" s="18" t="s">
        <v>211</v>
      </c>
      <c r="F73" s="18" t="s">
        <v>89</v>
      </c>
      <c r="G73" s="18" t="s">
        <v>214</v>
      </c>
      <c r="H73" s="18" t="s">
        <v>135</v>
      </c>
      <c r="I73" s="31">
        <v>112267</v>
      </c>
      <c r="J73"/>
    </row>
    <row r="74" spans="1:10" x14ac:dyDescent="0.3">
      <c r="A74" s="18" t="s">
        <v>149</v>
      </c>
      <c r="B74" s="18" t="s">
        <v>219</v>
      </c>
      <c r="C74" s="18">
        <v>2015</v>
      </c>
      <c r="D74" s="18" t="s">
        <v>78</v>
      </c>
      <c r="E74" s="18" t="s">
        <v>211</v>
      </c>
      <c r="F74" s="18" t="s">
        <v>215</v>
      </c>
      <c r="G74" s="18" t="s">
        <v>212</v>
      </c>
      <c r="H74" s="18" t="s">
        <v>135</v>
      </c>
      <c r="I74" s="31">
        <v>12073</v>
      </c>
      <c r="J74"/>
    </row>
    <row r="75" spans="1:10" x14ac:dyDescent="0.3">
      <c r="A75" s="18" t="s">
        <v>149</v>
      </c>
      <c r="B75" s="18" t="s">
        <v>219</v>
      </c>
      <c r="C75" s="18">
        <v>2015</v>
      </c>
      <c r="D75" s="18" t="s">
        <v>78</v>
      </c>
      <c r="E75" s="18" t="s">
        <v>211</v>
      </c>
      <c r="F75" s="18" t="s">
        <v>215</v>
      </c>
      <c r="G75" s="18" t="s">
        <v>214</v>
      </c>
      <c r="H75" s="18" t="s">
        <v>135</v>
      </c>
      <c r="I75" s="31">
        <v>4323</v>
      </c>
      <c r="J75"/>
    </row>
    <row r="76" spans="1:10" x14ac:dyDescent="0.3">
      <c r="A76" s="18" t="s">
        <v>149</v>
      </c>
      <c r="B76" s="18" t="s">
        <v>219</v>
      </c>
      <c r="C76" s="18">
        <v>2015</v>
      </c>
      <c r="D76" s="18" t="s">
        <v>78</v>
      </c>
      <c r="E76" s="18" t="s">
        <v>211</v>
      </c>
      <c r="F76" s="18" t="s">
        <v>89</v>
      </c>
      <c r="G76" s="18" t="s">
        <v>212</v>
      </c>
      <c r="H76" s="18" t="s">
        <v>135</v>
      </c>
      <c r="I76" s="31">
        <v>2137</v>
      </c>
      <c r="J76"/>
    </row>
    <row r="77" spans="1:10" x14ac:dyDescent="0.3">
      <c r="A77" s="18" t="s">
        <v>149</v>
      </c>
      <c r="B77" s="18" t="s">
        <v>219</v>
      </c>
      <c r="C77" s="18">
        <v>2015</v>
      </c>
      <c r="D77" s="18" t="s">
        <v>78</v>
      </c>
      <c r="E77" s="18" t="s">
        <v>211</v>
      </c>
      <c r="F77" s="18" t="s">
        <v>89</v>
      </c>
      <c r="G77" s="18" t="s">
        <v>214</v>
      </c>
      <c r="H77" s="18" t="s">
        <v>135</v>
      </c>
      <c r="I77" s="31">
        <v>129</v>
      </c>
      <c r="J77"/>
    </row>
    <row r="78" spans="1:10" x14ac:dyDescent="0.3">
      <c r="A78" s="18" t="s">
        <v>150</v>
      </c>
      <c r="B78" s="18" t="s">
        <v>216</v>
      </c>
      <c r="C78" s="18">
        <v>2015</v>
      </c>
      <c r="D78" s="18" t="s">
        <v>60</v>
      </c>
      <c r="E78" s="18" t="s">
        <v>211</v>
      </c>
      <c r="F78" s="18" t="s">
        <v>89</v>
      </c>
      <c r="G78" s="18" t="s">
        <v>212</v>
      </c>
      <c r="H78" s="18" t="s">
        <v>135</v>
      </c>
      <c r="I78" s="31">
        <v>197911</v>
      </c>
      <c r="J78"/>
    </row>
    <row r="79" spans="1:10" x14ac:dyDescent="0.3">
      <c r="A79" s="18" t="s">
        <v>150</v>
      </c>
      <c r="B79" s="18" t="s">
        <v>216</v>
      </c>
      <c r="C79" s="18">
        <v>2015</v>
      </c>
      <c r="D79" s="18" t="s">
        <v>60</v>
      </c>
      <c r="E79" s="18" t="s">
        <v>211</v>
      </c>
      <c r="F79" s="18" t="s">
        <v>89</v>
      </c>
      <c r="G79" s="18" t="s">
        <v>214</v>
      </c>
      <c r="H79" s="18" t="s">
        <v>135</v>
      </c>
      <c r="I79" s="31">
        <v>138225</v>
      </c>
      <c r="J79"/>
    </row>
    <row r="80" spans="1:10" x14ac:dyDescent="0.3">
      <c r="A80" s="18" t="s">
        <v>150</v>
      </c>
      <c r="B80" s="18" t="s">
        <v>216</v>
      </c>
      <c r="C80" s="18">
        <v>2015</v>
      </c>
      <c r="D80" s="18" t="s">
        <v>78</v>
      </c>
      <c r="E80" s="18" t="s">
        <v>211</v>
      </c>
      <c r="F80" s="18" t="s">
        <v>215</v>
      </c>
      <c r="G80" s="18" t="s">
        <v>212</v>
      </c>
      <c r="H80" s="18" t="s">
        <v>135</v>
      </c>
      <c r="I80" s="31">
        <v>13888</v>
      </c>
      <c r="J80"/>
    </row>
    <row r="81" spans="1:10" x14ac:dyDescent="0.3">
      <c r="A81" s="18" t="s">
        <v>150</v>
      </c>
      <c r="B81" s="18" t="s">
        <v>216</v>
      </c>
      <c r="C81" s="18">
        <v>2015</v>
      </c>
      <c r="D81" s="18" t="s">
        <v>78</v>
      </c>
      <c r="E81" s="18" t="s">
        <v>211</v>
      </c>
      <c r="F81" s="18" t="s">
        <v>215</v>
      </c>
      <c r="G81" s="18" t="s">
        <v>214</v>
      </c>
      <c r="H81" s="18" t="s">
        <v>135</v>
      </c>
      <c r="I81" s="31">
        <v>6018</v>
      </c>
      <c r="J81"/>
    </row>
    <row r="82" spans="1:10" x14ac:dyDescent="0.3">
      <c r="A82" s="18" t="s">
        <v>150</v>
      </c>
      <c r="B82" s="18" t="s">
        <v>216</v>
      </c>
      <c r="C82" s="18">
        <v>2015</v>
      </c>
      <c r="D82" s="18" t="s">
        <v>78</v>
      </c>
      <c r="E82" s="18" t="s">
        <v>211</v>
      </c>
      <c r="F82" s="18" t="s">
        <v>89</v>
      </c>
      <c r="G82" s="18" t="s">
        <v>212</v>
      </c>
      <c r="H82" s="18" t="s">
        <v>135</v>
      </c>
      <c r="I82" s="31">
        <v>2767</v>
      </c>
      <c r="J82"/>
    </row>
    <row r="83" spans="1:10" x14ac:dyDescent="0.3">
      <c r="A83" s="18" t="s">
        <v>150</v>
      </c>
      <c r="B83" s="18" t="s">
        <v>216</v>
      </c>
      <c r="C83" s="18">
        <v>2015</v>
      </c>
      <c r="D83" s="18" t="s">
        <v>78</v>
      </c>
      <c r="E83" s="18" t="s">
        <v>211</v>
      </c>
      <c r="F83" s="18" t="s">
        <v>89</v>
      </c>
      <c r="G83" s="18" t="s">
        <v>214</v>
      </c>
      <c r="H83" s="18" t="s">
        <v>135</v>
      </c>
      <c r="I83" s="31">
        <v>202</v>
      </c>
      <c r="J83"/>
    </row>
    <row r="84" spans="1:10" x14ac:dyDescent="0.3">
      <c r="A84" s="18" t="s">
        <v>151</v>
      </c>
      <c r="B84" s="18" t="s">
        <v>217</v>
      </c>
      <c r="C84" s="18">
        <v>2015</v>
      </c>
      <c r="D84" s="18" t="s">
        <v>60</v>
      </c>
      <c r="E84" s="18" t="s">
        <v>211</v>
      </c>
      <c r="F84" s="18" t="s">
        <v>89</v>
      </c>
      <c r="G84" s="18" t="s">
        <v>212</v>
      </c>
      <c r="H84" s="18" t="s">
        <v>135</v>
      </c>
      <c r="I84" s="31">
        <v>233400</v>
      </c>
      <c r="J84"/>
    </row>
    <row r="85" spans="1:10" x14ac:dyDescent="0.3">
      <c r="A85" s="18" t="s">
        <v>151</v>
      </c>
      <c r="B85" s="18" t="s">
        <v>217</v>
      </c>
      <c r="C85" s="18">
        <v>2015</v>
      </c>
      <c r="D85" s="18" t="s">
        <v>60</v>
      </c>
      <c r="E85" s="18" t="s">
        <v>211</v>
      </c>
      <c r="F85" s="18" t="s">
        <v>89</v>
      </c>
      <c r="G85" s="18" t="s">
        <v>214</v>
      </c>
      <c r="H85" s="18" t="s">
        <v>135</v>
      </c>
      <c r="I85" s="31">
        <v>169283</v>
      </c>
      <c r="J85"/>
    </row>
    <row r="86" spans="1:10" x14ac:dyDescent="0.3">
      <c r="A86" s="18" t="s">
        <v>151</v>
      </c>
      <c r="B86" s="18" t="s">
        <v>217</v>
      </c>
      <c r="C86" s="18">
        <v>2015</v>
      </c>
      <c r="D86" s="18" t="s">
        <v>78</v>
      </c>
      <c r="E86" s="18" t="s">
        <v>211</v>
      </c>
      <c r="F86" s="18" t="s">
        <v>215</v>
      </c>
      <c r="G86" s="18" t="s">
        <v>212</v>
      </c>
      <c r="H86" s="18" t="s">
        <v>135</v>
      </c>
      <c r="I86" s="31">
        <v>13832</v>
      </c>
      <c r="J86"/>
    </row>
    <row r="87" spans="1:10" x14ac:dyDescent="0.3">
      <c r="A87" s="18" t="s">
        <v>151</v>
      </c>
      <c r="B87" s="18" t="s">
        <v>217</v>
      </c>
      <c r="C87" s="18">
        <v>2015</v>
      </c>
      <c r="D87" s="18" t="s">
        <v>78</v>
      </c>
      <c r="E87" s="18" t="s">
        <v>211</v>
      </c>
      <c r="F87" s="18" t="s">
        <v>215</v>
      </c>
      <c r="G87" s="18" t="s">
        <v>214</v>
      </c>
      <c r="H87" s="18" t="s">
        <v>135</v>
      </c>
      <c r="I87" s="31">
        <v>8071</v>
      </c>
      <c r="J87"/>
    </row>
    <row r="88" spans="1:10" x14ac:dyDescent="0.3">
      <c r="A88" s="18" t="s">
        <v>151</v>
      </c>
      <c r="B88" s="18" t="s">
        <v>217</v>
      </c>
      <c r="C88" s="18">
        <v>2015</v>
      </c>
      <c r="D88" s="18" t="s">
        <v>78</v>
      </c>
      <c r="E88" s="18" t="s">
        <v>211</v>
      </c>
      <c r="F88" s="18" t="s">
        <v>89</v>
      </c>
      <c r="G88" s="18" t="s">
        <v>212</v>
      </c>
      <c r="H88" s="18" t="s">
        <v>135</v>
      </c>
      <c r="I88" s="31">
        <v>3347</v>
      </c>
      <c r="J88"/>
    </row>
    <row r="89" spans="1:10" x14ac:dyDescent="0.3">
      <c r="A89" s="18" t="s">
        <v>151</v>
      </c>
      <c r="B89" s="18" t="s">
        <v>217</v>
      </c>
      <c r="C89" s="18">
        <v>2015</v>
      </c>
      <c r="D89" s="18" t="s">
        <v>78</v>
      </c>
      <c r="E89" s="18" t="s">
        <v>211</v>
      </c>
      <c r="F89" s="18" t="s">
        <v>89</v>
      </c>
      <c r="G89" s="18" t="s">
        <v>214</v>
      </c>
      <c r="H89" s="18" t="s">
        <v>135</v>
      </c>
      <c r="I89" s="31">
        <v>257</v>
      </c>
      <c r="J89"/>
    </row>
    <row r="90" spans="1:10" x14ac:dyDescent="0.3">
      <c r="A90" s="18" t="s">
        <v>152</v>
      </c>
      <c r="B90" s="18" t="s">
        <v>218</v>
      </c>
      <c r="C90" s="18">
        <v>2016</v>
      </c>
      <c r="D90" s="18" t="s">
        <v>60</v>
      </c>
      <c r="E90" s="18" t="s">
        <v>211</v>
      </c>
      <c r="F90" s="18" t="s">
        <v>89</v>
      </c>
      <c r="G90" s="18" t="s">
        <v>212</v>
      </c>
      <c r="H90" s="18" t="s">
        <v>135</v>
      </c>
      <c r="I90" s="31">
        <v>306842</v>
      </c>
      <c r="J90" s="18" t="s">
        <v>222</v>
      </c>
    </row>
    <row r="91" spans="1:10" x14ac:dyDescent="0.3">
      <c r="A91" s="18" t="s">
        <v>152</v>
      </c>
      <c r="B91" s="18" t="s">
        <v>218</v>
      </c>
      <c r="C91" s="18">
        <v>2016</v>
      </c>
      <c r="D91" s="18" t="s">
        <v>60</v>
      </c>
      <c r="E91" s="18" t="s">
        <v>211</v>
      </c>
      <c r="F91" s="18" t="s">
        <v>89</v>
      </c>
      <c r="G91" s="18" t="s">
        <v>214</v>
      </c>
      <c r="H91" s="18" t="s">
        <v>135</v>
      </c>
      <c r="I91" s="31">
        <v>233371</v>
      </c>
      <c r="J91" s="18" t="s">
        <v>222</v>
      </c>
    </row>
    <row r="92" spans="1:10" x14ac:dyDescent="0.3">
      <c r="A92" s="18" t="s">
        <v>152</v>
      </c>
      <c r="B92" s="18" t="s">
        <v>218</v>
      </c>
      <c r="C92" s="18">
        <v>2016</v>
      </c>
      <c r="D92" s="18" t="s">
        <v>78</v>
      </c>
      <c r="E92" s="18" t="s">
        <v>211</v>
      </c>
      <c r="F92" s="18" t="s">
        <v>215</v>
      </c>
      <c r="G92" s="18" t="s">
        <v>212</v>
      </c>
      <c r="H92" s="18" t="s">
        <v>135</v>
      </c>
      <c r="I92" s="31">
        <v>9015</v>
      </c>
      <c r="J92" s="18" t="s">
        <v>222</v>
      </c>
    </row>
    <row r="93" spans="1:10" x14ac:dyDescent="0.3">
      <c r="A93" s="18" t="s">
        <v>152</v>
      </c>
      <c r="B93" s="18" t="s">
        <v>218</v>
      </c>
      <c r="C93" s="18">
        <v>2016</v>
      </c>
      <c r="D93" s="18" t="s">
        <v>78</v>
      </c>
      <c r="E93" s="18" t="s">
        <v>211</v>
      </c>
      <c r="F93" s="18" t="s">
        <v>215</v>
      </c>
      <c r="G93" s="18" t="s">
        <v>214</v>
      </c>
      <c r="H93" s="18" t="s">
        <v>135</v>
      </c>
      <c r="I93" s="31">
        <v>5948</v>
      </c>
      <c r="J93" s="18" t="s">
        <v>222</v>
      </c>
    </row>
    <row r="94" spans="1:10" x14ac:dyDescent="0.3">
      <c r="A94" s="18" t="s">
        <v>152</v>
      </c>
      <c r="B94" s="18" t="s">
        <v>218</v>
      </c>
      <c r="C94" s="18">
        <v>2016</v>
      </c>
      <c r="D94" s="18" t="s">
        <v>78</v>
      </c>
      <c r="E94" s="18" t="s">
        <v>211</v>
      </c>
      <c r="F94" s="18" t="s">
        <v>89</v>
      </c>
      <c r="G94" s="18" t="s">
        <v>212</v>
      </c>
      <c r="H94" s="18" t="s">
        <v>135</v>
      </c>
      <c r="I94" s="31">
        <v>3725</v>
      </c>
      <c r="J94" s="18" t="s">
        <v>222</v>
      </c>
    </row>
    <row r="95" spans="1:10" x14ac:dyDescent="0.3">
      <c r="A95" s="18" t="s">
        <v>152</v>
      </c>
      <c r="B95" s="18" t="s">
        <v>218</v>
      </c>
      <c r="C95" s="18">
        <v>2016</v>
      </c>
      <c r="D95" s="18" t="s">
        <v>78</v>
      </c>
      <c r="E95" s="18" t="s">
        <v>211</v>
      </c>
      <c r="F95" s="18" t="s">
        <v>89</v>
      </c>
      <c r="G95" s="18" t="s">
        <v>214</v>
      </c>
      <c r="H95" s="18" t="s">
        <v>135</v>
      </c>
      <c r="I95" s="31">
        <v>187</v>
      </c>
      <c r="J95" s="18" t="s">
        <v>222</v>
      </c>
    </row>
    <row r="96" spans="1:10" x14ac:dyDescent="0.3">
      <c r="A96" s="18" t="s">
        <v>153</v>
      </c>
      <c r="B96" s="18" t="s">
        <v>219</v>
      </c>
      <c r="C96" s="18">
        <v>2016</v>
      </c>
      <c r="D96" s="18" t="s">
        <v>60</v>
      </c>
      <c r="E96" s="18" t="s">
        <v>211</v>
      </c>
      <c r="F96" s="18" t="s">
        <v>89</v>
      </c>
      <c r="G96" s="18" t="s">
        <v>212</v>
      </c>
      <c r="H96" s="18" t="s">
        <v>135</v>
      </c>
      <c r="I96" s="31">
        <v>354641</v>
      </c>
      <c r="J96" s="18" t="s">
        <v>223</v>
      </c>
    </row>
    <row r="97" spans="1:10" x14ac:dyDescent="0.3">
      <c r="A97" s="18" t="s">
        <v>153</v>
      </c>
      <c r="B97" s="18" t="s">
        <v>219</v>
      </c>
      <c r="C97" s="18">
        <v>2016</v>
      </c>
      <c r="D97" s="18" t="s">
        <v>60</v>
      </c>
      <c r="E97" s="18" t="s">
        <v>211</v>
      </c>
      <c r="F97" s="18" t="s">
        <v>89</v>
      </c>
      <c r="G97" s="18" t="s">
        <v>214</v>
      </c>
      <c r="H97" s="18" t="s">
        <v>135</v>
      </c>
      <c r="I97" s="31">
        <v>268356</v>
      </c>
      <c r="J97" s="18" t="s">
        <v>223</v>
      </c>
    </row>
    <row r="98" spans="1:10" x14ac:dyDescent="0.3">
      <c r="A98" s="18" t="s">
        <v>153</v>
      </c>
      <c r="B98" s="18" t="s">
        <v>219</v>
      </c>
      <c r="C98" s="18">
        <v>2016</v>
      </c>
      <c r="D98" s="18" t="s">
        <v>78</v>
      </c>
      <c r="E98" s="18" t="s">
        <v>211</v>
      </c>
      <c r="F98" s="18" t="s">
        <v>215</v>
      </c>
      <c r="G98" s="18" t="s">
        <v>212</v>
      </c>
      <c r="H98" s="18" t="s">
        <v>135</v>
      </c>
      <c r="I98" s="31">
        <v>7865</v>
      </c>
      <c r="J98" s="18" t="s">
        <v>223</v>
      </c>
    </row>
    <row r="99" spans="1:10" x14ac:dyDescent="0.3">
      <c r="A99" s="18" t="s">
        <v>153</v>
      </c>
      <c r="B99" s="18" t="s">
        <v>219</v>
      </c>
      <c r="C99" s="18">
        <v>2016</v>
      </c>
      <c r="D99" s="18" t="s">
        <v>78</v>
      </c>
      <c r="E99" s="18" t="s">
        <v>211</v>
      </c>
      <c r="F99" s="18" t="s">
        <v>215</v>
      </c>
      <c r="G99" s="18" t="s">
        <v>214</v>
      </c>
      <c r="H99" s="18" t="s">
        <v>135</v>
      </c>
      <c r="I99" s="31">
        <v>3185</v>
      </c>
      <c r="J99" s="18" t="s">
        <v>223</v>
      </c>
    </row>
    <row r="100" spans="1:10" x14ac:dyDescent="0.3">
      <c r="A100" s="18" t="s">
        <v>153</v>
      </c>
      <c r="B100" s="18" t="s">
        <v>219</v>
      </c>
      <c r="C100" s="18">
        <v>2016</v>
      </c>
      <c r="D100" s="18" t="s">
        <v>78</v>
      </c>
      <c r="E100" s="18" t="s">
        <v>211</v>
      </c>
      <c r="F100" s="18" t="s">
        <v>89</v>
      </c>
      <c r="G100" s="18" t="s">
        <v>212</v>
      </c>
      <c r="H100" s="18" t="s">
        <v>135</v>
      </c>
      <c r="I100" s="31">
        <v>5170</v>
      </c>
      <c r="J100" s="18" t="s">
        <v>223</v>
      </c>
    </row>
    <row r="101" spans="1:10" x14ac:dyDescent="0.3">
      <c r="A101" s="18" t="s">
        <v>153</v>
      </c>
      <c r="B101" s="18" t="s">
        <v>219</v>
      </c>
      <c r="C101" s="18">
        <v>2016</v>
      </c>
      <c r="D101" s="18" t="s">
        <v>78</v>
      </c>
      <c r="E101" s="18" t="s">
        <v>211</v>
      </c>
      <c r="F101" s="18" t="s">
        <v>89</v>
      </c>
      <c r="G101" s="18" t="s">
        <v>214</v>
      </c>
      <c r="H101" s="18" t="s">
        <v>135</v>
      </c>
      <c r="I101" s="31">
        <v>247</v>
      </c>
      <c r="J101" s="18" t="s">
        <v>223</v>
      </c>
    </row>
    <row r="102" spans="1:10" x14ac:dyDescent="0.3">
      <c r="A102" s="18" t="s">
        <v>154</v>
      </c>
      <c r="B102" s="18" t="s">
        <v>216</v>
      </c>
      <c r="C102" s="18">
        <v>2016</v>
      </c>
      <c r="D102" s="18" t="s">
        <v>60</v>
      </c>
      <c r="E102" s="18" t="s">
        <v>211</v>
      </c>
      <c r="F102" s="18" t="s">
        <v>89</v>
      </c>
      <c r="G102" s="18" t="s">
        <v>212</v>
      </c>
      <c r="H102" s="18" t="s">
        <v>135</v>
      </c>
      <c r="I102" s="31">
        <v>461304</v>
      </c>
      <c r="J102"/>
    </row>
    <row r="103" spans="1:10" x14ac:dyDescent="0.3">
      <c r="A103" s="18" t="s">
        <v>154</v>
      </c>
      <c r="B103" s="18" t="s">
        <v>216</v>
      </c>
      <c r="C103" s="18">
        <v>2016</v>
      </c>
      <c r="D103" s="18" t="s">
        <v>60</v>
      </c>
      <c r="E103" s="18" t="s">
        <v>211</v>
      </c>
      <c r="F103" s="18" t="s">
        <v>89</v>
      </c>
      <c r="G103" s="18" t="s">
        <v>214</v>
      </c>
      <c r="H103" s="18" t="s">
        <v>135</v>
      </c>
      <c r="I103" s="31">
        <v>353711</v>
      </c>
      <c r="J103"/>
    </row>
    <row r="104" spans="1:10" x14ac:dyDescent="0.3">
      <c r="A104" s="18" t="s">
        <v>154</v>
      </c>
      <c r="B104" s="18" t="s">
        <v>216</v>
      </c>
      <c r="C104" s="18">
        <v>2016</v>
      </c>
      <c r="D104" s="18" t="s">
        <v>78</v>
      </c>
      <c r="E104" s="18" t="s">
        <v>211</v>
      </c>
      <c r="F104" s="18" t="s">
        <v>215</v>
      </c>
      <c r="G104" s="18" t="s">
        <v>212</v>
      </c>
      <c r="H104" s="18" t="s">
        <v>135</v>
      </c>
      <c r="I104" s="31">
        <v>4972</v>
      </c>
      <c r="J104"/>
    </row>
    <row r="105" spans="1:10" x14ac:dyDescent="0.3">
      <c r="A105" s="18" t="s">
        <v>154</v>
      </c>
      <c r="B105" s="18" t="s">
        <v>216</v>
      </c>
      <c r="C105" s="18">
        <v>2016</v>
      </c>
      <c r="D105" s="18" t="s">
        <v>78</v>
      </c>
      <c r="E105" s="18" t="s">
        <v>211</v>
      </c>
      <c r="F105" s="18" t="s">
        <v>215</v>
      </c>
      <c r="G105" s="18" t="s">
        <v>214</v>
      </c>
      <c r="H105" s="18" t="s">
        <v>135</v>
      </c>
      <c r="I105" s="31">
        <v>2797</v>
      </c>
      <c r="J105"/>
    </row>
    <row r="106" spans="1:10" x14ac:dyDescent="0.3">
      <c r="A106" s="18" t="s">
        <v>154</v>
      </c>
      <c r="B106" s="18" t="s">
        <v>216</v>
      </c>
      <c r="C106" s="18">
        <v>2016</v>
      </c>
      <c r="D106" s="18" t="s">
        <v>78</v>
      </c>
      <c r="E106" s="18" t="s">
        <v>211</v>
      </c>
      <c r="F106" s="18" t="s">
        <v>89</v>
      </c>
      <c r="G106" s="18" t="s">
        <v>212</v>
      </c>
      <c r="H106" s="18" t="s">
        <v>135</v>
      </c>
      <c r="I106" s="31">
        <v>5545</v>
      </c>
      <c r="J106"/>
    </row>
    <row r="107" spans="1:10" x14ac:dyDescent="0.3">
      <c r="A107" s="18" t="s">
        <v>154</v>
      </c>
      <c r="B107" s="18" t="s">
        <v>216</v>
      </c>
      <c r="C107" s="18">
        <v>2016</v>
      </c>
      <c r="D107" s="18" t="s">
        <v>78</v>
      </c>
      <c r="E107" s="18" t="s">
        <v>211</v>
      </c>
      <c r="F107" s="18" t="s">
        <v>89</v>
      </c>
      <c r="G107" s="18" t="s">
        <v>214</v>
      </c>
      <c r="H107" s="18" t="s">
        <v>135</v>
      </c>
      <c r="I107" s="31">
        <v>264</v>
      </c>
      <c r="J107"/>
    </row>
    <row r="108" spans="1:10" x14ac:dyDescent="0.3">
      <c r="A108" s="18" t="s">
        <v>155</v>
      </c>
      <c r="B108" s="18" t="s">
        <v>217</v>
      </c>
      <c r="C108" s="18">
        <v>2016</v>
      </c>
      <c r="D108" s="18" t="s">
        <v>60</v>
      </c>
      <c r="E108" s="18" t="s">
        <v>211</v>
      </c>
      <c r="F108" s="18" t="s">
        <v>89</v>
      </c>
      <c r="G108" s="18" t="s">
        <v>212</v>
      </c>
      <c r="H108" s="18" t="s">
        <v>135</v>
      </c>
      <c r="I108" s="31">
        <v>525776</v>
      </c>
      <c r="J108" s="18" t="s">
        <v>224</v>
      </c>
    </row>
    <row r="109" spans="1:10" x14ac:dyDescent="0.3">
      <c r="A109" s="18" t="s">
        <v>155</v>
      </c>
      <c r="B109" s="18" t="s">
        <v>217</v>
      </c>
      <c r="C109" s="18">
        <v>2016</v>
      </c>
      <c r="D109" s="18" t="s">
        <v>60</v>
      </c>
      <c r="E109" s="18" t="s">
        <v>211</v>
      </c>
      <c r="F109" s="18" t="s">
        <v>89</v>
      </c>
      <c r="G109" s="18" t="s">
        <v>214</v>
      </c>
      <c r="H109" s="18" t="s">
        <v>135</v>
      </c>
      <c r="I109" s="31">
        <v>409784</v>
      </c>
      <c r="J109" s="18" t="s">
        <v>224</v>
      </c>
    </row>
    <row r="110" spans="1:10" x14ac:dyDescent="0.3">
      <c r="A110" s="18" t="s">
        <v>155</v>
      </c>
      <c r="B110" s="18" t="s">
        <v>217</v>
      </c>
      <c r="C110" s="18">
        <v>2016</v>
      </c>
      <c r="D110" s="18" t="s">
        <v>78</v>
      </c>
      <c r="E110" s="18" t="s">
        <v>211</v>
      </c>
      <c r="F110" s="18" t="s">
        <v>215</v>
      </c>
      <c r="G110" s="18" t="s">
        <v>212</v>
      </c>
      <c r="H110" s="18" t="s">
        <v>135</v>
      </c>
      <c r="I110" s="31">
        <v>5716</v>
      </c>
      <c r="J110" s="18" t="s">
        <v>224</v>
      </c>
    </row>
    <row r="111" spans="1:10" x14ac:dyDescent="0.3">
      <c r="A111" s="18" t="s">
        <v>155</v>
      </c>
      <c r="B111" s="18" t="s">
        <v>217</v>
      </c>
      <c r="C111" s="18">
        <v>2016</v>
      </c>
      <c r="D111" s="18" t="s">
        <v>78</v>
      </c>
      <c r="E111" s="18" t="s">
        <v>211</v>
      </c>
      <c r="F111" s="18" t="s">
        <v>215</v>
      </c>
      <c r="G111" s="18" t="s">
        <v>214</v>
      </c>
      <c r="H111" s="18" t="s">
        <v>135</v>
      </c>
      <c r="I111" s="31">
        <v>2557</v>
      </c>
      <c r="J111" s="18" t="s">
        <v>224</v>
      </c>
    </row>
    <row r="112" spans="1:10" x14ac:dyDescent="0.3">
      <c r="A112" s="18" t="s">
        <v>155</v>
      </c>
      <c r="B112" s="18" t="s">
        <v>217</v>
      </c>
      <c r="C112" s="18">
        <v>2016</v>
      </c>
      <c r="D112" s="18" t="s">
        <v>78</v>
      </c>
      <c r="E112" s="18" t="s">
        <v>211</v>
      </c>
      <c r="F112" s="18" t="s">
        <v>89</v>
      </c>
      <c r="G112" s="18" t="s">
        <v>212</v>
      </c>
      <c r="H112" s="18" t="s">
        <v>135</v>
      </c>
      <c r="I112" s="31">
        <v>4764</v>
      </c>
      <c r="J112" s="18" t="s">
        <v>224</v>
      </c>
    </row>
    <row r="113" spans="1:10" x14ac:dyDescent="0.3">
      <c r="A113" s="18" t="s">
        <v>155</v>
      </c>
      <c r="B113" s="18" t="s">
        <v>217</v>
      </c>
      <c r="C113" s="18">
        <v>2016</v>
      </c>
      <c r="D113" s="18" t="s">
        <v>78</v>
      </c>
      <c r="E113" s="18" t="s">
        <v>211</v>
      </c>
      <c r="F113" s="18" t="s">
        <v>89</v>
      </c>
      <c r="G113" s="18" t="s">
        <v>214</v>
      </c>
      <c r="H113" s="18" t="s">
        <v>135</v>
      </c>
      <c r="I113" s="31">
        <v>228</v>
      </c>
      <c r="J113" s="18" t="s">
        <v>224</v>
      </c>
    </row>
    <row r="114" spans="1:10" x14ac:dyDescent="0.3">
      <c r="A114" s="18" t="s">
        <v>156</v>
      </c>
      <c r="B114" s="18" t="s">
        <v>218</v>
      </c>
      <c r="C114" s="18">
        <v>2017</v>
      </c>
      <c r="D114" s="18" t="s">
        <v>60</v>
      </c>
      <c r="E114" s="18" t="s">
        <v>211</v>
      </c>
      <c r="F114" s="18" t="s">
        <v>89</v>
      </c>
      <c r="G114" s="18" t="s">
        <v>212</v>
      </c>
      <c r="H114" s="18" t="s">
        <v>135</v>
      </c>
      <c r="I114" s="31">
        <v>581680</v>
      </c>
      <c r="J114"/>
    </row>
    <row r="115" spans="1:10" x14ac:dyDescent="0.3">
      <c r="A115" s="18" t="s">
        <v>156</v>
      </c>
      <c r="B115" s="18" t="s">
        <v>218</v>
      </c>
      <c r="C115" s="18">
        <v>2017</v>
      </c>
      <c r="D115" s="18" t="s">
        <v>60</v>
      </c>
      <c r="E115" s="18" t="s">
        <v>211</v>
      </c>
      <c r="F115" s="18" t="s">
        <v>89</v>
      </c>
      <c r="G115" s="18" t="s">
        <v>214</v>
      </c>
      <c r="H115" s="18" t="s">
        <v>135</v>
      </c>
      <c r="I115" s="31">
        <v>446454</v>
      </c>
      <c r="J115"/>
    </row>
    <row r="116" spans="1:10" x14ac:dyDescent="0.3">
      <c r="A116" s="18" t="s">
        <v>156</v>
      </c>
      <c r="B116" s="18" t="s">
        <v>218</v>
      </c>
      <c r="C116" s="18">
        <v>2017</v>
      </c>
      <c r="D116" s="18" t="s">
        <v>78</v>
      </c>
      <c r="E116" s="18" t="s">
        <v>211</v>
      </c>
      <c r="F116" s="18" t="s">
        <v>215</v>
      </c>
      <c r="G116" s="18" t="s">
        <v>212</v>
      </c>
      <c r="H116" s="18" t="s">
        <v>135</v>
      </c>
      <c r="I116" s="31">
        <v>5385</v>
      </c>
      <c r="J116"/>
    </row>
    <row r="117" spans="1:10" x14ac:dyDescent="0.3">
      <c r="A117" s="18" t="s">
        <v>156</v>
      </c>
      <c r="B117" s="18" t="s">
        <v>218</v>
      </c>
      <c r="C117" s="18">
        <v>2017</v>
      </c>
      <c r="D117" s="18" t="s">
        <v>78</v>
      </c>
      <c r="E117" s="18" t="s">
        <v>211</v>
      </c>
      <c r="F117" s="18" t="s">
        <v>215</v>
      </c>
      <c r="G117" s="18" t="s">
        <v>214</v>
      </c>
      <c r="H117" s="18" t="s">
        <v>135</v>
      </c>
      <c r="I117" s="31">
        <v>3105</v>
      </c>
      <c r="J117"/>
    </row>
    <row r="118" spans="1:10" x14ac:dyDescent="0.3">
      <c r="A118" s="18" t="s">
        <v>156</v>
      </c>
      <c r="B118" s="18" t="s">
        <v>218</v>
      </c>
      <c r="C118" s="18">
        <v>2017</v>
      </c>
      <c r="D118" s="18" t="s">
        <v>78</v>
      </c>
      <c r="E118" s="18" t="s">
        <v>211</v>
      </c>
      <c r="F118" s="18" t="s">
        <v>89</v>
      </c>
      <c r="G118" s="18" t="s">
        <v>212</v>
      </c>
      <c r="H118" s="18" t="s">
        <v>135</v>
      </c>
      <c r="I118" s="31">
        <v>4906</v>
      </c>
      <c r="J118"/>
    </row>
    <row r="119" spans="1:10" x14ac:dyDescent="0.3">
      <c r="A119" s="18" t="s">
        <v>156</v>
      </c>
      <c r="B119" s="18" t="s">
        <v>218</v>
      </c>
      <c r="C119" s="18">
        <v>2017</v>
      </c>
      <c r="D119" s="18" t="s">
        <v>78</v>
      </c>
      <c r="E119" s="18" t="s">
        <v>211</v>
      </c>
      <c r="F119" s="18" t="s">
        <v>89</v>
      </c>
      <c r="G119" s="18" t="s">
        <v>214</v>
      </c>
      <c r="H119" s="18" t="s">
        <v>135</v>
      </c>
      <c r="I119" s="31">
        <v>353</v>
      </c>
      <c r="J119"/>
    </row>
    <row r="120" spans="1:10" x14ac:dyDescent="0.3">
      <c r="A120" s="18" t="s">
        <v>157</v>
      </c>
      <c r="B120" s="18" t="s">
        <v>219</v>
      </c>
      <c r="C120" s="18">
        <v>2017</v>
      </c>
      <c r="D120" s="18" t="s">
        <v>60</v>
      </c>
      <c r="E120" s="18" t="s">
        <v>211</v>
      </c>
      <c r="F120" s="18" t="s">
        <v>89</v>
      </c>
      <c r="G120" s="18" t="s">
        <v>212</v>
      </c>
      <c r="H120" s="18" t="s">
        <v>135</v>
      </c>
      <c r="I120" s="31">
        <v>598064</v>
      </c>
      <c r="J120"/>
    </row>
    <row r="121" spans="1:10" x14ac:dyDescent="0.3">
      <c r="A121" s="18" t="s">
        <v>157</v>
      </c>
      <c r="B121" s="18" t="s">
        <v>219</v>
      </c>
      <c r="C121" s="18">
        <v>2017</v>
      </c>
      <c r="D121" s="18" t="s">
        <v>60</v>
      </c>
      <c r="E121" s="18" t="s">
        <v>211</v>
      </c>
      <c r="F121" s="18" t="s">
        <v>89</v>
      </c>
      <c r="G121" s="18" t="s">
        <v>214</v>
      </c>
      <c r="H121" s="18" t="s">
        <v>135</v>
      </c>
      <c r="I121" s="31">
        <v>461168</v>
      </c>
      <c r="J121"/>
    </row>
    <row r="122" spans="1:10" x14ac:dyDescent="0.3">
      <c r="A122" s="18" t="s">
        <v>157</v>
      </c>
      <c r="B122" s="18" t="s">
        <v>219</v>
      </c>
      <c r="C122" s="18">
        <v>2017</v>
      </c>
      <c r="D122" s="18" t="s">
        <v>78</v>
      </c>
      <c r="E122" s="18" t="s">
        <v>211</v>
      </c>
      <c r="F122" s="18" t="s">
        <v>215</v>
      </c>
      <c r="G122" s="18" t="s">
        <v>212</v>
      </c>
      <c r="H122" s="18" t="s">
        <v>135</v>
      </c>
      <c r="I122" s="31">
        <v>5307</v>
      </c>
      <c r="J122"/>
    </row>
    <row r="123" spans="1:10" x14ac:dyDescent="0.3">
      <c r="A123" s="18" t="s">
        <v>157</v>
      </c>
      <c r="B123" s="18" t="s">
        <v>219</v>
      </c>
      <c r="C123" s="18">
        <v>2017</v>
      </c>
      <c r="D123" s="18" t="s">
        <v>78</v>
      </c>
      <c r="E123" s="18" t="s">
        <v>211</v>
      </c>
      <c r="F123" s="18" t="s">
        <v>215</v>
      </c>
      <c r="G123" s="18" t="s">
        <v>214</v>
      </c>
      <c r="H123" s="18" t="s">
        <v>135</v>
      </c>
      <c r="I123" s="31">
        <v>3185</v>
      </c>
      <c r="J123"/>
    </row>
    <row r="124" spans="1:10" x14ac:dyDescent="0.3">
      <c r="A124" s="18" t="s">
        <v>157</v>
      </c>
      <c r="B124" s="18" t="s">
        <v>219</v>
      </c>
      <c r="C124" s="18">
        <v>2017</v>
      </c>
      <c r="D124" s="18" t="s">
        <v>78</v>
      </c>
      <c r="E124" s="18" t="s">
        <v>211</v>
      </c>
      <c r="F124" s="18" t="s">
        <v>89</v>
      </c>
      <c r="G124" s="18" t="s">
        <v>212</v>
      </c>
      <c r="H124" s="18" t="s">
        <v>135</v>
      </c>
      <c r="I124" s="31">
        <v>5029</v>
      </c>
      <c r="J124"/>
    </row>
    <row r="125" spans="1:10" x14ac:dyDescent="0.3">
      <c r="A125" s="18" t="s">
        <v>157</v>
      </c>
      <c r="B125" s="18" t="s">
        <v>219</v>
      </c>
      <c r="C125" s="18">
        <v>2017</v>
      </c>
      <c r="D125" s="18" t="s">
        <v>78</v>
      </c>
      <c r="E125" s="18" t="s">
        <v>211</v>
      </c>
      <c r="F125" s="18" t="s">
        <v>89</v>
      </c>
      <c r="G125" s="18" t="s">
        <v>214</v>
      </c>
      <c r="H125" s="18" t="s">
        <v>135</v>
      </c>
      <c r="I125" s="31">
        <v>290</v>
      </c>
      <c r="J125"/>
    </row>
    <row r="126" spans="1:10" x14ac:dyDescent="0.3">
      <c r="A126" s="18" t="s">
        <v>158</v>
      </c>
      <c r="B126" s="18" t="s">
        <v>216</v>
      </c>
      <c r="C126" s="18">
        <v>2017</v>
      </c>
      <c r="D126" s="18" t="s">
        <v>60</v>
      </c>
      <c r="E126" s="18" t="s">
        <v>211</v>
      </c>
      <c r="F126" s="18" t="s">
        <v>89</v>
      </c>
      <c r="G126" s="18" t="s">
        <v>212</v>
      </c>
      <c r="H126" s="18" t="s">
        <v>135</v>
      </c>
      <c r="I126" s="31">
        <v>664924</v>
      </c>
      <c r="J126"/>
    </row>
    <row r="127" spans="1:10" x14ac:dyDescent="0.3">
      <c r="A127" s="18" t="s">
        <v>158</v>
      </c>
      <c r="B127" s="18" t="s">
        <v>216</v>
      </c>
      <c r="C127" s="18">
        <v>2017</v>
      </c>
      <c r="D127" s="18" t="s">
        <v>60</v>
      </c>
      <c r="E127" s="18" t="s">
        <v>211</v>
      </c>
      <c r="F127" s="18" t="s">
        <v>89</v>
      </c>
      <c r="G127" s="18" t="s">
        <v>214</v>
      </c>
      <c r="H127" s="18" t="s">
        <v>135</v>
      </c>
      <c r="I127" s="31">
        <v>517423</v>
      </c>
      <c r="J127"/>
    </row>
    <row r="128" spans="1:10" x14ac:dyDescent="0.3">
      <c r="A128" s="18" t="s">
        <v>158</v>
      </c>
      <c r="B128" s="18" t="s">
        <v>216</v>
      </c>
      <c r="C128" s="18">
        <v>2017</v>
      </c>
      <c r="D128" s="18" t="s">
        <v>78</v>
      </c>
      <c r="E128" s="18" t="s">
        <v>211</v>
      </c>
      <c r="F128" s="18" t="s">
        <v>215</v>
      </c>
      <c r="G128" s="18" t="s">
        <v>212</v>
      </c>
      <c r="H128" s="18" t="s">
        <v>135</v>
      </c>
      <c r="I128" s="31">
        <v>8248</v>
      </c>
      <c r="J128"/>
    </row>
    <row r="129" spans="1:10" x14ac:dyDescent="0.3">
      <c r="A129" s="18" t="s">
        <v>158</v>
      </c>
      <c r="B129" s="18" t="s">
        <v>216</v>
      </c>
      <c r="C129" s="18">
        <v>2017</v>
      </c>
      <c r="D129" s="18" t="s">
        <v>78</v>
      </c>
      <c r="E129" s="18" t="s">
        <v>211</v>
      </c>
      <c r="F129" s="18" t="s">
        <v>215</v>
      </c>
      <c r="G129" s="18" t="s">
        <v>214</v>
      </c>
      <c r="H129" s="18" t="s">
        <v>135</v>
      </c>
      <c r="I129" s="31">
        <v>2565</v>
      </c>
      <c r="J129"/>
    </row>
    <row r="130" spans="1:10" x14ac:dyDescent="0.3">
      <c r="A130" s="18" t="s">
        <v>158</v>
      </c>
      <c r="B130" s="18" t="s">
        <v>216</v>
      </c>
      <c r="C130" s="18">
        <v>2017</v>
      </c>
      <c r="D130" s="18" t="s">
        <v>78</v>
      </c>
      <c r="E130" s="18" t="s">
        <v>211</v>
      </c>
      <c r="F130" s="18" t="s">
        <v>89</v>
      </c>
      <c r="G130" s="18" t="s">
        <v>212</v>
      </c>
      <c r="H130" s="18" t="s">
        <v>135</v>
      </c>
      <c r="I130" s="31">
        <v>4636</v>
      </c>
      <c r="J130"/>
    </row>
    <row r="131" spans="1:10" x14ac:dyDescent="0.3">
      <c r="A131" s="18" t="s">
        <v>158</v>
      </c>
      <c r="B131" s="18" t="s">
        <v>216</v>
      </c>
      <c r="C131" s="18">
        <v>2017</v>
      </c>
      <c r="D131" s="18" t="s">
        <v>78</v>
      </c>
      <c r="E131" s="18" t="s">
        <v>211</v>
      </c>
      <c r="F131" s="18" t="s">
        <v>89</v>
      </c>
      <c r="G131" s="18" t="s">
        <v>214</v>
      </c>
      <c r="H131" s="18" t="s">
        <v>135</v>
      </c>
      <c r="I131" s="31">
        <v>213</v>
      </c>
      <c r="J131"/>
    </row>
    <row r="132" spans="1:10" x14ac:dyDescent="0.3">
      <c r="A132" s="18" t="s">
        <v>159</v>
      </c>
      <c r="B132" s="18" t="s">
        <v>217</v>
      </c>
      <c r="C132" s="18">
        <v>2017</v>
      </c>
      <c r="D132" s="18" t="s">
        <v>60</v>
      </c>
      <c r="E132" s="18" t="s">
        <v>211</v>
      </c>
      <c r="F132" s="18" t="s">
        <v>89</v>
      </c>
      <c r="G132" s="18" t="s">
        <v>212</v>
      </c>
      <c r="H132" s="18" t="s">
        <v>135</v>
      </c>
      <c r="I132" s="31">
        <v>741547</v>
      </c>
      <c r="J132" s="18" t="s">
        <v>225</v>
      </c>
    </row>
    <row r="133" spans="1:10" x14ac:dyDescent="0.3">
      <c r="A133" s="18" t="s">
        <v>159</v>
      </c>
      <c r="B133" s="18" t="s">
        <v>217</v>
      </c>
      <c r="C133" s="18">
        <v>2017</v>
      </c>
      <c r="D133" s="18" t="s">
        <v>60</v>
      </c>
      <c r="E133" s="18" t="s">
        <v>211</v>
      </c>
      <c r="F133" s="18" t="s">
        <v>89</v>
      </c>
      <c r="G133" s="18" t="s">
        <v>214</v>
      </c>
      <c r="H133" s="18" t="s">
        <v>135</v>
      </c>
      <c r="I133" s="31">
        <v>577420</v>
      </c>
      <c r="J133" s="18" t="s">
        <v>225</v>
      </c>
    </row>
    <row r="134" spans="1:10" x14ac:dyDescent="0.3">
      <c r="A134" s="18" t="s">
        <v>159</v>
      </c>
      <c r="B134" s="18" t="s">
        <v>217</v>
      </c>
      <c r="C134" s="18">
        <v>2017</v>
      </c>
      <c r="D134" s="18" t="s">
        <v>78</v>
      </c>
      <c r="E134" s="18" t="s">
        <v>211</v>
      </c>
      <c r="F134" s="18" t="s">
        <v>215</v>
      </c>
      <c r="G134" s="18" t="s">
        <v>212</v>
      </c>
      <c r="H134" s="18" t="s">
        <v>135</v>
      </c>
      <c r="I134" s="31">
        <v>7825</v>
      </c>
      <c r="J134" s="18" t="s">
        <v>225</v>
      </c>
    </row>
    <row r="135" spans="1:10" x14ac:dyDescent="0.3">
      <c r="A135" s="18" t="s">
        <v>159</v>
      </c>
      <c r="B135" s="18" t="s">
        <v>217</v>
      </c>
      <c r="C135" s="18">
        <v>2017</v>
      </c>
      <c r="D135" s="18" t="s">
        <v>78</v>
      </c>
      <c r="E135" s="18" t="s">
        <v>211</v>
      </c>
      <c r="F135" s="18" t="s">
        <v>215</v>
      </c>
      <c r="G135" s="18" t="s">
        <v>214</v>
      </c>
      <c r="H135" s="18" t="s">
        <v>135</v>
      </c>
      <c r="I135" s="31">
        <v>2329</v>
      </c>
      <c r="J135" s="18" t="s">
        <v>225</v>
      </c>
    </row>
    <row r="136" spans="1:10" x14ac:dyDescent="0.3">
      <c r="A136" s="18" t="s">
        <v>159</v>
      </c>
      <c r="B136" s="18" t="s">
        <v>217</v>
      </c>
      <c r="C136" s="18">
        <v>2017</v>
      </c>
      <c r="D136" s="18" t="s">
        <v>78</v>
      </c>
      <c r="E136" s="18" t="s">
        <v>211</v>
      </c>
      <c r="F136" s="18" t="s">
        <v>89</v>
      </c>
      <c r="G136" s="18" t="s">
        <v>212</v>
      </c>
      <c r="H136" s="18" t="s">
        <v>135</v>
      </c>
      <c r="I136" s="31">
        <v>6344</v>
      </c>
      <c r="J136" s="18" t="s">
        <v>225</v>
      </c>
    </row>
    <row r="137" spans="1:10" x14ac:dyDescent="0.3">
      <c r="A137" s="18" t="s">
        <v>159</v>
      </c>
      <c r="B137" s="18" t="s">
        <v>217</v>
      </c>
      <c r="C137" s="18">
        <v>2017</v>
      </c>
      <c r="D137" s="18" t="s">
        <v>78</v>
      </c>
      <c r="E137" s="18" t="s">
        <v>211</v>
      </c>
      <c r="F137" s="18" t="s">
        <v>89</v>
      </c>
      <c r="G137" s="18" t="s">
        <v>214</v>
      </c>
      <c r="H137" s="18" t="s">
        <v>135</v>
      </c>
      <c r="I137" s="31">
        <v>276</v>
      </c>
      <c r="J137" s="18" t="s">
        <v>225</v>
      </c>
    </row>
    <row r="138" spans="1:10" x14ac:dyDescent="0.3">
      <c r="A138" s="18" t="s">
        <v>160</v>
      </c>
      <c r="B138" s="18" t="s">
        <v>218</v>
      </c>
      <c r="C138" s="18">
        <v>2018</v>
      </c>
      <c r="D138" s="18" t="s">
        <v>60</v>
      </c>
      <c r="E138" s="18" t="s">
        <v>211</v>
      </c>
      <c r="F138" s="18" t="s">
        <v>89</v>
      </c>
      <c r="G138" s="18" t="s">
        <v>212</v>
      </c>
      <c r="H138" s="18" t="s">
        <v>135</v>
      </c>
      <c r="I138" s="31">
        <v>708652</v>
      </c>
      <c r="J138" s="18" t="s">
        <v>226</v>
      </c>
    </row>
    <row r="139" spans="1:10" x14ac:dyDescent="0.3">
      <c r="A139" s="18" t="s">
        <v>160</v>
      </c>
      <c r="B139" s="18" t="s">
        <v>218</v>
      </c>
      <c r="C139" s="18">
        <v>2018</v>
      </c>
      <c r="D139" s="18" t="s">
        <v>60</v>
      </c>
      <c r="E139" s="18" t="s">
        <v>211</v>
      </c>
      <c r="F139" s="18" t="s">
        <v>89</v>
      </c>
      <c r="G139" s="18" t="s">
        <v>214</v>
      </c>
      <c r="H139" s="18" t="s">
        <v>135</v>
      </c>
      <c r="I139" s="31">
        <v>546109</v>
      </c>
      <c r="J139" s="18" t="s">
        <v>226</v>
      </c>
    </row>
    <row r="140" spans="1:10" x14ac:dyDescent="0.3">
      <c r="A140" s="18" t="s">
        <v>160</v>
      </c>
      <c r="B140" s="18" t="s">
        <v>218</v>
      </c>
      <c r="C140" s="18">
        <v>2018</v>
      </c>
      <c r="D140" s="18" t="s">
        <v>78</v>
      </c>
      <c r="E140" s="18" t="s">
        <v>211</v>
      </c>
      <c r="F140" s="18" t="s">
        <v>215</v>
      </c>
      <c r="G140" s="18" t="s">
        <v>212</v>
      </c>
      <c r="H140" s="18" t="s">
        <v>135</v>
      </c>
      <c r="I140" s="31">
        <v>9114</v>
      </c>
      <c r="J140" s="18" t="s">
        <v>226</v>
      </c>
    </row>
    <row r="141" spans="1:10" x14ac:dyDescent="0.3">
      <c r="A141" s="18" t="s">
        <v>160</v>
      </c>
      <c r="B141" s="18" t="s">
        <v>218</v>
      </c>
      <c r="C141" s="18">
        <v>2018</v>
      </c>
      <c r="D141" s="18" t="s">
        <v>78</v>
      </c>
      <c r="E141" s="18" t="s">
        <v>211</v>
      </c>
      <c r="F141" s="18" t="s">
        <v>215</v>
      </c>
      <c r="G141" s="18" t="s">
        <v>214</v>
      </c>
      <c r="H141" s="18" t="s">
        <v>135</v>
      </c>
      <c r="I141" s="31">
        <v>2521</v>
      </c>
      <c r="J141" s="18" t="s">
        <v>226</v>
      </c>
    </row>
    <row r="142" spans="1:10" x14ac:dyDescent="0.3">
      <c r="A142" s="18" t="s">
        <v>160</v>
      </c>
      <c r="B142" s="18" t="s">
        <v>218</v>
      </c>
      <c r="C142" s="18">
        <v>2018</v>
      </c>
      <c r="D142" s="18" t="s">
        <v>78</v>
      </c>
      <c r="E142" s="18" t="s">
        <v>211</v>
      </c>
      <c r="F142" s="18" t="s">
        <v>89</v>
      </c>
      <c r="G142" s="18" t="s">
        <v>212</v>
      </c>
      <c r="H142" s="18" t="s">
        <v>135</v>
      </c>
      <c r="I142" s="31">
        <v>5439</v>
      </c>
      <c r="J142" s="18" t="s">
        <v>226</v>
      </c>
    </row>
    <row r="143" spans="1:10" x14ac:dyDescent="0.3">
      <c r="A143" s="18" t="s">
        <v>160</v>
      </c>
      <c r="B143" s="18" t="s">
        <v>218</v>
      </c>
      <c r="C143" s="18">
        <v>2018</v>
      </c>
      <c r="D143" s="18" t="s">
        <v>78</v>
      </c>
      <c r="E143" s="18" t="s">
        <v>211</v>
      </c>
      <c r="F143" s="18" t="s">
        <v>89</v>
      </c>
      <c r="G143" s="18" t="s">
        <v>214</v>
      </c>
      <c r="H143" s="18" t="s">
        <v>135</v>
      </c>
      <c r="I143" s="31">
        <v>241</v>
      </c>
      <c r="J143" s="18" t="s">
        <v>226</v>
      </c>
    </row>
    <row r="144" spans="1:10" x14ac:dyDescent="0.3">
      <c r="A144" s="18" t="s">
        <v>161</v>
      </c>
      <c r="B144" s="18" t="s">
        <v>219</v>
      </c>
      <c r="C144" s="18">
        <v>2018</v>
      </c>
      <c r="D144" s="18" t="s">
        <v>60</v>
      </c>
      <c r="E144" s="18" t="s">
        <v>211</v>
      </c>
      <c r="F144" s="18" t="s">
        <v>89</v>
      </c>
      <c r="G144" s="18" t="s">
        <v>212</v>
      </c>
      <c r="H144" s="18" t="s">
        <v>135</v>
      </c>
      <c r="I144" s="31">
        <v>707374</v>
      </c>
      <c r="J144"/>
    </row>
    <row r="145" spans="1:10" x14ac:dyDescent="0.3">
      <c r="A145" s="18" t="s">
        <v>161</v>
      </c>
      <c r="B145" s="18" t="s">
        <v>219</v>
      </c>
      <c r="C145" s="18">
        <v>2018</v>
      </c>
      <c r="D145" s="18" t="s">
        <v>60</v>
      </c>
      <c r="E145" s="18" t="s">
        <v>211</v>
      </c>
      <c r="F145" s="18" t="s">
        <v>89</v>
      </c>
      <c r="G145" s="18" t="s">
        <v>214</v>
      </c>
      <c r="H145" s="18" t="s">
        <v>135</v>
      </c>
      <c r="I145" s="31">
        <v>560848</v>
      </c>
      <c r="J145"/>
    </row>
    <row r="146" spans="1:10" x14ac:dyDescent="0.3">
      <c r="A146" s="18" t="s">
        <v>161</v>
      </c>
      <c r="B146" s="18" t="s">
        <v>219</v>
      </c>
      <c r="C146" s="18">
        <v>2018</v>
      </c>
      <c r="D146" s="18" t="s">
        <v>78</v>
      </c>
      <c r="E146" s="18" t="s">
        <v>211</v>
      </c>
      <c r="F146" s="18" t="s">
        <v>215</v>
      </c>
      <c r="G146" s="18" t="s">
        <v>212</v>
      </c>
      <c r="H146" s="18" t="s">
        <v>135</v>
      </c>
      <c r="I146" s="31">
        <v>9033</v>
      </c>
      <c r="J146"/>
    </row>
    <row r="147" spans="1:10" x14ac:dyDescent="0.3">
      <c r="A147" s="18" t="s">
        <v>161</v>
      </c>
      <c r="B147" s="18" t="s">
        <v>219</v>
      </c>
      <c r="C147" s="18">
        <v>2018</v>
      </c>
      <c r="D147" s="18" t="s">
        <v>78</v>
      </c>
      <c r="E147" s="18" t="s">
        <v>211</v>
      </c>
      <c r="F147" s="18" t="s">
        <v>215</v>
      </c>
      <c r="G147" s="18" t="s">
        <v>214</v>
      </c>
      <c r="H147" s="18" t="s">
        <v>135</v>
      </c>
      <c r="I147" s="31">
        <v>3097</v>
      </c>
      <c r="J147"/>
    </row>
    <row r="148" spans="1:10" x14ac:dyDescent="0.3">
      <c r="A148" s="18" t="s">
        <v>161</v>
      </c>
      <c r="B148" s="18" t="s">
        <v>219</v>
      </c>
      <c r="C148" s="18">
        <v>2018</v>
      </c>
      <c r="D148" s="18" t="s">
        <v>78</v>
      </c>
      <c r="E148" s="18" t="s">
        <v>211</v>
      </c>
      <c r="F148" s="18" t="s">
        <v>89</v>
      </c>
      <c r="G148" s="18" t="s">
        <v>212</v>
      </c>
      <c r="H148" s="18" t="s">
        <v>135</v>
      </c>
      <c r="I148" s="31">
        <v>4897</v>
      </c>
      <c r="J148"/>
    </row>
    <row r="149" spans="1:10" x14ac:dyDescent="0.3">
      <c r="A149" s="18" t="s">
        <v>161</v>
      </c>
      <c r="B149" s="18" t="s">
        <v>219</v>
      </c>
      <c r="C149" s="18">
        <v>2018</v>
      </c>
      <c r="D149" s="18" t="s">
        <v>78</v>
      </c>
      <c r="E149" s="18" t="s">
        <v>211</v>
      </c>
      <c r="F149" s="18" t="s">
        <v>89</v>
      </c>
      <c r="G149" s="18" t="s">
        <v>214</v>
      </c>
      <c r="H149" s="18" t="s">
        <v>135</v>
      </c>
      <c r="I149" s="31">
        <v>411</v>
      </c>
      <c r="J149"/>
    </row>
    <row r="150" spans="1:10" x14ac:dyDescent="0.3">
      <c r="A150" s="18" t="s">
        <v>162</v>
      </c>
      <c r="B150" s="18" t="s">
        <v>216</v>
      </c>
      <c r="C150" s="18">
        <v>2018</v>
      </c>
      <c r="D150" s="18" t="s">
        <v>60</v>
      </c>
      <c r="E150" s="18" t="s">
        <v>211</v>
      </c>
      <c r="F150" s="18" t="s">
        <v>89</v>
      </c>
      <c r="G150" s="18" t="s">
        <v>212</v>
      </c>
      <c r="H150" s="18" t="s">
        <v>135</v>
      </c>
      <c r="I150" s="31">
        <v>632575</v>
      </c>
      <c r="J150"/>
    </row>
    <row r="151" spans="1:10" x14ac:dyDescent="0.3">
      <c r="A151" s="18" t="s">
        <v>162</v>
      </c>
      <c r="B151" s="18" t="s">
        <v>216</v>
      </c>
      <c r="C151" s="18">
        <v>2018</v>
      </c>
      <c r="D151" s="18" t="s">
        <v>60</v>
      </c>
      <c r="E151" s="18" t="s">
        <v>211</v>
      </c>
      <c r="F151" s="18" t="s">
        <v>89</v>
      </c>
      <c r="G151" s="18" t="s">
        <v>214</v>
      </c>
      <c r="H151" s="18" t="s">
        <v>135</v>
      </c>
      <c r="I151" s="31">
        <v>513014</v>
      </c>
      <c r="J151"/>
    </row>
    <row r="152" spans="1:10" x14ac:dyDescent="0.3">
      <c r="A152" s="18" t="s">
        <v>162</v>
      </c>
      <c r="B152" s="18" t="s">
        <v>216</v>
      </c>
      <c r="C152" s="18">
        <v>2018</v>
      </c>
      <c r="D152" s="18" t="s">
        <v>78</v>
      </c>
      <c r="E152" s="18" t="s">
        <v>211</v>
      </c>
      <c r="F152" s="18" t="s">
        <v>215</v>
      </c>
      <c r="G152" s="18" t="s">
        <v>212</v>
      </c>
      <c r="H152" s="18" t="s">
        <v>135</v>
      </c>
      <c r="I152" s="31">
        <v>9179</v>
      </c>
      <c r="J152"/>
    </row>
    <row r="153" spans="1:10" x14ac:dyDescent="0.3">
      <c r="A153" s="18" t="s">
        <v>162</v>
      </c>
      <c r="B153" s="18" t="s">
        <v>216</v>
      </c>
      <c r="C153" s="18">
        <v>2018</v>
      </c>
      <c r="D153" s="18" t="s">
        <v>78</v>
      </c>
      <c r="E153" s="18" t="s">
        <v>211</v>
      </c>
      <c r="F153" s="18" t="s">
        <v>215</v>
      </c>
      <c r="G153" s="18" t="s">
        <v>214</v>
      </c>
      <c r="H153" s="18" t="s">
        <v>135</v>
      </c>
      <c r="I153" s="31">
        <v>5781</v>
      </c>
      <c r="J153"/>
    </row>
    <row r="154" spans="1:10" x14ac:dyDescent="0.3">
      <c r="A154" s="18" t="s">
        <v>162</v>
      </c>
      <c r="B154" s="18" t="s">
        <v>216</v>
      </c>
      <c r="C154" s="18">
        <v>2018</v>
      </c>
      <c r="D154" s="18" t="s">
        <v>78</v>
      </c>
      <c r="E154" s="18" t="s">
        <v>211</v>
      </c>
      <c r="F154" s="18" t="s">
        <v>89</v>
      </c>
      <c r="G154" s="18" t="s">
        <v>212</v>
      </c>
      <c r="H154" s="18" t="s">
        <v>135</v>
      </c>
      <c r="I154" s="31">
        <v>4026</v>
      </c>
      <c r="J154"/>
    </row>
    <row r="155" spans="1:10" x14ac:dyDescent="0.3">
      <c r="A155" s="18" t="s">
        <v>162</v>
      </c>
      <c r="B155" s="18" t="s">
        <v>216</v>
      </c>
      <c r="C155" s="18">
        <v>2018</v>
      </c>
      <c r="D155" s="18" t="s">
        <v>78</v>
      </c>
      <c r="E155" s="18" t="s">
        <v>211</v>
      </c>
      <c r="F155" s="18" t="s">
        <v>89</v>
      </c>
      <c r="G155" s="18" t="s">
        <v>214</v>
      </c>
      <c r="H155" s="18" t="s">
        <v>135</v>
      </c>
      <c r="I155" s="31">
        <v>323</v>
      </c>
      <c r="J155"/>
    </row>
    <row r="156" spans="1:10" x14ac:dyDescent="0.3">
      <c r="A156" s="18" t="s">
        <v>163</v>
      </c>
      <c r="B156" s="18" t="s">
        <v>217</v>
      </c>
      <c r="C156" s="18">
        <v>2018</v>
      </c>
      <c r="D156" s="18" t="s">
        <v>60</v>
      </c>
      <c r="E156" s="18" t="s">
        <v>211</v>
      </c>
      <c r="F156" s="18" t="s">
        <v>89</v>
      </c>
      <c r="G156" s="18" t="s">
        <v>212</v>
      </c>
      <c r="H156" s="18" t="s">
        <v>135</v>
      </c>
      <c r="I156" s="31">
        <v>619726</v>
      </c>
      <c r="J156" s="18" t="s">
        <v>227</v>
      </c>
    </row>
    <row r="157" spans="1:10" x14ac:dyDescent="0.3">
      <c r="A157" s="18" t="s">
        <v>163</v>
      </c>
      <c r="B157" s="18" t="s">
        <v>217</v>
      </c>
      <c r="C157" s="18">
        <v>2018</v>
      </c>
      <c r="D157" s="18" t="s">
        <v>60</v>
      </c>
      <c r="E157" s="18" t="s">
        <v>211</v>
      </c>
      <c r="F157" s="18" t="s">
        <v>89</v>
      </c>
      <c r="G157" s="18" t="s">
        <v>214</v>
      </c>
      <c r="H157" s="18" t="s">
        <v>135</v>
      </c>
      <c r="I157" s="31">
        <v>506494</v>
      </c>
      <c r="J157" s="18" t="s">
        <v>227</v>
      </c>
    </row>
    <row r="158" spans="1:10" x14ac:dyDescent="0.3">
      <c r="A158" s="18" t="s">
        <v>163</v>
      </c>
      <c r="B158" s="18" t="s">
        <v>217</v>
      </c>
      <c r="C158" s="18">
        <v>2018</v>
      </c>
      <c r="D158" s="18" t="s">
        <v>78</v>
      </c>
      <c r="E158" s="18" t="s">
        <v>211</v>
      </c>
      <c r="F158" s="18" t="s">
        <v>215</v>
      </c>
      <c r="G158" s="18" t="s">
        <v>212</v>
      </c>
      <c r="H158" s="18" t="s">
        <v>135</v>
      </c>
      <c r="I158" s="31">
        <v>12455</v>
      </c>
      <c r="J158" s="18" t="s">
        <v>227</v>
      </c>
    </row>
    <row r="159" spans="1:10" x14ac:dyDescent="0.3">
      <c r="A159" s="18" t="s">
        <v>163</v>
      </c>
      <c r="B159" s="18" t="s">
        <v>217</v>
      </c>
      <c r="C159" s="18">
        <v>2018</v>
      </c>
      <c r="D159" s="18" t="s">
        <v>78</v>
      </c>
      <c r="E159" s="18" t="s">
        <v>211</v>
      </c>
      <c r="F159" s="18" t="s">
        <v>215</v>
      </c>
      <c r="G159" s="18" t="s">
        <v>214</v>
      </c>
      <c r="H159" s="18" t="s">
        <v>135</v>
      </c>
      <c r="I159" s="31">
        <v>6000</v>
      </c>
      <c r="J159" s="18" t="s">
        <v>227</v>
      </c>
    </row>
    <row r="160" spans="1:10" x14ac:dyDescent="0.3">
      <c r="A160" s="18" t="s">
        <v>163</v>
      </c>
      <c r="B160" s="18" t="s">
        <v>217</v>
      </c>
      <c r="C160" s="18">
        <v>2018</v>
      </c>
      <c r="D160" s="18" t="s">
        <v>78</v>
      </c>
      <c r="E160" s="18" t="s">
        <v>211</v>
      </c>
      <c r="F160" s="18" t="s">
        <v>89</v>
      </c>
      <c r="G160" s="18" t="s">
        <v>212</v>
      </c>
      <c r="H160" s="18" t="s">
        <v>135</v>
      </c>
      <c r="I160" s="31">
        <v>4938</v>
      </c>
      <c r="J160" s="18" t="s">
        <v>227</v>
      </c>
    </row>
    <row r="161" spans="1:10" x14ac:dyDescent="0.3">
      <c r="A161" s="18" t="s">
        <v>163</v>
      </c>
      <c r="B161" s="18" t="s">
        <v>217</v>
      </c>
      <c r="C161" s="18">
        <v>2018</v>
      </c>
      <c r="D161" s="18" t="s">
        <v>78</v>
      </c>
      <c r="E161" s="18" t="s">
        <v>211</v>
      </c>
      <c r="F161" s="18" t="s">
        <v>89</v>
      </c>
      <c r="G161" s="18" t="s">
        <v>214</v>
      </c>
      <c r="H161" s="18" t="s">
        <v>135</v>
      </c>
      <c r="I161" s="31">
        <v>492</v>
      </c>
      <c r="J161" s="18" t="s">
        <v>227</v>
      </c>
    </row>
    <row r="162" spans="1:10" x14ac:dyDescent="0.3">
      <c r="A162" s="18" t="s">
        <v>164</v>
      </c>
      <c r="B162" s="18" t="s">
        <v>218</v>
      </c>
      <c r="C162" s="18">
        <v>2019</v>
      </c>
      <c r="D162" s="18" t="s">
        <v>60</v>
      </c>
      <c r="E162" s="18" t="s">
        <v>211</v>
      </c>
      <c r="F162" s="18" t="s">
        <v>89</v>
      </c>
      <c r="G162" s="18" t="s">
        <v>212</v>
      </c>
      <c r="H162" s="18" t="s">
        <v>135</v>
      </c>
      <c r="I162" s="31">
        <v>573654</v>
      </c>
      <c r="J162" s="18" t="s">
        <v>228</v>
      </c>
    </row>
    <row r="163" spans="1:10" x14ac:dyDescent="0.3">
      <c r="A163" s="18" t="s">
        <v>164</v>
      </c>
      <c r="B163" s="18" t="s">
        <v>218</v>
      </c>
      <c r="C163" s="18">
        <v>2019</v>
      </c>
      <c r="D163" s="18" t="s">
        <v>60</v>
      </c>
      <c r="E163" s="18" t="s">
        <v>211</v>
      </c>
      <c r="F163" s="18" t="s">
        <v>89</v>
      </c>
      <c r="G163" s="18" t="s">
        <v>214</v>
      </c>
      <c r="H163" s="18" t="s">
        <v>135</v>
      </c>
      <c r="I163" s="31">
        <v>475106</v>
      </c>
      <c r="J163" s="18" t="s">
        <v>228</v>
      </c>
    </row>
    <row r="164" spans="1:10" x14ac:dyDescent="0.3">
      <c r="A164" s="18" t="s">
        <v>164</v>
      </c>
      <c r="B164" s="18" t="s">
        <v>218</v>
      </c>
      <c r="C164" s="18">
        <v>2019</v>
      </c>
      <c r="D164" s="18" t="s">
        <v>78</v>
      </c>
      <c r="E164" s="18" t="s">
        <v>211</v>
      </c>
      <c r="F164" s="18" t="s">
        <v>215</v>
      </c>
      <c r="G164" s="18" t="s">
        <v>212</v>
      </c>
      <c r="H164" s="18" t="s">
        <v>135</v>
      </c>
      <c r="I164" s="31">
        <v>10981</v>
      </c>
      <c r="J164" s="18" t="s">
        <v>228</v>
      </c>
    </row>
    <row r="165" spans="1:10" x14ac:dyDescent="0.3">
      <c r="A165" s="18" t="s">
        <v>164</v>
      </c>
      <c r="B165" s="18" t="s">
        <v>218</v>
      </c>
      <c r="C165" s="18">
        <v>2019</v>
      </c>
      <c r="D165" s="18" t="s">
        <v>78</v>
      </c>
      <c r="E165" s="18" t="s">
        <v>211</v>
      </c>
      <c r="F165" s="18" t="s">
        <v>215</v>
      </c>
      <c r="G165" s="18" t="s">
        <v>214</v>
      </c>
      <c r="H165" s="18" t="s">
        <v>135</v>
      </c>
      <c r="I165" s="31">
        <v>3159</v>
      </c>
      <c r="J165" s="18" t="s">
        <v>228</v>
      </c>
    </row>
    <row r="166" spans="1:10" x14ac:dyDescent="0.3">
      <c r="A166" s="18" t="s">
        <v>164</v>
      </c>
      <c r="B166" s="18" t="s">
        <v>218</v>
      </c>
      <c r="C166" s="18">
        <v>2019</v>
      </c>
      <c r="D166" s="18" t="s">
        <v>78</v>
      </c>
      <c r="E166" s="18" t="s">
        <v>211</v>
      </c>
      <c r="F166" s="18" t="s">
        <v>89</v>
      </c>
      <c r="G166" s="18" t="s">
        <v>212</v>
      </c>
      <c r="H166" s="18" t="s">
        <v>135</v>
      </c>
      <c r="I166" s="31">
        <v>3993</v>
      </c>
      <c r="J166" s="18" t="s">
        <v>228</v>
      </c>
    </row>
    <row r="167" spans="1:10" x14ac:dyDescent="0.3">
      <c r="A167" s="18" t="s">
        <v>164</v>
      </c>
      <c r="B167" s="18" t="s">
        <v>218</v>
      </c>
      <c r="C167" s="18">
        <v>2019</v>
      </c>
      <c r="D167" s="18" t="s">
        <v>78</v>
      </c>
      <c r="E167" s="18" t="s">
        <v>211</v>
      </c>
      <c r="F167" s="18" t="s">
        <v>89</v>
      </c>
      <c r="G167" s="18" t="s">
        <v>214</v>
      </c>
      <c r="H167" s="18" t="s">
        <v>135</v>
      </c>
      <c r="I167" s="31">
        <v>397</v>
      </c>
      <c r="J167" s="18" t="s">
        <v>228</v>
      </c>
    </row>
    <row r="168" spans="1:10" x14ac:dyDescent="0.3">
      <c r="A168" s="18" t="s">
        <v>165</v>
      </c>
      <c r="B168" s="18" t="s">
        <v>219</v>
      </c>
      <c r="C168" s="18">
        <v>2019</v>
      </c>
      <c r="D168" s="18" t="s">
        <v>60</v>
      </c>
      <c r="E168" s="18" t="s">
        <v>211</v>
      </c>
      <c r="F168" s="18" t="s">
        <v>89</v>
      </c>
      <c r="G168" s="18" t="s">
        <v>212</v>
      </c>
      <c r="H168" s="18" t="s">
        <v>135</v>
      </c>
      <c r="I168" s="31">
        <v>554940</v>
      </c>
      <c r="J168"/>
    </row>
    <row r="169" spans="1:10" x14ac:dyDescent="0.3">
      <c r="A169" s="18" t="s">
        <v>165</v>
      </c>
      <c r="B169" s="18" t="s">
        <v>219</v>
      </c>
      <c r="C169" s="18">
        <v>2019</v>
      </c>
      <c r="D169" s="18" t="s">
        <v>60</v>
      </c>
      <c r="E169" s="18" t="s">
        <v>211</v>
      </c>
      <c r="F169" s="18" t="s">
        <v>89</v>
      </c>
      <c r="G169" s="18" t="s">
        <v>214</v>
      </c>
      <c r="H169" s="18" t="s">
        <v>135</v>
      </c>
      <c r="I169" s="31">
        <v>473901</v>
      </c>
      <c r="J169"/>
    </row>
    <row r="170" spans="1:10" x14ac:dyDescent="0.3">
      <c r="A170" s="18" t="s">
        <v>165</v>
      </c>
      <c r="B170" s="18" t="s">
        <v>219</v>
      </c>
      <c r="C170" s="18">
        <v>2019</v>
      </c>
      <c r="D170" s="18" t="s">
        <v>78</v>
      </c>
      <c r="E170" s="18" t="s">
        <v>211</v>
      </c>
      <c r="F170" s="18" t="s">
        <v>215</v>
      </c>
      <c r="G170" s="18" t="s">
        <v>212</v>
      </c>
      <c r="H170" s="18" t="s">
        <v>135</v>
      </c>
      <c r="I170" s="31">
        <v>13519</v>
      </c>
      <c r="J170"/>
    </row>
    <row r="171" spans="1:10" x14ac:dyDescent="0.3">
      <c r="A171" s="18" t="s">
        <v>165</v>
      </c>
      <c r="B171" s="18" t="s">
        <v>219</v>
      </c>
      <c r="C171" s="18">
        <v>2019</v>
      </c>
      <c r="D171" s="18" t="s">
        <v>78</v>
      </c>
      <c r="E171" s="18" t="s">
        <v>211</v>
      </c>
      <c r="F171" s="18" t="s">
        <v>215</v>
      </c>
      <c r="G171" s="18" t="s">
        <v>214</v>
      </c>
      <c r="H171" s="18" t="s">
        <v>135</v>
      </c>
      <c r="I171" s="31">
        <v>3042</v>
      </c>
      <c r="J171"/>
    </row>
    <row r="172" spans="1:10" x14ac:dyDescent="0.3">
      <c r="A172" s="18" t="s">
        <v>165</v>
      </c>
      <c r="B172" s="18" t="s">
        <v>219</v>
      </c>
      <c r="C172" s="18">
        <v>2019</v>
      </c>
      <c r="D172" s="18" t="s">
        <v>78</v>
      </c>
      <c r="E172" s="18" t="s">
        <v>211</v>
      </c>
      <c r="F172" s="18" t="s">
        <v>89</v>
      </c>
      <c r="G172" s="18" t="s">
        <v>212</v>
      </c>
      <c r="H172" s="18" t="s">
        <v>135</v>
      </c>
      <c r="I172" s="31">
        <v>5373</v>
      </c>
      <c r="J172"/>
    </row>
    <row r="173" spans="1:10" x14ac:dyDescent="0.3">
      <c r="A173" s="18" t="s">
        <v>165</v>
      </c>
      <c r="B173" s="18" t="s">
        <v>219</v>
      </c>
      <c r="C173" s="18">
        <v>2019</v>
      </c>
      <c r="D173" s="18" t="s">
        <v>78</v>
      </c>
      <c r="E173" s="18" t="s">
        <v>211</v>
      </c>
      <c r="F173" s="18" t="s">
        <v>89</v>
      </c>
      <c r="G173" s="18" t="s">
        <v>214</v>
      </c>
      <c r="H173" s="18" t="s">
        <v>135</v>
      </c>
      <c r="I173" s="31">
        <v>341</v>
      </c>
      <c r="J173"/>
    </row>
    <row r="174" spans="1:10" x14ac:dyDescent="0.3">
      <c r="A174" s="18" t="s">
        <v>166</v>
      </c>
      <c r="B174" s="18" t="s">
        <v>216</v>
      </c>
      <c r="C174" s="18">
        <v>2019</v>
      </c>
      <c r="D174" s="18" t="s">
        <v>60</v>
      </c>
      <c r="E174" s="18" t="s">
        <v>211</v>
      </c>
      <c r="F174" s="18" t="s">
        <v>89</v>
      </c>
      <c r="G174" s="18" t="s">
        <v>212</v>
      </c>
      <c r="H174" s="18" t="s">
        <v>135</v>
      </c>
      <c r="I174" s="31">
        <v>600361</v>
      </c>
      <c r="J174"/>
    </row>
    <row r="175" spans="1:10" x14ac:dyDescent="0.3">
      <c r="A175" s="18" t="s">
        <v>166</v>
      </c>
      <c r="B175" s="18" t="s">
        <v>216</v>
      </c>
      <c r="C175" s="18">
        <v>2019</v>
      </c>
      <c r="D175" s="18" t="s">
        <v>60</v>
      </c>
      <c r="E175" s="18" t="s">
        <v>211</v>
      </c>
      <c r="F175" s="18" t="s">
        <v>89</v>
      </c>
      <c r="G175" s="18" t="s">
        <v>214</v>
      </c>
      <c r="H175" s="18" t="s">
        <v>135</v>
      </c>
      <c r="I175" s="31">
        <v>486658</v>
      </c>
      <c r="J175"/>
    </row>
    <row r="176" spans="1:10" x14ac:dyDescent="0.3">
      <c r="A176" s="18" t="s">
        <v>166</v>
      </c>
      <c r="B176" s="18" t="s">
        <v>216</v>
      </c>
      <c r="C176" s="18">
        <v>2019</v>
      </c>
      <c r="D176" s="18" t="s">
        <v>78</v>
      </c>
      <c r="E176" s="18" t="s">
        <v>211</v>
      </c>
      <c r="F176" s="18" t="s">
        <v>215</v>
      </c>
      <c r="G176" s="18" t="s">
        <v>212</v>
      </c>
      <c r="H176" s="18" t="s">
        <v>135</v>
      </c>
      <c r="I176" s="31">
        <v>11699</v>
      </c>
      <c r="J176"/>
    </row>
    <row r="177" spans="1:10" x14ac:dyDescent="0.3">
      <c r="A177" s="18" t="s">
        <v>166</v>
      </c>
      <c r="B177" s="18" t="s">
        <v>216</v>
      </c>
      <c r="C177" s="18">
        <v>2019</v>
      </c>
      <c r="D177" s="18" t="s">
        <v>78</v>
      </c>
      <c r="E177" s="18" t="s">
        <v>211</v>
      </c>
      <c r="F177" s="18" t="s">
        <v>215</v>
      </c>
      <c r="G177" s="18" t="s">
        <v>214</v>
      </c>
      <c r="H177" s="18" t="s">
        <v>135</v>
      </c>
      <c r="I177" s="31">
        <v>2531</v>
      </c>
      <c r="J177"/>
    </row>
    <row r="178" spans="1:10" x14ac:dyDescent="0.3">
      <c r="A178" s="18" t="s">
        <v>166</v>
      </c>
      <c r="B178" s="18" t="s">
        <v>216</v>
      </c>
      <c r="C178" s="18">
        <v>2019</v>
      </c>
      <c r="D178" s="18" t="s">
        <v>78</v>
      </c>
      <c r="E178" s="18" t="s">
        <v>211</v>
      </c>
      <c r="F178" s="18" t="s">
        <v>89</v>
      </c>
      <c r="G178" s="18" t="s">
        <v>212</v>
      </c>
      <c r="H178" s="18" t="s">
        <v>135</v>
      </c>
      <c r="I178" s="31">
        <v>6216</v>
      </c>
      <c r="J178"/>
    </row>
    <row r="179" spans="1:10" x14ac:dyDescent="0.3">
      <c r="A179" s="18" t="s">
        <v>166</v>
      </c>
      <c r="B179" s="18" t="s">
        <v>216</v>
      </c>
      <c r="C179" s="18">
        <v>2019</v>
      </c>
      <c r="D179" s="18" t="s">
        <v>78</v>
      </c>
      <c r="E179" s="18" t="s">
        <v>211</v>
      </c>
      <c r="F179" s="18" t="s">
        <v>89</v>
      </c>
      <c r="G179" s="18" t="s">
        <v>214</v>
      </c>
      <c r="H179" s="18" t="s">
        <v>135</v>
      </c>
      <c r="I179" s="31">
        <v>400</v>
      </c>
      <c r="J179"/>
    </row>
    <row r="180" spans="1:10" x14ac:dyDescent="0.3">
      <c r="A180" s="18" t="s">
        <v>167</v>
      </c>
      <c r="B180" s="18" t="s">
        <v>217</v>
      </c>
      <c r="C180" s="18">
        <v>2019</v>
      </c>
      <c r="D180" s="18" t="s">
        <v>60</v>
      </c>
      <c r="E180" s="18" t="s">
        <v>211</v>
      </c>
      <c r="F180" s="18" t="s">
        <v>89</v>
      </c>
      <c r="G180" s="18" t="s">
        <v>212</v>
      </c>
      <c r="H180" s="18" t="s">
        <v>135</v>
      </c>
      <c r="I180" s="31">
        <v>654875</v>
      </c>
      <c r="J180" s="18" t="s">
        <v>229</v>
      </c>
    </row>
    <row r="181" spans="1:10" x14ac:dyDescent="0.3">
      <c r="A181" s="18" t="s">
        <v>167</v>
      </c>
      <c r="B181" s="18" t="s">
        <v>217</v>
      </c>
      <c r="C181" s="18">
        <v>2019</v>
      </c>
      <c r="D181" s="18" t="s">
        <v>60</v>
      </c>
      <c r="E181" s="18" t="s">
        <v>211</v>
      </c>
      <c r="F181" s="18" t="s">
        <v>89</v>
      </c>
      <c r="G181" s="18" t="s">
        <v>214</v>
      </c>
      <c r="H181" s="18" t="s">
        <v>135</v>
      </c>
      <c r="I181" s="31">
        <v>521723</v>
      </c>
      <c r="J181" s="18" t="s">
        <v>229</v>
      </c>
    </row>
    <row r="182" spans="1:10" x14ac:dyDescent="0.3">
      <c r="A182" s="18" t="s">
        <v>167</v>
      </c>
      <c r="B182" s="18" t="s">
        <v>217</v>
      </c>
      <c r="C182" s="18">
        <v>2019</v>
      </c>
      <c r="D182" s="18" t="s">
        <v>78</v>
      </c>
      <c r="E182" s="18" t="s">
        <v>211</v>
      </c>
      <c r="F182" s="18" t="s">
        <v>215</v>
      </c>
      <c r="G182" s="18" t="s">
        <v>212</v>
      </c>
      <c r="H182" s="18" t="s">
        <v>135</v>
      </c>
      <c r="I182" s="31">
        <v>12087</v>
      </c>
      <c r="J182" s="18" t="s">
        <v>229</v>
      </c>
    </row>
    <row r="183" spans="1:10" x14ac:dyDescent="0.3">
      <c r="A183" s="18" t="s">
        <v>167</v>
      </c>
      <c r="B183" s="18" t="s">
        <v>217</v>
      </c>
      <c r="C183" s="18">
        <v>2019</v>
      </c>
      <c r="D183" s="18" t="s">
        <v>78</v>
      </c>
      <c r="E183" s="18" t="s">
        <v>211</v>
      </c>
      <c r="F183" s="18" t="s">
        <v>215</v>
      </c>
      <c r="G183" s="18" t="s">
        <v>214</v>
      </c>
      <c r="H183" s="18" t="s">
        <v>135</v>
      </c>
      <c r="I183" s="31">
        <v>7747</v>
      </c>
      <c r="J183" s="18" t="s">
        <v>229</v>
      </c>
    </row>
    <row r="184" spans="1:10" x14ac:dyDescent="0.3">
      <c r="A184" s="18" t="s">
        <v>167</v>
      </c>
      <c r="B184" s="18" t="s">
        <v>217</v>
      </c>
      <c r="C184" s="18">
        <v>2019</v>
      </c>
      <c r="D184" s="18" t="s">
        <v>78</v>
      </c>
      <c r="E184" s="18" t="s">
        <v>211</v>
      </c>
      <c r="F184" s="18" t="s">
        <v>89</v>
      </c>
      <c r="G184" s="18" t="s">
        <v>212</v>
      </c>
      <c r="H184" s="18" t="s">
        <v>135</v>
      </c>
      <c r="I184" s="31">
        <v>11774</v>
      </c>
      <c r="J184" s="18" t="s">
        <v>229</v>
      </c>
    </row>
    <row r="185" spans="1:10" x14ac:dyDescent="0.3">
      <c r="A185" s="18" t="s">
        <v>167</v>
      </c>
      <c r="B185" s="18" t="s">
        <v>217</v>
      </c>
      <c r="C185" s="18">
        <v>2019</v>
      </c>
      <c r="D185" s="18" t="s">
        <v>78</v>
      </c>
      <c r="E185" s="18" t="s">
        <v>211</v>
      </c>
      <c r="F185" s="18" t="s">
        <v>89</v>
      </c>
      <c r="G185" s="18" t="s">
        <v>214</v>
      </c>
      <c r="H185" s="18" t="s">
        <v>135</v>
      </c>
      <c r="I185" s="31">
        <v>365</v>
      </c>
      <c r="J185" s="18" t="s">
        <v>229</v>
      </c>
    </row>
    <row r="186" spans="1:10" x14ac:dyDescent="0.3">
      <c r="A186" s="18" t="s">
        <v>168</v>
      </c>
      <c r="B186" s="18" t="s">
        <v>218</v>
      </c>
      <c r="C186" s="18">
        <v>2020</v>
      </c>
      <c r="D186" s="18" t="s">
        <v>60</v>
      </c>
      <c r="E186" s="18" t="s">
        <v>211</v>
      </c>
      <c r="F186" s="18" t="s">
        <v>89</v>
      </c>
      <c r="G186" s="18" t="s">
        <v>212</v>
      </c>
      <c r="H186" s="18" t="s">
        <v>135</v>
      </c>
      <c r="I186" s="31">
        <v>544126</v>
      </c>
      <c r="J186" s="18" t="s">
        <v>230</v>
      </c>
    </row>
    <row r="187" spans="1:10" x14ac:dyDescent="0.3">
      <c r="A187" s="18" t="s">
        <v>168</v>
      </c>
      <c r="B187" s="18" t="s">
        <v>218</v>
      </c>
      <c r="C187" s="18">
        <v>2020</v>
      </c>
      <c r="D187" s="18" t="s">
        <v>60</v>
      </c>
      <c r="E187" s="18" t="s">
        <v>211</v>
      </c>
      <c r="F187" s="18" t="s">
        <v>89</v>
      </c>
      <c r="G187" s="18" t="s">
        <v>214</v>
      </c>
      <c r="H187" s="18" t="s">
        <v>135</v>
      </c>
      <c r="I187" s="31">
        <v>456607</v>
      </c>
      <c r="J187" s="18" t="s">
        <v>230</v>
      </c>
    </row>
    <row r="188" spans="1:10" x14ac:dyDescent="0.3">
      <c r="A188" s="18" t="s">
        <v>168</v>
      </c>
      <c r="B188" s="18" t="s">
        <v>218</v>
      </c>
      <c r="C188" s="18">
        <v>2020</v>
      </c>
      <c r="D188" s="18" t="s">
        <v>78</v>
      </c>
      <c r="E188" s="18" t="s">
        <v>211</v>
      </c>
      <c r="F188" s="18" t="s">
        <v>215</v>
      </c>
      <c r="G188" s="18" t="s">
        <v>212</v>
      </c>
      <c r="H188" s="18" t="s">
        <v>135</v>
      </c>
      <c r="I188" s="31">
        <v>6459</v>
      </c>
      <c r="J188"/>
    </row>
    <row r="189" spans="1:10" x14ac:dyDescent="0.3">
      <c r="A189" s="18" t="s">
        <v>168</v>
      </c>
      <c r="B189" s="18" t="s">
        <v>218</v>
      </c>
      <c r="C189" s="18">
        <v>2020</v>
      </c>
      <c r="D189" s="18" t="s">
        <v>78</v>
      </c>
      <c r="E189" s="18" t="s">
        <v>211</v>
      </c>
      <c r="F189" s="18" t="s">
        <v>215</v>
      </c>
      <c r="G189" s="18" t="s">
        <v>214</v>
      </c>
      <c r="H189" s="18" t="s">
        <v>135</v>
      </c>
      <c r="I189" s="31">
        <v>3993</v>
      </c>
      <c r="J189"/>
    </row>
    <row r="190" spans="1:10" x14ac:dyDescent="0.3">
      <c r="A190" s="18" t="s">
        <v>168</v>
      </c>
      <c r="B190" s="18" t="s">
        <v>218</v>
      </c>
      <c r="C190" s="18">
        <v>2020</v>
      </c>
      <c r="D190" s="18" t="s">
        <v>78</v>
      </c>
      <c r="E190" s="18" t="s">
        <v>211</v>
      </c>
      <c r="F190" s="18" t="s">
        <v>89</v>
      </c>
      <c r="G190" s="18" t="s">
        <v>212</v>
      </c>
      <c r="H190" s="18" t="s">
        <v>135</v>
      </c>
      <c r="I190" s="31">
        <v>11028</v>
      </c>
      <c r="J190"/>
    </row>
    <row r="191" spans="1:10" x14ac:dyDescent="0.3">
      <c r="A191" s="18" t="s">
        <v>168</v>
      </c>
      <c r="B191" s="18" t="s">
        <v>218</v>
      </c>
      <c r="C191" s="18">
        <v>2020</v>
      </c>
      <c r="D191" s="18" t="s">
        <v>78</v>
      </c>
      <c r="E191" s="18" t="s">
        <v>211</v>
      </c>
      <c r="F191" s="18" t="s">
        <v>89</v>
      </c>
      <c r="G191" s="18" t="s">
        <v>214</v>
      </c>
      <c r="H191" s="18" t="s">
        <v>135</v>
      </c>
      <c r="I191" s="31">
        <v>536</v>
      </c>
      <c r="J191"/>
    </row>
    <row r="192" spans="1:10" x14ac:dyDescent="0.3">
      <c r="A192" s="18" t="s">
        <v>169</v>
      </c>
      <c r="B192" s="18" t="s">
        <v>219</v>
      </c>
      <c r="C192" s="18">
        <v>2020</v>
      </c>
      <c r="D192" s="18" t="s">
        <v>60</v>
      </c>
      <c r="E192" s="18" t="s">
        <v>211</v>
      </c>
      <c r="F192" s="18" t="s">
        <v>89</v>
      </c>
      <c r="G192" s="18" t="s">
        <v>212</v>
      </c>
      <c r="H192" s="18" t="s">
        <v>135</v>
      </c>
      <c r="I192" s="31">
        <v>80108</v>
      </c>
      <c r="J192"/>
    </row>
    <row r="193" spans="1:10" x14ac:dyDescent="0.3">
      <c r="A193" s="18" t="s">
        <v>169</v>
      </c>
      <c r="B193" s="18" t="s">
        <v>219</v>
      </c>
      <c r="C193" s="18">
        <v>2020</v>
      </c>
      <c r="D193" s="18" t="s">
        <v>60</v>
      </c>
      <c r="E193" s="18" t="s">
        <v>211</v>
      </c>
      <c r="F193" s="18" t="s">
        <v>89</v>
      </c>
      <c r="G193" s="18" t="s">
        <v>214</v>
      </c>
      <c r="H193" s="18" t="s">
        <v>135</v>
      </c>
      <c r="I193" s="31">
        <v>62484</v>
      </c>
      <c r="J193"/>
    </row>
    <row r="194" spans="1:10" x14ac:dyDescent="0.3">
      <c r="A194" s="18" t="s">
        <v>169</v>
      </c>
      <c r="B194" s="18" t="s">
        <v>219</v>
      </c>
      <c r="C194" s="18">
        <v>2020</v>
      </c>
      <c r="D194" s="18" t="s">
        <v>78</v>
      </c>
      <c r="E194" s="18" t="s">
        <v>211</v>
      </c>
      <c r="F194" s="18" t="s">
        <v>215</v>
      </c>
      <c r="G194" s="18" t="s">
        <v>212</v>
      </c>
      <c r="H194" s="18" t="s">
        <v>135</v>
      </c>
      <c r="I194" s="31">
        <v>725</v>
      </c>
      <c r="J194"/>
    </row>
    <row r="195" spans="1:10" x14ac:dyDescent="0.3">
      <c r="A195" s="18" t="s">
        <v>169</v>
      </c>
      <c r="B195" s="18" t="s">
        <v>219</v>
      </c>
      <c r="C195" s="18">
        <v>2020</v>
      </c>
      <c r="D195" s="18" t="s">
        <v>78</v>
      </c>
      <c r="E195" s="18" t="s">
        <v>211</v>
      </c>
      <c r="F195" s="18" t="s">
        <v>215</v>
      </c>
      <c r="G195" s="18" t="s">
        <v>214</v>
      </c>
      <c r="H195" s="18" t="s">
        <v>135</v>
      </c>
      <c r="I195" s="31">
        <v>192</v>
      </c>
      <c r="J195"/>
    </row>
    <row r="196" spans="1:10" x14ac:dyDescent="0.3">
      <c r="A196" s="18" t="s">
        <v>169</v>
      </c>
      <c r="B196" s="18" t="s">
        <v>219</v>
      </c>
      <c r="C196" s="18">
        <v>2020</v>
      </c>
      <c r="D196" s="18" t="s">
        <v>78</v>
      </c>
      <c r="E196" s="18" t="s">
        <v>211</v>
      </c>
      <c r="F196" s="18" t="s">
        <v>89</v>
      </c>
      <c r="G196" s="18" t="s">
        <v>212</v>
      </c>
      <c r="H196" s="18" t="s">
        <v>135</v>
      </c>
      <c r="I196" s="31">
        <v>1094</v>
      </c>
      <c r="J196"/>
    </row>
    <row r="197" spans="1:10" x14ac:dyDescent="0.3">
      <c r="A197" s="18" t="s">
        <v>169</v>
      </c>
      <c r="B197" s="18" t="s">
        <v>219</v>
      </c>
      <c r="C197" s="18">
        <v>2020</v>
      </c>
      <c r="D197" s="18" t="s">
        <v>78</v>
      </c>
      <c r="E197" s="18" t="s">
        <v>211</v>
      </c>
      <c r="F197" s="18" t="s">
        <v>89</v>
      </c>
      <c r="G197" s="18" t="s">
        <v>214</v>
      </c>
      <c r="H197" s="18" t="s">
        <v>135</v>
      </c>
      <c r="I197" s="31">
        <v>54</v>
      </c>
      <c r="J197"/>
    </row>
    <row r="198" spans="1:10" x14ac:dyDescent="0.3">
      <c r="A198" s="18" t="s">
        <v>170</v>
      </c>
      <c r="B198" s="18" t="s">
        <v>216</v>
      </c>
      <c r="C198" s="18">
        <v>2020</v>
      </c>
      <c r="D198" s="18" t="s">
        <v>60</v>
      </c>
      <c r="E198" s="18" t="s">
        <v>211</v>
      </c>
      <c r="F198" s="18" t="s">
        <v>89</v>
      </c>
      <c r="G198" s="18" t="s">
        <v>212</v>
      </c>
      <c r="H198" s="18" t="s">
        <v>135</v>
      </c>
      <c r="I198" s="31">
        <v>488899</v>
      </c>
      <c r="J198"/>
    </row>
    <row r="199" spans="1:10" x14ac:dyDescent="0.3">
      <c r="A199" s="18" t="s">
        <v>170</v>
      </c>
      <c r="B199" s="18" t="s">
        <v>216</v>
      </c>
      <c r="C199" s="18">
        <v>2020</v>
      </c>
      <c r="D199" s="18" t="s">
        <v>60</v>
      </c>
      <c r="E199" s="18" t="s">
        <v>211</v>
      </c>
      <c r="F199" s="18" t="s">
        <v>89</v>
      </c>
      <c r="G199" s="18" t="s">
        <v>214</v>
      </c>
      <c r="H199" s="18" t="s">
        <v>135</v>
      </c>
      <c r="I199" s="31">
        <v>384482</v>
      </c>
      <c r="J199"/>
    </row>
    <row r="200" spans="1:10" x14ac:dyDescent="0.3">
      <c r="A200" s="18" t="s">
        <v>170</v>
      </c>
      <c r="B200" s="18" t="s">
        <v>216</v>
      </c>
      <c r="C200" s="18">
        <v>2020</v>
      </c>
      <c r="D200" s="18" t="s">
        <v>78</v>
      </c>
      <c r="E200" s="18" t="s">
        <v>211</v>
      </c>
      <c r="F200" s="18" t="s">
        <v>215</v>
      </c>
      <c r="G200" s="18" t="s">
        <v>212</v>
      </c>
      <c r="H200" s="18" t="s">
        <v>135</v>
      </c>
      <c r="I200" s="31">
        <v>5023</v>
      </c>
      <c r="J200"/>
    </row>
    <row r="201" spans="1:10" x14ac:dyDescent="0.3">
      <c r="A201" s="18" t="s">
        <v>170</v>
      </c>
      <c r="B201" s="18" t="s">
        <v>216</v>
      </c>
      <c r="C201" s="18">
        <v>2020</v>
      </c>
      <c r="D201" s="18" t="s">
        <v>78</v>
      </c>
      <c r="E201" s="18" t="s">
        <v>211</v>
      </c>
      <c r="F201" s="18" t="s">
        <v>215</v>
      </c>
      <c r="G201" s="18" t="s">
        <v>214</v>
      </c>
      <c r="H201" s="18" t="s">
        <v>135</v>
      </c>
      <c r="I201" s="31">
        <v>1808</v>
      </c>
      <c r="J201"/>
    </row>
    <row r="202" spans="1:10" x14ac:dyDescent="0.3">
      <c r="A202" s="18" t="s">
        <v>170</v>
      </c>
      <c r="B202" s="18" t="s">
        <v>216</v>
      </c>
      <c r="C202" s="18">
        <v>2020</v>
      </c>
      <c r="D202" s="18" t="s">
        <v>78</v>
      </c>
      <c r="E202" s="18" t="s">
        <v>211</v>
      </c>
      <c r="F202" s="18" t="s">
        <v>89</v>
      </c>
      <c r="G202" s="18" t="s">
        <v>212</v>
      </c>
      <c r="H202" s="18" t="s">
        <v>135</v>
      </c>
      <c r="I202" s="31">
        <v>13261</v>
      </c>
      <c r="J202"/>
    </row>
    <row r="203" spans="1:10" x14ac:dyDescent="0.3">
      <c r="A203" s="18" t="s">
        <v>170</v>
      </c>
      <c r="B203" s="18" t="s">
        <v>216</v>
      </c>
      <c r="C203" s="18">
        <v>2020</v>
      </c>
      <c r="D203" s="18" t="s">
        <v>78</v>
      </c>
      <c r="E203" s="18" t="s">
        <v>211</v>
      </c>
      <c r="F203" s="18" t="s">
        <v>89</v>
      </c>
      <c r="G203" s="18" t="s">
        <v>214</v>
      </c>
      <c r="H203" s="18" t="s">
        <v>135</v>
      </c>
      <c r="I203" s="31">
        <v>501</v>
      </c>
      <c r="J203"/>
    </row>
    <row r="204" spans="1:10" x14ac:dyDescent="0.3">
      <c r="A204" s="18" t="s">
        <v>171</v>
      </c>
      <c r="B204" s="18" t="s">
        <v>217</v>
      </c>
      <c r="C204" s="18">
        <v>2020</v>
      </c>
      <c r="D204" s="18" t="s">
        <v>60</v>
      </c>
      <c r="E204" s="18" t="s">
        <v>211</v>
      </c>
      <c r="F204" s="18" t="s">
        <v>89</v>
      </c>
      <c r="G204" s="18" t="s">
        <v>212</v>
      </c>
      <c r="H204" s="18" t="s">
        <v>135</v>
      </c>
      <c r="I204" s="31">
        <v>560930</v>
      </c>
      <c r="J204" s="88" t="s">
        <v>231</v>
      </c>
    </row>
    <row r="205" spans="1:10" x14ac:dyDescent="0.3">
      <c r="A205" s="18" t="s">
        <v>171</v>
      </c>
      <c r="B205" s="18" t="s">
        <v>217</v>
      </c>
      <c r="C205" s="18">
        <v>2020</v>
      </c>
      <c r="D205" s="18" t="s">
        <v>60</v>
      </c>
      <c r="E205" s="18" t="s">
        <v>211</v>
      </c>
      <c r="F205" s="18" t="s">
        <v>89</v>
      </c>
      <c r="G205" s="18" t="s">
        <v>214</v>
      </c>
      <c r="H205" s="18" t="s">
        <v>135</v>
      </c>
      <c r="I205" s="31">
        <v>430702</v>
      </c>
      <c r="J205" s="88" t="s">
        <v>231</v>
      </c>
    </row>
    <row r="206" spans="1:10" x14ac:dyDescent="0.3">
      <c r="A206" s="18" t="s">
        <v>171</v>
      </c>
      <c r="B206" s="18" t="s">
        <v>217</v>
      </c>
      <c r="C206" s="18">
        <v>2020</v>
      </c>
      <c r="D206" s="18" t="s">
        <v>78</v>
      </c>
      <c r="E206" s="18" t="s">
        <v>211</v>
      </c>
      <c r="F206" s="18" t="s">
        <v>215</v>
      </c>
      <c r="G206" s="18" t="s">
        <v>212</v>
      </c>
      <c r="H206" s="18" t="s">
        <v>135</v>
      </c>
      <c r="I206" s="31">
        <v>7796</v>
      </c>
      <c r="J206" s="18" t="s">
        <v>232</v>
      </c>
    </row>
    <row r="207" spans="1:10" x14ac:dyDescent="0.3">
      <c r="A207" s="18" t="s">
        <v>171</v>
      </c>
      <c r="B207" s="18" t="s">
        <v>217</v>
      </c>
      <c r="C207" s="18">
        <v>2020</v>
      </c>
      <c r="D207" s="18" t="s">
        <v>78</v>
      </c>
      <c r="E207" s="18" t="s">
        <v>211</v>
      </c>
      <c r="F207" s="18" t="s">
        <v>215</v>
      </c>
      <c r="G207" s="18" t="s">
        <v>214</v>
      </c>
      <c r="H207" s="18" t="s">
        <v>135</v>
      </c>
      <c r="I207" s="31">
        <v>1811</v>
      </c>
      <c r="J207" s="18" t="s">
        <v>232</v>
      </c>
    </row>
    <row r="208" spans="1:10" x14ac:dyDescent="0.3">
      <c r="A208" s="18" t="s">
        <v>171</v>
      </c>
      <c r="B208" s="18" t="s">
        <v>217</v>
      </c>
      <c r="C208" s="18">
        <v>2020</v>
      </c>
      <c r="D208" s="18" t="s">
        <v>78</v>
      </c>
      <c r="E208" s="18" t="s">
        <v>211</v>
      </c>
      <c r="F208" s="18" t="s">
        <v>89</v>
      </c>
      <c r="G208" s="18" t="s">
        <v>212</v>
      </c>
      <c r="H208" s="18" t="s">
        <v>135</v>
      </c>
      <c r="I208" s="31">
        <v>18052</v>
      </c>
      <c r="J208" s="18" t="s">
        <v>232</v>
      </c>
    </row>
    <row r="209" spans="1:10" x14ac:dyDescent="0.3">
      <c r="A209" s="18" t="s">
        <v>171</v>
      </c>
      <c r="B209" s="18" t="s">
        <v>217</v>
      </c>
      <c r="C209" s="18">
        <v>2020</v>
      </c>
      <c r="D209" s="18" t="s">
        <v>78</v>
      </c>
      <c r="E209" s="18" t="s">
        <v>211</v>
      </c>
      <c r="F209" s="18" t="s">
        <v>89</v>
      </c>
      <c r="G209" s="18" t="s">
        <v>214</v>
      </c>
      <c r="H209" s="18" t="s">
        <v>135</v>
      </c>
      <c r="I209" s="31">
        <v>636</v>
      </c>
      <c r="J209" s="18" t="s">
        <v>232</v>
      </c>
    </row>
    <row r="210" spans="1:10" x14ac:dyDescent="0.3">
      <c r="A210" s="18" t="s">
        <v>172</v>
      </c>
      <c r="B210" s="18" t="s">
        <v>218</v>
      </c>
      <c r="C210" s="18">
        <v>2021</v>
      </c>
      <c r="D210" s="18" t="s">
        <v>60</v>
      </c>
      <c r="E210" s="18" t="s">
        <v>211</v>
      </c>
      <c r="F210" s="18" t="s">
        <v>89</v>
      </c>
      <c r="G210" s="18" t="s">
        <v>212</v>
      </c>
      <c r="H210" s="18" t="s">
        <v>135</v>
      </c>
      <c r="I210" s="31">
        <v>435799</v>
      </c>
      <c r="J210"/>
    </row>
    <row r="211" spans="1:10" x14ac:dyDescent="0.3">
      <c r="A211" s="18" t="s">
        <v>172</v>
      </c>
      <c r="B211" s="18" t="s">
        <v>218</v>
      </c>
      <c r="C211" s="18">
        <v>2021</v>
      </c>
      <c r="D211" s="18" t="s">
        <v>60</v>
      </c>
      <c r="E211" s="18" t="s">
        <v>211</v>
      </c>
      <c r="F211" s="18" t="s">
        <v>89</v>
      </c>
      <c r="G211" s="18" t="s">
        <v>214</v>
      </c>
      <c r="H211" s="18" t="s">
        <v>135</v>
      </c>
      <c r="I211" s="31">
        <v>329224</v>
      </c>
      <c r="J211"/>
    </row>
    <row r="212" spans="1:10" x14ac:dyDescent="0.3">
      <c r="A212" s="18" t="s">
        <v>172</v>
      </c>
      <c r="B212" s="18" t="s">
        <v>218</v>
      </c>
      <c r="C212" s="18">
        <v>2021</v>
      </c>
      <c r="D212" s="18" t="s">
        <v>78</v>
      </c>
      <c r="E212" s="18" t="s">
        <v>211</v>
      </c>
      <c r="F212" s="18" t="s">
        <v>215</v>
      </c>
      <c r="G212" s="18" t="s">
        <v>212</v>
      </c>
      <c r="H212" s="18" t="s">
        <v>135</v>
      </c>
      <c r="I212" s="31">
        <v>5251</v>
      </c>
      <c r="J212"/>
    </row>
    <row r="213" spans="1:10" x14ac:dyDescent="0.3">
      <c r="A213" s="18" t="s">
        <v>172</v>
      </c>
      <c r="B213" s="18" t="s">
        <v>218</v>
      </c>
      <c r="C213" s="18">
        <v>2021</v>
      </c>
      <c r="D213" s="18" t="s">
        <v>78</v>
      </c>
      <c r="E213" s="18" t="s">
        <v>211</v>
      </c>
      <c r="F213" s="18" t="s">
        <v>215</v>
      </c>
      <c r="G213" s="18" t="s">
        <v>214</v>
      </c>
      <c r="H213" s="18" t="s">
        <v>135</v>
      </c>
      <c r="I213" s="31">
        <v>1996</v>
      </c>
      <c r="J213"/>
    </row>
    <row r="214" spans="1:10" x14ac:dyDescent="0.3">
      <c r="A214" s="18" t="s">
        <v>172</v>
      </c>
      <c r="B214" s="18" t="s">
        <v>218</v>
      </c>
      <c r="C214" s="18">
        <v>2021</v>
      </c>
      <c r="D214" s="18" t="s">
        <v>78</v>
      </c>
      <c r="E214" s="18" t="s">
        <v>211</v>
      </c>
      <c r="F214" s="18" t="s">
        <v>89</v>
      </c>
      <c r="G214" s="18" t="s">
        <v>212</v>
      </c>
      <c r="H214" s="18" t="s">
        <v>135</v>
      </c>
      <c r="I214" s="31">
        <v>17008</v>
      </c>
      <c r="J214"/>
    </row>
    <row r="215" spans="1:10" x14ac:dyDescent="0.3">
      <c r="A215" s="18" t="s">
        <v>172</v>
      </c>
      <c r="B215" s="18" t="s">
        <v>218</v>
      </c>
      <c r="C215" s="18">
        <v>2021</v>
      </c>
      <c r="D215" s="18" t="s">
        <v>78</v>
      </c>
      <c r="E215" s="18" t="s">
        <v>211</v>
      </c>
      <c r="F215" s="18" t="s">
        <v>89</v>
      </c>
      <c r="G215" s="18" t="s">
        <v>214</v>
      </c>
      <c r="H215" s="18" t="s">
        <v>135</v>
      </c>
      <c r="I215" s="31">
        <v>903</v>
      </c>
      <c r="J215"/>
    </row>
    <row r="216" spans="1:10" x14ac:dyDescent="0.3">
      <c r="A216" s="18" t="s">
        <v>173</v>
      </c>
      <c r="B216" s="18" t="s">
        <v>219</v>
      </c>
      <c r="C216" s="18">
        <v>2021</v>
      </c>
      <c r="D216" s="18" t="s">
        <v>60</v>
      </c>
      <c r="E216" s="18" t="s">
        <v>211</v>
      </c>
      <c r="F216" s="18" t="s">
        <v>89</v>
      </c>
      <c r="G216" s="18" t="s">
        <v>212</v>
      </c>
      <c r="H216" s="18" t="s">
        <v>135</v>
      </c>
      <c r="I216" s="31">
        <v>570822</v>
      </c>
      <c r="J216"/>
    </row>
    <row r="217" spans="1:10" x14ac:dyDescent="0.3">
      <c r="A217" s="18" t="s">
        <v>173</v>
      </c>
      <c r="B217" s="18" t="s">
        <v>219</v>
      </c>
      <c r="C217" s="18">
        <v>2021</v>
      </c>
      <c r="D217" s="18" t="s">
        <v>60</v>
      </c>
      <c r="E217" s="18" t="s">
        <v>211</v>
      </c>
      <c r="F217" s="18" t="s">
        <v>89</v>
      </c>
      <c r="G217" s="18" t="s">
        <v>214</v>
      </c>
      <c r="H217" s="18" t="s">
        <v>135</v>
      </c>
      <c r="I217" s="31">
        <v>431215</v>
      </c>
      <c r="J217"/>
    </row>
    <row r="218" spans="1:10" x14ac:dyDescent="0.3">
      <c r="A218" s="18" t="s">
        <v>173</v>
      </c>
      <c r="B218" s="18" t="s">
        <v>219</v>
      </c>
      <c r="C218" s="18">
        <v>2021</v>
      </c>
      <c r="D218" s="18" t="s">
        <v>78</v>
      </c>
      <c r="E218" s="18" t="s">
        <v>211</v>
      </c>
      <c r="F218" s="18" t="s">
        <v>215</v>
      </c>
      <c r="G218" s="18" t="s">
        <v>212</v>
      </c>
      <c r="H218" s="18" t="s">
        <v>135</v>
      </c>
      <c r="I218" s="31">
        <v>5603</v>
      </c>
      <c r="J218"/>
    </row>
    <row r="219" spans="1:10" x14ac:dyDescent="0.3">
      <c r="A219" s="18" t="s">
        <v>173</v>
      </c>
      <c r="B219" s="18" t="s">
        <v>219</v>
      </c>
      <c r="C219" s="18">
        <v>2021</v>
      </c>
      <c r="D219" s="18" t="s">
        <v>78</v>
      </c>
      <c r="E219" s="18" t="s">
        <v>211</v>
      </c>
      <c r="F219" s="18" t="s">
        <v>215</v>
      </c>
      <c r="G219" s="18" t="s">
        <v>214</v>
      </c>
      <c r="H219" s="18" t="s">
        <v>135</v>
      </c>
      <c r="I219" s="31">
        <v>4928</v>
      </c>
      <c r="J219"/>
    </row>
    <row r="220" spans="1:10" x14ac:dyDescent="0.3">
      <c r="A220" s="18" t="s">
        <v>173</v>
      </c>
      <c r="B220" s="18" t="s">
        <v>219</v>
      </c>
      <c r="C220" s="18">
        <v>2021</v>
      </c>
      <c r="D220" s="18" t="s">
        <v>78</v>
      </c>
      <c r="E220" s="18" t="s">
        <v>211</v>
      </c>
      <c r="F220" s="18" t="s">
        <v>89</v>
      </c>
      <c r="G220" s="18" t="s">
        <v>212</v>
      </c>
      <c r="H220" s="18" t="s">
        <v>135</v>
      </c>
      <c r="I220" s="31">
        <v>21318</v>
      </c>
      <c r="J220"/>
    </row>
    <row r="221" spans="1:10" x14ac:dyDescent="0.3">
      <c r="A221" s="18" t="s">
        <v>173</v>
      </c>
      <c r="B221" s="18" t="s">
        <v>219</v>
      </c>
      <c r="C221" s="18">
        <v>2021</v>
      </c>
      <c r="D221" s="18" t="s">
        <v>78</v>
      </c>
      <c r="E221" s="18" t="s">
        <v>211</v>
      </c>
      <c r="F221" s="18" t="s">
        <v>89</v>
      </c>
      <c r="G221" s="18" t="s">
        <v>214</v>
      </c>
      <c r="H221" s="18" t="s">
        <v>135</v>
      </c>
      <c r="I221" s="31">
        <v>1211</v>
      </c>
      <c r="J221"/>
    </row>
    <row r="222" spans="1:10" x14ac:dyDescent="0.3">
      <c r="A222" s="18" t="s">
        <v>174</v>
      </c>
      <c r="B222" s="18" t="s">
        <v>216</v>
      </c>
      <c r="C222" s="18">
        <v>2021</v>
      </c>
      <c r="D222" s="18" t="s">
        <v>60</v>
      </c>
      <c r="E222" s="18" t="s">
        <v>211</v>
      </c>
      <c r="F222" s="18" t="s">
        <v>89</v>
      </c>
      <c r="G222" s="18" t="s">
        <v>212</v>
      </c>
      <c r="H222" s="18" t="s">
        <v>135</v>
      </c>
      <c r="I222" s="31">
        <v>518212</v>
      </c>
      <c r="J222" s="18" t="s">
        <v>233</v>
      </c>
    </row>
    <row r="223" spans="1:10" x14ac:dyDescent="0.3">
      <c r="A223" s="18" t="s">
        <v>174</v>
      </c>
      <c r="B223" s="18" t="s">
        <v>216</v>
      </c>
      <c r="C223" s="18">
        <v>2021</v>
      </c>
      <c r="D223" s="18" t="s">
        <v>60</v>
      </c>
      <c r="E223" s="18" t="s">
        <v>211</v>
      </c>
      <c r="F223" s="18" t="s">
        <v>89</v>
      </c>
      <c r="G223" s="18" t="s">
        <v>214</v>
      </c>
      <c r="H223" s="18" t="s">
        <v>135</v>
      </c>
      <c r="I223" s="31">
        <v>382515</v>
      </c>
      <c r="J223" s="18" t="s">
        <v>233</v>
      </c>
    </row>
    <row r="224" spans="1:10" x14ac:dyDescent="0.3">
      <c r="A224" s="18" t="s">
        <v>174</v>
      </c>
      <c r="B224" s="18" t="s">
        <v>216</v>
      </c>
      <c r="C224" s="18">
        <v>2021</v>
      </c>
      <c r="D224" s="18" t="s">
        <v>78</v>
      </c>
      <c r="E224" s="18" t="s">
        <v>211</v>
      </c>
      <c r="F224" s="18" t="s">
        <v>215</v>
      </c>
      <c r="G224" s="18" t="s">
        <v>212</v>
      </c>
      <c r="H224" s="18" t="s">
        <v>135</v>
      </c>
      <c r="I224" s="31">
        <v>3452</v>
      </c>
      <c r="J224" s="18" t="s">
        <v>233</v>
      </c>
    </row>
    <row r="225" spans="1:10" x14ac:dyDescent="0.3">
      <c r="A225" s="18" t="s">
        <v>174</v>
      </c>
      <c r="B225" s="18" t="s">
        <v>216</v>
      </c>
      <c r="C225" s="18">
        <v>2021</v>
      </c>
      <c r="D225" s="18" t="s">
        <v>78</v>
      </c>
      <c r="E225" s="18" t="s">
        <v>211</v>
      </c>
      <c r="F225" s="18" t="s">
        <v>215</v>
      </c>
      <c r="G225" s="18" t="s">
        <v>214</v>
      </c>
      <c r="H225" s="18" t="s">
        <v>135</v>
      </c>
      <c r="I225" s="31">
        <v>2405</v>
      </c>
      <c r="J225" s="18" t="s">
        <v>233</v>
      </c>
    </row>
    <row r="226" spans="1:10" x14ac:dyDescent="0.3">
      <c r="A226" s="18" t="s">
        <v>174</v>
      </c>
      <c r="B226" s="18" t="s">
        <v>216</v>
      </c>
      <c r="C226" s="18">
        <v>2021</v>
      </c>
      <c r="D226" s="18" t="s">
        <v>78</v>
      </c>
      <c r="E226" s="18" t="s">
        <v>211</v>
      </c>
      <c r="F226" s="18" t="s">
        <v>89</v>
      </c>
      <c r="G226" s="18" t="s">
        <v>212</v>
      </c>
      <c r="H226" s="18" t="s">
        <v>135</v>
      </c>
      <c r="I226" s="31">
        <v>23739</v>
      </c>
      <c r="J226" s="18" t="s">
        <v>233</v>
      </c>
    </row>
    <row r="227" spans="1:10" x14ac:dyDescent="0.3">
      <c r="A227" s="18" t="s">
        <v>174</v>
      </c>
      <c r="B227" s="18" t="s">
        <v>216</v>
      </c>
      <c r="C227" s="18">
        <v>2021</v>
      </c>
      <c r="D227" s="18" t="s">
        <v>78</v>
      </c>
      <c r="E227" s="18" t="s">
        <v>211</v>
      </c>
      <c r="F227" s="18" t="s">
        <v>89</v>
      </c>
      <c r="G227" s="18" t="s">
        <v>214</v>
      </c>
      <c r="H227" s="18" t="s">
        <v>135</v>
      </c>
      <c r="I227" s="31">
        <v>1424</v>
      </c>
      <c r="J227" s="18" t="s">
        <v>233</v>
      </c>
    </row>
    <row r="228" spans="1:10" x14ac:dyDescent="0.3">
      <c r="A228" s="18" t="s">
        <v>175</v>
      </c>
      <c r="B228" s="18" t="s">
        <v>217</v>
      </c>
      <c r="C228" s="18">
        <v>2021</v>
      </c>
      <c r="D228" s="18" t="s">
        <v>60</v>
      </c>
      <c r="E228" s="18" t="s">
        <v>211</v>
      </c>
      <c r="F228" s="18" t="s">
        <v>89</v>
      </c>
      <c r="G228" s="18" t="s">
        <v>212</v>
      </c>
      <c r="H228" s="18" t="s">
        <v>135</v>
      </c>
      <c r="I228" s="31">
        <v>491679</v>
      </c>
      <c r="J228"/>
    </row>
    <row r="229" spans="1:10" x14ac:dyDescent="0.3">
      <c r="A229" s="18" t="s">
        <v>175</v>
      </c>
      <c r="B229" s="18" t="s">
        <v>217</v>
      </c>
      <c r="C229" s="18">
        <v>2021</v>
      </c>
      <c r="D229" s="18" t="s">
        <v>60</v>
      </c>
      <c r="E229" s="18" t="s">
        <v>211</v>
      </c>
      <c r="F229" s="18" t="s">
        <v>89</v>
      </c>
      <c r="G229" s="18" t="s">
        <v>214</v>
      </c>
      <c r="H229" s="18" t="s">
        <v>135</v>
      </c>
      <c r="I229" s="31">
        <v>365834</v>
      </c>
      <c r="J229"/>
    </row>
    <row r="230" spans="1:10" x14ac:dyDescent="0.3">
      <c r="A230" s="18" t="s">
        <v>175</v>
      </c>
      <c r="B230" s="18" t="s">
        <v>217</v>
      </c>
      <c r="C230" s="18">
        <v>2021</v>
      </c>
      <c r="D230" s="18" t="s">
        <v>78</v>
      </c>
      <c r="E230" s="18" t="s">
        <v>211</v>
      </c>
      <c r="F230" s="18" t="s">
        <v>215</v>
      </c>
      <c r="G230" s="18" t="s">
        <v>212</v>
      </c>
      <c r="H230" s="18" t="s">
        <v>135</v>
      </c>
      <c r="I230" s="31">
        <v>3164</v>
      </c>
      <c r="J230"/>
    </row>
    <row r="231" spans="1:10" x14ac:dyDescent="0.3">
      <c r="A231" s="18" t="s">
        <v>175</v>
      </c>
      <c r="B231" s="18" t="s">
        <v>217</v>
      </c>
      <c r="C231" s="18">
        <v>2021</v>
      </c>
      <c r="D231" s="18" t="s">
        <v>78</v>
      </c>
      <c r="E231" s="18" t="s">
        <v>211</v>
      </c>
      <c r="F231" s="18" t="s">
        <v>215</v>
      </c>
      <c r="G231" s="18" t="s">
        <v>214</v>
      </c>
      <c r="H231" s="18" t="s">
        <v>135</v>
      </c>
      <c r="I231" s="31">
        <v>2182</v>
      </c>
      <c r="J231"/>
    </row>
    <row r="232" spans="1:10" x14ac:dyDescent="0.3">
      <c r="A232" s="18" t="s">
        <v>175</v>
      </c>
      <c r="B232" s="18" t="s">
        <v>217</v>
      </c>
      <c r="C232" s="18">
        <v>2021</v>
      </c>
      <c r="D232" s="18" t="s">
        <v>78</v>
      </c>
      <c r="E232" s="18" t="s">
        <v>211</v>
      </c>
      <c r="F232" s="18" t="s">
        <v>89</v>
      </c>
      <c r="G232" s="18" t="s">
        <v>212</v>
      </c>
      <c r="H232" s="18" t="s">
        <v>135</v>
      </c>
      <c r="I232" s="31">
        <v>18582</v>
      </c>
      <c r="J232"/>
    </row>
    <row r="233" spans="1:10" x14ac:dyDescent="0.3">
      <c r="A233" s="18" t="s">
        <v>175</v>
      </c>
      <c r="B233" s="18" t="s">
        <v>217</v>
      </c>
      <c r="C233" s="18">
        <v>2021</v>
      </c>
      <c r="D233" s="18" t="s">
        <v>78</v>
      </c>
      <c r="E233" s="18" t="s">
        <v>211</v>
      </c>
      <c r="F233" s="18" t="s">
        <v>89</v>
      </c>
      <c r="G233" s="18" t="s">
        <v>214</v>
      </c>
      <c r="H233" s="18" t="s">
        <v>135</v>
      </c>
      <c r="I233" s="31">
        <v>985</v>
      </c>
      <c r="J233"/>
    </row>
    <row r="234" spans="1:10" x14ac:dyDescent="0.3">
      <c r="A234" s="18" t="s">
        <v>176</v>
      </c>
      <c r="B234" s="18" t="s">
        <v>218</v>
      </c>
      <c r="C234" s="18">
        <v>2022</v>
      </c>
      <c r="D234" s="18" t="s">
        <v>60</v>
      </c>
      <c r="E234" s="18" t="s">
        <v>211</v>
      </c>
      <c r="F234" s="18" t="s">
        <v>89</v>
      </c>
      <c r="G234" s="18" t="s">
        <v>212</v>
      </c>
      <c r="H234" s="18" t="s">
        <v>135</v>
      </c>
      <c r="I234" s="31">
        <v>508031</v>
      </c>
      <c r="J234" s="18" t="s">
        <v>234</v>
      </c>
    </row>
    <row r="235" spans="1:10" x14ac:dyDescent="0.3">
      <c r="A235" s="18" t="s">
        <v>176</v>
      </c>
      <c r="B235" s="18" t="s">
        <v>218</v>
      </c>
      <c r="C235" s="87">
        <v>2022</v>
      </c>
      <c r="D235" s="18" t="s">
        <v>60</v>
      </c>
      <c r="E235" s="18" t="s">
        <v>211</v>
      </c>
      <c r="F235" s="18" t="s">
        <v>89</v>
      </c>
      <c r="G235" s="18" t="s">
        <v>212</v>
      </c>
      <c r="H235" s="18" t="s">
        <v>136</v>
      </c>
      <c r="I235" s="31">
        <v>79968</v>
      </c>
      <c r="J235" s="18" t="s">
        <v>234</v>
      </c>
    </row>
    <row r="236" spans="1:10" x14ac:dyDescent="0.3">
      <c r="A236" s="18" t="s">
        <v>176</v>
      </c>
      <c r="B236" s="18" t="s">
        <v>218</v>
      </c>
      <c r="C236" s="18">
        <v>2022</v>
      </c>
      <c r="D236" s="18" t="s">
        <v>60</v>
      </c>
      <c r="E236" s="18" t="s">
        <v>211</v>
      </c>
      <c r="F236" s="18" t="s">
        <v>89</v>
      </c>
      <c r="G236" s="18" t="s">
        <v>214</v>
      </c>
      <c r="H236" s="18" t="s">
        <v>135</v>
      </c>
      <c r="I236" s="31">
        <v>389455</v>
      </c>
      <c r="J236" s="18" t="s">
        <v>234</v>
      </c>
    </row>
    <row r="237" spans="1:10" x14ac:dyDescent="0.3">
      <c r="A237" s="18" t="s">
        <v>176</v>
      </c>
      <c r="B237" s="18" t="s">
        <v>218</v>
      </c>
      <c r="C237" s="87">
        <v>2022</v>
      </c>
      <c r="D237" s="18" t="s">
        <v>60</v>
      </c>
      <c r="E237" s="18" t="s">
        <v>211</v>
      </c>
      <c r="F237" s="18" t="s">
        <v>89</v>
      </c>
      <c r="G237" s="18" t="s">
        <v>214</v>
      </c>
      <c r="H237" s="18" t="s">
        <v>136</v>
      </c>
      <c r="I237" s="31">
        <v>69217</v>
      </c>
      <c r="J237" s="18" t="s">
        <v>234</v>
      </c>
    </row>
    <row r="238" spans="1:10" x14ac:dyDescent="0.3">
      <c r="A238" s="18" t="s">
        <v>176</v>
      </c>
      <c r="B238" s="18" t="s">
        <v>218</v>
      </c>
      <c r="C238" s="18">
        <v>2022</v>
      </c>
      <c r="D238" s="18" t="s">
        <v>78</v>
      </c>
      <c r="E238" s="18" t="s">
        <v>211</v>
      </c>
      <c r="F238" s="18" t="s">
        <v>215</v>
      </c>
      <c r="G238" s="18" t="s">
        <v>212</v>
      </c>
      <c r="H238" s="18" t="s">
        <v>135</v>
      </c>
      <c r="I238" s="31">
        <v>2921</v>
      </c>
      <c r="J238" s="18" t="s">
        <v>234</v>
      </c>
    </row>
    <row r="239" spans="1:10" x14ac:dyDescent="0.3">
      <c r="A239" s="18" t="s">
        <v>176</v>
      </c>
      <c r="B239" s="18" t="s">
        <v>218</v>
      </c>
      <c r="C239" s="18">
        <v>2022</v>
      </c>
      <c r="D239" s="18" t="s">
        <v>78</v>
      </c>
      <c r="E239" s="18" t="s">
        <v>211</v>
      </c>
      <c r="F239" s="18" t="s">
        <v>215</v>
      </c>
      <c r="G239" s="18" t="s">
        <v>214</v>
      </c>
      <c r="H239" s="18" t="s">
        <v>135</v>
      </c>
      <c r="I239" s="31">
        <v>2412</v>
      </c>
      <c r="J239" s="18" t="s">
        <v>234</v>
      </c>
    </row>
    <row r="240" spans="1:10" x14ac:dyDescent="0.3">
      <c r="A240" t="s">
        <v>176</v>
      </c>
      <c r="B240" t="s">
        <v>218</v>
      </c>
      <c r="C240" s="18">
        <v>2022</v>
      </c>
      <c r="D240" t="s">
        <v>78</v>
      </c>
      <c r="E240" t="s">
        <v>211</v>
      </c>
      <c r="F240" t="s">
        <v>215</v>
      </c>
      <c r="G240" t="s">
        <v>235</v>
      </c>
      <c r="H240" t="s">
        <v>136</v>
      </c>
      <c r="I240" s="32">
        <v>867</v>
      </c>
      <c r="J240" s="18" t="s">
        <v>234</v>
      </c>
    </row>
    <row r="241" spans="1:10" x14ac:dyDescent="0.3">
      <c r="A241" s="18" t="s">
        <v>176</v>
      </c>
      <c r="B241" s="18" t="s">
        <v>218</v>
      </c>
      <c r="C241" s="18">
        <v>2022</v>
      </c>
      <c r="D241" s="18" t="s">
        <v>78</v>
      </c>
      <c r="E241" s="18" t="s">
        <v>211</v>
      </c>
      <c r="F241" s="18" t="s">
        <v>89</v>
      </c>
      <c r="G241" s="18" t="s">
        <v>212</v>
      </c>
      <c r="H241" s="18" t="s">
        <v>135</v>
      </c>
      <c r="I241" s="31">
        <v>19518</v>
      </c>
      <c r="J241"/>
    </row>
    <row r="242" spans="1:10" x14ac:dyDescent="0.3">
      <c r="A242" s="18" t="s">
        <v>176</v>
      </c>
      <c r="B242" s="18" t="s">
        <v>218</v>
      </c>
      <c r="C242" s="87">
        <v>2022</v>
      </c>
      <c r="D242" s="18" t="s">
        <v>78</v>
      </c>
      <c r="E242" s="18" t="s">
        <v>211</v>
      </c>
      <c r="F242" s="18" t="s">
        <v>89</v>
      </c>
      <c r="G242" s="18" t="s">
        <v>212</v>
      </c>
      <c r="H242" s="18" t="s">
        <v>136</v>
      </c>
      <c r="I242" s="31">
        <v>898</v>
      </c>
      <c r="J242"/>
    </row>
    <row r="243" spans="1:10" x14ac:dyDescent="0.3">
      <c r="A243" s="18" t="s">
        <v>176</v>
      </c>
      <c r="B243" s="18" t="s">
        <v>218</v>
      </c>
      <c r="C243" s="18">
        <v>2022</v>
      </c>
      <c r="D243" s="18" t="s">
        <v>78</v>
      </c>
      <c r="E243" s="18" t="s">
        <v>211</v>
      </c>
      <c r="F243" s="18" t="s">
        <v>89</v>
      </c>
      <c r="G243" s="18" t="s">
        <v>214</v>
      </c>
      <c r="H243" s="18" t="s">
        <v>135</v>
      </c>
      <c r="I243" s="31">
        <v>1269</v>
      </c>
      <c r="J243"/>
    </row>
    <row r="244" spans="1:10" x14ac:dyDescent="0.3">
      <c r="A244" s="18" t="s">
        <v>176</v>
      </c>
      <c r="B244" s="18" t="s">
        <v>218</v>
      </c>
      <c r="C244" s="87">
        <v>2022</v>
      </c>
      <c r="D244" s="18" t="s">
        <v>78</v>
      </c>
      <c r="E244" s="18" t="s">
        <v>211</v>
      </c>
      <c r="F244" s="18" t="s">
        <v>89</v>
      </c>
      <c r="G244" s="18" t="s">
        <v>214</v>
      </c>
      <c r="H244" s="18" t="s">
        <v>136</v>
      </c>
      <c r="I244" s="31">
        <v>37</v>
      </c>
      <c r="J244"/>
    </row>
    <row r="245" spans="1:10" x14ac:dyDescent="0.3">
      <c r="A245" s="18" t="s">
        <v>177</v>
      </c>
      <c r="B245" s="18" t="s">
        <v>219</v>
      </c>
      <c r="C245" s="18">
        <v>2022</v>
      </c>
      <c r="D245" s="18" t="s">
        <v>60</v>
      </c>
      <c r="E245" s="18" t="s">
        <v>211</v>
      </c>
      <c r="F245" s="18" t="s">
        <v>89</v>
      </c>
      <c r="G245" s="18" t="s">
        <v>212</v>
      </c>
      <c r="H245" s="18" t="s">
        <v>135</v>
      </c>
      <c r="I245" s="31">
        <v>477608</v>
      </c>
      <c r="J245"/>
    </row>
    <row r="246" spans="1:10" x14ac:dyDescent="0.3">
      <c r="A246" s="18" t="s">
        <v>177</v>
      </c>
      <c r="B246" s="41" t="s">
        <v>219</v>
      </c>
      <c r="C246" s="87">
        <v>2022</v>
      </c>
      <c r="D246" s="18" t="s">
        <v>60</v>
      </c>
      <c r="E246" s="18" t="s">
        <v>211</v>
      </c>
      <c r="F246" s="18" t="s">
        <v>89</v>
      </c>
      <c r="G246" s="18" t="s">
        <v>212</v>
      </c>
      <c r="H246" s="18" t="s">
        <v>136</v>
      </c>
      <c r="I246" s="31">
        <v>68482</v>
      </c>
      <c r="J246"/>
    </row>
    <row r="247" spans="1:10" x14ac:dyDescent="0.3">
      <c r="A247" s="18" t="s">
        <v>177</v>
      </c>
      <c r="B247" s="18" t="s">
        <v>219</v>
      </c>
      <c r="C247" s="18">
        <v>2022</v>
      </c>
      <c r="D247" s="18" t="s">
        <v>60</v>
      </c>
      <c r="E247" s="18" t="s">
        <v>211</v>
      </c>
      <c r="F247" s="18" t="s">
        <v>89</v>
      </c>
      <c r="G247" s="18" t="s">
        <v>214</v>
      </c>
      <c r="H247" s="18" t="s">
        <v>135</v>
      </c>
      <c r="I247" s="31">
        <v>363121</v>
      </c>
      <c r="J247"/>
    </row>
    <row r="248" spans="1:10" x14ac:dyDescent="0.3">
      <c r="A248" s="18" t="s">
        <v>177</v>
      </c>
      <c r="B248" s="41" t="s">
        <v>219</v>
      </c>
      <c r="C248" s="87">
        <v>2022</v>
      </c>
      <c r="D248" s="18" t="s">
        <v>60</v>
      </c>
      <c r="E248" s="18" t="s">
        <v>211</v>
      </c>
      <c r="F248" s="18" t="s">
        <v>89</v>
      </c>
      <c r="G248" s="18" t="s">
        <v>214</v>
      </c>
      <c r="H248" s="18" t="s">
        <v>136</v>
      </c>
      <c r="I248" s="31">
        <v>57941</v>
      </c>
      <c r="J248"/>
    </row>
    <row r="249" spans="1:10" x14ac:dyDescent="0.3">
      <c r="A249" s="18" t="s">
        <v>177</v>
      </c>
      <c r="B249" s="18" t="s">
        <v>219</v>
      </c>
      <c r="C249" s="18">
        <v>2022</v>
      </c>
      <c r="D249" s="18" t="s">
        <v>78</v>
      </c>
      <c r="E249" s="18" t="s">
        <v>211</v>
      </c>
      <c r="F249" s="18" t="s">
        <v>215</v>
      </c>
      <c r="G249" s="18" t="s">
        <v>212</v>
      </c>
      <c r="H249" s="18" t="s">
        <v>135</v>
      </c>
      <c r="I249" s="31">
        <v>3132</v>
      </c>
      <c r="J249"/>
    </row>
    <row r="250" spans="1:10" x14ac:dyDescent="0.3">
      <c r="A250" s="18" t="s">
        <v>177</v>
      </c>
      <c r="B250" s="18" t="s">
        <v>219</v>
      </c>
      <c r="C250" s="18">
        <v>2022</v>
      </c>
      <c r="D250" s="18" t="s">
        <v>78</v>
      </c>
      <c r="E250" s="18" t="s">
        <v>211</v>
      </c>
      <c r="F250" s="18" t="s">
        <v>215</v>
      </c>
      <c r="G250" s="18" t="s">
        <v>214</v>
      </c>
      <c r="H250" s="18" t="s">
        <v>135</v>
      </c>
      <c r="I250" s="31">
        <v>2993</v>
      </c>
      <c r="J250"/>
    </row>
    <row r="251" spans="1:10" x14ac:dyDescent="0.3">
      <c r="A251" t="s">
        <v>177</v>
      </c>
      <c r="B251" t="s">
        <v>219</v>
      </c>
      <c r="C251" s="18">
        <v>2022</v>
      </c>
      <c r="D251" t="s">
        <v>78</v>
      </c>
      <c r="E251" t="s">
        <v>211</v>
      </c>
      <c r="F251" t="s">
        <v>215</v>
      </c>
      <c r="G251" t="s">
        <v>235</v>
      </c>
      <c r="H251" t="s">
        <v>136</v>
      </c>
      <c r="I251" s="32">
        <v>921</v>
      </c>
      <c r="J251"/>
    </row>
    <row r="252" spans="1:10" x14ac:dyDescent="0.3">
      <c r="A252" s="18" t="s">
        <v>177</v>
      </c>
      <c r="B252" s="18" t="s">
        <v>219</v>
      </c>
      <c r="C252" s="18">
        <v>2022</v>
      </c>
      <c r="D252" s="18" t="s">
        <v>78</v>
      </c>
      <c r="E252" s="18" t="s">
        <v>211</v>
      </c>
      <c r="F252" s="18" t="s">
        <v>89</v>
      </c>
      <c r="G252" s="18" t="s">
        <v>212</v>
      </c>
      <c r="H252" s="18" t="s">
        <v>135</v>
      </c>
      <c r="I252" s="31">
        <v>20008</v>
      </c>
      <c r="J252"/>
    </row>
    <row r="253" spans="1:10" x14ac:dyDescent="0.3">
      <c r="A253" s="18" t="s">
        <v>177</v>
      </c>
      <c r="B253" s="41" t="s">
        <v>219</v>
      </c>
      <c r="C253" s="87">
        <v>2022</v>
      </c>
      <c r="D253" s="18" t="s">
        <v>78</v>
      </c>
      <c r="E253" s="18" t="s">
        <v>211</v>
      </c>
      <c r="F253" s="18" t="s">
        <v>89</v>
      </c>
      <c r="G253" s="18" t="s">
        <v>212</v>
      </c>
      <c r="H253" s="18" t="s">
        <v>136</v>
      </c>
      <c r="I253" s="31">
        <v>871</v>
      </c>
      <c r="J253"/>
    </row>
    <row r="254" spans="1:10" x14ac:dyDescent="0.3">
      <c r="A254" s="18" t="s">
        <v>177</v>
      </c>
      <c r="B254" s="18" t="s">
        <v>219</v>
      </c>
      <c r="C254" s="18">
        <v>2022</v>
      </c>
      <c r="D254" s="18" t="s">
        <v>78</v>
      </c>
      <c r="E254" s="18" t="s">
        <v>211</v>
      </c>
      <c r="F254" s="18" t="s">
        <v>89</v>
      </c>
      <c r="G254" s="18" t="s">
        <v>214</v>
      </c>
      <c r="H254" s="18" t="s">
        <v>135</v>
      </c>
      <c r="I254" s="31">
        <v>2425</v>
      </c>
      <c r="J254"/>
    </row>
    <row r="255" spans="1:10" x14ac:dyDescent="0.3">
      <c r="A255" s="18" t="s">
        <v>177</v>
      </c>
      <c r="B255" s="41" t="s">
        <v>219</v>
      </c>
      <c r="C255" s="87">
        <v>2022</v>
      </c>
      <c r="D255" s="18" t="s">
        <v>78</v>
      </c>
      <c r="E255" s="18" t="s">
        <v>211</v>
      </c>
      <c r="F255" s="18" t="s">
        <v>89</v>
      </c>
      <c r="G255" s="18" t="s">
        <v>214</v>
      </c>
      <c r="H255" s="18" t="s">
        <v>136</v>
      </c>
      <c r="I255" s="31">
        <v>52</v>
      </c>
      <c r="J255"/>
    </row>
    <row r="256" spans="1:10" x14ac:dyDescent="0.3">
      <c r="A256" s="18" t="s">
        <v>178</v>
      </c>
      <c r="B256" s="18" t="s">
        <v>216</v>
      </c>
      <c r="C256" s="18">
        <v>2022</v>
      </c>
      <c r="D256" s="18" t="s">
        <v>60</v>
      </c>
      <c r="E256" s="18" t="s">
        <v>211</v>
      </c>
      <c r="F256" s="18" t="s">
        <v>89</v>
      </c>
      <c r="G256" s="18" t="s">
        <v>212</v>
      </c>
      <c r="H256" s="18" t="s">
        <v>135</v>
      </c>
      <c r="I256" s="31">
        <v>504572</v>
      </c>
      <c r="J256"/>
    </row>
    <row r="257" spans="1:10" x14ac:dyDescent="0.3">
      <c r="A257" s="18" t="s">
        <v>178</v>
      </c>
      <c r="B257" s="41" t="s">
        <v>216</v>
      </c>
      <c r="C257" s="87">
        <v>2022</v>
      </c>
      <c r="D257" s="18" t="s">
        <v>60</v>
      </c>
      <c r="E257" s="18" t="s">
        <v>211</v>
      </c>
      <c r="F257" s="18" t="s">
        <v>89</v>
      </c>
      <c r="G257" s="18" t="s">
        <v>212</v>
      </c>
      <c r="H257" s="18" t="s">
        <v>136</v>
      </c>
      <c r="I257" s="31">
        <v>65362</v>
      </c>
      <c r="J257"/>
    </row>
    <row r="258" spans="1:10" x14ac:dyDescent="0.3">
      <c r="A258" s="18" t="s">
        <v>178</v>
      </c>
      <c r="B258" s="18" t="s">
        <v>216</v>
      </c>
      <c r="C258" s="18">
        <v>2022</v>
      </c>
      <c r="D258" s="18" t="s">
        <v>60</v>
      </c>
      <c r="E258" s="18" t="s">
        <v>211</v>
      </c>
      <c r="F258" s="18" t="s">
        <v>89</v>
      </c>
      <c r="G258" s="18" t="s">
        <v>214</v>
      </c>
      <c r="H258" s="18" t="s">
        <v>135</v>
      </c>
      <c r="I258" s="31">
        <v>369946</v>
      </c>
      <c r="J258"/>
    </row>
    <row r="259" spans="1:10" x14ac:dyDescent="0.3">
      <c r="A259" s="18" t="s">
        <v>178</v>
      </c>
      <c r="B259" s="41" t="s">
        <v>216</v>
      </c>
      <c r="C259" s="87">
        <v>2022</v>
      </c>
      <c r="D259" s="18" t="s">
        <v>60</v>
      </c>
      <c r="E259" s="18" t="s">
        <v>211</v>
      </c>
      <c r="F259" s="18" t="s">
        <v>89</v>
      </c>
      <c r="G259" s="18" t="s">
        <v>214</v>
      </c>
      <c r="H259" s="18" t="s">
        <v>136</v>
      </c>
      <c r="I259" s="31">
        <v>60898</v>
      </c>
      <c r="J259"/>
    </row>
    <row r="260" spans="1:10" x14ac:dyDescent="0.3">
      <c r="A260" s="18" t="s">
        <v>178</v>
      </c>
      <c r="B260" s="18" t="s">
        <v>216</v>
      </c>
      <c r="C260" s="18">
        <v>2022</v>
      </c>
      <c r="D260" s="18" t="s">
        <v>78</v>
      </c>
      <c r="E260" s="18" t="s">
        <v>211</v>
      </c>
      <c r="F260" s="18" t="s">
        <v>215</v>
      </c>
      <c r="G260" s="18" t="s">
        <v>212</v>
      </c>
      <c r="H260" s="18" t="s">
        <v>135</v>
      </c>
      <c r="I260" s="31">
        <v>2704</v>
      </c>
      <c r="J260"/>
    </row>
    <row r="261" spans="1:10" x14ac:dyDescent="0.3">
      <c r="A261" s="18" t="s">
        <v>178</v>
      </c>
      <c r="B261" s="18" t="s">
        <v>216</v>
      </c>
      <c r="C261" s="18">
        <v>2022</v>
      </c>
      <c r="D261" s="18" t="s">
        <v>78</v>
      </c>
      <c r="E261" s="18" t="s">
        <v>211</v>
      </c>
      <c r="F261" s="18" t="s">
        <v>215</v>
      </c>
      <c r="G261" s="18" t="s">
        <v>214</v>
      </c>
      <c r="H261" s="18" t="s">
        <v>135</v>
      </c>
      <c r="I261" s="31">
        <v>2739</v>
      </c>
      <c r="J261"/>
    </row>
    <row r="262" spans="1:10" x14ac:dyDescent="0.3">
      <c r="A262" t="s">
        <v>178</v>
      </c>
      <c r="B262" t="s">
        <v>216</v>
      </c>
      <c r="C262" s="18">
        <v>2022</v>
      </c>
      <c r="D262" t="s">
        <v>78</v>
      </c>
      <c r="E262" t="s">
        <v>211</v>
      </c>
      <c r="F262" t="s">
        <v>215</v>
      </c>
      <c r="G262" t="s">
        <v>235</v>
      </c>
      <c r="H262" t="s">
        <v>136</v>
      </c>
      <c r="I262" s="32">
        <v>604</v>
      </c>
      <c r="J262"/>
    </row>
    <row r="263" spans="1:10" x14ac:dyDescent="0.3">
      <c r="A263" s="18" t="s">
        <v>178</v>
      </c>
      <c r="B263" s="18" t="s">
        <v>216</v>
      </c>
      <c r="C263" s="18">
        <v>2022</v>
      </c>
      <c r="D263" s="18" t="s">
        <v>78</v>
      </c>
      <c r="E263" s="18" t="s">
        <v>211</v>
      </c>
      <c r="F263" s="18" t="s">
        <v>89</v>
      </c>
      <c r="G263" s="18" t="s">
        <v>212</v>
      </c>
      <c r="H263" s="18" t="s">
        <v>135</v>
      </c>
      <c r="I263" s="31">
        <v>21799</v>
      </c>
      <c r="J263"/>
    </row>
    <row r="264" spans="1:10" x14ac:dyDescent="0.3">
      <c r="A264" s="18" t="s">
        <v>178</v>
      </c>
      <c r="B264" s="41" t="s">
        <v>216</v>
      </c>
      <c r="C264" s="87">
        <v>2022</v>
      </c>
      <c r="D264" s="18" t="s">
        <v>78</v>
      </c>
      <c r="E264" s="18" t="s">
        <v>211</v>
      </c>
      <c r="F264" s="18" t="s">
        <v>89</v>
      </c>
      <c r="G264" s="18" t="s">
        <v>212</v>
      </c>
      <c r="H264" s="18" t="s">
        <v>136</v>
      </c>
      <c r="I264" s="31">
        <v>1086</v>
      </c>
      <c r="J264"/>
    </row>
    <row r="265" spans="1:10" x14ac:dyDescent="0.3">
      <c r="A265" s="18" t="s">
        <v>178</v>
      </c>
      <c r="B265" s="18" t="s">
        <v>216</v>
      </c>
      <c r="C265" s="18">
        <v>2022</v>
      </c>
      <c r="D265" s="18" t="s">
        <v>78</v>
      </c>
      <c r="E265" s="18" t="s">
        <v>211</v>
      </c>
      <c r="F265" s="18" t="s">
        <v>89</v>
      </c>
      <c r="G265" s="18" t="s">
        <v>214</v>
      </c>
      <c r="H265" s="18" t="s">
        <v>135</v>
      </c>
      <c r="I265" s="31">
        <v>2502</v>
      </c>
      <c r="J265"/>
    </row>
    <row r="266" spans="1:10" x14ac:dyDescent="0.3">
      <c r="A266" s="18" t="s">
        <v>178</v>
      </c>
      <c r="B266" s="41" t="s">
        <v>216</v>
      </c>
      <c r="C266" s="87">
        <v>2022</v>
      </c>
      <c r="D266" s="18" t="s">
        <v>78</v>
      </c>
      <c r="E266" s="18" t="s">
        <v>211</v>
      </c>
      <c r="F266" s="18" t="s">
        <v>89</v>
      </c>
      <c r="G266" s="18" t="s">
        <v>214</v>
      </c>
      <c r="H266" s="18" t="s">
        <v>136</v>
      </c>
      <c r="I266" s="31">
        <v>158</v>
      </c>
      <c r="J266"/>
    </row>
    <row r="267" spans="1:10" x14ac:dyDescent="0.3">
      <c r="A267" s="18" t="s">
        <v>179</v>
      </c>
      <c r="B267" s="18" t="s">
        <v>217</v>
      </c>
      <c r="C267" s="18">
        <v>2022</v>
      </c>
      <c r="D267" s="18" t="s">
        <v>60</v>
      </c>
      <c r="E267" s="18" t="s">
        <v>211</v>
      </c>
      <c r="F267" s="18" t="s">
        <v>89</v>
      </c>
      <c r="G267" s="18" t="s">
        <v>212</v>
      </c>
      <c r="H267" s="18" t="s">
        <v>135</v>
      </c>
      <c r="I267" s="31">
        <v>516631</v>
      </c>
      <c r="J267"/>
    </row>
    <row r="268" spans="1:10" x14ac:dyDescent="0.3">
      <c r="A268" s="18" t="s">
        <v>179</v>
      </c>
      <c r="B268" s="41" t="s">
        <v>217</v>
      </c>
      <c r="C268" s="87">
        <v>2022</v>
      </c>
      <c r="D268" s="18" t="s">
        <v>60</v>
      </c>
      <c r="E268" s="18" t="s">
        <v>211</v>
      </c>
      <c r="F268" s="18" t="s">
        <v>89</v>
      </c>
      <c r="G268" s="18" t="s">
        <v>212</v>
      </c>
      <c r="H268" s="18" t="s">
        <v>136</v>
      </c>
      <c r="I268" s="31">
        <v>70135</v>
      </c>
      <c r="J268"/>
    </row>
    <row r="269" spans="1:10" x14ac:dyDescent="0.3">
      <c r="A269" s="18" t="s">
        <v>179</v>
      </c>
      <c r="B269" s="18" t="s">
        <v>217</v>
      </c>
      <c r="C269" s="18">
        <v>2022</v>
      </c>
      <c r="D269" s="18" t="s">
        <v>60</v>
      </c>
      <c r="E269" s="18" t="s">
        <v>211</v>
      </c>
      <c r="F269" s="18" t="s">
        <v>89</v>
      </c>
      <c r="G269" s="18" t="s">
        <v>214</v>
      </c>
      <c r="H269" s="18" t="s">
        <v>135</v>
      </c>
      <c r="I269" s="31">
        <v>398956</v>
      </c>
      <c r="J269"/>
    </row>
    <row r="270" spans="1:10" x14ac:dyDescent="0.3">
      <c r="A270" s="18" t="s">
        <v>179</v>
      </c>
      <c r="B270" s="41" t="s">
        <v>217</v>
      </c>
      <c r="C270" s="87">
        <v>2022</v>
      </c>
      <c r="D270" s="18" t="s">
        <v>60</v>
      </c>
      <c r="E270" s="18" t="s">
        <v>211</v>
      </c>
      <c r="F270" s="18" t="s">
        <v>89</v>
      </c>
      <c r="G270" s="18" t="s">
        <v>214</v>
      </c>
      <c r="H270" s="18" t="s">
        <v>136</v>
      </c>
      <c r="I270" s="31">
        <v>65476</v>
      </c>
      <c r="J270"/>
    </row>
    <row r="271" spans="1:10" x14ac:dyDescent="0.3">
      <c r="A271" s="18" t="s">
        <v>179</v>
      </c>
      <c r="B271" s="18" t="s">
        <v>217</v>
      </c>
      <c r="C271" s="18">
        <v>2022</v>
      </c>
      <c r="D271" s="18" t="s">
        <v>78</v>
      </c>
      <c r="E271" s="18" t="s">
        <v>211</v>
      </c>
      <c r="F271" s="18" t="s">
        <v>215</v>
      </c>
      <c r="G271" s="18" t="s">
        <v>212</v>
      </c>
      <c r="H271" s="18" t="s">
        <v>135</v>
      </c>
      <c r="I271" s="31">
        <v>2517</v>
      </c>
      <c r="J271"/>
    </row>
    <row r="272" spans="1:10" x14ac:dyDescent="0.3">
      <c r="A272" s="18" t="s">
        <v>179</v>
      </c>
      <c r="B272" s="18" t="s">
        <v>217</v>
      </c>
      <c r="C272" s="18">
        <v>2022</v>
      </c>
      <c r="D272" s="18" t="s">
        <v>78</v>
      </c>
      <c r="E272" s="18" t="s">
        <v>211</v>
      </c>
      <c r="F272" s="18" t="s">
        <v>215</v>
      </c>
      <c r="G272" s="18" t="s">
        <v>214</v>
      </c>
      <c r="H272" s="18" t="s">
        <v>135</v>
      </c>
      <c r="I272" s="31">
        <v>1787</v>
      </c>
      <c r="J272"/>
    </row>
    <row r="273" spans="1:10" x14ac:dyDescent="0.3">
      <c r="A273" t="s">
        <v>179</v>
      </c>
      <c r="B273" t="s">
        <v>217</v>
      </c>
      <c r="C273" s="18">
        <v>2022</v>
      </c>
      <c r="D273" t="s">
        <v>78</v>
      </c>
      <c r="E273" t="s">
        <v>211</v>
      </c>
      <c r="F273" t="s">
        <v>215</v>
      </c>
      <c r="G273" t="s">
        <v>235</v>
      </c>
      <c r="H273" t="s">
        <v>136</v>
      </c>
      <c r="I273" s="32">
        <v>597</v>
      </c>
      <c r="J273"/>
    </row>
    <row r="274" spans="1:10" x14ac:dyDescent="0.3">
      <c r="A274" s="18" t="s">
        <v>179</v>
      </c>
      <c r="B274" s="18" t="s">
        <v>217</v>
      </c>
      <c r="C274" s="18">
        <v>2022</v>
      </c>
      <c r="D274" s="18" t="s">
        <v>78</v>
      </c>
      <c r="E274" s="18" t="s">
        <v>211</v>
      </c>
      <c r="F274" s="18" t="s">
        <v>89</v>
      </c>
      <c r="G274" s="18" t="s">
        <v>212</v>
      </c>
      <c r="H274" s="18" t="s">
        <v>135</v>
      </c>
      <c r="I274" s="31">
        <v>22783</v>
      </c>
      <c r="J274"/>
    </row>
    <row r="275" spans="1:10" x14ac:dyDescent="0.3">
      <c r="A275" s="18" t="s">
        <v>179</v>
      </c>
      <c r="B275" s="41" t="s">
        <v>217</v>
      </c>
      <c r="C275" s="87">
        <v>2022</v>
      </c>
      <c r="D275" s="18" t="s">
        <v>78</v>
      </c>
      <c r="E275" s="18" t="s">
        <v>211</v>
      </c>
      <c r="F275" s="18" t="s">
        <v>89</v>
      </c>
      <c r="G275" s="18" t="s">
        <v>212</v>
      </c>
      <c r="H275" s="18" t="s">
        <v>136</v>
      </c>
      <c r="I275" s="31">
        <v>967</v>
      </c>
      <c r="J275"/>
    </row>
    <row r="276" spans="1:10" x14ac:dyDescent="0.3">
      <c r="A276" s="18" t="s">
        <v>179</v>
      </c>
      <c r="B276" s="18" t="s">
        <v>217</v>
      </c>
      <c r="C276" s="18">
        <v>2022</v>
      </c>
      <c r="D276" s="18" t="s">
        <v>78</v>
      </c>
      <c r="E276" s="18" t="s">
        <v>211</v>
      </c>
      <c r="F276" s="18" t="s">
        <v>89</v>
      </c>
      <c r="G276" s="18" t="s">
        <v>214</v>
      </c>
      <c r="H276" s="18" t="s">
        <v>135</v>
      </c>
      <c r="I276" s="31">
        <v>2607</v>
      </c>
      <c r="J276"/>
    </row>
    <row r="277" spans="1:10" x14ac:dyDescent="0.3">
      <c r="A277" s="18" t="s">
        <v>179</v>
      </c>
      <c r="B277" s="41" t="s">
        <v>217</v>
      </c>
      <c r="C277" s="87">
        <v>2022</v>
      </c>
      <c r="D277" s="18" t="s">
        <v>78</v>
      </c>
      <c r="E277" s="18" t="s">
        <v>211</v>
      </c>
      <c r="F277" s="18" t="s">
        <v>89</v>
      </c>
      <c r="G277" s="18" t="s">
        <v>214</v>
      </c>
      <c r="H277" s="18" t="s">
        <v>136</v>
      </c>
      <c r="I277" s="31">
        <v>82</v>
      </c>
      <c r="J277"/>
    </row>
    <row r="278" spans="1:10" x14ac:dyDescent="0.3">
      <c r="A278" s="18" t="s">
        <v>180</v>
      </c>
      <c r="B278" s="18" t="s">
        <v>218</v>
      </c>
      <c r="C278" s="18">
        <v>2023</v>
      </c>
      <c r="D278" s="18" t="s">
        <v>60</v>
      </c>
      <c r="E278" s="18" t="s">
        <v>211</v>
      </c>
      <c r="F278" s="18" t="s">
        <v>89</v>
      </c>
      <c r="G278" s="18" t="s">
        <v>212</v>
      </c>
      <c r="H278" s="18" t="s">
        <v>135</v>
      </c>
      <c r="I278" s="31">
        <v>473941</v>
      </c>
      <c r="J278"/>
    </row>
    <row r="279" spans="1:10" x14ac:dyDescent="0.3">
      <c r="A279" s="18" t="s">
        <v>180</v>
      </c>
      <c r="B279" s="18" t="s">
        <v>218</v>
      </c>
      <c r="C279" s="18">
        <v>2023</v>
      </c>
      <c r="D279" s="18" t="s">
        <v>60</v>
      </c>
      <c r="E279" s="18" t="s">
        <v>211</v>
      </c>
      <c r="F279" s="18" t="s">
        <v>89</v>
      </c>
      <c r="G279" s="18" t="s">
        <v>212</v>
      </c>
      <c r="H279" s="18" t="s">
        <v>136</v>
      </c>
      <c r="I279" s="31">
        <v>86372</v>
      </c>
      <c r="J279"/>
    </row>
    <row r="280" spans="1:10" x14ac:dyDescent="0.3">
      <c r="A280" s="18" t="s">
        <v>180</v>
      </c>
      <c r="B280" s="18" t="s">
        <v>218</v>
      </c>
      <c r="C280" s="18">
        <v>2023</v>
      </c>
      <c r="D280" s="18" t="s">
        <v>60</v>
      </c>
      <c r="E280" s="18" t="s">
        <v>211</v>
      </c>
      <c r="F280" s="18" t="s">
        <v>89</v>
      </c>
      <c r="G280" s="18" t="s">
        <v>214</v>
      </c>
      <c r="H280" s="18" t="s">
        <v>135</v>
      </c>
      <c r="I280" s="31">
        <v>369878</v>
      </c>
      <c r="J280"/>
    </row>
    <row r="281" spans="1:10" x14ac:dyDescent="0.3">
      <c r="A281" s="18" t="s">
        <v>180</v>
      </c>
      <c r="B281" s="18" t="s">
        <v>218</v>
      </c>
      <c r="C281" s="18">
        <v>2023</v>
      </c>
      <c r="D281" s="18" t="s">
        <v>60</v>
      </c>
      <c r="E281" s="18" t="s">
        <v>211</v>
      </c>
      <c r="F281" s="18" t="s">
        <v>89</v>
      </c>
      <c r="G281" s="18" t="s">
        <v>214</v>
      </c>
      <c r="H281" s="18" t="s">
        <v>136</v>
      </c>
      <c r="I281" s="31">
        <v>86605</v>
      </c>
      <c r="J281"/>
    </row>
    <row r="282" spans="1:10" x14ac:dyDescent="0.3">
      <c r="A282" s="18" t="s">
        <v>180</v>
      </c>
      <c r="B282" s="18" t="s">
        <v>218</v>
      </c>
      <c r="C282" s="18">
        <v>2023</v>
      </c>
      <c r="D282" s="18" t="s">
        <v>78</v>
      </c>
      <c r="E282" s="18" t="s">
        <v>211</v>
      </c>
      <c r="F282" s="18" t="s">
        <v>215</v>
      </c>
      <c r="G282" s="18" t="s">
        <v>212</v>
      </c>
      <c r="H282" s="18" t="s">
        <v>135</v>
      </c>
      <c r="I282" s="31">
        <v>3023</v>
      </c>
      <c r="J282"/>
    </row>
    <row r="283" spans="1:10" x14ac:dyDescent="0.3">
      <c r="A283" s="18" t="s">
        <v>180</v>
      </c>
      <c r="B283" s="18" t="s">
        <v>218</v>
      </c>
      <c r="C283" s="18">
        <v>2023</v>
      </c>
      <c r="D283" s="18" t="s">
        <v>78</v>
      </c>
      <c r="E283" s="18" t="s">
        <v>211</v>
      </c>
      <c r="F283" s="18" t="s">
        <v>215</v>
      </c>
      <c r="G283" s="18" t="s">
        <v>214</v>
      </c>
      <c r="H283" s="18" t="s">
        <v>135</v>
      </c>
      <c r="I283" s="31">
        <v>3101</v>
      </c>
      <c r="J283"/>
    </row>
    <row r="284" spans="1:10" x14ac:dyDescent="0.3">
      <c r="A284" t="s">
        <v>180</v>
      </c>
      <c r="B284" t="s">
        <v>218</v>
      </c>
      <c r="C284" s="18">
        <v>2023</v>
      </c>
      <c r="D284" t="s">
        <v>78</v>
      </c>
      <c r="E284" t="s">
        <v>211</v>
      </c>
      <c r="F284" t="s">
        <v>215</v>
      </c>
      <c r="G284" t="s">
        <v>235</v>
      </c>
      <c r="H284" t="s">
        <v>136</v>
      </c>
      <c r="I284" s="32">
        <v>752</v>
      </c>
      <c r="J284"/>
    </row>
    <row r="285" spans="1:10" x14ac:dyDescent="0.3">
      <c r="A285" s="18" t="s">
        <v>180</v>
      </c>
      <c r="B285" s="18" t="s">
        <v>218</v>
      </c>
      <c r="C285" s="18">
        <v>2023</v>
      </c>
      <c r="D285" s="18" t="s">
        <v>78</v>
      </c>
      <c r="E285" s="18" t="s">
        <v>211</v>
      </c>
      <c r="F285" s="18" t="s">
        <v>89</v>
      </c>
      <c r="G285" s="18" t="s">
        <v>212</v>
      </c>
      <c r="H285" s="18" t="s">
        <v>135</v>
      </c>
      <c r="I285" s="31">
        <v>28591</v>
      </c>
      <c r="J285"/>
    </row>
    <row r="286" spans="1:10" x14ac:dyDescent="0.3">
      <c r="A286" s="18" t="s">
        <v>180</v>
      </c>
      <c r="B286" s="18" t="s">
        <v>218</v>
      </c>
      <c r="C286" s="18">
        <v>2023</v>
      </c>
      <c r="D286" s="18" t="s">
        <v>78</v>
      </c>
      <c r="E286" s="18" t="s">
        <v>211</v>
      </c>
      <c r="F286" s="18" t="s">
        <v>89</v>
      </c>
      <c r="G286" s="18" t="s">
        <v>212</v>
      </c>
      <c r="H286" s="18" t="s">
        <v>136</v>
      </c>
      <c r="I286" s="31">
        <v>1387</v>
      </c>
      <c r="J286"/>
    </row>
    <row r="287" spans="1:10" x14ac:dyDescent="0.3">
      <c r="A287" s="18" t="s">
        <v>180</v>
      </c>
      <c r="B287" s="18" t="s">
        <v>218</v>
      </c>
      <c r="C287" s="18">
        <v>2023</v>
      </c>
      <c r="D287" s="18" t="s">
        <v>78</v>
      </c>
      <c r="E287" s="18" t="s">
        <v>211</v>
      </c>
      <c r="F287" s="18" t="s">
        <v>89</v>
      </c>
      <c r="G287" s="18" t="s">
        <v>214</v>
      </c>
      <c r="H287" s="18" t="s">
        <v>135</v>
      </c>
      <c r="I287" s="31">
        <v>3637</v>
      </c>
      <c r="J287"/>
    </row>
    <row r="288" spans="1:10" x14ac:dyDescent="0.3">
      <c r="A288" s="18" t="s">
        <v>180</v>
      </c>
      <c r="B288" s="18" t="s">
        <v>218</v>
      </c>
      <c r="C288" s="18">
        <v>2023</v>
      </c>
      <c r="D288" s="18" t="s">
        <v>78</v>
      </c>
      <c r="E288" s="18" t="s">
        <v>211</v>
      </c>
      <c r="F288" s="18" t="s">
        <v>89</v>
      </c>
      <c r="G288" s="18" t="s">
        <v>214</v>
      </c>
      <c r="H288" s="18" t="s">
        <v>136</v>
      </c>
      <c r="I288" s="31">
        <v>335</v>
      </c>
      <c r="J288"/>
    </row>
    <row r="289" spans="1:10" x14ac:dyDescent="0.3">
      <c r="A289" s="18" t="s">
        <v>181</v>
      </c>
      <c r="B289" s="18" t="s">
        <v>219</v>
      </c>
      <c r="C289" s="18">
        <v>2023</v>
      </c>
      <c r="D289" s="18" t="s">
        <v>60</v>
      </c>
      <c r="E289" s="18" t="s">
        <v>211</v>
      </c>
      <c r="F289" s="18" t="s">
        <v>89</v>
      </c>
      <c r="G289" s="18" t="s">
        <v>212</v>
      </c>
      <c r="H289" s="18" t="s">
        <v>135</v>
      </c>
      <c r="I289" s="31">
        <v>440491</v>
      </c>
      <c r="J289"/>
    </row>
    <row r="290" spans="1:10" x14ac:dyDescent="0.3">
      <c r="A290" s="18" t="s">
        <v>181</v>
      </c>
      <c r="B290" s="41" t="s">
        <v>219</v>
      </c>
      <c r="C290" s="18">
        <v>2023</v>
      </c>
      <c r="D290" s="18" t="s">
        <v>60</v>
      </c>
      <c r="E290" s="18" t="s">
        <v>211</v>
      </c>
      <c r="F290" s="18" t="s">
        <v>89</v>
      </c>
      <c r="G290" s="18" t="s">
        <v>212</v>
      </c>
      <c r="H290" s="18" t="s">
        <v>136</v>
      </c>
      <c r="I290" s="31">
        <v>97923</v>
      </c>
      <c r="J290"/>
    </row>
    <row r="291" spans="1:10" x14ac:dyDescent="0.3">
      <c r="A291" s="18" t="s">
        <v>181</v>
      </c>
      <c r="B291" s="18" t="s">
        <v>219</v>
      </c>
      <c r="C291" s="18">
        <v>2023</v>
      </c>
      <c r="D291" s="18" t="s">
        <v>60</v>
      </c>
      <c r="E291" s="18" t="s">
        <v>211</v>
      </c>
      <c r="F291" s="18" t="s">
        <v>89</v>
      </c>
      <c r="G291" s="18" t="s">
        <v>214</v>
      </c>
      <c r="H291" s="18" t="s">
        <v>135</v>
      </c>
      <c r="I291" s="31">
        <v>339684</v>
      </c>
      <c r="J291"/>
    </row>
    <row r="292" spans="1:10" x14ac:dyDescent="0.3">
      <c r="A292" s="18" t="s">
        <v>181</v>
      </c>
      <c r="B292" s="41" t="s">
        <v>219</v>
      </c>
      <c r="C292" s="18">
        <v>2023</v>
      </c>
      <c r="D292" s="18" t="s">
        <v>60</v>
      </c>
      <c r="E292" s="18" t="s">
        <v>211</v>
      </c>
      <c r="F292" s="18" t="s">
        <v>89</v>
      </c>
      <c r="G292" s="18" t="s">
        <v>214</v>
      </c>
      <c r="H292" s="18" t="s">
        <v>136</v>
      </c>
      <c r="I292" s="31">
        <v>90362</v>
      </c>
      <c r="J292"/>
    </row>
    <row r="293" spans="1:10" x14ac:dyDescent="0.3">
      <c r="A293" s="18" t="s">
        <v>181</v>
      </c>
      <c r="B293" s="18" t="s">
        <v>219</v>
      </c>
      <c r="C293" s="18">
        <v>2023</v>
      </c>
      <c r="D293" s="18" t="s">
        <v>78</v>
      </c>
      <c r="E293" s="18" t="s">
        <v>211</v>
      </c>
      <c r="F293" s="18" t="s">
        <v>215</v>
      </c>
      <c r="G293" s="18" t="s">
        <v>212</v>
      </c>
      <c r="H293" s="18" t="s">
        <v>135</v>
      </c>
      <c r="I293" s="31">
        <v>3611</v>
      </c>
      <c r="J293"/>
    </row>
    <row r="294" spans="1:10" x14ac:dyDescent="0.3">
      <c r="A294" s="18" t="s">
        <v>181</v>
      </c>
      <c r="B294" s="18" t="s">
        <v>219</v>
      </c>
      <c r="C294" s="18">
        <v>2023</v>
      </c>
      <c r="D294" s="18" t="s">
        <v>78</v>
      </c>
      <c r="E294" s="18" t="s">
        <v>211</v>
      </c>
      <c r="F294" s="18" t="s">
        <v>215</v>
      </c>
      <c r="G294" s="18" t="s">
        <v>214</v>
      </c>
      <c r="H294" s="18" t="s">
        <v>135</v>
      </c>
      <c r="I294" s="31">
        <v>2013</v>
      </c>
      <c r="J294"/>
    </row>
    <row r="295" spans="1:10" x14ac:dyDescent="0.3">
      <c r="A295" t="s">
        <v>181</v>
      </c>
      <c r="B295" t="s">
        <v>219</v>
      </c>
      <c r="C295" s="18">
        <v>2023</v>
      </c>
      <c r="D295" t="s">
        <v>78</v>
      </c>
      <c r="E295" t="s">
        <v>211</v>
      </c>
      <c r="F295" t="s">
        <v>215</v>
      </c>
      <c r="G295" t="s">
        <v>235</v>
      </c>
      <c r="H295" t="s">
        <v>136</v>
      </c>
      <c r="I295" s="32">
        <v>835</v>
      </c>
      <c r="J295"/>
    </row>
    <row r="296" spans="1:10" x14ac:dyDescent="0.3">
      <c r="A296" s="18" t="s">
        <v>181</v>
      </c>
      <c r="B296" s="18" t="s">
        <v>219</v>
      </c>
      <c r="C296" s="18">
        <v>2023</v>
      </c>
      <c r="D296" s="18" t="s">
        <v>78</v>
      </c>
      <c r="E296" s="18" t="s">
        <v>211</v>
      </c>
      <c r="F296" s="18" t="s">
        <v>89</v>
      </c>
      <c r="G296" s="18" t="s">
        <v>212</v>
      </c>
      <c r="H296" s="18" t="s">
        <v>135</v>
      </c>
      <c r="I296" s="31">
        <v>26343</v>
      </c>
      <c r="J296"/>
    </row>
    <row r="297" spans="1:10" x14ac:dyDescent="0.3">
      <c r="A297" s="18" t="s">
        <v>181</v>
      </c>
      <c r="B297" s="41" t="s">
        <v>219</v>
      </c>
      <c r="C297" s="18">
        <v>2023</v>
      </c>
      <c r="D297" s="18" t="s">
        <v>78</v>
      </c>
      <c r="E297" s="18" t="s">
        <v>211</v>
      </c>
      <c r="F297" s="18" t="s">
        <v>89</v>
      </c>
      <c r="G297" s="18" t="s">
        <v>212</v>
      </c>
      <c r="H297" s="18" t="s">
        <v>136</v>
      </c>
      <c r="I297" s="31">
        <v>1248</v>
      </c>
      <c r="J297"/>
    </row>
    <row r="298" spans="1:10" x14ac:dyDescent="0.3">
      <c r="A298" s="18" t="s">
        <v>181</v>
      </c>
      <c r="B298" s="18" t="s">
        <v>219</v>
      </c>
      <c r="C298" s="18">
        <v>2023</v>
      </c>
      <c r="D298" s="18" t="s">
        <v>78</v>
      </c>
      <c r="E298" s="18" t="s">
        <v>211</v>
      </c>
      <c r="F298" s="18" t="s">
        <v>89</v>
      </c>
      <c r="G298" s="18" t="s">
        <v>214</v>
      </c>
      <c r="H298" s="18" t="s">
        <v>135</v>
      </c>
      <c r="I298" s="31">
        <v>3212</v>
      </c>
      <c r="J298"/>
    </row>
    <row r="299" spans="1:10" x14ac:dyDescent="0.3">
      <c r="A299" s="18" t="s">
        <v>181</v>
      </c>
      <c r="B299" s="41" t="s">
        <v>219</v>
      </c>
      <c r="C299" s="18">
        <v>2023</v>
      </c>
      <c r="D299" s="18" t="s">
        <v>78</v>
      </c>
      <c r="E299" s="18" t="s">
        <v>211</v>
      </c>
      <c r="F299" s="18" t="s">
        <v>89</v>
      </c>
      <c r="G299" s="18" t="s">
        <v>214</v>
      </c>
      <c r="H299" s="18" t="s">
        <v>136</v>
      </c>
      <c r="I299" s="31">
        <v>175</v>
      </c>
      <c r="J299"/>
    </row>
    <row r="300" spans="1:10" x14ac:dyDescent="0.3">
      <c r="A300" s="18" t="s">
        <v>182</v>
      </c>
      <c r="B300" s="18" t="s">
        <v>216</v>
      </c>
      <c r="C300" s="18">
        <v>2023</v>
      </c>
      <c r="D300" s="18" t="s">
        <v>60</v>
      </c>
      <c r="E300" s="18" t="s">
        <v>211</v>
      </c>
      <c r="F300" s="18" t="s">
        <v>89</v>
      </c>
      <c r="G300" s="18" t="s">
        <v>212</v>
      </c>
      <c r="H300" s="18" t="s">
        <v>135</v>
      </c>
      <c r="I300" s="31">
        <v>463509</v>
      </c>
      <c r="J300"/>
    </row>
    <row r="301" spans="1:10" x14ac:dyDescent="0.3">
      <c r="A301" s="18" t="s">
        <v>182</v>
      </c>
      <c r="B301" s="41" t="s">
        <v>216</v>
      </c>
      <c r="C301" s="18">
        <v>2023</v>
      </c>
      <c r="D301" s="18" t="s">
        <v>60</v>
      </c>
      <c r="E301" s="18" t="s">
        <v>211</v>
      </c>
      <c r="F301" s="18" t="s">
        <v>89</v>
      </c>
      <c r="G301" s="18" t="s">
        <v>212</v>
      </c>
      <c r="H301" s="18" t="s">
        <v>136</v>
      </c>
      <c r="I301" s="31">
        <v>106244</v>
      </c>
      <c r="J301"/>
    </row>
    <row r="302" spans="1:10" x14ac:dyDescent="0.3">
      <c r="A302" s="18" t="s">
        <v>182</v>
      </c>
      <c r="B302" s="18" t="s">
        <v>216</v>
      </c>
      <c r="C302" s="18">
        <v>2023</v>
      </c>
      <c r="D302" s="18" t="s">
        <v>60</v>
      </c>
      <c r="E302" s="18" t="s">
        <v>211</v>
      </c>
      <c r="F302" s="18" t="s">
        <v>89</v>
      </c>
      <c r="G302" s="18" t="s">
        <v>214</v>
      </c>
      <c r="H302" s="18" t="s">
        <v>135</v>
      </c>
      <c r="I302" s="31">
        <v>351970</v>
      </c>
      <c r="J302"/>
    </row>
    <row r="303" spans="1:10" x14ac:dyDescent="0.3">
      <c r="A303" s="18" t="s">
        <v>182</v>
      </c>
      <c r="B303" s="41" t="s">
        <v>216</v>
      </c>
      <c r="C303" s="18">
        <v>2023</v>
      </c>
      <c r="D303" s="18" t="s">
        <v>60</v>
      </c>
      <c r="E303" s="18" t="s">
        <v>211</v>
      </c>
      <c r="F303" s="18" t="s">
        <v>89</v>
      </c>
      <c r="G303" s="18" t="s">
        <v>214</v>
      </c>
      <c r="H303" s="18" t="s">
        <v>136</v>
      </c>
      <c r="I303" s="31">
        <v>98948</v>
      </c>
      <c r="J303"/>
    </row>
    <row r="304" spans="1:10" x14ac:dyDescent="0.3">
      <c r="A304" s="18" t="s">
        <v>182</v>
      </c>
      <c r="B304" s="18" t="s">
        <v>216</v>
      </c>
      <c r="C304" s="18">
        <v>2023</v>
      </c>
      <c r="D304" s="18" t="s">
        <v>78</v>
      </c>
      <c r="E304" s="18" t="s">
        <v>211</v>
      </c>
      <c r="F304" s="18" t="s">
        <v>215</v>
      </c>
      <c r="G304" s="18" t="s">
        <v>212</v>
      </c>
      <c r="H304" s="18" t="s">
        <v>135</v>
      </c>
      <c r="I304" s="31">
        <v>4537</v>
      </c>
      <c r="J304"/>
    </row>
    <row r="305" spans="1:10" x14ac:dyDescent="0.3">
      <c r="A305" s="18" t="s">
        <v>182</v>
      </c>
      <c r="B305" s="18" t="s">
        <v>216</v>
      </c>
      <c r="C305" s="18">
        <v>2023</v>
      </c>
      <c r="D305" s="18" t="s">
        <v>78</v>
      </c>
      <c r="E305" s="18" t="s">
        <v>211</v>
      </c>
      <c r="F305" s="18" t="s">
        <v>215</v>
      </c>
      <c r="G305" s="18" t="s">
        <v>214</v>
      </c>
      <c r="H305" s="18" t="s">
        <v>135</v>
      </c>
      <c r="I305" s="31">
        <v>1921</v>
      </c>
      <c r="J305"/>
    </row>
    <row r="306" spans="1:10" x14ac:dyDescent="0.3">
      <c r="A306" t="s">
        <v>182</v>
      </c>
      <c r="B306" t="s">
        <v>216</v>
      </c>
      <c r="C306" s="18">
        <v>2023</v>
      </c>
      <c r="D306" t="s">
        <v>78</v>
      </c>
      <c r="E306" t="s">
        <v>211</v>
      </c>
      <c r="F306" t="s">
        <v>215</v>
      </c>
      <c r="G306" t="s">
        <v>235</v>
      </c>
      <c r="H306" t="s">
        <v>136</v>
      </c>
      <c r="I306" s="32">
        <v>1038</v>
      </c>
      <c r="J306"/>
    </row>
    <row r="307" spans="1:10" x14ac:dyDescent="0.3">
      <c r="A307" s="18" t="s">
        <v>182</v>
      </c>
      <c r="B307" s="18" t="s">
        <v>216</v>
      </c>
      <c r="C307" s="18">
        <v>2023</v>
      </c>
      <c r="D307" s="18" t="s">
        <v>78</v>
      </c>
      <c r="E307" s="18" t="s">
        <v>211</v>
      </c>
      <c r="F307" s="18" t="s">
        <v>89</v>
      </c>
      <c r="G307" s="18" t="s">
        <v>212</v>
      </c>
      <c r="H307" s="18" t="s">
        <v>135</v>
      </c>
      <c r="I307" s="31">
        <v>28031</v>
      </c>
      <c r="J307"/>
    </row>
    <row r="308" spans="1:10" x14ac:dyDescent="0.3">
      <c r="A308" s="18" t="s">
        <v>182</v>
      </c>
      <c r="B308" s="41" t="s">
        <v>216</v>
      </c>
      <c r="C308" s="18">
        <v>2023</v>
      </c>
      <c r="D308" s="18" t="s">
        <v>78</v>
      </c>
      <c r="E308" s="18" t="s">
        <v>211</v>
      </c>
      <c r="F308" s="18" t="s">
        <v>89</v>
      </c>
      <c r="G308" s="18" t="s">
        <v>212</v>
      </c>
      <c r="H308" s="18" t="s">
        <v>136</v>
      </c>
      <c r="I308" s="31">
        <v>1847</v>
      </c>
      <c r="J308"/>
    </row>
    <row r="309" spans="1:10" x14ac:dyDescent="0.3">
      <c r="A309" s="18" t="s">
        <v>182</v>
      </c>
      <c r="B309" s="18" t="s">
        <v>216</v>
      </c>
      <c r="C309" s="18">
        <v>2023</v>
      </c>
      <c r="D309" s="18" t="s">
        <v>78</v>
      </c>
      <c r="E309" s="18" t="s">
        <v>211</v>
      </c>
      <c r="F309" s="18" t="s">
        <v>89</v>
      </c>
      <c r="G309" s="18" t="s">
        <v>214</v>
      </c>
      <c r="H309" s="18" t="s">
        <v>135</v>
      </c>
      <c r="I309" s="31">
        <v>2786</v>
      </c>
      <c r="J309"/>
    </row>
    <row r="310" spans="1:10" x14ac:dyDescent="0.3">
      <c r="A310" s="18" t="s">
        <v>182</v>
      </c>
      <c r="B310" s="41" t="s">
        <v>216</v>
      </c>
      <c r="C310" s="18">
        <v>2023</v>
      </c>
      <c r="D310" s="18" t="s">
        <v>78</v>
      </c>
      <c r="E310" s="18" t="s">
        <v>211</v>
      </c>
      <c r="F310" s="18" t="s">
        <v>89</v>
      </c>
      <c r="G310" s="18" t="s">
        <v>214</v>
      </c>
      <c r="H310" s="18" t="s">
        <v>136</v>
      </c>
      <c r="I310" s="31">
        <v>237</v>
      </c>
      <c r="J310"/>
    </row>
    <row r="311" spans="1:10" x14ac:dyDescent="0.3">
      <c r="A311" s="18" t="s">
        <v>183</v>
      </c>
      <c r="B311" s="18" t="s">
        <v>217</v>
      </c>
      <c r="C311" s="18">
        <v>2023</v>
      </c>
      <c r="D311" s="18" t="s">
        <v>60</v>
      </c>
      <c r="E311" s="18" t="s">
        <v>211</v>
      </c>
      <c r="F311" s="18" t="s">
        <v>89</v>
      </c>
      <c r="G311" s="18" t="s">
        <v>212</v>
      </c>
      <c r="H311" s="18" t="s">
        <v>135</v>
      </c>
      <c r="I311" s="31">
        <v>450491</v>
      </c>
      <c r="J311"/>
    </row>
    <row r="312" spans="1:10" x14ac:dyDescent="0.3">
      <c r="A312" s="18" t="s">
        <v>183</v>
      </c>
      <c r="B312" s="41" t="s">
        <v>217</v>
      </c>
      <c r="C312" s="18">
        <v>2023</v>
      </c>
      <c r="D312" s="18" t="s">
        <v>60</v>
      </c>
      <c r="E312" s="18" t="s">
        <v>211</v>
      </c>
      <c r="F312" s="18" t="s">
        <v>89</v>
      </c>
      <c r="G312" s="18" t="s">
        <v>212</v>
      </c>
      <c r="H312" s="18" t="s">
        <v>136</v>
      </c>
      <c r="I312" s="31">
        <v>128290</v>
      </c>
      <c r="J312"/>
    </row>
    <row r="313" spans="1:10" x14ac:dyDescent="0.3">
      <c r="A313" s="18" t="s">
        <v>183</v>
      </c>
      <c r="B313" s="18" t="s">
        <v>217</v>
      </c>
      <c r="C313" s="18">
        <v>2023</v>
      </c>
      <c r="D313" s="18" t="s">
        <v>60</v>
      </c>
      <c r="E313" s="18" t="s">
        <v>211</v>
      </c>
      <c r="F313" s="18" t="s">
        <v>89</v>
      </c>
      <c r="G313" s="18" t="s">
        <v>214</v>
      </c>
      <c r="H313" s="18" t="s">
        <v>135</v>
      </c>
      <c r="I313" s="31">
        <v>374766</v>
      </c>
      <c r="J313"/>
    </row>
    <row r="314" spans="1:10" x14ac:dyDescent="0.3">
      <c r="A314" s="18" t="s">
        <v>183</v>
      </c>
      <c r="B314" s="41" t="s">
        <v>217</v>
      </c>
      <c r="C314" s="18">
        <v>2023</v>
      </c>
      <c r="D314" s="18" t="s">
        <v>60</v>
      </c>
      <c r="E314" s="18" t="s">
        <v>211</v>
      </c>
      <c r="F314" s="18" t="s">
        <v>89</v>
      </c>
      <c r="G314" s="18" t="s">
        <v>214</v>
      </c>
      <c r="H314" s="18" t="s">
        <v>136</v>
      </c>
      <c r="I314" s="31">
        <v>103741</v>
      </c>
      <c r="J314"/>
    </row>
    <row r="315" spans="1:10" x14ac:dyDescent="0.3">
      <c r="A315" s="18" t="s">
        <v>183</v>
      </c>
      <c r="B315" s="18" t="s">
        <v>217</v>
      </c>
      <c r="C315" s="18">
        <v>2023</v>
      </c>
      <c r="D315" s="18" t="s">
        <v>78</v>
      </c>
      <c r="E315" s="18" t="s">
        <v>211</v>
      </c>
      <c r="F315" s="18" t="s">
        <v>215</v>
      </c>
      <c r="G315" s="18" t="s">
        <v>212</v>
      </c>
      <c r="H315" s="18" t="s">
        <v>135</v>
      </c>
      <c r="I315" s="31">
        <v>4411</v>
      </c>
      <c r="J315"/>
    </row>
    <row r="316" spans="1:10" x14ac:dyDescent="0.3">
      <c r="A316" s="18" t="s">
        <v>183</v>
      </c>
      <c r="B316" s="18" t="s">
        <v>217</v>
      </c>
      <c r="C316" s="18">
        <v>2023</v>
      </c>
      <c r="D316" s="18" t="s">
        <v>78</v>
      </c>
      <c r="E316" s="18" t="s">
        <v>211</v>
      </c>
      <c r="F316" s="18" t="s">
        <v>215</v>
      </c>
      <c r="G316" s="18" t="s">
        <v>214</v>
      </c>
      <c r="H316" s="18" t="s">
        <v>135</v>
      </c>
      <c r="I316" s="31">
        <v>1882</v>
      </c>
      <c r="J316"/>
    </row>
    <row r="317" spans="1:10" x14ac:dyDescent="0.3">
      <c r="A317" t="s">
        <v>183</v>
      </c>
      <c r="B317" t="s">
        <v>217</v>
      </c>
      <c r="C317" s="18">
        <v>2023</v>
      </c>
      <c r="D317" t="s">
        <v>78</v>
      </c>
      <c r="E317" t="s">
        <v>211</v>
      </c>
      <c r="F317" t="s">
        <v>215</v>
      </c>
      <c r="G317" t="s">
        <v>235</v>
      </c>
      <c r="H317" t="s">
        <v>136</v>
      </c>
      <c r="I317" s="32">
        <v>700</v>
      </c>
      <c r="J317"/>
    </row>
    <row r="318" spans="1:10" x14ac:dyDescent="0.3">
      <c r="A318" s="18" t="s">
        <v>183</v>
      </c>
      <c r="B318" s="18" t="s">
        <v>217</v>
      </c>
      <c r="C318" s="18">
        <v>2023</v>
      </c>
      <c r="D318" s="18" t="s">
        <v>78</v>
      </c>
      <c r="E318" s="18" t="s">
        <v>211</v>
      </c>
      <c r="F318" s="18" t="s">
        <v>89</v>
      </c>
      <c r="G318" s="18" t="s">
        <v>212</v>
      </c>
      <c r="H318" s="18" t="s">
        <v>135</v>
      </c>
      <c r="I318" s="31">
        <v>30863</v>
      </c>
      <c r="J318"/>
    </row>
    <row r="319" spans="1:10" x14ac:dyDescent="0.3">
      <c r="A319" s="18" t="s">
        <v>183</v>
      </c>
      <c r="B319" s="41" t="s">
        <v>217</v>
      </c>
      <c r="C319" s="18">
        <v>2023</v>
      </c>
      <c r="D319" s="18" t="s">
        <v>78</v>
      </c>
      <c r="E319" s="18" t="s">
        <v>211</v>
      </c>
      <c r="F319" s="18" t="s">
        <v>89</v>
      </c>
      <c r="G319" s="18" t="s">
        <v>212</v>
      </c>
      <c r="H319" s="18" t="s">
        <v>136</v>
      </c>
      <c r="I319" s="31">
        <v>1600</v>
      </c>
      <c r="J319"/>
    </row>
    <row r="320" spans="1:10" x14ac:dyDescent="0.3">
      <c r="A320" s="18" t="s">
        <v>183</v>
      </c>
      <c r="B320" s="18" t="s">
        <v>217</v>
      </c>
      <c r="C320" s="18">
        <v>2023</v>
      </c>
      <c r="D320" s="18" t="s">
        <v>78</v>
      </c>
      <c r="E320" s="18" t="s">
        <v>211</v>
      </c>
      <c r="F320" s="18" t="s">
        <v>89</v>
      </c>
      <c r="G320" s="18" t="s">
        <v>214</v>
      </c>
      <c r="H320" s="18" t="s">
        <v>135</v>
      </c>
      <c r="I320" s="31">
        <v>3024</v>
      </c>
      <c r="J320"/>
    </row>
    <row r="321" spans="1:10" x14ac:dyDescent="0.3">
      <c r="A321" s="18" t="s">
        <v>183</v>
      </c>
      <c r="B321" s="41" t="s">
        <v>217</v>
      </c>
      <c r="C321" s="18">
        <v>2023</v>
      </c>
      <c r="D321" s="18" t="s">
        <v>78</v>
      </c>
      <c r="E321" s="18" t="s">
        <v>211</v>
      </c>
      <c r="F321" s="18" t="s">
        <v>89</v>
      </c>
      <c r="G321" s="18" t="s">
        <v>214</v>
      </c>
      <c r="H321" s="18" t="s">
        <v>136</v>
      </c>
      <c r="I321" s="31">
        <v>292</v>
      </c>
      <c r="J321"/>
    </row>
    <row r="322" spans="1:10" x14ac:dyDescent="0.3">
      <c r="A322" s="18" t="s">
        <v>184</v>
      </c>
      <c r="B322" s="18" t="s">
        <v>218</v>
      </c>
      <c r="C322" s="18">
        <v>2024</v>
      </c>
      <c r="D322" s="18" t="s">
        <v>60</v>
      </c>
      <c r="E322" s="18" t="s">
        <v>211</v>
      </c>
      <c r="F322" s="18" t="s">
        <v>89</v>
      </c>
      <c r="G322" s="18" t="s">
        <v>212</v>
      </c>
      <c r="H322" s="18" t="s">
        <v>135</v>
      </c>
      <c r="I322" s="31">
        <v>409095</v>
      </c>
      <c r="J322"/>
    </row>
    <row r="323" spans="1:10" x14ac:dyDescent="0.3">
      <c r="A323" s="18" t="s">
        <v>184</v>
      </c>
      <c r="B323" s="41" t="s">
        <v>218</v>
      </c>
      <c r="C323" s="18">
        <v>2024</v>
      </c>
      <c r="D323" s="18" t="s">
        <v>60</v>
      </c>
      <c r="E323" s="18" t="s">
        <v>211</v>
      </c>
      <c r="F323" s="18" t="s">
        <v>89</v>
      </c>
      <c r="G323" s="18" t="s">
        <v>212</v>
      </c>
      <c r="H323" s="18" t="s">
        <v>136</v>
      </c>
      <c r="I323" s="31">
        <v>154330</v>
      </c>
      <c r="J323"/>
    </row>
    <row r="324" spans="1:10" x14ac:dyDescent="0.3">
      <c r="A324" s="18" t="s">
        <v>184</v>
      </c>
      <c r="B324" s="18" t="s">
        <v>218</v>
      </c>
      <c r="C324" s="18">
        <v>2024</v>
      </c>
      <c r="D324" s="18" t="s">
        <v>60</v>
      </c>
      <c r="E324" s="18" t="s">
        <v>211</v>
      </c>
      <c r="F324" s="18" t="s">
        <v>89</v>
      </c>
      <c r="G324" s="18" t="s">
        <v>214</v>
      </c>
      <c r="H324" s="18" t="s">
        <v>135</v>
      </c>
      <c r="I324" s="31">
        <v>338177</v>
      </c>
      <c r="J324"/>
    </row>
    <row r="325" spans="1:10" x14ac:dyDescent="0.3">
      <c r="A325" s="18" t="s">
        <v>184</v>
      </c>
      <c r="B325" s="41" t="s">
        <v>218</v>
      </c>
      <c r="C325" s="18">
        <v>2024</v>
      </c>
      <c r="D325" s="18" t="s">
        <v>60</v>
      </c>
      <c r="E325" s="18" t="s">
        <v>211</v>
      </c>
      <c r="F325" s="18" t="s">
        <v>89</v>
      </c>
      <c r="G325" s="18" t="s">
        <v>214</v>
      </c>
      <c r="H325" s="18" t="s">
        <v>136</v>
      </c>
      <c r="I325" s="31">
        <v>135982</v>
      </c>
      <c r="J325"/>
    </row>
    <row r="326" spans="1:10" x14ac:dyDescent="0.3">
      <c r="A326" s="18" t="s">
        <v>184</v>
      </c>
      <c r="B326" s="18" t="s">
        <v>218</v>
      </c>
      <c r="C326" s="18">
        <v>2024</v>
      </c>
      <c r="D326" s="18" t="s">
        <v>78</v>
      </c>
      <c r="E326" s="18" t="s">
        <v>211</v>
      </c>
      <c r="F326" s="18" t="s">
        <v>215</v>
      </c>
      <c r="G326" s="18" t="s">
        <v>212</v>
      </c>
      <c r="H326" s="18" t="s">
        <v>135</v>
      </c>
      <c r="I326" s="31">
        <v>3664</v>
      </c>
      <c r="J326"/>
    </row>
    <row r="327" spans="1:10" x14ac:dyDescent="0.3">
      <c r="A327" s="18" t="s">
        <v>184</v>
      </c>
      <c r="B327" s="18" t="s">
        <v>218</v>
      </c>
      <c r="C327" s="18">
        <v>2024</v>
      </c>
      <c r="D327" s="18" t="s">
        <v>78</v>
      </c>
      <c r="E327" s="18" t="s">
        <v>211</v>
      </c>
      <c r="F327" s="18" t="s">
        <v>215</v>
      </c>
      <c r="G327" s="18" t="s">
        <v>214</v>
      </c>
      <c r="H327" s="18" t="s">
        <v>135</v>
      </c>
      <c r="I327" s="31">
        <v>1432</v>
      </c>
      <c r="J327"/>
    </row>
    <row r="328" spans="1:10" x14ac:dyDescent="0.3">
      <c r="A328" t="s">
        <v>184</v>
      </c>
      <c r="B328" t="s">
        <v>218</v>
      </c>
      <c r="C328" s="18">
        <v>2024</v>
      </c>
      <c r="D328" t="s">
        <v>78</v>
      </c>
      <c r="E328" t="s">
        <v>211</v>
      </c>
      <c r="F328" t="s">
        <v>215</v>
      </c>
      <c r="G328" t="s">
        <v>235</v>
      </c>
      <c r="H328" t="s">
        <v>136</v>
      </c>
      <c r="I328" s="32">
        <v>1592</v>
      </c>
      <c r="J328"/>
    </row>
    <row r="329" spans="1:10" x14ac:dyDescent="0.3">
      <c r="A329" s="18" t="s">
        <v>184</v>
      </c>
      <c r="B329" s="18" t="s">
        <v>218</v>
      </c>
      <c r="C329" s="18">
        <v>2024</v>
      </c>
      <c r="D329" s="18" t="s">
        <v>78</v>
      </c>
      <c r="E329" s="18" t="s">
        <v>211</v>
      </c>
      <c r="F329" s="18" t="s">
        <v>89</v>
      </c>
      <c r="G329" s="18" t="s">
        <v>212</v>
      </c>
      <c r="H329" s="18" t="s">
        <v>135</v>
      </c>
      <c r="I329" s="31">
        <v>27021</v>
      </c>
      <c r="J329"/>
    </row>
    <row r="330" spans="1:10" x14ac:dyDescent="0.3">
      <c r="A330" s="18" t="s">
        <v>184</v>
      </c>
      <c r="B330" s="41" t="s">
        <v>218</v>
      </c>
      <c r="C330" s="18">
        <v>2024</v>
      </c>
      <c r="D330" s="18" t="s">
        <v>78</v>
      </c>
      <c r="E330" s="18" t="s">
        <v>211</v>
      </c>
      <c r="F330" s="18" t="s">
        <v>89</v>
      </c>
      <c r="G330" s="18" t="s">
        <v>212</v>
      </c>
      <c r="H330" s="18" t="s">
        <v>136</v>
      </c>
      <c r="I330" s="31">
        <v>1671</v>
      </c>
      <c r="J330"/>
    </row>
    <row r="331" spans="1:10" x14ac:dyDescent="0.3">
      <c r="A331" s="18" t="s">
        <v>184</v>
      </c>
      <c r="B331" s="18" t="s">
        <v>218</v>
      </c>
      <c r="C331" s="18">
        <v>2024</v>
      </c>
      <c r="D331" s="18" t="s">
        <v>78</v>
      </c>
      <c r="E331" s="18" t="s">
        <v>211</v>
      </c>
      <c r="F331" s="18" t="s">
        <v>89</v>
      </c>
      <c r="G331" s="18" t="s">
        <v>214</v>
      </c>
      <c r="H331" s="18" t="s">
        <v>135</v>
      </c>
      <c r="I331" s="31">
        <v>2967</v>
      </c>
      <c r="J331"/>
    </row>
    <row r="332" spans="1:10" x14ac:dyDescent="0.3">
      <c r="A332" s="18" t="s">
        <v>184</v>
      </c>
      <c r="B332" s="41" t="s">
        <v>218</v>
      </c>
      <c r="C332" s="18">
        <v>2024</v>
      </c>
      <c r="D332" s="18" t="s">
        <v>78</v>
      </c>
      <c r="E332" s="18" t="s">
        <v>211</v>
      </c>
      <c r="F332" s="18" t="s">
        <v>89</v>
      </c>
      <c r="G332" s="18" t="s">
        <v>214</v>
      </c>
      <c r="H332" s="18" t="s">
        <v>136</v>
      </c>
      <c r="I332" s="31">
        <v>145</v>
      </c>
      <c r="J332"/>
    </row>
    <row r="333" spans="1:10" x14ac:dyDescent="0.3">
      <c r="A333" s="18" t="s">
        <v>185</v>
      </c>
      <c r="B333" s="18" t="s">
        <v>219</v>
      </c>
      <c r="C333" s="18">
        <v>2024</v>
      </c>
      <c r="D333" s="18" t="s">
        <v>60</v>
      </c>
      <c r="E333" s="18" t="s">
        <v>211</v>
      </c>
      <c r="F333" s="18" t="s">
        <v>89</v>
      </c>
      <c r="G333" s="18" t="s">
        <v>212</v>
      </c>
      <c r="H333" s="18" t="s">
        <v>135</v>
      </c>
      <c r="I333" s="31">
        <v>367188</v>
      </c>
      <c r="J333"/>
    </row>
    <row r="334" spans="1:10" x14ac:dyDescent="0.3">
      <c r="A334" s="18" t="s">
        <v>185</v>
      </c>
      <c r="B334" s="41" t="s">
        <v>219</v>
      </c>
      <c r="C334" s="18">
        <v>2024</v>
      </c>
      <c r="D334" s="18" t="s">
        <v>60</v>
      </c>
      <c r="E334" s="18" t="s">
        <v>211</v>
      </c>
      <c r="F334" s="18" t="s">
        <v>89</v>
      </c>
      <c r="G334" s="18" t="s">
        <v>212</v>
      </c>
      <c r="H334" s="18" t="s">
        <v>136</v>
      </c>
      <c r="I334" s="31">
        <v>148066</v>
      </c>
      <c r="J334"/>
    </row>
    <row r="335" spans="1:10" x14ac:dyDescent="0.3">
      <c r="A335" s="18" t="s">
        <v>185</v>
      </c>
      <c r="B335" s="18" t="s">
        <v>219</v>
      </c>
      <c r="C335" s="18">
        <v>2024</v>
      </c>
      <c r="D335" s="18" t="s">
        <v>60</v>
      </c>
      <c r="E335" s="18" t="s">
        <v>211</v>
      </c>
      <c r="F335" s="18" t="s">
        <v>89</v>
      </c>
      <c r="G335" s="18" t="s">
        <v>214</v>
      </c>
      <c r="H335" s="18" t="s">
        <v>135</v>
      </c>
      <c r="I335" s="31">
        <v>295979</v>
      </c>
      <c r="J335"/>
    </row>
    <row r="336" spans="1:10" x14ac:dyDescent="0.3">
      <c r="A336" s="18" t="s">
        <v>185</v>
      </c>
      <c r="B336" s="41" t="s">
        <v>219</v>
      </c>
      <c r="C336" s="18">
        <v>2024</v>
      </c>
      <c r="D336" s="18" t="s">
        <v>60</v>
      </c>
      <c r="E336" s="18" t="s">
        <v>211</v>
      </c>
      <c r="F336" s="18" t="s">
        <v>89</v>
      </c>
      <c r="G336" s="18" t="s">
        <v>214</v>
      </c>
      <c r="H336" s="18" t="s">
        <v>136</v>
      </c>
      <c r="I336" s="31">
        <v>134440</v>
      </c>
      <c r="J336"/>
    </row>
    <row r="337" spans="1:10" x14ac:dyDescent="0.3">
      <c r="A337" s="18" t="s">
        <v>185</v>
      </c>
      <c r="B337" s="18" t="s">
        <v>219</v>
      </c>
      <c r="C337" s="18">
        <v>2024</v>
      </c>
      <c r="D337" s="18" t="s">
        <v>78</v>
      </c>
      <c r="E337" s="18" t="s">
        <v>211</v>
      </c>
      <c r="F337" s="18" t="s">
        <v>215</v>
      </c>
      <c r="G337" s="18" t="s">
        <v>212</v>
      </c>
      <c r="H337" s="18" t="s">
        <v>135</v>
      </c>
      <c r="I337" s="31">
        <v>3960</v>
      </c>
      <c r="J337"/>
    </row>
    <row r="338" spans="1:10" x14ac:dyDescent="0.3">
      <c r="A338" s="18" t="s">
        <v>185</v>
      </c>
      <c r="B338" s="18" t="s">
        <v>219</v>
      </c>
      <c r="C338" s="18">
        <v>2024</v>
      </c>
      <c r="D338" s="18" t="s">
        <v>78</v>
      </c>
      <c r="E338" s="18" t="s">
        <v>211</v>
      </c>
      <c r="F338" s="18" t="s">
        <v>215</v>
      </c>
      <c r="G338" s="18" t="s">
        <v>214</v>
      </c>
      <c r="H338" s="18" t="s">
        <v>135</v>
      </c>
      <c r="I338" s="31">
        <v>2527</v>
      </c>
      <c r="J338"/>
    </row>
    <row r="339" spans="1:10" x14ac:dyDescent="0.3">
      <c r="A339" t="s">
        <v>185</v>
      </c>
      <c r="B339" t="s">
        <v>219</v>
      </c>
      <c r="C339" s="18">
        <v>2024</v>
      </c>
      <c r="D339" t="s">
        <v>78</v>
      </c>
      <c r="E339" t="s">
        <v>211</v>
      </c>
      <c r="F339" t="s">
        <v>215</v>
      </c>
      <c r="G339" t="s">
        <v>235</v>
      </c>
      <c r="H339" t="s">
        <v>136</v>
      </c>
      <c r="I339" s="32">
        <v>1530</v>
      </c>
      <c r="J339"/>
    </row>
    <row r="340" spans="1:10" x14ac:dyDescent="0.3">
      <c r="A340" s="18" t="s">
        <v>185</v>
      </c>
      <c r="B340" s="18" t="s">
        <v>219</v>
      </c>
      <c r="C340" s="18">
        <v>2024</v>
      </c>
      <c r="D340" s="18" t="s">
        <v>78</v>
      </c>
      <c r="E340" s="18" t="s">
        <v>211</v>
      </c>
      <c r="F340" s="18" t="s">
        <v>89</v>
      </c>
      <c r="G340" s="18" t="s">
        <v>212</v>
      </c>
      <c r="H340" s="18" t="s">
        <v>135</v>
      </c>
      <c r="I340" s="31">
        <v>20963</v>
      </c>
      <c r="J340"/>
    </row>
    <row r="341" spans="1:10" x14ac:dyDescent="0.3">
      <c r="A341" s="18" t="s">
        <v>185</v>
      </c>
      <c r="B341" s="41" t="s">
        <v>219</v>
      </c>
      <c r="C341" s="18">
        <v>2024</v>
      </c>
      <c r="D341" s="18" t="s">
        <v>78</v>
      </c>
      <c r="E341" s="18" t="s">
        <v>211</v>
      </c>
      <c r="F341" s="18" t="s">
        <v>89</v>
      </c>
      <c r="G341" s="18" t="s">
        <v>212</v>
      </c>
      <c r="H341" s="18" t="s">
        <v>136</v>
      </c>
      <c r="I341" s="31">
        <v>2707</v>
      </c>
      <c r="J341"/>
    </row>
    <row r="342" spans="1:10" x14ac:dyDescent="0.3">
      <c r="A342" s="18" t="s">
        <v>185</v>
      </c>
      <c r="B342" s="18" t="s">
        <v>219</v>
      </c>
      <c r="C342" s="18">
        <v>2024</v>
      </c>
      <c r="D342" s="18" t="s">
        <v>78</v>
      </c>
      <c r="E342" s="18" t="s">
        <v>211</v>
      </c>
      <c r="F342" s="18" t="s">
        <v>89</v>
      </c>
      <c r="G342" s="18" t="s">
        <v>214</v>
      </c>
      <c r="H342" s="18" t="s">
        <v>135</v>
      </c>
      <c r="I342" s="31">
        <v>3028</v>
      </c>
      <c r="J342"/>
    </row>
    <row r="343" spans="1:10" x14ac:dyDescent="0.3">
      <c r="A343" s="18" t="s">
        <v>185</v>
      </c>
      <c r="B343" s="41" t="s">
        <v>219</v>
      </c>
      <c r="C343" s="18">
        <v>2024</v>
      </c>
      <c r="D343" s="18" t="s">
        <v>78</v>
      </c>
      <c r="E343" s="18" t="s">
        <v>211</v>
      </c>
      <c r="F343" s="18" t="s">
        <v>89</v>
      </c>
      <c r="G343" s="18" t="s">
        <v>214</v>
      </c>
      <c r="H343" s="18" t="s">
        <v>136</v>
      </c>
      <c r="I343" s="31">
        <v>196</v>
      </c>
      <c r="J343"/>
    </row>
    <row r="344" spans="1:10" x14ac:dyDescent="0.3">
      <c r="A344" s="18" t="s">
        <v>186</v>
      </c>
      <c r="B344" s="18" t="s">
        <v>216</v>
      </c>
      <c r="C344" s="18">
        <v>2024</v>
      </c>
      <c r="D344" s="18" t="s">
        <v>60</v>
      </c>
      <c r="E344" s="18" t="s">
        <v>211</v>
      </c>
      <c r="F344" s="18" t="s">
        <v>89</v>
      </c>
      <c r="G344" s="18" t="s">
        <v>212</v>
      </c>
      <c r="H344" s="18" t="s">
        <v>135</v>
      </c>
      <c r="I344" s="31">
        <v>374564</v>
      </c>
      <c r="J344"/>
    </row>
    <row r="345" spans="1:10" x14ac:dyDescent="0.3">
      <c r="A345" s="18" t="s">
        <v>186</v>
      </c>
      <c r="B345" s="41" t="s">
        <v>216</v>
      </c>
      <c r="C345" s="18">
        <v>2024</v>
      </c>
      <c r="D345" s="18" t="s">
        <v>60</v>
      </c>
      <c r="E345" s="18" t="s">
        <v>211</v>
      </c>
      <c r="F345" s="18" t="s">
        <v>89</v>
      </c>
      <c r="G345" s="18" t="s">
        <v>212</v>
      </c>
      <c r="H345" s="18" t="s">
        <v>136</v>
      </c>
      <c r="I345" s="31">
        <v>177709</v>
      </c>
      <c r="J345"/>
    </row>
    <row r="346" spans="1:10" x14ac:dyDescent="0.3">
      <c r="A346" s="18" t="s">
        <v>186</v>
      </c>
      <c r="B346" s="18" t="s">
        <v>216</v>
      </c>
      <c r="C346" s="18">
        <v>2024</v>
      </c>
      <c r="D346" s="18" t="s">
        <v>60</v>
      </c>
      <c r="E346" s="18" t="s">
        <v>211</v>
      </c>
      <c r="F346" s="18" t="s">
        <v>89</v>
      </c>
      <c r="G346" s="18" t="s">
        <v>214</v>
      </c>
      <c r="H346" s="18" t="s">
        <v>135</v>
      </c>
      <c r="I346" s="31">
        <v>305954</v>
      </c>
      <c r="J346"/>
    </row>
    <row r="347" spans="1:10" x14ac:dyDescent="0.3">
      <c r="A347" s="18" t="s">
        <v>186</v>
      </c>
      <c r="B347" s="41" t="s">
        <v>216</v>
      </c>
      <c r="C347" s="18">
        <v>2024</v>
      </c>
      <c r="D347" s="18" t="s">
        <v>60</v>
      </c>
      <c r="E347" s="18" t="s">
        <v>211</v>
      </c>
      <c r="F347" s="18" t="s">
        <v>89</v>
      </c>
      <c r="G347" s="18" t="s">
        <v>214</v>
      </c>
      <c r="H347" s="18" t="s">
        <v>136</v>
      </c>
      <c r="I347" s="31">
        <v>154568</v>
      </c>
      <c r="J347"/>
    </row>
    <row r="348" spans="1:10" x14ac:dyDescent="0.3">
      <c r="A348" s="18" t="s">
        <v>186</v>
      </c>
      <c r="B348" s="18" t="s">
        <v>216</v>
      </c>
      <c r="C348" s="18">
        <v>2024</v>
      </c>
      <c r="D348" s="18" t="s">
        <v>78</v>
      </c>
      <c r="E348" s="18" t="s">
        <v>211</v>
      </c>
      <c r="F348" s="18" t="s">
        <v>215</v>
      </c>
      <c r="G348" s="18" t="s">
        <v>212</v>
      </c>
      <c r="H348" s="18" t="s">
        <v>135</v>
      </c>
      <c r="I348" s="31">
        <v>4695</v>
      </c>
      <c r="J348"/>
    </row>
    <row r="349" spans="1:10" x14ac:dyDescent="0.3">
      <c r="A349" s="18" t="s">
        <v>186</v>
      </c>
      <c r="B349" s="18" t="s">
        <v>216</v>
      </c>
      <c r="C349" s="18">
        <v>2024</v>
      </c>
      <c r="D349" s="18" t="s">
        <v>78</v>
      </c>
      <c r="E349" s="18" t="s">
        <v>211</v>
      </c>
      <c r="F349" s="18" t="s">
        <v>215</v>
      </c>
      <c r="G349" s="18" t="s">
        <v>214</v>
      </c>
      <c r="H349" s="18" t="s">
        <v>135</v>
      </c>
      <c r="I349" s="31">
        <v>3368</v>
      </c>
      <c r="J349"/>
    </row>
    <row r="350" spans="1:10" x14ac:dyDescent="0.3">
      <c r="A350" t="s">
        <v>186</v>
      </c>
      <c r="B350" t="s">
        <v>216</v>
      </c>
      <c r="C350" s="18">
        <v>2024</v>
      </c>
      <c r="D350" t="s">
        <v>78</v>
      </c>
      <c r="E350" t="s">
        <v>211</v>
      </c>
      <c r="F350" t="s">
        <v>215</v>
      </c>
      <c r="G350" t="s">
        <v>235</v>
      </c>
      <c r="H350" t="s">
        <v>136</v>
      </c>
      <c r="I350" s="32">
        <v>1539</v>
      </c>
      <c r="J350"/>
    </row>
    <row r="351" spans="1:10" x14ac:dyDescent="0.3">
      <c r="A351" s="18" t="s">
        <v>186</v>
      </c>
      <c r="B351" s="18" t="s">
        <v>216</v>
      </c>
      <c r="C351" s="18">
        <v>2024</v>
      </c>
      <c r="D351" s="18" t="s">
        <v>78</v>
      </c>
      <c r="E351" s="18" t="s">
        <v>211</v>
      </c>
      <c r="F351" s="18" t="s">
        <v>89</v>
      </c>
      <c r="G351" s="18" t="s">
        <v>212</v>
      </c>
      <c r="H351" s="18" t="s">
        <v>135</v>
      </c>
      <c r="I351" s="31">
        <v>21112</v>
      </c>
      <c r="J351"/>
    </row>
    <row r="352" spans="1:10" x14ac:dyDescent="0.3">
      <c r="A352" s="18" t="s">
        <v>186</v>
      </c>
      <c r="B352" s="41" t="s">
        <v>216</v>
      </c>
      <c r="C352" s="18">
        <v>2024</v>
      </c>
      <c r="D352" s="18" t="s">
        <v>78</v>
      </c>
      <c r="E352" s="18" t="s">
        <v>211</v>
      </c>
      <c r="F352" s="18" t="s">
        <v>89</v>
      </c>
      <c r="G352" s="18" t="s">
        <v>212</v>
      </c>
      <c r="H352" s="18" t="s">
        <v>136</v>
      </c>
      <c r="I352" s="31">
        <v>3647</v>
      </c>
      <c r="J352"/>
    </row>
    <row r="353" spans="1:10" x14ac:dyDescent="0.3">
      <c r="A353" s="18" t="s">
        <v>186</v>
      </c>
      <c r="B353" s="18" t="s">
        <v>216</v>
      </c>
      <c r="C353" s="18">
        <v>2024</v>
      </c>
      <c r="D353" s="18" t="s">
        <v>78</v>
      </c>
      <c r="E353" s="18" t="s">
        <v>211</v>
      </c>
      <c r="F353" s="18" t="s">
        <v>89</v>
      </c>
      <c r="G353" s="18" t="s">
        <v>214</v>
      </c>
      <c r="H353" s="18" t="s">
        <v>135</v>
      </c>
      <c r="I353" s="31">
        <v>2947</v>
      </c>
      <c r="J353"/>
    </row>
    <row r="354" spans="1:10" x14ac:dyDescent="0.3">
      <c r="A354" s="18" t="s">
        <v>186</v>
      </c>
      <c r="B354" s="41" t="s">
        <v>216</v>
      </c>
      <c r="C354" s="18">
        <v>2024</v>
      </c>
      <c r="D354" s="18" t="s">
        <v>78</v>
      </c>
      <c r="E354" s="18" t="s">
        <v>211</v>
      </c>
      <c r="F354" s="18" t="s">
        <v>89</v>
      </c>
      <c r="G354" s="18" t="s">
        <v>214</v>
      </c>
      <c r="H354" s="18" t="s">
        <v>136</v>
      </c>
      <c r="I354" s="31">
        <v>116</v>
      </c>
      <c r="J354"/>
    </row>
    <row r="355" spans="1:10" x14ac:dyDescent="0.3">
      <c r="A355" s="18" t="s">
        <v>187</v>
      </c>
      <c r="B355" s="18" t="s">
        <v>217</v>
      </c>
      <c r="C355" s="18">
        <v>2024</v>
      </c>
      <c r="D355" s="18" t="s">
        <v>60</v>
      </c>
      <c r="E355" s="18" t="s">
        <v>211</v>
      </c>
      <c r="F355" s="18" t="s">
        <v>89</v>
      </c>
      <c r="G355" s="18" t="s">
        <v>212</v>
      </c>
      <c r="H355" s="18" t="s">
        <v>135</v>
      </c>
      <c r="I355" s="31">
        <v>372829</v>
      </c>
      <c r="J355"/>
    </row>
    <row r="356" spans="1:10" x14ac:dyDescent="0.3">
      <c r="A356" s="18" t="s">
        <v>187</v>
      </c>
      <c r="B356" s="41" t="s">
        <v>217</v>
      </c>
      <c r="C356" s="18">
        <v>2024</v>
      </c>
      <c r="D356" s="18" t="s">
        <v>60</v>
      </c>
      <c r="E356" s="18" t="s">
        <v>211</v>
      </c>
      <c r="F356" s="18" t="s">
        <v>89</v>
      </c>
      <c r="G356" s="18" t="s">
        <v>212</v>
      </c>
      <c r="H356" s="18" t="s">
        <v>136</v>
      </c>
      <c r="I356" s="31">
        <v>171755</v>
      </c>
      <c r="J356"/>
    </row>
    <row r="357" spans="1:10" x14ac:dyDescent="0.3">
      <c r="A357" s="18" t="s">
        <v>187</v>
      </c>
      <c r="B357" s="18" t="s">
        <v>217</v>
      </c>
      <c r="C357" s="18">
        <v>2024</v>
      </c>
      <c r="D357" s="18" t="s">
        <v>60</v>
      </c>
      <c r="E357" s="18" t="s">
        <v>211</v>
      </c>
      <c r="F357" s="18" t="s">
        <v>89</v>
      </c>
      <c r="G357" s="18" t="s">
        <v>214</v>
      </c>
      <c r="H357" s="18" t="s">
        <v>135</v>
      </c>
      <c r="I357" s="31">
        <v>297010</v>
      </c>
      <c r="J357"/>
    </row>
    <row r="358" spans="1:10" x14ac:dyDescent="0.3">
      <c r="A358" s="18" t="s">
        <v>187</v>
      </c>
      <c r="B358" s="41" t="s">
        <v>217</v>
      </c>
      <c r="C358" s="18">
        <v>2024</v>
      </c>
      <c r="D358" s="18" t="s">
        <v>60</v>
      </c>
      <c r="E358" s="18" t="s">
        <v>211</v>
      </c>
      <c r="F358" s="18" t="s">
        <v>89</v>
      </c>
      <c r="G358" s="18" t="s">
        <v>214</v>
      </c>
      <c r="H358" s="18" t="s">
        <v>136</v>
      </c>
      <c r="I358" s="31">
        <v>150213</v>
      </c>
      <c r="J358"/>
    </row>
    <row r="359" spans="1:10" x14ac:dyDescent="0.3">
      <c r="A359" s="18" t="s">
        <v>187</v>
      </c>
      <c r="B359" s="18" t="s">
        <v>217</v>
      </c>
      <c r="C359" s="18">
        <v>2024</v>
      </c>
      <c r="D359" s="18" t="s">
        <v>78</v>
      </c>
      <c r="E359" s="18" t="s">
        <v>211</v>
      </c>
      <c r="F359" s="18" t="s">
        <v>215</v>
      </c>
      <c r="G359" s="18" t="s">
        <v>212</v>
      </c>
      <c r="H359" s="18" t="s">
        <v>135</v>
      </c>
      <c r="I359" s="31">
        <v>3422</v>
      </c>
      <c r="J359"/>
    </row>
    <row r="360" spans="1:10" x14ac:dyDescent="0.3">
      <c r="A360" s="18" t="s">
        <v>187</v>
      </c>
      <c r="B360" s="18" t="s">
        <v>217</v>
      </c>
      <c r="C360" s="18">
        <v>2024</v>
      </c>
      <c r="D360" s="18" t="s">
        <v>78</v>
      </c>
      <c r="E360" s="18" t="s">
        <v>211</v>
      </c>
      <c r="F360" s="18" t="s">
        <v>215</v>
      </c>
      <c r="G360" s="18" t="s">
        <v>214</v>
      </c>
      <c r="H360" s="18" t="s">
        <v>135</v>
      </c>
      <c r="I360" s="31">
        <v>2438</v>
      </c>
      <c r="J360"/>
    </row>
    <row r="361" spans="1:10" x14ac:dyDescent="0.3">
      <c r="A361" t="s">
        <v>187</v>
      </c>
      <c r="B361" t="s">
        <v>217</v>
      </c>
      <c r="C361" s="18">
        <v>2024</v>
      </c>
      <c r="D361" t="s">
        <v>78</v>
      </c>
      <c r="E361" t="s">
        <v>211</v>
      </c>
      <c r="F361" t="s">
        <v>215</v>
      </c>
      <c r="G361" t="s">
        <v>235</v>
      </c>
      <c r="H361" t="s">
        <v>136</v>
      </c>
      <c r="I361" s="32">
        <v>1199</v>
      </c>
      <c r="J361"/>
    </row>
    <row r="362" spans="1:10" x14ac:dyDescent="0.3">
      <c r="A362" s="18" t="s">
        <v>187</v>
      </c>
      <c r="B362" s="18" t="s">
        <v>217</v>
      </c>
      <c r="C362" s="18">
        <v>2024</v>
      </c>
      <c r="D362" s="18" t="s">
        <v>78</v>
      </c>
      <c r="E362" s="18" t="s">
        <v>211</v>
      </c>
      <c r="F362" s="18" t="s">
        <v>89</v>
      </c>
      <c r="G362" s="18" t="s">
        <v>212</v>
      </c>
      <c r="H362" s="18" t="s">
        <v>135</v>
      </c>
      <c r="I362" s="31">
        <v>17531</v>
      </c>
      <c r="J362"/>
    </row>
    <row r="363" spans="1:10" x14ac:dyDescent="0.3">
      <c r="A363" s="18" t="s">
        <v>187</v>
      </c>
      <c r="B363" s="41" t="s">
        <v>217</v>
      </c>
      <c r="C363" s="18">
        <v>2024</v>
      </c>
      <c r="D363" s="18" t="s">
        <v>78</v>
      </c>
      <c r="E363" s="18" t="s">
        <v>211</v>
      </c>
      <c r="F363" s="18" t="s">
        <v>89</v>
      </c>
      <c r="G363" s="18" t="s">
        <v>212</v>
      </c>
      <c r="H363" s="18" t="s">
        <v>136</v>
      </c>
      <c r="I363" s="31">
        <v>3279</v>
      </c>
      <c r="J363"/>
    </row>
    <row r="364" spans="1:10" x14ac:dyDescent="0.3">
      <c r="A364" s="18" t="s">
        <v>187</v>
      </c>
      <c r="B364" s="18" t="s">
        <v>217</v>
      </c>
      <c r="C364" s="18">
        <v>2024</v>
      </c>
      <c r="D364" s="18" t="s">
        <v>78</v>
      </c>
      <c r="E364" s="18" t="s">
        <v>211</v>
      </c>
      <c r="F364" s="18" t="s">
        <v>89</v>
      </c>
      <c r="G364" s="18" t="s">
        <v>214</v>
      </c>
      <c r="H364" s="18" t="s">
        <v>135</v>
      </c>
      <c r="I364" s="31">
        <v>2932</v>
      </c>
      <c r="J364"/>
    </row>
    <row r="365" spans="1:10" x14ac:dyDescent="0.3">
      <c r="A365" s="18" t="s">
        <v>187</v>
      </c>
      <c r="B365" s="41" t="s">
        <v>217</v>
      </c>
      <c r="C365" s="18">
        <v>2024</v>
      </c>
      <c r="D365" s="18" t="s">
        <v>78</v>
      </c>
      <c r="E365" s="18" t="s">
        <v>211</v>
      </c>
      <c r="F365" s="18" t="s">
        <v>89</v>
      </c>
      <c r="G365" s="18" t="s">
        <v>214</v>
      </c>
      <c r="H365" s="18" t="s">
        <v>136</v>
      </c>
      <c r="I365" s="31">
        <v>212</v>
      </c>
      <c r="J365"/>
    </row>
    <row r="366" spans="1:10" x14ac:dyDescent="0.3">
      <c r="A366" s="18" t="s">
        <v>188</v>
      </c>
      <c r="B366" s="18" t="s">
        <v>218</v>
      </c>
      <c r="C366" s="18">
        <v>2025</v>
      </c>
      <c r="D366" s="18" t="s">
        <v>60</v>
      </c>
      <c r="E366" s="18" t="s">
        <v>211</v>
      </c>
      <c r="F366" s="18" t="s">
        <v>89</v>
      </c>
      <c r="G366" s="18" t="s">
        <v>212</v>
      </c>
      <c r="H366" s="18" t="s">
        <v>135</v>
      </c>
      <c r="I366" s="31">
        <v>395978</v>
      </c>
      <c r="J366"/>
    </row>
    <row r="367" spans="1:10" x14ac:dyDescent="0.3">
      <c r="A367" s="18" t="s">
        <v>188</v>
      </c>
      <c r="B367" s="41" t="s">
        <v>218</v>
      </c>
      <c r="C367" s="18">
        <v>2025</v>
      </c>
      <c r="D367" s="18" t="s">
        <v>60</v>
      </c>
      <c r="E367" s="18" t="s">
        <v>211</v>
      </c>
      <c r="F367" s="18" t="s">
        <v>89</v>
      </c>
      <c r="G367" s="18" t="s">
        <v>212</v>
      </c>
      <c r="H367" s="18" t="s">
        <v>136</v>
      </c>
      <c r="I367" s="31">
        <v>172257</v>
      </c>
      <c r="J367"/>
    </row>
    <row r="368" spans="1:10" x14ac:dyDescent="0.3">
      <c r="A368" s="18" t="s">
        <v>188</v>
      </c>
      <c r="B368" s="18" t="s">
        <v>218</v>
      </c>
      <c r="C368" s="18">
        <v>2025</v>
      </c>
      <c r="D368" s="18" t="s">
        <v>60</v>
      </c>
      <c r="E368" s="18" t="s">
        <v>211</v>
      </c>
      <c r="F368" s="18" t="s">
        <v>89</v>
      </c>
      <c r="G368" s="18" t="s">
        <v>214</v>
      </c>
      <c r="H368" s="18" t="s">
        <v>135</v>
      </c>
      <c r="I368" s="31">
        <v>292712</v>
      </c>
      <c r="J368"/>
    </row>
    <row r="369" spans="1:10" x14ac:dyDescent="0.3">
      <c r="A369" s="18" t="s">
        <v>188</v>
      </c>
      <c r="B369" s="41" t="s">
        <v>218</v>
      </c>
      <c r="C369" s="18">
        <v>2025</v>
      </c>
      <c r="D369" s="18" t="s">
        <v>60</v>
      </c>
      <c r="E369" s="18" t="s">
        <v>211</v>
      </c>
      <c r="F369" s="18" t="s">
        <v>89</v>
      </c>
      <c r="G369" s="18" t="s">
        <v>214</v>
      </c>
      <c r="H369" s="18" t="s">
        <v>136</v>
      </c>
      <c r="I369" s="31">
        <v>154322</v>
      </c>
      <c r="J369"/>
    </row>
    <row r="370" spans="1:10" x14ac:dyDescent="0.3">
      <c r="A370" s="18" t="s">
        <v>188</v>
      </c>
      <c r="B370" s="18" t="s">
        <v>218</v>
      </c>
      <c r="C370" s="18">
        <v>2025</v>
      </c>
      <c r="D370" s="18" t="s">
        <v>78</v>
      </c>
      <c r="E370" s="18" t="s">
        <v>211</v>
      </c>
      <c r="F370" s="18" t="s">
        <v>215</v>
      </c>
      <c r="G370" s="18" t="s">
        <v>212</v>
      </c>
      <c r="H370" s="18" t="s">
        <v>135</v>
      </c>
      <c r="I370" s="31">
        <v>4152</v>
      </c>
      <c r="J370"/>
    </row>
    <row r="371" spans="1:10" x14ac:dyDescent="0.3">
      <c r="A371" s="18" t="s">
        <v>188</v>
      </c>
      <c r="B371" s="18" t="s">
        <v>218</v>
      </c>
      <c r="C371" s="18">
        <v>2025</v>
      </c>
      <c r="D371" s="18" t="s">
        <v>78</v>
      </c>
      <c r="E371" s="18" t="s">
        <v>211</v>
      </c>
      <c r="F371" s="18" t="s">
        <v>215</v>
      </c>
      <c r="G371" s="18" t="s">
        <v>214</v>
      </c>
      <c r="H371" s="18" t="s">
        <v>135</v>
      </c>
      <c r="I371" s="31">
        <v>1990</v>
      </c>
      <c r="J371"/>
    </row>
    <row r="372" spans="1:10" x14ac:dyDescent="0.3">
      <c r="A372" t="s">
        <v>188</v>
      </c>
      <c r="B372" t="s">
        <v>218</v>
      </c>
      <c r="C372" s="18">
        <v>2025</v>
      </c>
      <c r="D372" t="s">
        <v>78</v>
      </c>
      <c r="E372" t="s">
        <v>211</v>
      </c>
      <c r="F372" t="s">
        <v>215</v>
      </c>
      <c r="G372" t="s">
        <v>235</v>
      </c>
      <c r="H372" t="s">
        <v>136</v>
      </c>
      <c r="I372" s="32">
        <v>1433</v>
      </c>
      <c r="J372"/>
    </row>
    <row r="373" spans="1:10" x14ac:dyDescent="0.3">
      <c r="A373" s="18" t="s">
        <v>188</v>
      </c>
      <c r="B373" s="18" t="s">
        <v>218</v>
      </c>
      <c r="C373" s="18">
        <v>2025</v>
      </c>
      <c r="D373" s="18" t="s">
        <v>78</v>
      </c>
      <c r="E373" s="18" t="s">
        <v>211</v>
      </c>
      <c r="F373" s="18" t="s">
        <v>89</v>
      </c>
      <c r="G373" s="18" t="s">
        <v>212</v>
      </c>
      <c r="H373" s="18" t="s">
        <v>135</v>
      </c>
      <c r="I373" s="31">
        <v>18619</v>
      </c>
      <c r="J373"/>
    </row>
    <row r="374" spans="1:10" x14ac:dyDescent="0.3">
      <c r="A374" s="18" t="s">
        <v>188</v>
      </c>
      <c r="B374" s="41" t="s">
        <v>218</v>
      </c>
      <c r="C374" s="18">
        <v>2025</v>
      </c>
      <c r="D374" s="18" t="s">
        <v>78</v>
      </c>
      <c r="E374" s="18" t="s">
        <v>211</v>
      </c>
      <c r="F374" s="18" t="s">
        <v>89</v>
      </c>
      <c r="G374" s="18" t="s">
        <v>212</v>
      </c>
      <c r="H374" s="18" t="s">
        <v>136</v>
      </c>
      <c r="I374" s="31">
        <v>2917</v>
      </c>
      <c r="J374"/>
    </row>
    <row r="375" spans="1:10" x14ac:dyDescent="0.3">
      <c r="A375" s="18" t="s">
        <v>188</v>
      </c>
      <c r="B375" s="18" t="s">
        <v>218</v>
      </c>
      <c r="C375" s="18">
        <v>2025</v>
      </c>
      <c r="D375" s="18" t="s">
        <v>78</v>
      </c>
      <c r="E375" s="18" t="s">
        <v>211</v>
      </c>
      <c r="F375" s="18" t="s">
        <v>89</v>
      </c>
      <c r="G375" s="18" t="s">
        <v>214</v>
      </c>
      <c r="H375" s="18" t="s">
        <v>135</v>
      </c>
      <c r="I375" s="31">
        <v>2621</v>
      </c>
      <c r="J375"/>
    </row>
    <row r="376" spans="1:10" x14ac:dyDescent="0.3">
      <c r="A376" s="18" t="s">
        <v>188</v>
      </c>
      <c r="B376" s="41" t="s">
        <v>218</v>
      </c>
      <c r="C376" s="18">
        <v>2025</v>
      </c>
      <c r="D376" s="18" t="s">
        <v>78</v>
      </c>
      <c r="E376" s="18" t="s">
        <v>211</v>
      </c>
      <c r="F376" s="18" t="s">
        <v>89</v>
      </c>
      <c r="G376" s="18" t="s">
        <v>214</v>
      </c>
      <c r="H376" s="18" t="s">
        <v>136</v>
      </c>
      <c r="I376" s="31">
        <v>218</v>
      </c>
      <c r="J376"/>
    </row>
    <row r="377" spans="1:10" x14ac:dyDescent="0.3">
      <c r="A377" s="18" t="s">
        <v>189</v>
      </c>
      <c r="B377" s="18" t="s">
        <v>219</v>
      </c>
      <c r="C377" s="18">
        <v>2025</v>
      </c>
      <c r="D377" s="18" t="s">
        <v>60</v>
      </c>
      <c r="E377" s="18" t="s">
        <v>211</v>
      </c>
      <c r="F377" s="18" t="s">
        <v>89</v>
      </c>
      <c r="G377" s="18" t="s">
        <v>212</v>
      </c>
      <c r="H377" s="18" t="s">
        <v>135</v>
      </c>
      <c r="I377" s="31">
        <v>432981</v>
      </c>
      <c r="J377"/>
    </row>
    <row r="378" spans="1:10" x14ac:dyDescent="0.3">
      <c r="A378" s="18" t="s">
        <v>189</v>
      </c>
      <c r="B378" s="41" t="s">
        <v>219</v>
      </c>
      <c r="C378" s="18">
        <v>2025</v>
      </c>
      <c r="D378" s="18" t="s">
        <v>60</v>
      </c>
      <c r="E378" s="18" t="s">
        <v>211</v>
      </c>
      <c r="F378" s="18" t="s">
        <v>89</v>
      </c>
      <c r="G378" s="18" t="s">
        <v>212</v>
      </c>
      <c r="H378" s="18" t="s">
        <v>136</v>
      </c>
      <c r="I378" s="31">
        <v>163777</v>
      </c>
      <c r="J378"/>
    </row>
    <row r="379" spans="1:10" x14ac:dyDescent="0.3">
      <c r="A379" s="18" t="s">
        <v>189</v>
      </c>
      <c r="B379" s="18" t="s">
        <v>219</v>
      </c>
      <c r="C379" s="18">
        <v>2025</v>
      </c>
      <c r="D379" s="18" t="s">
        <v>60</v>
      </c>
      <c r="E379" s="18" t="s">
        <v>211</v>
      </c>
      <c r="F379" s="18" t="s">
        <v>89</v>
      </c>
      <c r="G379" s="18" t="s">
        <v>214</v>
      </c>
      <c r="H379" s="18" t="s">
        <v>135</v>
      </c>
      <c r="I379" s="31">
        <v>278804</v>
      </c>
      <c r="J379"/>
    </row>
    <row r="380" spans="1:10" x14ac:dyDescent="0.3">
      <c r="A380" s="18" t="s">
        <v>189</v>
      </c>
      <c r="B380" s="41" t="s">
        <v>219</v>
      </c>
      <c r="C380" s="18">
        <v>2025</v>
      </c>
      <c r="D380" s="18" t="s">
        <v>60</v>
      </c>
      <c r="E380" s="18" t="s">
        <v>211</v>
      </c>
      <c r="F380" s="18" t="s">
        <v>89</v>
      </c>
      <c r="G380" s="18" t="s">
        <v>214</v>
      </c>
      <c r="H380" s="18" t="s">
        <v>136</v>
      </c>
      <c r="I380" s="31">
        <v>141603</v>
      </c>
      <c r="J380"/>
    </row>
    <row r="381" spans="1:10" x14ac:dyDescent="0.3">
      <c r="A381" s="18" t="s">
        <v>189</v>
      </c>
      <c r="B381" s="18" t="s">
        <v>219</v>
      </c>
      <c r="C381" s="18">
        <v>2025</v>
      </c>
      <c r="D381" s="18" t="s">
        <v>78</v>
      </c>
      <c r="E381" s="18" t="s">
        <v>211</v>
      </c>
      <c r="F381" s="18" t="s">
        <v>215</v>
      </c>
      <c r="G381" s="18" t="s">
        <v>212</v>
      </c>
      <c r="H381" s="18" t="s">
        <v>135</v>
      </c>
      <c r="I381" s="31">
        <v>4286</v>
      </c>
      <c r="J381"/>
    </row>
    <row r="382" spans="1:10" x14ac:dyDescent="0.3">
      <c r="A382" s="18" t="s">
        <v>189</v>
      </c>
      <c r="B382" s="18" t="s">
        <v>219</v>
      </c>
      <c r="C382" s="18">
        <v>2025</v>
      </c>
      <c r="D382" s="18" t="s">
        <v>78</v>
      </c>
      <c r="E382" s="18" t="s">
        <v>211</v>
      </c>
      <c r="F382" s="18" t="s">
        <v>215</v>
      </c>
      <c r="G382" s="18" t="s">
        <v>214</v>
      </c>
      <c r="H382" s="18" t="s">
        <v>135</v>
      </c>
      <c r="I382" s="31">
        <v>1503</v>
      </c>
      <c r="J382"/>
    </row>
    <row r="383" spans="1:10" x14ac:dyDescent="0.3">
      <c r="A383" t="s">
        <v>189</v>
      </c>
      <c r="B383" t="s">
        <v>219</v>
      </c>
      <c r="C383" s="18">
        <v>2025</v>
      </c>
      <c r="D383" t="s">
        <v>78</v>
      </c>
      <c r="E383" t="s">
        <v>211</v>
      </c>
      <c r="F383" t="s">
        <v>215</v>
      </c>
      <c r="G383" t="s">
        <v>235</v>
      </c>
      <c r="H383" t="s">
        <v>136</v>
      </c>
      <c r="I383" s="32">
        <v>1737</v>
      </c>
      <c r="J383"/>
    </row>
    <row r="384" spans="1:10" x14ac:dyDescent="0.3">
      <c r="A384" s="18" t="s">
        <v>189</v>
      </c>
      <c r="B384" s="18" t="s">
        <v>219</v>
      </c>
      <c r="C384" s="18">
        <v>2025</v>
      </c>
      <c r="D384" s="18" t="s">
        <v>78</v>
      </c>
      <c r="E384" s="18" t="s">
        <v>211</v>
      </c>
      <c r="F384" s="18" t="s">
        <v>89</v>
      </c>
      <c r="G384" s="18" t="s">
        <v>212</v>
      </c>
      <c r="H384" s="18" t="s">
        <v>135</v>
      </c>
      <c r="I384" s="31">
        <v>20238</v>
      </c>
      <c r="J384"/>
    </row>
    <row r="385" spans="1:12" x14ac:dyDescent="0.3">
      <c r="A385" s="18" t="s">
        <v>189</v>
      </c>
      <c r="B385" s="41" t="s">
        <v>219</v>
      </c>
      <c r="C385" s="18">
        <v>2025</v>
      </c>
      <c r="D385" s="18" t="s">
        <v>78</v>
      </c>
      <c r="E385" s="18" t="s">
        <v>211</v>
      </c>
      <c r="F385" s="18" t="s">
        <v>89</v>
      </c>
      <c r="G385" s="18" t="s">
        <v>212</v>
      </c>
      <c r="H385" s="18" t="s">
        <v>136</v>
      </c>
      <c r="I385" s="31">
        <v>2800</v>
      </c>
      <c r="J385"/>
    </row>
    <row r="386" spans="1:12" x14ac:dyDescent="0.3">
      <c r="A386" s="18" t="s">
        <v>189</v>
      </c>
      <c r="B386" s="18" t="s">
        <v>219</v>
      </c>
      <c r="C386" s="18">
        <v>2025</v>
      </c>
      <c r="D386" s="18" t="s">
        <v>78</v>
      </c>
      <c r="E386" s="18" t="s">
        <v>211</v>
      </c>
      <c r="F386" s="18" t="s">
        <v>89</v>
      </c>
      <c r="G386" s="18" t="s">
        <v>214</v>
      </c>
      <c r="H386" s="18" t="s">
        <v>135</v>
      </c>
      <c r="I386" s="31">
        <v>1814</v>
      </c>
      <c r="J386"/>
    </row>
    <row r="387" spans="1:12" x14ac:dyDescent="0.3">
      <c r="A387" s="18" t="s">
        <v>189</v>
      </c>
      <c r="B387" s="41" t="s">
        <v>219</v>
      </c>
      <c r="C387" s="18">
        <v>2025</v>
      </c>
      <c r="D387" s="18" t="s">
        <v>78</v>
      </c>
      <c r="E387" s="18" t="s">
        <v>211</v>
      </c>
      <c r="F387" s="18" t="s">
        <v>89</v>
      </c>
      <c r="G387" s="18" t="s">
        <v>214</v>
      </c>
      <c r="H387" s="18" t="s">
        <v>136</v>
      </c>
      <c r="I387" s="31">
        <v>171</v>
      </c>
      <c r="J387"/>
    </row>
    <row r="388" spans="1:12" x14ac:dyDescent="0.3">
      <c r="A388" s="18" t="s">
        <v>190</v>
      </c>
      <c r="B388" s="18" t="s">
        <v>216</v>
      </c>
      <c r="C388" s="18">
        <v>2025</v>
      </c>
      <c r="D388" s="18" t="s">
        <v>60</v>
      </c>
      <c r="E388" s="18" t="s">
        <v>211</v>
      </c>
      <c r="F388" s="18" t="s">
        <v>89</v>
      </c>
      <c r="G388" s="18" t="s">
        <v>212</v>
      </c>
      <c r="H388" s="18" t="s">
        <v>135</v>
      </c>
      <c r="I388" s="31">
        <v>376281</v>
      </c>
      <c r="J388"/>
    </row>
    <row r="389" spans="1:12" x14ac:dyDescent="0.3">
      <c r="A389" s="18" t="s">
        <v>190</v>
      </c>
      <c r="B389" s="18" t="s">
        <v>216</v>
      </c>
      <c r="C389" s="18">
        <v>2025</v>
      </c>
      <c r="D389" s="18" t="s">
        <v>60</v>
      </c>
      <c r="E389" s="18" t="s">
        <v>211</v>
      </c>
      <c r="F389" s="18" t="s">
        <v>89</v>
      </c>
      <c r="G389" s="18" t="s">
        <v>212</v>
      </c>
      <c r="H389" s="18" t="s">
        <v>136</v>
      </c>
      <c r="I389" s="31">
        <v>218780</v>
      </c>
      <c r="J389"/>
    </row>
    <row r="390" spans="1:12" x14ac:dyDescent="0.3">
      <c r="A390" s="18" t="s">
        <v>190</v>
      </c>
      <c r="B390" s="18" t="s">
        <v>216</v>
      </c>
      <c r="C390" s="18">
        <v>2025</v>
      </c>
      <c r="D390" s="18" t="s">
        <v>60</v>
      </c>
      <c r="E390" s="18" t="s">
        <v>211</v>
      </c>
      <c r="F390" s="18" t="s">
        <v>89</v>
      </c>
      <c r="G390" s="18" t="s">
        <v>214</v>
      </c>
      <c r="H390" s="18" t="s">
        <v>135</v>
      </c>
      <c r="I390" s="31">
        <v>277039</v>
      </c>
      <c r="J390"/>
      <c r="L390" s="42"/>
    </row>
    <row r="391" spans="1:12" x14ac:dyDescent="0.3">
      <c r="A391" s="18" t="s">
        <v>190</v>
      </c>
      <c r="B391" s="18" t="s">
        <v>216</v>
      </c>
      <c r="C391" s="18">
        <v>2025</v>
      </c>
      <c r="D391" s="18" t="s">
        <v>60</v>
      </c>
      <c r="E391" s="18" t="s">
        <v>211</v>
      </c>
      <c r="F391" s="18" t="s">
        <v>89</v>
      </c>
      <c r="G391" s="18" t="s">
        <v>214</v>
      </c>
      <c r="H391" s="18" t="s">
        <v>136</v>
      </c>
      <c r="I391" s="31">
        <v>187638</v>
      </c>
      <c r="J391"/>
      <c r="L391" s="42"/>
    </row>
    <row r="392" spans="1:12" x14ac:dyDescent="0.3">
      <c r="A392" s="18" t="s">
        <v>190</v>
      </c>
      <c r="B392" s="18" t="s">
        <v>216</v>
      </c>
      <c r="C392" s="18">
        <v>2025</v>
      </c>
      <c r="D392" s="18" t="s">
        <v>78</v>
      </c>
      <c r="E392" s="18" t="s">
        <v>211</v>
      </c>
      <c r="F392" s="18" t="s">
        <v>215</v>
      </c>
      <c r="G392" s="18" t="s">
        <v>212</v>
      </c>
      <c r="H392" s="18" t="s">
        <v>135</v>
      </c>
      <c r="I392" s="31">
        <v>4518</v>
      </c>
      <c r="J392"/>
    </row>
    <row r="393" spans="1:12" x14ac:dyDescent="0.3">
      <c r="A393" s="18" t="s">
        <v>190</v>
      </c>
      <c r="B393" s="18" t="s">
        <v>216</v>
      </c>
      <c r="C393" s="18">
        <v>2025</v>
      </c>
      <c r="D393" s="18" t="s">
        <v>78</v>
      </c>
      <c r="E393" s="18" t="s">
        <v>211</v>
      </c>
      <c r="F393" s="18" t="s">
        <v>215</v>
      </c>
      <c r="G393" s="18" t="s">
        <v>214</v>
      </c>
      <c r="H393" s="18" t="s">
        <v>135</v>
      </c>
      <c r="I393" s="31">
        <v>1265</v>
      </c>
      <c r="J393"/>
    </row>
    <row r="394" spans="1:12" x14ac:dyDescent="0.3">
      <c r="A394" t="s">
        <v>190</v>
      </c>
      <c r="B394" t="s">
        <v>216</v>
      </c>
      <c r="C394" s="18">
        <v>2025</v>
      </c>
      <c r="D394" t="s">
        <v>78</v>
      </c>
      <c r="E394" t="s">
        <v>211</v>
      </c>
      <c r="F394" t="s">
        <v>215</v>
      </c>
      <c r="G394" t="s">
        <v>235</v>
      </c>
      <c r="H394" t="s">
        <v>136</v>
      </c>
      <c r="I394" s="32">
        <v>1961</v>
      </c>
      <c r="J394"/>
      <c r="L394" s="42"/>
    </row>
    <row r="395" spans="1:12" x14ac:dyDescent="0.3">
      <c r="A395" s="18" t="s">
        <v>190</v>
      </c>
      <c r="B395" s="18" t="s">
        <v>216</v>
      </c>
      <c r="C395" s="18">
        <v>2025</v>
      </c>
      <c r="D395" s="18" t="s">
        <v>78</v>
      </c>
      <c r="E395" s="18" t="s">
        <v>211</v>
      </c>
      <c r="F395" s="18" t="s">
        <v>89</v>
      </c>
      <c r="G395" s="18" t="s">
        <v>212</v>
      </c>
      <c r="H395" s="18" t="s">
        <v>135</v>
      </c>
      <c r="I395" s="31">
        <v>17850</v>
      </c>
      <c r="J395"/>
    </row>
    <row r="396" spans="1:12" x14ac:dyDescent="0.3">
      <c r="A396" s="18" t="s">
        <v>190</v>
      </c>
      <c r="B396" s="18" t="s">
        <v>216</v>
      </c>
      <c r="C396" s="18">
        <v>2025</v>
      </c>
      <c r="D396" s="18" t="s">
        <v>78</v>
      </c>
      <c r="E396" s="18" t="s">
        <v>211</v>
      </c>
      <c r="F396" s="18" t="s">
        <v>89</v>
      </c>
      <c r="G396" s="18" t="s">
        <v>212</v>
      </c>
      <c r="H396" s="18" t="s">
        <v>136</v>
      </c>
      <c r="I396" s="31">
        <v>2767</v>
      </c>
      <c r="J396"/>
      <c r="L396" s="42"/>
    </row>
    <row r="397" spans="1:12" x14ac:dyDescent="0.3">
      <c r="A397" s="18" t="s">
        <v>190</v>
      </c>
      <c r="B397" s="18" t="s">
        <v>216</v>
      </c>
      <c r="C397" s="18">
        <v>2025</v>
      </c>
      <c r="D397" s="18" t="s">
        <v>78</v>
      </c>
      <c r="E397" s="18" t="s">
        <v>211</v>
      </c>
      <c r="F397" s="18" t="s">
        <v>89</v>
      </c>
      <c r="G397" s="18" t="s">
        <v>214</v>
      </c>
      <c r="H397" s="18" t="s">
        <v>135</v>
      </c>
      <c r="I397" s="31">
        <v>2106</v>
      </c>
      <c r="J397"/>
    </row>
    <row r="398" spans="1:12" x14ac:dyDescent="0.3">
      <c r="A398" s="18" t="s">
        <v>190</v>
      </c>
      <c r="B398" s="18" t="s">
        <v>216</v>
      </c>
      <c r="C398" s="18">
        <v>2025</v>
      </c>
      <c r="D398" s="18" t="s">
        <v>78</v>
      </c>
      <c r="E398" s="18" t="s">
        <v>211</v>
      </c>
      <c r="F398" s="18" t="s">
        <v>89</v>
      </c>
      <c r="G398" s="18" t="s">
        <v>214</v>
      </c>
      <c r="H398" s="18" t="s">
        <v>136</v>
      </c>
      <c r="I398" s="31">
        <v>193</v>
      </c>
      <c r="J398"/>
      <c r="L398" s="42"/>
    </row>
    <row r="399" spans="1:12" x14ac:dyDescent="0.3">
      <c r="A399" s="18" t="s">
        <v>191</v>
      </c>
      <c r="B399" s="18" t="s">
        <v>217</v>
      </c>
      <c r="C399" s="18">
        <v>2025</v>
      </c>
      <c r="D399" s="18" t="s">
        <v>60</v>
      </c>
      <c r="E399" s="18" t="s">
        <v>211</v>
      </c>
      <c r="F399" s="18" t="s">
        <v>89</v>
      </c>
      <c r="G399" s="18" t="s">
        <v>212</v>
      </c>
      <c r="H399" s="18" t="s">
        <v>135</v>
      </c>
      <c r="I399" s="31">
        <v>313600</v>
      </c>
      <c r="J399"/>
      <c r="L399" s="42"/>
    </row>
    <row r="400" spans="1:12" x14ac:dyDescent="0.3">
      <c r="A400" s="18" t="s">
        <v>191</v>
      </c>
      <c r="B400" s="18" t="s">
        <v>217</v>
      </c>
      <c r="C400" s="18">
        <v>2025</v>
      </c>
      <c r="D400" s="18" t="s">
        <v>60</v>
      </c>
      <c r="E400" s="18" t="s">
        <v>211</v>
      </c>
      <c r="F400" s="18" t="s">
        <v>89</v>
      </c>
      <c r="G400" s="18" t="s">
        <v>212</v>
      </c>
      <c r="H400" s="18" t="s">
        <v>136</v>
      </c>
      <c r="I400" s="31">
        <v>248454</v>
      </c>
      <c r="J400"/>
    </row>
    <row r="401" spans="1:12" x14ac:dyDescent="0.3">
      <c r="A401" s="18" t="s">
        <v>191</v>
      </c>
      <c r="B401" s="18" t="s">
        <v>217</v>
      </c>
      <c r="C401" s="18">
        <v>2025</v>
      </c>
      <c r="D401" s="18" t="s">
        <v>60</v>
      </c>
      <c r="E401" s="18" t="s">
        <v>211</v>
      </c>
      <c r="F401" s="18" t="s">
        <v>89</v>
      </c>
      <c r="G401" s="18" t="s">
        <v>214</v>
      </c>
      <c r="H401" s="18" t="s">
        <v>135</v>
      </c>
      <c r="I401" s="31">
        <v>258581</v>
      </c>
      <c r="J401"/>
    </row>
    <row r="402" spans="1:12" x14ac:dyDescent="0.3">
      <c r="A402" s="18" t="s">
        <v>191</v>
      </c>
      <c r="B402" s="18" t="s">
        <v>217</v>
      </c>
      <c r="C402" s="18">
        <v>2025</v>
      </c>
      <c r="D402" s="18" t="s">
        <v>60</v>
      </c>
      <c r="E402" s="18" t="s">
        <v>211</v>
      </c>
      <c r="F402" s="18" t="s">
        <v>89</v>
      </c>
      <c r="G402" s="18" t="s">
        <v>214</v>
      </c>
      <c r="H402" s="18" t="s">
        <v>136</v>
      </c>
      <c r="I402" s="31">
        <v>224201</v>
      </c>
      <c r="J402"/>
      <c r="L402" s="42"/>
    </row>
    <row r="403" spans="1:12" x14ac:dyDescent="0.3">
      <c r="A403" s="18" t="s">
        <v>191</v>
      </c>
      <c r="B403" s="18" t="s">
        <v>217</v>
      </c>
      <c r="C403" s="18">
        <v>2025</v>
      </c>
      <c r="D403" s="18" t="s">
        <v>78</v>
      </c>
      <c r="E403" s="18" t="s">
        <v>211</v>
      </c>
      <c r="F403" s="18" t="s">
        <v>215</v>
      </c>
      <c r="G403" s="18" t="s">
        <v>212</v>
      </c>
      <c r="H403" s="18" t="s">
        <v>135</v>
      </c>
      <c r="I403" s="31">
        <v>4336</v>
      </c>
      <c r="J403"/>
      <c r="L403" s="42"/>
    </row>
    <row r="404" spans="1:12" x14ac:dyDescent="0.3">
      <c r="A404" s="18" t="s">
        <v>191</v>
      </c>
      <c r="B404" s="18" t="s">
        <v>217</v>
      </c>
      <c r="C404" s="18">
        <v>2025</v>
      </c>
      <c r="D404" s="18" t="s">
        <v>78</v>
      </c>
      <c r="E404" s="18" t="s">
        <v>211</v>
      </c>
      <c r="F404" s="18" t="s">
        <v>215</v>
      </c>
      <c r="G404" s="18" t="s">
        <v>214</v>
      </c>
      <c r="H404" s="18" t="s">
        <v>135</v>
      </c>
      <c r="I404" s="31">
        <v>1183</v>
      </c>
      <c r="J404"/>
    </row>
    <row r="405" spans="1:12" x14ac:dyDescent="0.3">
      <c r="A405" t="s">
        <v>191</v>
      </c>
      <c r="B405" t="s">
        <v>217</v>
      </c>
      <c r="C405" s="18">
        <v>2025</v>
      </c>
      <c r="D405" t="s">
        <v>78</v>
      </c>
      <c r="E405" t="s">
        <v>211</v>
      </c>
      <c r="F405" t="s">
        <v>215</v>
      </c>
      <c r="G405" t="s">
        <v>235</v>
      </c>
      <c r="H405" t="s">
        <v>136</v>
      </c>
      <c r="I405" s="32">
        <v>2552</v>
      </c>
      <c r="J405"/>
    </row>
    <row r="406" spans="1:12" x14ac:dyDescent="0.3">
      <c r="A406" s="18" t="s">
        <v>191</v>
      </c>
      <c r="B406" s="18" t="s">
        <v>217</v>
      </c>
      <c r="C406" s="18">
        <v>2025</v>
      </c>
      <c r="D406" s="18" t="s">
        <v>78</v>
      </c>
      <c r="E406" s="18" t="s">
        <v>211</v>
      </c>
      <c r="F406" s="18" t="s">
        <v>89</v>
      </c>
      <c r="G406" s="18" t="s">
        <v>212</v>
      </c>
      <c r="H406" s="18" t="s">
        <v>135</v>
      </c>
      <c r="I406" s="31">
        <v>16032</v>
      </c>
      <c r="J406"/>
    </row>
    <row r="407" spans="1:12" x14ac:dyDescent="0.3">
      <c r="A407" s="18" t="s">
        <v>191</v>
      </c>
      <c r="B407" s="18" t="s">
        <v>217</v>
      </c>
      <c r="C407" s="18">
        <v>2025</v>
      </c>
      <c r="D407" s="18" t="s">
        <v>78</v>
      </c>
      <c r="E407" s="18" t="s">
        <v>211</v>
      </c>
      <c r="F407" s="18" t="s">
        <v>89</v>
      </c>
      <c r="G407" s="18" t="s">
        <v>212</v>
      </c>
      <c r="H407" s="18" t="s">
        <v>136</v>
      </c>
      <c r="I407" s="31">
        <v>3162</v>
      </c>
      <c r="J407"/>
    </row>
    <row r="408" spans="1:12" x14ac:dyDescent="0.3">
      <c r="A408" s="18" t="s">
        <v>191</v>
      </c>
      <c r="B408" s="18" t="s">
        <v>217</v>
      </c>
      <c r="C408" s="18">
        <v>2025</v>
      </c>
      <c r="D408" s="18" t="s">
        <v>78</v>
      </c>
      <c r="E408" s="18" t="s">
        <v>211</v>
      </c>
      <c r="F408" s="18" t="s">
        <v>89</v>
      </c>
      <c r="G408" s="18" t="s">
        <v>214</v>
      </c>
      <c r="H408" s="18" t="s">
        <v>135</v>
      </c>
      <c r="I408" s="31">
        <v>1798</v>
      </c>
      <c r="J408"/>
    </row>
    <row r="409" spans="1:12" x14ac:dyDescent="0.3">
      <c r="A409" s="18" t="s">
        <v>191</v>
      </c>
      <c r="B409" s="18" t="s">
        <v>217</v>
      </c>
      <c r="C409" s="18">
        <v>2025</v>
      </c>
      <c r="D409" s="18" t="s">
        <v>78</v>
      </c>
      <c r="E409" s="18" t="s">
        <v>211</v>
      </c>
      <c r="F409" s="18" t="s">
        <v>89</v>
      </c>
      <c r="G409" s="18" t="s">
        <v>214</v>
      </c>
      <c r="H409" s="18" t="s">
        <v>136</v>
      </c>
      <c r="I409" s="31">
        <v>339</v>
      </c>
      <c r="J409"/>
    </row>
    <row r="410" spans="1:12" x14ac:dyDescent="0.3">
      <c r="A410" s="18" t="s">
        <v>192</v>
      </c>
      <c r="B410" s="18" t="s">
        <v>218</v>
      </c>
      <c r="C410" s="18">
        <v>2026</v>
      </c>
      <c r="D410" s="18" t="s">
        <v>60</v>
      </c>
      <c r="E410" s="18" t="s">
        <v>211</v>
      </c>
      <c r="F410" s="18" t="s">
        <v>89</v>
      </c>
      <c r="G410" s="18" t="s">
        <v>212</v>
      </c>
      <c r="H410" s="18" t="s">
        <v>135</v>
      </c>
      <c r="I410" s="31">
        <v>307762</v>
      </c>
      <c r="J410"/>
    </row>
    <row r="411" spans="1:12" x14ac:dyDescent="0.3">
      <c r="A411" s="18" t="s">
        <v>192</v>
      </c>
      <c r="B411" s="18" t="s">
        <v>218</v>
      </c>
      <c r="C411" s="18">
        <v>2026</v>
      </c>
      <c r="D411" s="18" t="s">
        <v>60</v>
      </c>
      <c r="E411" s="18" t="s">
        <v>211</v>
      </c>
      <c r="F411" s="18" t="s">
        <v>89</v>
      </c>
      <c r="G411" s="18" t="s">
        <v>212</v>
      </c>
      <c r="H411" s="18" t="s">
        <v>136</v>
      </c>
      <c r="I411" s="31">
        <v>263347</v>
      </c>
      <c r="J411"/>
    </row>
    <row r="412" spans="1:12" x14ac:dyDescent="0.3">
      <c r="A412" s="18" t="s">
        <v>192</v>
      </c>
      <c r="B412" s="18" t="s">
        <v>218</v>
      </c>
      <c r="C412" s="18">
        <v>2026</v>
      </c>
      <c r="D412" s="18" t="s">
        <v>60</v>
      </c>
      <c r="E412" s="18" t="s">
        <v>211</v>
      </c>
      <c r="F412" s="18" t="s">
        <v>89</v>
      </c>
      <c r="G412" s="18" t="s">
        <v>214</v>
      </c>
      <c r="H412" s="18" t="s">
        <v>135</v>
      </c>
      <c r="I412" s="31">
        <v>258924</v>
      </c>
      <c r="J412"/>
    </row>
    <row r="413" spans="1:12" x14ac:dyDescent="0.3">
      <c r="A413" s="18" t="s">
        <v>192</v>
      </c>
      <c r="B413" s="18" t="s">
        <v>218</v>
      </c>
      <c r="C413" s="18">
        <v>2026</v>
      </c>
      <c r="D413" s="18" t="s">
        <v>60</v>
      </c>
      <c r="E413" s="18" t="s">
        <v>211</v>
      </c>
      <c r="F413" s="18" t="s">
        <v>89</v>
      </c>
      <c r="G413" s="18" t="s">
        <v>214</v>
      </c>
      <c r="H413" s="18" t="s">
        <v>136</v>
      </c>
      <c r="I413" s="31">
        <v>246517</v>
      </c>
      <c r="J413"/>
    </row>
    <row r="414" spans="1:12" x14ac:dyDescent="0.3">
      <c r="A414" s="18" t="s">
        <v>192</v>
      </c>
      <c r="B414" s="18" t="s">
        <v>218</v>
      </c>
      <c r="C414" s="18">
        <v>2026</v>
      </c>
      <c r="D414" s="18" t="s">
        <v>78</v>
      </c>
      <c r="E414" s="18" t="s">
        <v>211</v>
      </c>
      <c r="F414" s="18" t="s">
        <v>215</v>
      </c>
      <c r="G414" s="18" t="s">
        <v>212</v>
      </c>
      <c r="H414" s="18" t="s">
        <v>135</v>
      </c>
      <c r="I414" s="31">
        <v>3528</v>
      </c>
      <c r="J414"/>
    </row>
    <row r="415" spans="1:12" x14ac:dyDescent="0.3">
      <c r="A415" s="18" t="s">
        <v>192</v>
      </c>
      <c r="B415" s="18" t="s">
        <v>218</v>
      </c>
      <c r="C415" s="18">
        <v>2026</v>
      </c>
      <c r="D415" s="18" t="s">
        <v>78</v>
      </c>
      <c r="E415" s="18" t="s">
        <v>211</v>
      </c>
      <c r="F415" s="18" t="s">
        <v>215</v>
      </c>
      <c r="G415" s="18" t="s">
        <v>214</v>
      </c>
      <c r="H415" s="18" t="s">
        <v>135</v>
      </c>
      <c r="I415" s="31">
        <v>707</v>
      </c>
      <c r="J415"/>
    </row>
    <row r="416" spans="1:12" x14ac:dyDescent="0.3">
      <c r="A416" t="s">
        <v>192</v>
      </c>
      <c r="B416" t="s">
        <v>218</v>
      </c>
      <c r="C416" s="18">
        <v>2026</v>
      </c>
      <c r="D416" t="s">
        <v>78</v>
      </c>
      <c r="E416" t="s">
        <v>211</v>
      </c>
      <c r="F416" t="s">
        <v>215</v>
      </c>
      <c r="G416" t="s">
        <v>235</v>
      </c>
      <c r="H416" t="s">
        <v>136</v>
      </c>
      <c r="I416" s="32">
        <v>2466</v>
      </c>
      <c r="J416"/>
    </row>
    <row r="417" spans="1:14" x14ac:dyDescent="0.3">
      <c r="A417" s="18" t="s">
        <v>192</v>
      </c>
      <c r="B417" s="18" t="s">
        <v>218</v>
      </c>
      <c r="C417" s="18">
        <v>2026</v>
      </c>
      <c r="D417" s="18" t="s">
        <v>78</v>
      </c>
      <c r="E417" s="18" t="s">
        <v>211</v>
      </c>
      <c r="F417" s="18" t="s">
        <v>89</v>
      </c>
      <c r="G417" s="18" t="s">
        <v>212</v>
      </c>
      <c r="H417" s="18" t="s">
        <v>135</v>
      </c>
      <c r="I417" s="31">
        <v>16784</v>
      </c>
      <c r="J417"/>
    </row>
    <row r="418" spans="1:14" x14ac:dyDescent="0.3">
      <c r="A418" s="18" t="s">
        <v>192</v>
      </c>
      <c r="B418" s="18" t="s">
        <v>218</v>
      </c>
      <c r="C418" s="18">
        <v>2026</v>
      </c>
      <c r="D418" s="18" t="s">
        <v>78</v>
      </c>
      <c r="E418" s="18" t="s">
        <v>211</v>
      </c>
      <c r="F418" s="18" t="s">
        <v>89</v>
      </c>
      <c r="G418" s="18" t="s">
        <v>212</v>
      </c>
      <c r="H418" s="18" t="s">
        <v>136</v>
      </c>
      <c r="I418" s="31">
        <v>2645</v>
      </c>
      <c r="J418"/>
    </row>
    <row r="419" spans="1:14" x14ac:dyDescent="0.3">
      <c r="A419" s="18" t="s">
        <v>192</v>
      </c>
      <c r="B419" s="18" t="s">
        <v>218</v>
      </c>
      <c r="C419" s="18">
        <v>2026</v>
      </c>
      <c r="D419" s="18" t="s">
        <v>78</v>
      </c>
      <c r="E419" s="18" t="s">
        <v>211</v>
      </c>
      <c r="F419" s="18" t="s">
        <v>89</v>
      </c>
      <c r="G419" s="18" t="s">
        <v>214</v>
      </c>
      <c r="H419" s="18" t="s">
        <v>135</v>
      </c>
      <c r="I419" s="31">
        <v>1754</v>
      </c>
      <c r="J419"/>
    </row>
    <row r="420" spans="1:14" x14ac:dyDescent="0.3">
      <c r="A420" s="18" t="s">
        <v>192</v>
      </c>
      <c r="B420" s="18" t="s">
        <v>218</v>
      </c>
      <c r="C420" s="18">
        <v>2026</v>
      </c>
      <c r="D420" s="18" t="s">
        <v>78</v>
      </c>
      <c r="E420" s="18" t="s">
        <v>211</v>
      </c>
      <c r="F420" s="18" t="s">
        <v>89</v>
      </c>
      <c r="G420" s="18" t="s">
        <v>214</v>
      </c>
      <c r="H420" s="18" t="s">
        <v>136</v>
      </c>
      <c r="I420" s="31">
        <v>529</v>
      </c>
      <c r="J420"/>
    </row>
    <row r="421" spans="1:14" x14ac:dyDescent="0.3">
      <c r="A421" s="18" t="s">
        <v>193</v>
      </c>
      <c r="B421" s="18" t="s">
        <v>219</v>
      </c>
      <c r="C421" s="87">
        <v>2026</v>
      </c>
      <c r="D421" s="18" t="s">
        <v>60</v>
      </c>
      <c r="E421" s="18" t="s">
        <v>211</v>
      </c>
      <c r="F421" s="18" t="s">
        <v>89</v>
      </c>
      <c r="G421" s="18" t="s">
        <v>212</v>
      </c>
      <c r="H421" s="18" t="s">
        <v>135</v>
      </c>
      <c r="I421" s="31">
        <v>271354</v>
      </c>
      <c r="J421"/>
    </row>
    <row r="422" spans="1:14" x14ac:dyDescent="0.3">
      <c r="A422" s="18" t="s">
        <v>193</v>
      </c>
      <c r="B422" s="18" t="s">
        <v>219</v>
      </c>
      <c r="C422" s="87">
        <v>2026</v>
      </c>
      <c r="D422" s="18" t="s">
        <v>60</v>
      </c>
      <c r="E422" s="18" t="s">
        <v>211</v>
      </c>
      <c r="F422" s="18" t="s">
        <v>89</v>
      </c>
      <c r="G422" s="18" t="s">
        <v>212</v>
      </c>
      <c r="H422" s="18" t="s">
        <v>136</v>
      </c>
      <c r="I422" s="31">
        <v>299313</v>
      </c>
      <c r="J422"/>
    </row>
    <row r="423" spans="1:14" x14ac:dyDescent="0.3">
      <c r="A423" s="18" t="s">
        <v>193</v>
      </c>
      <c r="B423" s="41" t="s">
        <v>219</v>
      </c>
      <c r="C423" s="87">
        <v>2026</v>
      </c>
      <c r="D423" s="18" t="s">
        <v>60</v>
      </c>
      <c r="E423" s="18" t="s">
        <v>211</v>
      </c>
      <c r="F423" s="18" t="s">
        <v>89</v>
      </c>
      <c r="G423" s="18" t="s">
        <v>214</v>
      </c>
      <c r="H423" s="18" t="s">
        <v>135</v>
      </c>
      <c r="I423" s="31">
        <v>231386</v>
      </c>
      <c r="J423"/>
    </row>
    <row r="424" spans="1:14" x14ac:dyDescent="0.3">
      <c r="A424" s="18" t="s">
        <v>193</v>
      </c>
      <c r="B424" s="41" t="s">
        <v>219</v>
      </c>
      <c r="C424" s="87">
        <v>2026</v>
      </c>
      <c r="D424" s="18" t="s">
        <v>60</v>
      </c>
      <c r="E424" s="18" t="s">
        <v>211</v>
      </c>
      <c r="F424" s="18" t="s">
        <v>89</v>
      </c>
      <c r="G424" s="18" t="s">
        <v>214</v>
      </c>
      <c r="H424" s="18" t="s">
        <v>136</v>
      </c>
      <c r="I424" s="31">
        <v>265058</v>
      </c>
      <c r="J424"/>
    </row>
    <row r="425" spans="1:14" x14ac:dyDescent="0.3">
      <c r="A425" s="18" t="s">
        <v>193</v>
      </c>
      <c r="B425" s="41" t="s">
        <v>219</v>
      </c>
      <c r="C425" s="87">
        <v>2026</v>
      </c>
      <c r="D425" s="18" t="s">
        <v>78</v>
      </c>
      <c r="E425" s="18" t="s">
        <v>211</v>
      </c>
      <c r="F425" s="18" t="s">
        <v>215</v>
      </c>
      <c r="G425" s="18" t="s">
        <v>212</v>
      </c>
      <c r="H425" s="18" t="s">
        <v>135</v>
      </c>
      <c r="I425" s="31">
        <v>3068</v>
      </c>
      <c r="J425"/>
    </row>
    <row r="426" spans="1:14" x14ac:dyDescent="0.3">
      <c r="A426" s="18" t="s">
        <v>193</v>
      </c>
      <c r="B426" s="41" t="s">
        <v>219</v>
      </c>
      <c r="C426" s="87">
        <v>2026</v>
      </c>
      <c r="D426" s="18" t="s">
        <v>78</v>
      </c>
      <c r="E426" s="18" t="s">
        <v>211</v>
      </c>
      <c r="F426" s="18" t="s">
        <v>215</v>
      </c>
      <c r="G426" s="18" t="s">
        <v>214</v>
      </c>
      <c r="H426" s="18" t="s">
        <v>135</v>
      </c>
      <c r="I426" s="31">
        <v>583</v>
      </c>
      <c r="J426"/>
    </row>
    <row r="427" spans="1:14" x14ac:dyDescent="0.3">
      <c r="A427" s="18" t="s">
        <v>193</v>
      </c>
      <c r="B427" s="41" t="s">
        <v>219</v>
      </c>
      <c r="C427" s="87">
        <v>2026</v>
      </c>
      <c r="D427" s="18" t="s">
        <v>78</v>
      </c>
      <c r="E427" s="18" t="s">
        <v>211</v>
      </c>
      <c r="F427" s="18" t="s">
        <v>215</v>
      </c>
      <c r="G427" s="18" t="s">
        <v>235</v>
      </c>
      <c r="H427" s="18" t="s">
        <v>136</v>
      </c>
      <c r="I427" s="31">
        <v>2103</v>
      </c>
      <c r="J427"/>
    </row>
    <row r="428" spans="1:14" x14ac:dyDescent="0.3">
      <c r="A428" s="18" t="s">
        <v>193</v>
      </c>
      <c r="B428" s="41" t="s">
        <v>219</v>
      </c>
      <c r="C428" s="87">
        <v>2026</v>
      </c>
      <c r="D428" s="18" t="s">
        <v>78</v>
      </c>
      <c r="E428" s="18" t="s">
        <v>211</v>
      </c>
      <c r="F428" s="18" t="s">
        <v>89</v>
      </c>
      <c r="G428" s="18" t="s">
        <v>212</v>
      </c>
      <c r="H428" s="18" t="s">
        <v>135</v>
      </c>
      <c r="I428" s="31">
        <v>16743</v>
      </c>
      <c r="J428"/>
    </row>
    <row r="429" spans="1:14" x14ac:dyDescent="0.3">
      <c r="A429" s="18" t="s">
        <v>193</v>
      </c>
      <c r="B429" s="18" t="s">
        <v>219</v>
      </c>
      <c r="C429" s="18">
        <v>2026</v>
      </c>
      <c r="D429" s="18" t="s">
        <v>78</v>
      </c>
      <c r="E429" s="18" t="s">
        <v>211</v>
      </c>
      <c r="F429" s="18" t="s">
        <v>89</v>
      </c>
      <c r="G429" s="18" t="s">
        <v>212</v>
      </c>
      <c r="H429" s="18" t="s">
        <v>136</v>
      </c>
      <c r="I429" s="31">
        <v>3107</v>
      </c>
      <c r="J429"/>
    </row>
    <row r="430" spans="1:14" x14ac:dyDescent="0.3">
      <c r="A430" s="18" t="s">
        <v>193</v>
      </c>
      <c r="B430" s="18" t="s">
        <v>219</v>
      </c>
      <c r="C430" s="18">
        <v>2026</v>
      </c>
      <c r="D430" s="18" t="s">
        <v>78</v>
      </c>
      <c r="E430" s="18" t="s">
        <v>211</v>
      </c>
      <c r="F430" s="18" t="s">
        <v>89</v>
      </c>
      <c r="G430" s="18" t="s">
        <v>214</v>
      </c>
      <c r="H430" s="18" t="s">
        <v>135</v>
      </c>
      <c r="I430" s="31">
        <v>1859</v>
      </c>
      <c r="J430"/>
    </row>
    <row r="431" spans="1:14" x14ac:dyDescent="0.3">
      <c r="A431" s="18" t="s">
        <v>193</v>
      </c>
      <c r="B431" s="41" t="s">
        <v>219</v>
      </c>
      <c r="C431" s="18">
        <v>2026</v>
      </c>
      <c r="D431" s="18" t="s">
        <v>78</v>
      </c>
      <c r="E431" s="18" t="s">
        <v>211</v>
      </c>
      <c r="F431" s="18" t="s">
        <v>89</v>
      </c>
      <c r="G431" s="18" t="s">
        <v>214</v>
      </c>
      <c r="H431" s="18" t="s">
        <v>136</v>
      </c>
      <c r="I431" s="31">
        <v>510</v>
      </c>
      <c r="J431"/>
    </row>
    <row r="432" spans="1:14" s="18" customFormat="1" x14ac:dyDescent="0.3">
      <c r="B432" s="41"/>
      <c r="I432" s="31"/>
      <c r="K432"/>
      <c r="L432"/>
      <c r="M432"/>
      <c r="N432"/>
    </row>
    <row r="433" spans="2:14" s="18" customFormat="1" x14ac:dyDescent="0.3">
      <c r="B433" s="41"/>
      <c r="I433" s="31"/>
      <c r="K433"/>
      <c r="L433"/>
      <c r="M433"/>
      <c r="N433"/>
    </row>
    <row r="434" spans="2:14" s="18" customFormat="1" x14ac:dyDescent="0.3">
      <c r="B434" s="41"/>
      <c r="I434" s="31"/>
      <c r="K434"/>
      <c r="L434"/>
      <c r="M434"/>
      <c r="N434"/>
    </row>
    <row r="435" spans="2:14" s="18" customFormat="1" x14ac:dyDescent="0.3">
      <c r="B435" s="41"/>
      <c r="I435" s="31"/>
      <c r="K435"/>
      <c r="L435"/>
      <c r="M435"/>
      <c r="N435"/>
    </row>
    <row r="436" spans="2:14" s="18" customFormat="1" x14ac:dyDescent="0.3">
      <c r="B436" s="41"/>
      <c r="I436" s="31"/>
      <c r="K436"/>
      <c r="L436"/>
      <c r="M436"/>
      <c r="N436"/>
    </row>
    <row r="437" spans="2:14" s="18" customFormat="1" x14ac:dyDescent="0.3">
      <c r="B437" s="41"/>
      <c r="I437" s="31"/>
      <c r="K437"/>
      <c r="L437"/>
      <c r="M437"/>
      <c r="N437"/>
    </row>
    <row r="438" spans="2:14" s="18" customFormat="1" x14ac:dyDescent="0.3">
      <c r="B438" s="41"/>
      <c r="I438" s="31"/>
      <c r="K438"/>
      <c r="L438"/>
      <c r="M438"/>
      <c r="N438"/>
    </row>
    <row r="439" spans="2:14" s="18" customFormat="1" x14ac:dyDescent="0.3">
      <c r="B439" s="41"/>
      <c r="I439" s="31"/>
      <c r="K439"/>
      <c r="L439"/>
      <c r="M439"/>
      <c r="N439"/>
    </row>
    <row r="440" spans="2:14" s="18" customFormat="1" x14ac:dyDescent="0.3">
      <c r="B440" s="41"/>
      <c r="I440" s="31"/>
      <c r="K440"/>
      <c r="L440"/>
      <c r="M440"/>
      <c r="N440"/>
    </row>
    <row r="441" spans="2:14" s="18" customFormat="1" x14ac:dyDescent="0.3">
      <c r="B441" s="41"/>
      <c r="I441" s="31"/>
      <c r="K441"/>
      <c r="L441"/>
      <c r="M441"/>
      <c r="N441"/>
    </row>
    <row r="442" spans="2:14" s="18" customFormat="1" x14ac:dyDescent="0.3">
      <c r="B442" s="41"/>
      <c r="I442" s="31"/>
      <c r="K442"/>
      <c r="L442"/>
      <c r="M442"/>
      <c r="N442"/>
    </row>
    <row r="443" spans="2:14" s="18" customFormat="1" x14ac:dyDescent="0.3">
      <c r="B443" s="41"/>
      <c r="I443" s="31"/>
      <c r="K443"/>
      <c r="L443"/>
      <c r="M443"/>
      <c r="N443"/>
    </row>
    <row r="444" spans="2:14" s="18" customFormat="1" x14ac:dyDescent="0.3">
      <c r="B444" s="41"/>
      <c r="I444" s="31"/>
      <c r="K444"/>
      <c r="L444"/>
      <c r="M444"/>
      <c r="N444"/>
    </row>
    <row r="445" spans="2:14" s="18" customFormat="1" x14ac:dyDescent="0.3">
      <c r="B445" s="41"/>
      <c r="I445" s="31"/>
      <c r="K445"/>
      <c r="L445"/>
      <c r="M445"/>
      <c r="N445"/>
    </row>
    <row r="446" spans="2:14" s="18" customFormat="1" x14ac:dyDescent="0.3">
      <c r="B446" s="41"/>
      <c r="I446" s="31"/>
      <c r="K446"/>
      <c r="L446"/>
      <c r="M446"/>
      <c r="N446"/>
    </row>
    <row r="447" spans="2:14" s="18" customFormat="1" x14ac:dyDescent="0.3">
      <c r="B447" s="41"/>
      <c r="I447" s="31"/>
      <c r="K447"/>
      <c r="L447"/>
      <c r="M447"/>
      <c r="N447"/>
    </row>
    <row r="448" spans="2:14" s="18" customFormat="1" x14ac:dyDescent="0.3">
      <c r="B448" s="41"/>
      <c r="I448" s="31"/>
      <c r="K448"/>
      <c r="L448"/>
      <c r="M448"/>
      <c r="N448"/>
    </row>
    <row r="449" spans="9:14" s="18" customFormat="1" x14ac:dyDescent="0.3">
      <c r="I449" s="31"/>
      <c r="K449"/>
      <c r="L449"/>
      <c r="M449"/>
      <c r="N449"/>
    </row>
    <row r="450" spans="9:14" s="18" customFormat="1" x14ac:dyDescent="0.3">
      <c r="I450" s="31"/>
      <c r="K450"/>
      <c r="L450"/>
      <c r="M450"/>
      <c r="N450"/>
    </row>
    <row r="453" spans="9:14" s="18" customFormat="1" x14ac:dyDescent="0.3">
      <c r="I453" s="31"/>
      <c r="K453"/>
      <c r="L453"/>
      <c r="M453"/>
      <c r="N453"/>
    </row>
    <row r="454" spans="9:14" s="18" customFormat="1" x14ac:dyDescent="0.3">
      <c r="I454" s="31"/>
      <c r="K454"/>
      <c r="L454"/>
      <c r="M454"/>
      <c r="N454"/>
    </row>
  </sheetData>
  <autoFilter ref="A1:J431" xr:uid="{00000000-0001-0000-0000-000000000000}"/>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B53115975AC0499E4565A2B32FA4EA" ma:contentTypeVersion="234" ma:contentTypeDescription="Create a new document." ma:contentTypeScope="" ma:versionID="90689a9700818ed932adec201a5bd74f">
  <xsd:schema xmlns:xsd="http://www.w3.org/2001/XMLSchema" xmlns:xs="http://www.w3.org/2001/XMLSchema" xmlns:p="http://schemas.microsoft.com/office/2006/metadata/properties" xmlns:ns2="78f34e0d-c96b-42b2-99b8-77b844361183" xmlns:ns3="8c06df7e-f5df-4eef-bca1-5efbf40df90c" targetNamespace="http://schemas.microsoft.com/office/2006/metadata/properties" ma:root="true" ma:fieldsID="c0fa572851cec594bfa27f9134d5169e" ns2:_="" ns3:_="">
    <xsd:import namespace="78f34e0d-c96b-42b2-99b8-77b844361183"/>
    <xsd:import namespace="8c06df7e-f5df-4eef-bca1-5efbf40df90c"/>
    <xsd:element name="properties">
      <xsd:complexType>
        <xsd:sequence>
          <xsd:element name="documentManagement">
            <xsd:complexType>
              <xsd:all>
                <xsd:element ref="ns2:Document_x0020_Notes" minOccurs="0"/>
                <xsd:element ref="ns2:Security_x0020_Classification" minOccurs="0"/>
                <xsd:element ref="ns2:Handling_x0020_Instructions" minOccurs="0"/>
                <xsd:element ref="ns2:Descriptor" minOccurs="0"/>
                <xsd:element ref="ns2:Government_x0020_Body" minOccurs="0"/>
                <xsd:element ref="ns2:Retention_x0020_Label" minOccurs="0"/>
                <xsd:element ref="ns2:Date_x0020_Opened" minOccurs="0"/>
                <xsd:element ref="ns2:Date_x0020_Closed" minOccurs="0"/>
                <xsd:element ref="ns2:National_x0020_Caveat" minOccurs="0"/>
                <xsd:element ref="ns2:CIRRUSPreviousLocation" minOccurs="0"/>
                <xsd:element ref="ns2:CIRRUSPreviousID" minOccurs="0"/>
                <xsd:element ref="ns2:CIRRUSPreviousRetentionPolicy" minOccurs="0"/>
                <xsd:element ref="ns2:LegacyDocumentType" minOccurs="0"/>
                <xsd:element ref="ns2:LegacyAdditionalAuthors" minOccurs="0"/>
                <xsd:element ref="ns2:LegacyFileplanTarget" minOccurs="0"/>
                <xsd:element ref="ns2:LegacyNumericClass" minOccurs="0"/>
                <xsd:element ref="ns2:LegacyFolderType" minOccurs="0"/>
                <xsd:element ref="ns2:LegacyCustodian" minOccurs="0"/>
                <xsd:element ref="ns2:LegacyRecordFolderIdentifier" minOccurs="0"/>
                <xsd:element ref="ns2:LegacyCopyright" minOccurs="0"/>
                <xsd:element ref="ns2:LegacyLastModifiedDate" minOccurs="0"/>
                <xsd:element ref="ns2:LegacyModifier" minOccurs="0"/>
                <xsd:element ref="ns2:LegacyFolder" minOccurs="0"/>
                <xsd:element ref="ns2:LegacyContentType" minOccurs="0"/>
                <xsd:element ref="ns2:LegacyExpiryReviewDate" minOccurs="0"/>
                <xsd:element ref="ns2:LegacyLastActionDate" minOccurs="0"/>
                <xsd:element ref="ns2:LegacyProtectiveMarking" minOccurs="0"/>
                <xsd:element ref="ns2:LegacyDescriptor" minOccurs="0"/>
                <xsd:element ref="ns2:LegacyTags" minOccurs="0"/>
                <xsd:element ref="ns2:LegacyReferencesFromOtherItems" minOccurs="0"/>
                <xsd:element ref="ns2:LegacyReferencesToOtherItems" minOccurs="0"/>
                <xsd:element ref="ns2:LegacyStatusonTransfer" minOccurs="0"/>
                <xsd:element ref="ns2:LegacyDateClosed" minOccurs="0"/>
                <xsd:element ref="ns2:LegacyRecordCategoryIdentifier" minOccurs="0"/>
                <xsd:element ref="ns2:LegacyDispositionAsOfDate" minOccurs="0"/>
                <xsd:element ref="ns2:LegacyHomeLocation" minOccurs="0"/>
                <xsd:element ref="ns2:LegacyCurrentLocation" minOccurs="0"/>
                <xsd:element ref="ns2:LegacyPhysicalFormat" minOccurs="0"/>
                <xsd:element ref="ns2:LegacyCaseReferenceNumber" minOccurs="0"/>
                <xsd:element ref="ns2:LegacyDateFileReceived" minOccurs="0"/>
                <xsd:element ref="ns2:LegacyDateFileRequested" minOccurs="0"/>
                <xsd:element ref="ns2:LegacyDateFileReturned" minOccurs="0"/>
                <xsd:element ref="ns2:LegacyMinister" minOccurs="0"/>
                <xsd:element ref="ns2:LegacyMP" minOccurs="0"/>
                <xsd:element ref="ns2:LegacyFolderNotes" minOccurs="0"/>
                <xsd:element ref="ns2:LegacyPhysicalItemLocation" minOccurs="0"/>
                <xsd:element ref="ns2:LegacyDocumentLink" minOccurs="0"/>
                <xsd:element ref="ns2:LegacyFolderLink" minOccurs="0"/>
                <xsd:element ref="ns2:LegacyRequestType" minOccurs="0"/>
                <xsd:element ref="ns3:BenefitsEvaluation" minOccurs="0"/>
                <xsd:element ref="ns2:LegacyData" minOccurs="0"/>
                <xsd:element ref="ns2:TaxCatchAll" minOccurs="0"/>
                <xsd:element ref="ns2:m975189f4ba442ecbf67d4147307b177" minOccurs="0"/>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2:TaxCatchAllLabel" minOccurs="0"/>
                <xsd:element ref="ns3:MediaServiceLocation" minOccurs="0"/>
                <xsd:element ref="ns3:MediaLengthInSeconds" minOccurs="0"/>
                <xsd:element ref="ns3:lcf76f155ced4ddcb4097134ff3c332f" minOccurs="0"/>
                <xsd:element ref="ns3:_Flow_SignoffStatu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f34e0d-c96b-42b2-99b8-77b844361183" elementFormDefault="qualified">
    <xsd:import namespace="http://schemas.microsoft.com/office/2006/documentManagement/types"/>
    <xsd:import namespace="http://schemas.microsoft.com/office/infopath/2007/PartnerControls"/>
    <xsd:element name="Document_x0020_Notes" ma:index="2" nillable="true" ma:displayName="Document Notes" ma:internalName="Document_0x0020_Notes" ma:readOnly="false">
      <xsd:simpleType>
        <xsd:restriction base="dms:Note"/>
      </xsd:simpleType>
    </xsd:element>
    <xsd:element name="Security_x0020_Classification" ma:index="3" nillable="true" ma:displayName="Security Classification" ma:default="OFFICIAL" ma:format="Dropdown" ma:indexed="true" ma:internalName="Security_x0020_Classification" ma:readOnly="false">
      <xsd:simpleType>
        <xsd:restriction base="dms:Choice">
          <xsd:enumeration value="OFFICIAL"/>
          <xsd:enumeration value="OFFICIAL - SENSITIVE"/>
        </xsd:restriction>
      </xsd:simpleType>
    </xsd:element>
    <xsd:element name="Handling_x0020_Instructions" ma:index="4" nillable="true" ma:displayName="Handling Instructions" ma:internalName="Handling_x0020_Instructions" ma:readOnly="false">
      <xsd:simpleType>
        <xsd:restriction base="dms:Text">
          <xsd:maxLength value="255"/>
        </xsd:restriction>
      </xsd:simpleType>
    </xsd:element>
    <xsd:element name="Descriptor" ma:index="5" nillable="true" ma:displayName="Descriptor" ma:format="Dropdown" ma:indexed="true" ma:internalName="Descriptor" ma:readOnly="false">
      <xsd:simpleType>
        <xsd:restriction base="dms:Choice">
          <xsd:enumeration value="COMMERCIAL"/>
          <xsd:enumeration value="PERSONAL"/>
          <xsd:enumeration value="LOCSEN"/>
        </xsd:restriction>
      </xsd:simpleType>
    </xsd:element>
    <xsd:element name="Government_x0020_Body" ma:index="6" nillable="true" ma:displayName="Government Body" ma:default="BEIS" ma:internalName="Government_x0020_Body" ma:readOnly="false">
      <xsd:simpleType>
        <xsd:restriction base="dms:Text">
          <xsd:maxLength value="255"/>
        </xsd:restriction>
      </xsd:simpleType>
    </xsd:element>
    <xsd:element name="Retention_x0020_Label" ma:index="8" nillable="true" ma:displayName="Retention Label" ma:default="HMG PPP Review" ma:internalName="Retention_x0020_Label" ma:readOnly="false">
      <xsd:simpleType>
        <xsd:restriction base="dms:Text">
          <xsd:maxLength value="255"/>
        </xsd:restriction>
      </xsd:simpleType>
    </xsd:element>
    <xsd:element name="Date_x0020_Opened" ma:index="9" nillable="true" ma:displayName="Date Opened" ma:default="[today]" ma:format="DateOnly" ma:internalName="Date_x0020_Opened" ma:readOnly="false">
      <xsd:simpleType>
        <xsd:restriction base="dms:DateTime"/>
      </xsd:simpleType>
    </xsd:element>
    <xsd:element name="Date_x0020_Closed" ma:index="10" nillable="true" ma:displayName="Date Closed" ma:format="DateOnly" ma:internalName="Date_x0020_Closed" ma:readOnly="false">
      <xsd:simpleType>
        <xsd:restriction base="dms:DateTime"/>
      </xsd:simpleType>
    </xsd:element>
    <xsd:element name="National_x0020_Caveat" ma:index="11" nillable="true" ma:displayName="National Caveat" ma:format="Dropdown" ma:indexed="true" ma:internalName="National_x0020_Caveat" ma:readOnly="false">
      <xsd:simpleType>
        <xsd:restriction base="dms:Choice">
          <xsd:enumeration value="UK EYES ONLY"/>
        </xsd:restriction>
      </xsd:simpleType>
    </xsd:element>
    <xsd:element name="CIRRUSPreviousLocation" ma:index="12" nillable="true" ma:displayName="Previous Location" ma:description="The location the document previously resided in." ma:internalName="CIRRUSPreviousLocation" ma:readOnly="false">
      <xsd:simpleType>
        <xsd:restriction base="dms:Text">
          <xsd:maxLength value="255"/>
        </xsd:restriction>
      </xsd:simpleType>
    </xsd:element>
    <xsd:element name="CIRRUSPreviousID" ma:index="13" nillable="true" ma:displayName="Previous Id" ma:description="The id of the document in its previous location." ma:internalName="CIRRUSPreviousID" ma:readOnly="false">
      <xsd:simpleType>
        <xsd:restriction base="dms:Text">
          <xsd:maxLength value="255"/>
        </xsd:restriction>
      </xsd:simpleType>
    </xsd:element>
    <xsd:element name="CIRRUSPreviousRetentionPolicy" ma:index="14" nillable="true" ma:displayName="Previous Retention Policy" ma:description="The retention policy of the document in its previous location." ma:internalName="CIRRUSPreviousRetentionPolicy" ma:readOnly="false">
      <xsd:simpleType>
        <xsd:restriction base="dms:Note"/>
      </xsd:simpleType>
    </xsd:element>
    <xsd:element name="LegacyDocumentType" ma:index="15" nillable="true" ma:displayName="Legacy Document Type" ma:internalName="LegacyDocumentType" ma:readOnly="false">
      <xsd:simpleType>
        <xsd:restriction base="dms:Text">
          <xsd:maxLength value="255"/>
        </xsd:restriction>
      </xsd:simpleType>
    </xsd:element>
    <xsd:element name="LegacyAdditionalAuthors" ma:index="16" nillable="true" ma:displayName="Legacy Additional Authors" ma:internalName="LegacyAdditionalAuthors" ma:readOnly="false">
      <xsd:simpleType>
        <xsd:restriction base="dms:Note"/>
      </xsd:simpleType>
    </xsd:element>
    <xsd:element name="LegacyFileplanTarget" ma:index="17" nillable="true" ma:displayName="Legacy Fileplan Target" ma:internalName="LegacyFileplanTarget" ma:readOnly="false">
      <xsd:simpleType>
        <xsd:restriction base="dms:Text">
          <xsd:maxLength value="255"/>
        </xsd:restriction>
      </xsd:simpleType>
    </xsd:element>
    <xsd:element name="LegacyNumericClass" ma:index="18" nillable="true" ma:displayName="Legacy Numeric Class" ma:internalName="LegacyNumericClass" ma:readOnly="false">
      <xsd:simpleType>
        <xsd:restriction base="dms:Text">
          <xsd:maxLength value="255"/>
        </xsd:restriction>
      </xsd:simpleType>
    </xsd:element>
    <xsd:element name="LegacyFolderType" ma:index="19" nillable="true" ma:displayName="Legacy Folder Type" ma:internalName="LegacyFolderType" ma:readOnly="false">
      <xsd:simpleType>
        <xsd:restriction base="dms:Text">
          <xsd:maxLength value="255"/>
        </xsd:restriction>
      </xsd:simpleType>
    </xsd:element>
    <xsd:element name="LegacyCustodian" ma:index="20" nillable="true" ma:displayName="Legacy Custodian" ma:internalName="LegacyCustodian" ma:readOnly="false">
      <xsd:simpleType>
        <xsd:restriction base="dms:Note"/>
      </xsd:simpleType>
    </xsd:element>
    <xsd:element name="LegacyRecordFolderIdentifier" ma:index="21" nillable="true" ma:displayName="Legacy Record Folder Identifier" ma:internalName="LegacyRecordFolderIdentifier" ma:readOnly="false">
      <xsd:simpleType>
        <xsd:restriction base="dms:Text">
          <xsd:maxLength value="255"/>
        </xsd:restriction>
      </xsd:simpleType>
    </xsd:element>
    <xsd:element name="LegacyCopyright" ma:index="22" nillable="true" ma:displayName="Legacy Copyright" ma:internalName="LegacyCopyright" ma:readOnly="false">
      <xsd:simpleType>
        <xsd:restriction base="dms:Text">
          <xsd:maxLength value="255"/>
        </xsd:restriction>
      </xsd:simpleType>
    </xsd:element>
    <xsd:element name="LegacyLastModifiedDate" ma:index="23" nillable="true" ma:displayName="Legacy Last Modified Date" ma:format="DateTime" ma:internalName="LegacyLastModifiedDate" ma:readOnly="false">
      <xsd:simpleType>
        <xsd:restriction base="dms:DateTime"/>
      </xsd:simpleType>
    </xsd:element>
    <xsd:element name="LegacyModifier" ma:index="24" nillable="true" ma:displayName="Legacy Modifier" ma:SharePointGroup="0" ma:internalName="LegacyModifi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egacyFolder" ma:index="25" nillable="true" ma:displayName="Legacy Folder" ma:internalName="LegacyFolder" ma:readOnly="false">
      <xsd:simpleType>
        <xsd:restriction base="dms:Text">
          <xsd:maxLength value="255"/>
        </xsd:restriction>
      </xsd:simpleType>
    </xsd:element>
    <xsd:element name="LegacyContentType" ma:index="26" nillable="true" ma:displayName="Legacy Content Type" ma:internalName="LegacyContentType" ma:readOnly="false">
      <xsd:simpleType>
        <xsd:restriction base="dms:Text">
          <xsd:maxLength value="255"/>
        </xsd:restriction>
      </xsd:simpleType>
    </xsd:element>
    <xsd:element name="LegacyExpiryReviewDate" ma:index="27" nillable="true" ma:displayName="Legacy Expiry Review Date" ma:format="DateTime" ma:internalName="LegacyExpiryReviewDate" ma:readOnly="false">
      <xsd:simpleType>
        <xsd:restriction base="dms:DateTime"/>
      </xsd:simpleType>
    </xsd:element>
    <xsd:element name="LegacyLastActionDate" ma:index="28" nillable="true" ma:displayName="Legacy Last Action Date" ma:format="DateTime" ma:internalName="LegacyLastActionDate" ma:readOnly="false">
      <xsd:simpleType>
        <xsd:restriction base="dms:DateTime"/>
      </xsd:simpleType>
    </xsd:element>
    <xsd:element name="LegacyProtectiveMarking" ma:index="29" nillable="true" ma:displayName="Legacy Protective Marking" ma:internalName="LegacyProtectiveMarking" ma:readOnly="false">
      <xsd:simpleType>
        <xsd:restriction base="dms:Text">
          <xsd:maxLength value="255"/>
        </xsd:restriction>
      </xsd:simpleType>
    </xsd:element>
    <xsd:element name="LegacyDescriptor" ma:index="30" nillable="true" ma:displayName="Legacy Descriptor" ma:internalName="LegacyDescriptor" ma:readOnly="false">
      <xsd:simpleType>
        <xsd:restriction base="dms:Note"/>
      </xsd:simpleType>
    </xsd:element>
    <xsd:element name="LegacyTags" ma:index="31" nillable="true" ma:displayName="Legacy Tags" ma:internalName="LegacyTags" ma:readOnly="false">
      <xsd:simpleType>
        <xsd:restriction base="dms:Note"/>
      </xsd:simpleType>
    </xsd:element>
    <xsd:element name="LegacyReferencesFromOtherItems" ma:index="32" nillable="true" ma:displayName="Legacy References From Other Items" ma:internalName="LegacyReferencesFromOtherItems" ma:readOnly="false">
      <xsd:simpleType>
        <xsd:restriction base="dms:Text">
          <xsd:maxLength value="255"/>
        </xsd:restriction>
      </xsd:simpleType>
    </xsd:element>
    <xsd:element name="LegacyReferencesToOtherItems" ma:index="33" nillable="true" ma:displayName="Legacy References To Other Items" ma:internalName="LegacyReferencesToOtherItems" ma:readOnly="false">
      <xsd:simpleType>
        <xsd:restriction base="dms:Note"/>
      </xsd:simpleType>
    </xsd:element>
    <xsd:element name="LegacyStatusonTransfer" ma:index="34" nillable="true" ma:displayName="Legacy Status on Transfer" ma:internalName="LegacyStatusonTransfer" ma:readOnly="false">
      <xsd:simpleType>
        <xsd:restriction base="dms:Text">
          <xsd:maxLength value="255"/>
        </xsd:restriction>
      </xsd:simpleType>
    </xsd:element>
    <xsd:element name="LegacyDateClosed" ma:index="35" nillable="true" ma:displayName="Legacy Date Closed" ma:format="DateOnly" ma:internalName="LegacyDateClosed" ma:readOnly="false">
      <xsd:simpleType>
        <xsd:restriction base="dms:DateTime"/>
      </xsd:simpleType>
    </xsd:element>
    <xsd:element name="LegacyRecordCategoryIdentifier" ma:index="36" nillable="true" ma:displayName="Legacy Record Category Identifier" ma:internalName="LegacyRecordCategoryIdentifier" ma:readOnly="false">
      <xsd:simpleType>
        <xsd:restriction base="dms:Text">
          <xsd:maxLength value="255"/>
        </xsd:restriction>
      </xsd:simpleType>
    </xsd:element>
    <xsd:element name="LegacyDispositionAsOfDate" ma:index="37" nillable="true" ma:displayName="Legacy Disposition as of Date" ma:format="DateOnly" ma:internalName="LegacyDispositionAsOfDate" ma:readOnly="false">
      <xsd:simpleType>
        <xsd:restriction base="dms:DateTime"/>
      </xsd:simpleType>
    </xsd:element>
    <xsd:element name="LegacyHomeLocation" ma:index="38" nillable="true" ma:displayName="Legacy Home Location" ma:internalName="LegacyHomeLocation" ma:readOnly="false">
      <xsd:simpleType>
        <xsd:restriction base="dms:Text">
          <xsd:maxLength value="255"/>
        </xsd:restriction>
      </xsd:simpleType>
    </xsd:element>
    <xsd:element name="LegacyCurrentLocation" ma:index="39" nillable="true" ma:displayName="Legacy Current Location" ma:internalName="LegacyCurrentLocation" ma:readOnly="false">
      <xsd:simpleType>
        <xsd:restriction base="dms:Text">
          <xsd:maxLength value="255"/>
        </xsd:restriction>
      </xsd:simpleType>
    </xsd:element>
    <xsd:element name="LegacyPhysicalFormat" ma:index="40" nillable="true" ma:displayName="Legacy Physical Format" ma:default="0" ma:internalName="LegacyPhysicalFormat" ma:readOnly="false">
      <xsd:simpleType>
        <xsd:restriction base="dms:Boolean"/>
      </xsd:simpleType>
    </xsd:element>
    <xsd:element name="LegacyCaseReferenceNumber" ma:index="41" nillable="true" ma:displayName="Legacy Case Reference Number" ma:internalName="LegacyCaseReferenceNumber" ma:readOnly="false">
      <xsd:simpleType>
        <xsd:restriction base="dms:Note"/>
      </xsd:simpleType>
    </xsd:element>
    <xsd:element name="LegacyDateFileReceived" ma:index="42" nillable="true" ma:displayName="Legacy Date File Received" ma:format="DateOnly" ma:internalName="LegacyDateFileReceived" ma:readOnly="false">
      <xsd:simpleType>
        <xsd:restriction base="dms:DateTime"/>
      </xsd:simpleType>
    </xsd:element>
    <xsd:element name="LegacyDateFileRequested" ma:index="43" nillable="true" ma:displayName="Legacy Date File Requested" ma:format="DateOnly" ma:internalName="LegacyDateFileRequested" ma:readOnly="false">
      <xsd:simpleType>
        <xsd:restriction base="dms:DateTime"/>
      </xsd:simpleType>
    </xsd:element>
    <xsd:element name="LegacyDateFileReturned" ma:index="44" nillable="true" ma:displayName="Legacy Date File Returned" ma:format="DateOnly" ma:internalName="LegacyDateFileReturned" ma:readOnly="false">
      <xsd:simpleType>
        <xsd:restriction base="dms:DateTime"/>
      </xsd:simpleType>
    </xsd:element>
    <xsd:element name="LegacyMinister" ma:index="45" nillable="true" ma:displayName="Legacy Minister" ma:internalName="LegacyMinister" ma:readOnly="false">
      <xsd:simpleType>
        <xsd:restriction base="dms:Text">
          <xsd:maxLength value="255"/>
        </xsd:restriction>
      </xsd:simpleType>
    </xsd:element>
    <xsd:element name="LegacyMP" ma:index="46" nillable="true" ma:displayName="Legacy MP" ma:internalName="LegacyMP" ma:readOnly="false">
      <xsd:simpleType>
        <xsd:restriction base="dms:Text">
          <xsd:maxLength value="255"/>
        </xsd:restriction>
      </xsd:simpleType>
    </xsd:element>
    <xsd:element name="LegacyFolderNotes" ma:index="47" nillable="true" ma:displayName="Legacy Folder Notes" ma:internalName="LegacyFolderNotes" ma:readOnly="false">
      <xsd:simpleType>
        <xsd:restriction base="dms:Note"/>
      </xsd:simpleType>
    </xsd:element>
    <xsd:element name="LegacyPhysicalItemLocation" ma:index="48" nillable="true" ma:displayName="Legacy Physical Item Location" ma:format="Dropdown" ma:internalName="LegacyPhysicalItemLocation" ma:readOnly="false">
      <xsd:simpleType>
        <xsd:restriction base="dms:Choice">
          <xsd:enumeration value="Off-Site"/>
          <xsd:enumeration value="TNA"/>
          <xsd:enumeration value="DECC"/>
        </xsd:restriction>
      </xsd:simpleType>
    </xsd:element>
    <xsd:element name="LegacyDocumentLink" ma:index="49" nillable="true" ma:displayName="Legacy Document Link" ma:internalName="LegacyDocumentLink" ma:readOnly="false">
      <xsd:simpleType>
        <xsd:restriction base="dms:Text">
          <xsd:maxLength value="255"/>
        </xsd:restriction>
      </xsd:simpleType>
    </xsd:element>
    <xsd:element name="LegacyFolderLink" ma:index="50" nillable="true" ma:displayName="Legacy Folder Link" ma:internalName="LegacyFolderLink" ma:readOnly="false">
      <xsd:simpleType>
        <xsd:restriction base="dms:Text">
          <xsd:maxLength value="255"/>
        </xsd:restriction>
      </xsd:simpleType>
    </xsd:element>
    <xsd:element name="LegacyRequestType" ma:index="51" nillable="true" ma:displayName="Legacy Request Type" ma:format="Dropdown" ma:internalName="LegacyRequestType" ma:readOnly="false">
      <xsd:simpleType>
        <xsd:restriction base="dms:Choice">
          <xsd:enumeration value="FOI"/>
          <xsd:enumeration value="EIR"/>
          <xsd:enumeration value="PQ"/>
          <xsd:enumeration value="MC"/>
        </xsd:restriction>
      </xsd:simpleType>
    </xsd:element>
    <xsd:element name="LegacyData" ma:index="53" nillable="true" ma:displayName="Legacy Data" ma:internalName="LegacyData" ma:readOnly="false">
      <xsd:simpleType>
        <xsd:restriction base="dms:Note"/>
      </xsd:simpleType>
    </xsd:element>
    <xsd:element name="TaxCatchAll" ma:index="54" nillable="true" ma:displayName="Taxonomy Catch All Column" ma:hidden="true" ma:list="{69ffa0d4-d15a-417a-af6f-753beaa1bb89}" ma:internalName="TaxCatchAll" ma:showField="CatchAllData" ma:web="78f34e0d-c96b-42b2-99b8-77b844361183">
      <xsd:complexType>
        <xsd:complexContent>
          <xsd:extension base="dms:MultiChoiceLookup">
            <xsd:sequence>
              <xsd:element name="Value" type="dms:Lookup" maxOccurs="unbounded" minOccurs="0" nillable="true"/>
            </xsd:sequence>
          </xsd:extension>
        </xsd:complexContent>
      </xsd:complexType>
    </xsd:element>
    <xsd:element name="m975189f4ba442ecbf67d4147307b177" ma:index="59" nillable="true" ma:taxonomy="true" ma:internalName="m975189f4ba442ecbf67d4147307b177" ma:taxonomyFieldName="Business_x0020_Unit" ma:displayName="Business Unit" ma:readOnly="false" ma:default="4;#Benefits Realisation|337b0f54-0f39-4a74-9c7d-5b0f4a07fbbe"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_dlc_DocId" ma:index="61" nillable="true" ma:displayName="Document ID Value" ma:description="The value of the document ID assigned to this item." ma:internalName="_dlc_DocId" ma:readOnly="true">
      <xsd:simpleType>
        <xsd:restriction base="dms:Text"/>
      </xsd:simpleType>
    </xsd:element>
    <xsd:element name="_dlc_DocIdUrl" ma:index="6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4" nillable="true" ma:displayName="Persist ID" ma:description="Keep ID on add." ma:hidden="true" ma:internalName="_dlc_DocIdPersistId" ma:readOnly="true">
      <xsd:simpleType>
        <xsd:restriction base="dms:Boolean"/>
      </xsd:simpleType>
    </xsd:element>
    <xsd:element name="SharedWithUsers" ma:index="65"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6" nillable="true" ma:displayName="Shared With Details" ma:internalName="SharedWithDetails" ma:readOnly="true">
      <xsd:simpleType>
        <xsd:restriction base="dms:Note">
          <xsd:maxLength value="255"/>
        </xsd:restriction>
      </xsd:simpleType>
    </xsd:element>
    <xsd:element name="TaxCatchAllLabel" ma:index="76" nillable="true" ma:displayName="Taxonomy Catch All Column1" ma:hidden="true" ma:list="{69ffa0d4-d15a-417a-af6f-753beaa1bb89}" ma:internalName="TaxCatchAllLabel" ma:readOnly="true" ma:showField="CatchAllDataLabel" ma:web="78f34e0d-c96b-42b2-99b8-77b84436118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06df7e-f5df-4eef-bca1-5efbf40df90c" elementFormDefault="qualified">
    <xsd:import namespace="http://schemas.microsoft.com/office/2006/documentManagement/types"/>
    <xsd:import namespace="http://schemas.microsoft.com/office/infopath/2007/PartnerControls"/>
    <xsd:element name="BenefitsEvaluation" ma:index="52" nillable="true" ma:displayName="Area" ma:default="Benefits &amp; Evaluation" ma:internalName="BenefitsEvaluation" ma:readOnly="false">
      <xsd:simpleType>
        <xsd:restriction base="dms:Text">
          <xsd:maxLength value="255"/>
        </xsd:restriction>
      </xsd:simpleType>
    </xsd:element>
    <xsd:element name="MediaServiceMetadata" ma:index="67" nillable="true" ma:displayName="MediaServiceMetadata" ma:hidden="true" ma:internalName="MediaServiceMetadata" ma:readOnly="true">
      <xsd:simpleType>
        <xsd:restriction base="dms:Note"/>
      </xsd:simpleType>
    </xsd:element>
    <xsd:element name="MediaServiceFastMetadata" ma:index="68" nillable="true" ma:displayName="MediaServiceFastMetadata" ma:hidden="true" ma:internalName="MediaServiceFastMetadata" ma:readOnly="true">
      <xsd:simpleType>
        <xsd:restriction base="dms:Note"/>
      </xsd:simpleType>
    </xsd:element>
    <xsd:element name="MediaServiceAutoKeyPoints" ma:index="69" nillable="true" ma:displayName="MediaServiceAutoKeyPoints" ma:hidden="true" ma:internalName="MediaServiceAutoKeyPoints" ma:readOnly="true">
      <xsd:simpleType>
        <xsd:restriction base="dms:Note"/>
      </xsd:simpleType>
    </xsd:element>
    <xsd:element name="MediaServiceKeyPoints" ma:index="70" nillable="true" ma:displayName="KeyPoints" ma:internalName="MediaServiceKeyPoints" ma:readOnly="true">
      <xsd:simpleType>
        <xsd:restriction base="dms:Note">
          <xsd:maxLength value="255"/>
        </xsd:restriction>
      </xsd:simpleType>
    </xsd:element>
    <xsd:element name="MediaServiceDateTaken" ma:index="71" nillable="true" ma:displayName="MediaServiceDateTaken" ma:hidden="true" ma:internalName="MediaServiceDateTaken" ma:readOnly="true">
      <xsd:simpleType>
        <xsd:restriction base="dms:Text"/>
      </xsd:simpleType>
    </xsd:element>
    <xsd:element name="MediaServiceAutoTags" ma:index="72" nillable="true" ma:displayName="Tags" ma:internalName="MediaServiceAutoTags" ma:readOnly="true">
      <xsd:simpleType>
        <xsd:restriction base="dms:Text"/>
      </xsd:simpleType>
    </xsd:element>
    <xsd:element name="MediaServiceGenerationTime" ma:index="73" nillable="true" ma:displayName="MediaServiceGenerationTime" ma:hidden="true" ma:internalName="MediaServiceGenerationTime" ma:readOnly="true">
      <xsd:simpleType>
        <xsd:restriction base="dms:Text"/>
      </xsd:simpleType>
    </xsd:element>
    <xsd:element name="MediaServiceEventHashCode" ma:index="74" nillable="true" ma:displayName="MediaServiceEventHashCode" ma:hidden="true" ma:internalName="MediaServiceEventHashCode" ma:readOnly="true">
      <xsd:simpleType>
        <xsd:restriction base="dms:Text"/>
      </xsd:simpleType>
    </xsd:element>
    <xsd:element name="MediaServiceOCR" ma:index="75" nillable="true" ma:displayName="Extracted Text" ma:internalName="MediaServiceOCR" ma:readOnly="true">
      <xsd:simpleType>
        <xsd:restriction base="dms:Note">
          <xsd:maxLength value="255"/>
        </xsd:restriction>
      </xsd:simpleType>
    </xsd:element>
    <xsd:element name="MediaServiceLocation" ma:index="77" nillable="true" ma:displayName="Location" ma:internalName="MediaServiceLocation" ma:readOnly="true">
      <xsd:simpleType>
        <xsd:restriction base="dms:Text"/>
      </xsd:simpleType>
    </xsd:element>
    <xsd:element name="MediaLengthInSeconds" ma:index="78" nillable="true" ma:displayName="Length (seconds)" ma:internalName="MediaLengthInSeconds" ma:readOnly="true">
      <xsd:simpleType>
        <xsd:restriction base="dms:Unknown"/>
      </xsd:simpleType>
    </xsd:element>
    <xsd:element name="lcf76f155ced4ddcb4097134ff3c332f" ma:index="80"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_Flow_SignoffStatus" ma:index="81" nillable="true" ma:displayName="Sign-off status" ma:internalName="Sign_x002d_off_x0020_status">
      <xsd:simpleType>
        <xsd:restriction base="dms:Text"/>
      </xsd:simpleType>
    </xsd:element>
    <xsd:element name="MediaServiceObjectDetectorVersions" ma:index="8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83" nillable="true" ma:displayName="MediaServiceSearchProperties" ma:hidden="true" ma:internalName="MediaServiceSearchProperties" ma:readOnly="true">
      <xsd:simpleType>
        <xsd:restriction base="dms:Note"/>
      </xsd:simpleType>
    </xsd:element>
    <xsd:element name="MediaServiceBillingMetadata" ma:index="8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BenefitsEvaluation xmlns="8c06df7e-f5df-4eef-bca1-5efbf40df90c">Benefits &amp; Evaluation</BenefitsEvaluation>
    <_dlc_DocId xmlns="78f34e0d-c96b-42b2-99b8-77b844361183">HFMR37X5V2JZ-1220936107-114656</_dlc_DocId>
    <TaxCatchAll xmlns="78f34e0d-c96b-42b2-99b8-77b844361183">
      <Value>4</Value>
    </TaxCatchAll>
    <m975189f4ba442ecbf67d4147307b177 xmlns="78f34e0d-c96b-42b2-99b8-77b844361183">
      <Terms xmlns="http://schemas.microsoft.com/office/infopath/2007/PartnerControls">
        <TermInfo xmlns="http://schemas.microsoft.com/office/infopath/2007/PartnerControls">
          <TermName xmlns="http://schemas.microsoft.com/office/infopath/2007/PartnerControls">Benefits Realisation</TermName>
          <TermId xmlns="http://schemas.microsoft.com/office/infopath/2007/PartnerControls">337b0f54-0f39-4a74-9c7d-5b0f4a07fbbe</TermId>
        </TermInfo>
      </Terms>
    </m975189f4ba442ecbf67d4147307b177>
    <Retention_x0020_Label xmlns="78f34e0d-c96b-42b2-99b8-77b844361183">HMG PPP Review</Retention_x0020_Label>
    <LegacyPhysicalFormat xmlns="78f34e0d-c96b-42b2-99b8-77b844361183">false</LegacyPhysicalFormat>
    <Government_x0020_Body xmlns="78f34e0d-c96b-42b2-99b8-77b844361183">BEIS</Government_x0020_Body>
    <Date_x0020_Opened xmlns="78f34e0d-c96b-42b2-99b8-77b844361183">2026-01-07T16:46:47+00:00</Date_x0020_Opened>
    <Security_x0020_Classification xmlns="78f34e0d-c96b-42b2-99b8-77b844361183">OFFICIAL</Security_x0020_Classification>
    <_dlc_DocIdUrl xmlns="78f34e0d-c96b-42b2-99b8-77b844361183">
      <Url>https://beisgov.sharepoint.com/sites/SMIP-Benefits-199/_layouts/15/DocIdRedir.aspx?ID=HFMR37X5V2JZ-1220936107-114656</Url>
      <Description>HFMR37X5V2JZ-1220936107-114656</Description>
    </_dlc_DocIdUrl>
    <LegacyDispositionAsOfDate xmlns="78f34e0d-c96b-42b2-99b8-77b844361183" xsi:nil="true"/>
    <LegacyDateFileReceived xmlns="78f34e0d-c96b-42b2-99b8-77b844361183" xsi:nil="true"/>
    <LegacyRecordCategoryIdentifier xmlns="78f34e0d-c96b-42b2-99b8-77b844361183" xsi:nil="true"/>
    <LegacyRequestType xmlns="78f34e0d-c96b-42b2-99b8-77b844361183" xsi:nil="true"/>
    <LegacyLastModifiedDate xmlns="78f34e0d-c96b-42b2-99b8-77b844361183" xsi:nil="true"/>
    <LegacyHomeLocation xmlns="78f34e0d-c96b-42b2-99b8-77b844361183" xsi:nil="true"/>
    <LegacyPhysicalItemLocation xmlns="78f34e0d-c96b-42b2-99b8-77b844361183" xsi:nil="true"/>
    <lcf76f155ced4ddcb4097134ff3c332f xmlns="8c06df7e-f5df-4eef-bca1-5efbf40df90c">
      <Terms xmlns="http://schemas.microsoft.com/office/infopath/2007/PartnerControls"/>
    </lcf76f155ced4ddcb4097134ff3c332f>
    <_Flow_SignoffStatus xmlns="8c06df7e-f5df-4eef-bca1-5efbf40df90c" xsi:nil="true"/>
    <LegacyTags xmlns="78f34e0d-c96b-42b2-99b8-77b844361183" xsi:nil="true"/>
    <LegacyDocumentLink xmlns="78f34e0d-c96b-42b2-99b8-77b844361183" xsi:nil="true"/>
    <LegacyDateClosed xmlns="78f34e0d-c96b-42b2-99b8-77b844361183" xsi:nil="true"/>
    <LegacyCustodian xmlns="78f34e0d-c96b-42b2-99b8-77b844361183" xsi:nil="true"/>
    <LegacyCaseReferenceNumber xmlns="78f34e0d-c96b-42b2-99b8-77b844361183" xsi:nil="true"/>
    <LegacyAdditionalAuthors xmlns="78f34e0d-c96b-42b2-99b8-77b844361183" xsi:nil="true"/>
    <LegacyCopyright xmlns="78f34e0d-c96b-42b2-99b8-77b844361183" xsi:nil="true"/>
    <LegacyExpiryReviewDate xmlns="78f34e0d-c96b-42b2-99b8-77b844361183" xsi:nil="true"/>
    <LegacyDescriptor xmlns="78f34e0d-c96b-42b2-99b8-77b844361183" xsi:nil="true"/>
    <Handling_x0020_Instructions xmlns="78f34e0d-c96b-42b2-99b8-77b844361183" xsi:nil="true"/>
    <CIRRUSPreviousRetentionPolicy xmlns="78f34e0d-c96b-42b2-99b8-77b844361183" xsi:nil="true"/>
    <LegacyLastActionDate xmlns="78f34e0d-c96b-42b2-99b8-77b844361183" xsi:nil="true"/>
    <LegacyCurrentLocation xmlns="78f34e0d-c96b-42b2-99b8-77b844361183" xsi:nil="true"/>
    <LegacyMinister xmlns="78f34e0d-c96b-42b2-99b8-77b844361183" xsi:nil="true"/>
    <LegacyMP xmlns="78f34e0d-c96b-42b2-99b8-77b844361183" xsi:nil="true"/>
    <Document_x0020_Notes xmlns="78f34e0d-c96b-42b2-99b8-77b844361183" xsi:nil="true"/>
    <CIRRUSPreviousID xmlns="78f34e0d-c96b-42b2-99b8-77b844361183" xsi:nil="true"/>
    <LegacyFileplanTarget xmlns="78f34e0d-c96b-42b2-99b8-77b844361183" xsi:nil="true"/>
    <LegacyFolderType xmlns="78f34e0d-c96b-42b2-99b8-77b844361183" xsi:nil="true"/>
    <LegacyRecordFolderIdentifier xmlns="78f34e0d-c96b-42b2-99b8-77b844361183" xsi:nil="true"/>
    <LegacyFolder xmlns="78f34e0d-c96b-42b2-99b8-77b844361183" xsi:nil="true"/>
    <LegacyStatusonTransfer xmlns="78f34e0d-c96b-42b2-99b8-77b844361183" xsi:nil="true"/>
    <LegacyModifier xmlns="78f34e0d-c96b-42b2-99b8-77b844361183">
      <UserInfo>
        <DisplayName/>
        <AccountId xsi:nil="true"/>
        <AccountType/>
      </UserInfo>
    </LegacyModifier>
    <LegacyFolderNotes xmlns="78f34e0d-c96b-42b2-99b8-77b844361183" xsi:nil="true"/>
    <Date_x0020_Closed xmlns="78f34e0d-c96b-42b2-99b8-77b844361183" xsi:nil="true"/>
    <CIRRUSPreviousLocation xmlns="78f34e0d-c96b-42b2-99b8-77b844361183" xsi:nil="true"/>
    <LegacyNumericClass xmlns="78f34e0d-c96b-42b2-99b8-77b844361183" xsi:nil="true"/>
    <LegacyProtectiveMarking xmlns="78f34e0d-c96b-42b2-99b8-77b844361183" xsi:nil="true"/>
    <LegacyReferencesToOtherItems xmlns="78f34e0d-c96b-42b2-99b8-77b844361183" xsi:nil="true"/>
    <LegacyDateFileRequested xmlns="78f34e0d-c96b-42b2-99b8-77b844361183" xsi:nil="true"/>
    <LegacyDateFileReturned xmlns="78f34e0d-c96b-42b2-99b8-77b844361183" xsi:nil="true"/>
    <Descriptor xmlns="78f34e0d-c96b-42b2-99b8-77b844361183" xsi:nil="true"/>
    <National_x0020_Caveat xmlns="78f34e0d-c96b-42b2-99b8-77b844361183" xsi:nil="true"/>
    <LegacyFolderLink xmlns="78f34e0d-c96b-42b2-99b8-77b844361183" xsi:nil="true"/>
    <LegacyDocumentType xmlns="78f34e0d-c96b-42b2-99b8-77b844361183" xsi:nil="true"/>
    <LegacyContentType xmlns="78f34e0d-c96b-42b2-99b8-77b844361183" xsi:nil="true"/>
    <LegacyReferencesFromOtherItems xmlns="78f34e0d-c96b-42b2-99b8-77b844361183" xsi:nil="true"/>
    <LegacyData xmlns="78f34e0d-c96b-42b2-99b8-77b8443611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B71E52E-8E1C-49F6-B67F-0AB82C1BB4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f34e0d-c96b-42b2-99b8-77b844361183"/>
    <ds:schemaRef ds:uri="8c06df7e-f5df-4eef-bca1-5efbf40df9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14C3FD-0140-4B32-AE48-16049B8CA0AA}">
  <ds:schemaRefs>
    <ds:schemaRef ds:uri="http://schemas.microsoft.com/office/2006/metadata/properties"/>
    <ds:schemaRef ds:uri="http://schemas.microsoft.com/office/infopath/2007/PartnerControls"/>
    <ds:schemaRef ds:uri="8c06df7e-f5df-4eef-bca1-5efbf40df90c"/>
    <ds:schemaRef ds:uri="78f34e0d-c96b-42b2-99b8-77b844361183"/>
  </ds:schemaRefs>
</ds:datastoreItem>
</file>

<file path=customXml/itemProps3.xml><?xml version="1.0" encoding="utf-8"?>
<ds:datastoreItem xmlns:ds="http://schemas.openxmlformats.org/officeDocument/2006/customXml" ds:itemID="{28029C31-C2F5-42E2-92DC-D5AE2F7CE8BA}">
  <ds:schemaRefs>
    <ds:schemaRef ds:uri="http://schemas.microsoft.com/sharepoint/v3/contenttype/forms"/>
  </ds:schemaRefs>
</ds:datastoreItem>
</file>

<file path=customXml/itemProps4.xml><?xml version="1.0" encoding="utf-8"?>
<ds:datastoreItem xmlns:ds="http://schemas.openxmlformats.org/officeDocument/2006/customXml" ds:itemID="{39A081A3-051B-4EDB-989D-0B6199E52C37}">
  <ds:schemaRefs>
    <ds:schemaRef ds:uri="http://schemas.microsoft.com/sharepoint/events"/>
  </ds:schemaRefs>
</ds:datastoreItem>
</file>

<file path=docMetadata/LabelInfo.xml><?xml version="1.0" encoding="utf-8"?>
<clbl:labelList xmlns:clbl="http://schemas.microsoft.com/office/2020/mipLabelMetadata">
  <clbl:label id="{ba62f585-b40f-4ab9-bafe-39150f03d124}" enabled="1" method="Privilege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Cover Sheet</vt:lpstr>
      <vt:lpstr>Contents</vt:lpstr>
      <vt:lpstr>Data Dictionary</vt:lpstr>
      <vt:lpstr>Notes</vt:lpstr>
      <vt:lpstr>Table 1</vt:lpstr>
      <vt:lpstr>Table 2</vt:lpstr>
      <vt:lpstr>Table 3</vt:lpstr>
      <vt:lpstr>Table 4</vt:lpstr>
      <vt:lpstr>LargeSupplier_Installs</vt:lpstr>
      <vt:lpstr>LargeSupplier_Operating</vt:lpstr>
      <vt:lpstr>SmallSupplier_Installs</vt:lpstr>
      <vt:lpstr>SmallSupplier_Operating</vt:lpstr>
      <vt:lpstr>Notes!Print_Area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Kerai, Mita (Energy Security)</dc:creator>
  <cp:keywords/>
  <dc:description/>
  <cp:lastModifiedBy>Kerai, Mita (Energy Security)</cp:lastModifiedBy>
  <cp:revision/>
  <dcterms:created xsi:type="dcterms:W3CDTF">2026-01-07T16:46:49Z</dcterms:created>
  <dcterms:modified xsi:type="dcterms:W3CDTF">2026-08-17T15:34:23Z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4;#Benefits Realisation|337b0f54-0f39-4a74-9c7d-5b0f4a07fbbe</vt:lpwstr>
  </property>
  <property fmtid="{D5CDD505-2E9C-101B-9397-08002B2CF9AE}" pid="3" name="ContentTypeId">
    <vt:lpwstr>0x01010050B53115975AC0499E4565A2B32FA4EA</vt:lpwstr>
  </property>
  <property fmtid="{D5CDD505-2E9C-101B-9397-08002B2CF9AE}" pid="4" name="_dlc_DocIdItemGuid">
    <vt:lpwstr>52be1cc6-ca63-4864-9189-c538e62a9186</vt:lpwstr>
  </property>
  <property fmtid="{D5CDD505-2E9C-101B-9397-08002B2CF9AE}" pid="5" name="MediaServiceImageTags">
    <vt:lpwstr/>
  </property>
  <property fmtid="{D5CDD505-2E9C-101B-9397-08002B2CF9AE}" pid="6" name="Business_x0020_Unit">
    <vt:lpwstr>4;#Benefits Realisation|337b0f54-0f39-4a74-9c7d-5b0f4a07fbbe</vt:lpwstr>
  </property>
</Properties>
</file>