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77310A2B-3E94-43BA-8A83-5B772B074FDC}" xr6:coauthVersionLast="47" xr6:coauthVersionMax="47" xr10:uidLastSave="{00000000-0000-0000-0000-000000000000}"/>
  <workbookProtection workbookAlgorithmName="SHA-512" workbookHashValue="wLoq1kC/yZioGibj6d8HZZNrE8Us5ML74PB+j03O+QbpyT+l2Q9usWzMTp9ffrK4B6drZByMSzSSrkB16cAeOg==" workbookSaltValue="q9YzU2Ib5O3AOTgF5p+rUg==" workbookSpinCount="100000" lockStructure="1"/>
  <bookViews>
    <workbookView xWindow="28680" yWindow="2475" windowWidth="23280" windowHeight="15000" xr2:uid="{00000000-000D-0000-FFFF-FFFF00000000}"/>
  </bookViews>
  <sheets>
    <sheet name="Cover_sheet" sheetId="16" r:id="rId1"/>
    <sheet name="config" sheetId="18" state="hidden" r:id="rId2"/>
    <sheet name="QA" sheetId="19" state="hidden" r:id="rId3"/>
    <sheet name="Contents" sheetId="17" r:id="rId4"/>
    <sheet name="Data" sheetId="7" r:id="rId5"/>
    <sheet name="FIRE0706_raw" sheetId="6" state="hidden" r:id="rId6"/>
    <sheet name="FIRE0706" sheetId="15" r:id="rId7"/>
  </sheets>
  <externalReferences>
    <externalReference r:id="rId8"/>
    <externalReference r:id="rId9"/>
  </externalReferences>
  <definedNames>
    <definedName name="_xlnm._FilterDatabase" localSheetId="4" hidden="1">Data!$A$1:$C$137289</definedName>
    <definedName name="bb">'[1]Succ apps, retire &amp; resig 0203'!$A$5:$S$58</definedName>
    <definedName name="_xlnm.Print_Area" localSheetId="3">Contents!$A$1:$E$7</definedName>
    <definedName name="_xlnm.Print_Area" localSheetId="6">FIRE0706!$A$1:$L$40</definedName>
    <definedName name="_xlnm.Print_Titles" localSheetId="6">FIRE0706!$A:$A</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6" l="1"/>
  <c r="A8" i="16"/>
  <c r="D7" i="17" l="1"/>
  <c r="D6" i="17"/>
  <c r="A35" i="15"/>
  <c r="A2" i="17"/>
  <c r="A10" i="16"/>
  <c r="A5" i="16"/>
  <c r="A3" i="16"/>
  <c r="B3" i="6"/>
  <c r="F18" i="6" s="1" a="1"/>
  <c r="F18" i="6" s="1"/>
  <c r="E10" i="6" l="1" a="1"/>
  <c r="E10" i="6" s="1"/>
  <c r="E10" i="15" s="1"/>
  <c r="C11" i="6" a="1"/>
  <c r="C11" i="6" s="1"/>
  <c r="F16" i="6" a="1"/>
  <c r="F16" i="6" s="1"/>
  <c r="F16" i="15" s="1"/>
  <c r="E11" i="6" a="1"/>
  <c r="E11" i="6" s="1"/>
  <c r="E7" i="6" a="1"/>
  <c r="E7" i="6" s="1"/>
  <c r="E7" i="15" s="1"/>
  <c r="D13" i="6" a="1"/>
  <c r="D13" i="6" s="1"/>
  <c r="D13" i="15" s="1"/>
  <c r="C8" i="6" a="1"/>
  <c r="C8" i="6" s="1"/>
  <c r="C8" i="15" s="1"/>
  <c r="E13" i="6" a="1"/>
  <c r="E13" i="6" s="1"/>
  <c r="E13" i="15" s="1"/>
  <c r="C19" i="6" a="1"/>
  <c r="C19" i="6" s="1"/>
  <c r="D16" i="6" a="1"/>
  <c r="D16" i="6" s="1"/>
  <c r="D16" i="15" s="1"/>
  <c r="C7" i="6" a="1"/>
  <c r="C7" i="6" s="1"/>
  <c r="C7" i="15" s="1"/>
  <c r="D7" i="6" a="1"/>
  <c r="D7" i="6" s="1"/>
  <c r="D7" i="15" s="1"/>
  <c r="D17" i="6" a="1"/>
  <c r="D17" i="6" s="1"/>
  <c r="D8" i="6" a="1"/>
  <c r="D8" i="6" s="1"/>
  <c r="F13" i="6" a="1"/>
  <c r="F13" i="6" s="1"/>
  <c r="D19" i="6" a="1"/>
  <c r="D19" i="6" s="1"/>
  <c r="C20" i="6" a="1"/>
  <c r="C20" i="6" s="1"/>
  <c r="C20" i="15" s="1"/>
  <c r="D11" i="6" a="1"/>
  <c r="D11" i="6" s="1"/>
  <c r="D11" i="15" s="1"/>
  <c r="C13" i="6" a="1"/>
  <c r="C13" i="6" s="1"/>
  <c r="E17" i="6" a="1"/>
  <c r="E17" i="6" s="1"/>
  <c r="E17" i="15" s="1"/>
  <c r="E8" i="6" a="1"/>
  <c r="E8" i="6" s="1"/>
  <c r="E8" i="15" s="1"/>
  <c r="C14" i="6" a="1"/>
  <c r="C14" i="6" s="1"/>
  <c r="E19" i="6" a="1"/>
  <c r="E19" i="6" s="1"/>
  <c r="E19" i="15" s="1"/>
  <c r="D20" i="6" a="1"/>
  <c r="D20" i="6" s="1"/>
  <c r="C16" i="6" a="1"/>
  <c r="C16" i="6" s="1"/>
  <c r="E16" i="6" a="1"/>
  <c r="E16" i="6" s="1"/>
  <c r="C17" i="6" a="1"/>
  <c r="C17" i="6" s="1"/>
  <c r="C17" i="15" s="1"/>
  <c r="F7" i="6" a="1"/>
  <c r="F7" i="6" s="1"/>
  <c r="C10" i="6" a="1"/>
  <c r="C10" i="6" s="1"/>
  <c r="C10" i="15" s="1"/>
  <c r="D14" i="6" a="1"/>
  <c r="D14" i="6" s="1"/>
  <c r="D14" i="15" s="1"/>
  <c r="F19" i="6" a="1"/>
  <c r="F19" i="6" s="1"/>
  <c r="F19" i="15" s="1"/>
  <c r="E20" i="6" a="1"/>
  <c r="E20" i="6" s="1"/>
  <c r="E20" i="15" s="1"/>
  <c r="F10" i="6" a="1"/>
  <c r="F10" i="6" s="1"/>
  <c r="F10" i="15" s="1"/>
  <c r="D10" i="6" a="1"/>
  <c r="D10" i="6" s="1"/>
  <c r="D10" i="15" s="1"/>
  <c r="E14" i="6" a="1"/>
  <c r="E14" i="6" s="1"/>
  <c r="E14" i="15" s="1"/>
  <c r="F20" i="6" a="1"/>
  <c r="F20" i="6" s="1"/>
  <c r="F20" i="15" s="1"/>
  <c r="F8" i="6" a="1"/>
  <c r="F8" i="6" s="1"/>
  <c r="F8" i="15" s="1"/>
  <c r="F11" i="6" a="1"/>
  <c r="F11" i="6" s="1"/>
  <c r="F14" i="6" a="1"/>
  <c r="F14" i="6" s="1"/>
  <c r="F17" i="6" a="1"/>
  <c r="F17" i="6" s="1"/>
  <c r="F17" i="15" s="1"/>
  <c r="C6" i="6" a="1"/>
  <c r="C6" i="6" s="1"/>
  <c r="C6" i="15" s="1"/>
  <c r="C9" i="6" a="1"/>
  <c r="C9" i="6" s="1"/>
  <c r="C9" i="15" s="1"/>
  <c r="C12" i="6" a="1"/>
  <c r="C12" i="6" s="1"/>
  <c r="C15" i="6" a="1"/>
  <c r="C15" i="6" s="1"/>
  <c r="C18" i="6" a="1"/>
  <c r="C18" i="6" s="1"/>
  <c r="C18" i="15" s="1"/>
  <c r="D6" i="6" a="1"/>
  <c r="D6" i="6" s="1"/>
  <c r="D6" i="15" s="1"/>
  <c r="D9" i="6" a="1"/>
  <c r="D9" i="6" s="1"/>
  <c r="D9" i="15" s="1"/>
  <c r="D12" i="6" a="1"/>
  <c r="D12" i="6" s="1"/>
  <c r="D12" i="15" s="1"/>
  <c r="D15" i="6" a="1"/>
  <c r="D15" i="6" s="1"/>
  <c r="D18" i="6" a="1"/>
  <c r="D18" i="6" s="1"/>
  <c r="D18" i="15" s="1"/>
  <c r="E6" i="6" a="1"/>
  <c r="E6" i="6" s="1"/>
  <c r="E6" i="15" s="1"/>
  <c r="E9" i="6" a="1"/>
  <c r="E9" i="6" s="1"/>
  <c r="E9" i="15" s="1"/>
  <c r="E12" i="6" a="1"/>
  <c r="E12" i="6" s="1"/>
  <c r="E12" i="15" s="1"/>
  <c r="E15" i="6" a="1"/>
  <c r="E15" i="6" s="1"/>
  <c r="E18" i="6" a="1"/>
  <c r="E18" i="6" s="1"/>
  <c r="E18" i="15" s="1"/>
  <c r="F6" i="6" a="1"/>
  <c r="F6" i="6" s="1"/>
  <c r="F6" i="15" s="1"/>
  <c r="F9" i="6" a="1"/>
  <c r="F9" i="6" s="1"/>
  <c r="F9" i="15" s="1"/>
  <c r="F12" i="6" a="1"/>
  <c r="F12" i="6" s="1"/>
  <c r="F12" i="15" s="1"/>
  <c r="F15" i="6" a="1"/>
  <c r="F15" i="6" s="1"/>
  <c r="D19" i="15"/>
  <c r="F18" i="15"/>
  <c r="C16" i="15"/>
  <c r="E16" i="15"/>
  <c r="E11" i="15"/>
  <c r="D8" i="15"/>
  <c r="F11" i="15"/>
  <c r="F13" i="15"/>
  <c r="F14" i="15"/>
  <c r="F7" i="15"/>
  <c r="B20" i="6" l="1"/>
  <c r="K20" i="6" s="1"/>
  <c r="K20" i="15" s="1"/>
  <c r="D20" i="15"/>
  <c r="B17" i="6"/>
  <c r="H17" i="6" s="1"/>
  <c r="H17" i="15" s="1"/>
  <c r="D17" i="15"/>
  <c r="B19" i="6"/>
  <c r="K19" i="6" s="1"/>
  <c r="K19" i="15" s="1"/>
  <c r="C19" i="15"/>
  <c r="K17" i="6"/>
  <c r="K17" i="15" s="1"/>
  <c r="I17" i="6"/>
  <c r="I17" i="15" s="1"/>
  <c r="B18" i="6"/>
  <c r="B16" i="6"/>
  <c r="K16" i="6" s="1"/>
  <c r="K16" i="15" s="1"/>
  <c r="C13" i="15"/>
  <c r="B13" i="6"/>
  <c r="C12" i="15"/>
  <c r="B12" i="6"/>
  <c r="C11" i="15"/>
  <c r="B11" i="6"/>
  <c r="F15" i="15"/>
  <c r="E15" i="15"/>
  <c r="C14" i="15"/>
  <c r="B14" i="6"/>
  <c r="B14" i="15" s="1"/>
  <c r="D15" i="15"/>
  <c r="C15" i="15"/>
  <c r="B15" i="6"/>
  <c r="B15" i="15" s="1"/>
  <c r="I20" i="6" l="1"/>
  <c r="I20" i="15" s="1"/>
  <c r="J20" i="6"/>
  <c r="J20" i="15" s="1"/>
  <c r="H20" i="6"/>
  <c r="H20" i="15" s="1"/>
  <c r="B20" i="15"/>
  <c r="I18" i="6"/>
  <c r="I18" i="15" s="1"/>
  <c r="B18" i="15"/>
  <c r="I19" i="6"/>
  <c r="I19" i="15" s="1"/>
  <c r="B19" i="15"/>
  <c r="J19" i="6"/>
  <c r="J19" i="15" s="1"/>
  <c r="H19" i="6"/>
  <c r="H19" i="15" s="1"/>
  <c r="J17" i="6"/>
  <c r="J17" i="15" s="1"/>
  <c r="B17" i="15"/>
  <c r="H18" i="6"/>
  <c r="H18" i="15" s="1"/>
  <c r="K18" i="6"/>
  <c r="K18" i="15" s="1"/>
  <c r="J18" i="6"/>
  <c r="J18" i="15" s="1"/>
  <c r="I14" i="6"/>
  <c r="I14" i="15" s="1"/>
  <c r="J16" i="6"/>
  <c r="J16" i="15" s="1"/>
  <c r="I16" i="6"/>
  <c r="I16" i="15" s="1"/>
  <c r="B16" i="15"/>
  <c r="H16" i="6"/>
  <c r="H16" i="15" s="1"/>
  <c r="I15" i="6"/>
  <c r="I15" i="15" s="1"/>
  <c r="J15" i="6"/>
  <c r="J15" i="15" s="1"/>
  <c r="K15" i="6"/>
  <c r="K15" i="15" s="1"/>
  <c r="J14" i="6"/>
  <c r="J14" i="15" s="1"/>
  <c r="H15" i="6"/>
  <c r="H15" i="15" s="1"/>
  <c r="K14" i="6"/>
  <c r="K14" i="15" s="1"/>
  <c r="H14" i="6"/>
  <c r="H14" i="15" s="1"/>
  <c r="B6" i="6" l="1"/>
  <c r="B8" i="6"/>
  <c r="B7" i="6"/>
  <c r="B10" i="6"/>
  <c r="B9" i="6"/>
  <c r="B11" i="15" l="1"/>
  <c r="H9" i="6"/>
  <c r="H9" i="15" s="1"/>
  <c r="B9" i="15"/>
  <c r="K10" i="6"/>
  <c r="K10" i="15" s="1"/>
  <c r="B10" i="15"/>
  <c r="K12" i="6"/>
  <c r="K12" i="15" s="1"/>
  <c r="B12" i="15"/>
  <c r="K7" i="6"/>
  <c r="K7" i="15" s="1"/>
  <c r="B7" i="15"/>
  <c r="H6" i="6"/>
  <c r="H6" i="15" s="1"/>
  <c r="B6" i="15"/>
  <c r="B8" i="15"/>
  <c r="K13" i="6"/>
  <c r="K13" i="15" s="1"/>
  <c r="B13" i="15"/>
  <c r="H13" i="6"/>
  <c r="H13" i="15" s="1"/>
  <c r="I13" i="6"/>
  <c r="I13" i="15" s="1"/>
  <c r="J13" i="6"/>
  <c r="J13" i="15" s="1"/>
  <c r="I12" i="6"/>
  <c r="I12" i="15" s="1"/>
  <c r="I6" i="6"/>
  <c r="I6" i="15" s="1"/>
  <c r="K6" i="6"/>
  <c r="K6" i="15" s="1"/>
  <c r="J6" i="6"/>
  <c r="J6" i="15" s="1"/>
  <c r="J12" i="6"/>
  <c r="J12" i="15" s="1"/>
  <c r="H12" i="6"/>
  <c r="H12" i="15" s="1"/>
  <c r="I11" i="6"/>
  <c r="I11" i="15" s="1"/>
  <c r="H11" i="6"/>
  <c r="H11" i="15" s="1"/>
  <c r="K11" i="6"/>
  <c r="K11" i="15" s="1"/>
  <c r="H10" i="6"/>
  <c r="H10" i="15" s="1"/>
  <c r="J10" i="6"/>
  <c r="J10" i="15" s="1"/>
  <c r="K9" i="6"/>
  <c r="K9" i="15" s="1"/>
  <c r="J7" i="6"/>
  <c r="J7" i="15" s="1"/>
  <c r="J11" i="6"/>
  <c r="J11" i="15" s="1"/>
  <c r="I10" i="6"/>
  <c r="I10" i="15" s="1"/>
  <c r="K8" i="6"/>
  <c r="K8" i="15" s="1"/>
  <c r="J9" i="6"/>
  <c r="J9" i="15" s="1"/>
  <c r="I7" i="6"/>
  <c r="I7" i="15" s="1"/>
  <c r="H7" i="6"/>
  <c r="H7" i="15" s="1"/>
  <c r="I9" i="6"/>
  <c r="I9" i="15" s="1"/>
  <c r="H8" i="6"/>
  <c r="H8" i="15" s="1"/>
  <c r="J8" i="6"/>
  <c r="J8" i="15" s="1"/>
  <c r="I8" i="6"/>
  <c r="I8"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<sst xmlns="http://schemas.openxmlformats.org/spreadsheetml/2006/main" count="242" uniqueCount="88">
  <si>
    <t>FINANCIAL_YEAR</t>
  </si>
  <si>
    <t>2010/11</t>
  </si>
  <si>
    <t>2011/12</t>
  </si>
  <si>
    <t>2012/13</t>
  </si>
  <si>
    <t>2013/14</t>
  </si>
  <si>
    <t>2014/15</t>
  </si>
  <si>
    <t>Percentage</t>
  </si>
  <si>
    <t>Year</t>
  </si>
  <si>
    <t>Total</t>
  </si>
  <si>
    <t>General note:</t>
  </si>
  <si>
    <t>The full set of fire statistics releases, tables and guidance can be found on our landing page, here-</t>
  </si>
  <si>
    <t>https://www.gov.uk/government/collections/fire-statistics</t>
  </si>
  <si>
    <t>Fatal and non-fatal casualties</t>
  </si>
  <si>
    <t>2015/16</t>
  </si>
  <si>
    <t>Primary fires</t>
  </si>
  <si>
    <t>4 If more than one smoke alarm was recorded for a fire, the fire is categorised under the most positive operation status of all the smoke alarms recorded.</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</si>
  <si>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</si>
  <si>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</si>
  <si>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</si>
  <si>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</si>
  <si>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 Fires involving casualties includes: any fire that resulted in any number of fire-related fatalities and/or non-fatal casualties.</t>
  </si>
  <si>
    <t>2016/17</t>
  </si>
  <si>
    <t>2017/18</t>
  </si>
  <si>
    <t>Alarm Absent</t>
  </si>
  <si>
    <t>2018/19</t>
  </si>
  <si>
    <t>Alarm Present and raised the alarm</t>
  </si>
  <si>
    <t>Alarm Present but did not operate</t>
  </si>
  <si>
    <t>Alarm Present but did not raise alarm</t>
  </si>
  <si>
    <t>ALARM_SYSTEM</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</si>
  <si>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</si>
  <si>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</si>
  <si>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</si>
  <si>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</si>
  <si>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</si>
  <si>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</si>
  <si>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</si>
  <si>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</si>
  <si>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</si>
  <si>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</si>
  <si>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Raw data for the main data table</t>
  </si>
  <si>
    <t>Tables 0706</t>
  </si>
  <si>
    <t>FIRE0706</t>
  </si>
  <si>
    <t>Data</t>
  </si>
  <si>
    <t>Primary fires and casualties in other buildings by presence/operation of smoke alarms, England</t>
  </si>
  <si>
    <t xml:space="preserve">3 Other buildings includes, as well as all non-residential buildings, other residential buildings such as: Boarding houses, Hotels/Motels, Hostels, Military barracks, </t>
  </si>
  <si>
    <t xml:space="preserve"> Monasteries/Convents, Nurses'/Doctors' accomodation, Residential homes and Student halls of residence.</t>
  </si>
  <si>
    <t>2020/21</t>
  </si>
  <si>
    <t>If you find any problems, or have any feedback, relating to accessibility</t>
  </si>
  <si>
    <t>Detail</t>
  </si>
  <si>
    <t>Provides the raw data behind the main data table.</t>
  </si>
  <si>
    <t>Shows the number of primary fires, fatal and non-fatal casualties in other buildings by presence/operation of smoke alarm.</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</si>
  <si>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</si>
  <si>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</si>
  <si>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end of table</t>
  </si>
  <si>
    <t>TOTAL_PRIMARY_FIRES</t>
  </si>
  <si>
    <t>TOTAL_FATALITIES</t>
  </si>
  <si>
    <t>TOTAL_CASUALTIES</t>
  </si>
  <si>
    <t>2021/22</t>
  </si>
  <si>
    <t>2022/23</t>
  </si>
  <si>
    <t>2023/24</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</si>
  <si>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</si>
  <si>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</si>
  <si>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</si>
  <si>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</si>
  <si>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</si>
  <si>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</si>
  <si>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</si>
  <si>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</si>
  <si>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</si>
  <si>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</si>
  <si>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</si>
  <si>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</si>
  <si>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</si>
  <si>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</si>
  <si>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</si>
  <si>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</si>
  <si>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</si>
  <si>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</si>
  <si>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</si>
  <si>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</si>
  <si>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</si>
  <si>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</si>
  <si>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</si>
  <si>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</si>
  <si>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</si>
  <si>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</si>
  <si>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0706: Primary fires</t>
    </r>
    <r>
      <rPr>
        <b/>
        <vertAlign val="superscript"/>
        <sz val="12"/>
        <color rgb="FF000000"/>
        <rFont val="Arial"/>
        <family val="2"/>
      </rPr>
      <t>1</t>
    </r>
    <r>
      <rPr>
        <b/>
        <sz val="12"/>
        <color rgb="FF000000"/>
        <rFont val="Arial"/>
        <family val="2"/>
      </rPr>
      <t xml:space="preserve"> and casualties</t>
    </r>
    <r>
      <rPr>
        <b/>
        <vertAlign val="superscript"/>
        <sz val="12"/>
        <color rgb="FF000000"/>
        <rFont val="Arial"/>
        <family val="2"/>
      </rPr>
      <t>2</t>
    </r>
    <r>
      <rPr>
        <b/>
        <sz val="12"/>
        <color rgb="FF000000"/>
        <rFont val="Arial"/>
        <family val="2"/>
      </rPr>
      <t xml:space="preserve"> in other buildings</t>
    </r>
    <r>
      <rPr>
        <b/>
        <vertAlign val="superscript"/>
        <sz val="12"/>
        <color rgb="FF000000"/>
        <rFont val="Arial"/>
        <family val="2"/>
      </rPr>
      <t>3</t>
    </r>
    <r>
      <rPr>
        <b/>
        <sz val="12"/>
        <color rgb="FF000000"/>
        <rFont val="Arial"/>
        <family val="2"/>
      </rPr>
      <t xml:space="preserve"> by presence/operation of smoke alarms</t>
    </r>
    <r>
      <rPr>
        <b/>
        <vertAlign val="superscript"/>
        <sz val="12"/>
        <color rgb="FF000000"/>
        <rFont val="Arial"/>
        <family val="2"/>
      </rPr>
      <t>4</t>
    </r>
    <r>
      <rPr>
        <b/>
        <sz val="12"/>
        <color rgb="FF000000"/>
        <rFont val="Arial"/>
        <family val="2"/>
      </rPr>
      <t>, England</t>
    </r>
  </si>
  <si>
    <r>
      <t>Select primary fires</t>
    </r>
    <r>
      <rPr>
        <b/>
        <vertAlign val="superscript"/>
        <sz val="12"/>
        <color rgb="FF000000"/>
        <rFont val="Arial"/>
        <family val="2"/>
      </rPr>
      <t>1</t>
    </r>
    <r>
      <rPr>
        <b/>
        <sz val="12"/>
        <color rgb="FF000000"/>
        <rFont val="Arial"/>
        <family val="2"/>
      </rPr>
      <t xml:space="preserve"> or casualties</t>
    </r>
    <r>
      <rPr>
        <b/>
        <vertAlign val="superscript"/>
        <sz val="12"/>
        <color rgb="FF000000"/>
        <rFont val="Arial"/>
        <family val="2"/>
      </rPr>
      <t>2</t>
    </r>
    <r>
      <rPr>
        <b/>
        <sz val="12"/>
        <color rgb="FF000000"/>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</si>
</sst>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applyNumberFormat="0" applyBorder="0" applyProtection="0"/>
    <xf numFmtId="0" fontId="5" fillId="0" borderId="0" applyNumberFormat="0" applyBorder="0" applyProtection="0"/>
    <xf numFmtId="0" fontId="2"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89">
    <xf numFmtId="0" fontId="0" fillId="0" borderId="0" xfId="0"/>
    <xf numFmtId="0" fontId="5" fillId="3" borderId="0" xfId="4" applyFont="1" applyFill="1" applyAlignment="1"/>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6" fillId="4" borderId="0" xfId="5" applyFont="1" applyFill="1" applyAlignment="1">
      <alignment vertical="center"/>
    </xf>
    <xf numFmtId="0" fontId="7" fillId="4" borderId="0" xfId="4" applyFont="1" applyFill="1" applyAlignment="1"/>
    <xf numFmtId="0" fontId="4" fillId="4" borderId="0" xfId="4" applyFont="1" applyFill="1" applyAlignment="1"/>
    <xf numFmtId="0" fontId="4" fillId="4" borderId="0" xfId="4" applyFont="1" applyFill="1"/>
    <xf numFmtId="0" fontId="4" fillId="3" borderId="0" xfId="4" applyFont="1" applyFill="1"/>
    <xf numFmtId="0" fontId="10" fillId="0" borderId="0" xfId="2" applyFont="1"/>
    <xf numFmtId="0" fontId="10" fillId="4" borderId="0" xfId="2" applyFont="1" applyFill="1"/>
    <xf numFmtId="0" fontId="5" fillId="3" borderId="0" xfId="4" applyFont="1" applyFill="1"/>
    <xf numFmtId="0" fontId="5" fillId="3" borderId="0" xfId="4" applyFont="1" applyFill="1" applyAlignment="1">
      <alignment horizontal="left"/>
    </xf>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10" applyNumberFormat="1" applyFont="1" applyFill="1"/>
    <xf numFmtId="3" fontId="4" fillId="3" borderId="0" xfId="5" applyNumberFormat="1" applyFont="1" applyFill="1" applyAlignment="1"/>
    <xf numFmtId="3" fontId="4" fillId="3" borderId="0" xfId="5" applyNumberFormat="1" applyFont="1" applyFill="1" applyAlignment="1">
      <alignment horizontal="left"/>
    </xf>
    <xf numFmtId="3" fontId="17"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7" fillId="3" borderId="0" xfId="11" applyNumberFormat="1" applyFont="1" applyFill="1" applyAlignment="1">
      <alignment vertical="center"/>
    </xf>
    <xf numFmtId="3" fontId="4" fillId="3" borderId="0" xfId="13"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3" applyNumberFormat="1" applyFont="1" applyFill="1" applyAlignment="1">
      <alignment horizontal="left" vertical="center"/>
    </xf>
    <xf numFmtId="3" fontId="17" fillId="3" borderId="0" xfId="11" applyNumberFormat="1" applyFont="1" applyFill="1" applyAlignment="1"/>
    <xf numFmtId="3" fontId="4" fillId="2" borderId="0" xfId="0" applyNumberFormat="1" applyFont="1" applyFill="1"/>
    <xf numFmtId="3" fontId="4" fillId="3" borderId="0" xfId="12" applyNumberFormat="1" applyFont="1" applyFill="1" applyAlignment="1">
      <alignment wrapText="1"/>
    </xf>
    <xf numFmtId="3" fontId="4" fillId="3" borderId="0" xfId="12" applyNumberFormat="1" applyFont="1" applyFill="1" applyAlignment="1">
      <alignment horizontal="left"/>
    </xf>
    <xf numFmtId="3" fontId="4" fillId="0" borderId="0" xfId="0" applyNumberFormat="1" applyFont="1" applyFill="1" applyBorder="1"/>
    <xf numFmtId="3" fontId="12" fillId="5" borderId="2" xfId="0" applyNumberFormat="1" applyFont="1" applyFill="1" applyBorder="1"/>
    <xf numFmtId="3" fontId="4" fillId="5" borderId="2" xfId="0" applyNumberFormat="1" applyFont="1" applyFill="1" applyBorder="1"/>
    <xf numFmtId="3" fontId="12" fillId="5" borderId="0" xfId="0" applyNumberFormat="1" applyFont="1" applyFill="1" applyBorder="1"/>
    <xf numFmtId="3" fontId="4" fillId="5" borderId="0" xfId="0" applyNumberFormat="1" applyFont="1" applyFill="1" applyBorder="1"/>
    <xf numFmtId="3" fontId="4" fillId="5" borderId="0" xfId="0" applyNumberFormat="1" applyFont="1" applyFill="1" applyBorder="1" applyAlignment="1">
      <alignment horizontal="right"/>
    </xf>
    <xf numFmtId="3" fontId="4" fillId="5" borderId="0" xfId="0" applyNumberFormat="1" applyFont="1" applyFill="1"/>
    <xf numFmtId="3" fontId="12" fillId="5" borderId="0" xfId="0" applyNumberFormat="1" applyFont="1" applyFill="1" applyBorder="1" applyAlignment="1">
      <alignment horizontal="right"/>
    </xf>
    <xf numFmtId="3" fontId="12" fillId="5" borderId="3" xfId="0" applyNumberFormat="1" applyFont="1" applyFill="1" applyBorder="1" applyAlignment="1">
      <alignment horizontal="right"/>
    </xf>
    <xf numFmtId="3" fontId="4" fillId="5" borderId="3" xfId="0" applyNumberFormat="1" applyFont="1" applyFill="1" applyBorder="1"/>
    <xf numFmtId="3" fontId="4" fillId="5" borderId="3" xfId="0" applyNumberFormat="1" applyFont="1" applyFill="1" applyBorder="1" applyAlignment="1">
      <alignment horizontal="right"/>
    </xf>
    <xf numFmtId="3" fontId="12" fillId="5" borderId="0" xfId="0" applyNumberFormat="1" applyFont="1" applyFill="1" applyAlignment="1">
      <alignment vertical="center" wrapText="1"/>
    </xf>
    <xf numFmtId="3" fontId="12" fillId="5" borderId="0" xfId="0" applyNumberFormat="1" applyFont="1" applyFill="1" applyAlignment="1">
      <alignment vertical="center"/>
    </xf>
    <xf numFmtId="3" fontId="12" fillId="5" borderId="0" xfId="0" applyNumberFormat="1" applyFont="1" applyFill="1" applyAlignment="1"/>
    <xf numFmtId="3" fontId="4" fillId="5" borderId="1" xfId="0" applyNumberFormat="1" applyFont="1" applyFill="1" applyBorder="1" applyAlignment="1"/>
    <xf numFmtId="3" fontId="12" fillId="5" borderId="0" xfId="0" applyNumberFormat="1" applyFont="1" applyFill="1" applyBorder="1" applyAlignment="1">
      <alignment horizontal="center"/>
    </xf>
    <xf numFmtId="3" fontId="4" fillId="5" borderId="1" xfId="0" applyNumberFormat="1" applyFont="1" applyFill="1" applyBorder="1" applyAlignment="1">
      <alignment horizontal="left" vertical="center" wrapText="1"/>
    </xf>
    <xf numFmtId="3" fontId="12"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3" fontId="4" fillId="5" borderId="0" xfId="0" applyNumberFormat="1" applyFont="1" applyFill="1" applyAlignment="1">
      <alignment horizontal="right" vertical="center" wrapText="1"/>
    </xf>
    <xf numFmtId="3" fontId="4" fillId="5" borderId="0" xfId="0" applyNumberFormat="1" applyFont="1" applyFill="1" applyAlignment="1">
      <alignment horizontal="right" vertical="center"/>
    </xf>
    <xf numFmtId="3" fontId="4" fillId="2" borderId="0" xfId="0" applyNumberFormat="1" applyFont="1" applyFill="1" applyAlignment="1">
      <alignment horizontal="right" vertical="center" wrapText="1"/>
    </xf>
    <xf numFmtId="3" fontId="4" fillId="5" borderId="2" xfId="1" applyNumberFormat="1" applyFont="1" applyFill="1" applyBorder="1" applyAlignment="1">
      <alignment horizontal="right"/>
    </xf>
    <xf numFmtId="3" fontId="4" fillId="5" borderId="0" xfId="1" applyNumberFormat="1" applyFont="1" applyFill="1" applyBorder="1" applyAlignment="1">
      <alignment horizontal="right"/>
    </xf>
    <xf numFmtId="3" fontId="4" fillId="5" borderId="3" xfId="1" applyNumberFormat="1" applyFont="1" applyFill="1" applyBorder="1" applyAlignment="1">
      <alignment horizontal="right"/>
    </xf>
    <xf numFmtId="3" fontId="4" fillId="5" borderId="0" xfId="0" applyNumberFormat="1" applyFont="1" applyFill="1" applyAlignment="1">
      <alignment vertical="top"/>
    </xf>
    <xf numFmtId="3" fontId="4" fillId="2" borderId="0" xfId="0" applyNumberFormat="1" applyFont="1" applyFill="1" applyAlignment="1">
      <alignment vertical="top"/>
    </xf>
    <xf numFmtId="3" fontId="12" fillId="5" borderId="0" xfId="0" applyNumberFormat="1" applyFont="1" applyFill="1"/>
    <xf numFmtId="3" fontId="12" fillId="5" borderId="3" xfId="0" applyNumberFormat="1" applyFont="1" applyFill="1" applyBorder="1"/>
    <xf numFmtId="3" fontId="12" fillId="5" borderId="0" xfId="0" applyNumberFormat="1" applyFont="1" applyFill="1" applyBorder="1" applyAlignment="1"/>
    <xf numFmtId="3" fontId="4" fillId="5" borderId="0" xfId="0" applyNumberFormat="1" applyFont="1" applyFill="1" applyBorder="1" applyAlignment="1"/>
    <xf numFmtId="3" fontId="4" fillId="5" borderId="0" xfId="0" applyNumberFormat="1" applyFont="1" applyFill="1" applyAlignment="1"/>
    <xf numFmtId="3" fontId="4" fillId="0" borderId="0" xfId="0" applyNumberFormat="1" applyFont="1" applyAlignment="1">
      <alignment vertical="center"/>
    </xf>
    <xf numFmtId="3" fontId="4" fillId="5" borderId="0" xfId="0" applyNumberFormat="1" applyFont="1" applyFill="1" applyAlignment="1">
      <alignment vertical="center"/>
    </xf>
    <xf numFmtId="3" fontId="17" fillId="5" borderId="0" xfId="2" applyNumberFormat="1" applyFont="1" applyFill="1" applyAlignment="1"/>
    <xf numFmtId="3" fontId="17" fillId="5" borderId="0" xfId="2" applyNumberFormat="1" applyFont="1" applyFill="1" applyAlignment="1">
      <alignment horizontal="right"/>
    </xf>
    <xf numFmtId="3" fontId="17" fillId="0" borderId="0" xfId="2" applyNumberFormat="1" applyFont="1"/>
    <xf numFmtId="3" fontId="19" fillId="5" borderId="0" xfId="0" applyNumberFormat="1" applyFont="1" applyFill="1"/>
    <xf numFmtId="9" fontId="4" fillId="5" borderId="2" xfId="1" applyFont="1" applyFill="1" applyBorder="1"/>
    <xf numFmtId="9" fontId="4" fillId="5" borderId="0" xfId="1" applyFont="1" applyFill="1" applyBorder="1"/>
    <xf numFmtId="9" fontId="4" fillId="5" borderId="3" xfId="1" applyFont="1" applyFill="1" applyBorder="1"/>
    <xf numFmtId="3" fontId="4" fillId="5" borderId="0" xfId="0" applyNumberFormat="1" applyFont="1" applyFill="1" applyAlignment="1">
      <alignment horizontal="left" vertical="top" wrapText="1"/>
    </xf>
    <xf numFmtId="3" fontId="17" fillId="5" borderId="0" xfId="2" applyNumberFormat="1" applyFont="1" applyFill="1" applyAlignment="1">
      <alignment horizontal="left"/>
    </xf>
    <xf numFmtId="3" fontId="12" fillId="5" borderId="0" xfId="0" applyNumberFormat="1" applyFont="1" applyFill="1" applyBorder="1" applyAlignment="1">
      <alignment horizontal="center"/>
    </xf>
    <xf numFmtId="3" fontId="4" fillId="5" borderId="0" xfId="0" applyNumberFormat="1" applyFont="1" applyFill="1" applyAlignment="1">
      <alignment horizontal="left" vertical="center" wrapText="1"/>
    </xf>
    <xf numFmtId="3" fontId="4" fillId="5" borderId="0" xfId="0" applyNumberFormat="1" applyFont="1" applyFill="1" applyAlignment="1">
      <alignment horizontal="left" wrapText="1"/>
    </xf>
    <xf numFmtId="3" fontId="17" fillId="5" borderId="0" xfId="2" applyNumberFormat="1" applyFont="1" applyFill="1" applyAlignment="1">
      <alignment horizontal="right"/>
    </xf>
    <xf numFmtId="3" fontId="4" fillId="5" borderId="0" xfId="0" applyNumberFormat="1" applyFont="1" applyFill="1" applyAlignment="1">
      <alignment horizontal="right"/>
    </xf>
    <xf numFmtId="3" fontId="4" fillId="5" borderId="0" xfId="0" applyNumberFormat="1" applyFont="1" applyFill="1" applyAlignment="1">
      <alignment horizontal="left"/>
    </xf>
    <xf numFmtId="3" fontId="4" fillId="5" borderId="1" xfId="0" applyNumberFormat="1" applyFont="1" applyFill="1" applyBorder="1" applyAlignment="1">
      <alignment horizontal="center"/>
    </xf>
  </cellXfs>
  <cellStyles count="14">
    <cellStyle name="Hyperlink" xfId="2" builtinId="8"/>
    <cellStyle name="Hyperlink 2" xfId="6" xr:uid="{0E326F0A-71BF-49F2-A6BE-F1FAB69EF026}"/>
    <cellStyle name="Hyperlink 2 2" xfId="8" xr:uid="{8502BB5C-56D8-49ED-A96A-59CB6DB6267B}"/>
    <cellStyle name="Hyperlink 2 2 2" xfId="11" xr:uid="{4296D454-3496-4D8F-B286-14AE74F58C59}"/>
    <cellStyle name="Hyperlink 3" xfId="9" xr:uid="{FD82DFA4-4B65-4CB9-BFE0-73FDBFAE97E9}"/>
    <cellStyle name="Normal" xfId="0" builtinId="0"/>
    <cellStyle name="Normal 2 2 2" xfId="3" xr:uid="{00000000-0005-0000-0000-000002000000}"/>
    <cellStyle name="Normal 2 2 2 2" xfId="5" xr:uid="{12F6C810-1BE5-420E-800D-A1FDCF62240A}"/>
    <cellStyle name="Normal 2 3" xfId="10" xr:uid="{DEDEB7E3-EBA8-4CFF-9C65-C93E205FF3C9}"/>
    <cellStyle name="Normal 2 4" xfId="13" xr:uid="{B1137B3A-6F5F-43C0-B626-C928E2479038}"/>
    <cellStyle name="Normal 5 2" xfId="12" xr:uid="{2CA843B7-C815-40B0-B1C9-E80401B908A4}"/>
    <cellStyle name="Normal 6 2" xfId="4" xr:uid="{C24C2E7E-C8FC-4D30-A10B-03D4F7742D4C}"/>
    <cellStyle name="Normal 7 2" xfId="7" xr:uid="{D12424A4-34D0-4198-A83C-32EDE347C4E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69E37BE8-4C44-41DE-8376-61708F665F8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81314100-6640-44C5-AE1D-7D2EB61F4C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438150</xdr:colOff>
      <xdr:row>0</xdr:row>
      <xdr:rowOff>66675</xdr:rowOff>
    </xdr:from>
    <xdr:ext cx="917390" cy="906051"/>
    <xdr:pic>
      <xdr:nvPicPr>
        <xdr:cNvPr id="2" name="Picture 22" descr="Accredited Official Statistics logo">
          <a:extLst>
            <a:ext uri="{FF2B5EF4-FFF2-40B4-BE49-F238E27FC236}">
              <a16:creationId xmlns:a16="http://schemas.microsoft.com/office/drawing/2014/main" id="{88C99E9F-AE8D-4BEF-A5E6-7CA7099D405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115675" y="66675"/>
          <a:ext cx="917390" cy="906051"/>
        </a:xfrm>
        <a:prstGeom prst="rect">
          <a:avLst/>
        </a:prstGeom>
        <a:noFill/>
        <a:ln cap="flat">
          <a:noFill/>
        </a:ln>
      </xdr:spPr>
    </xdr:pic>
    <xdr:clientData/>
  </xdr:oneCellAnchor>
  <xdr:twoCellAnchor editAs="oneCell">
    <xdr:from>
      <xdr:col>3</xdr:col>
      <xdr:colOff>1457325</xdr:colOff>
      <xdr:row>0</xdr:row>
      <xdr:rowOff>0</xdr:rowOff>
    </xdr:from>
    <xdr:to>
      <xdr:col>5</xdr:col>
      <xdr:colOff>66675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E89D0FE2-CFDA-4088-BF0A-D4A40A68B4C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3485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F25B-DBCC-4671-8414-B80A9E20852C}">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4"/>
      <c r="B1" s="15"/>
    </row>
    <row r="2" spans="1:11" ht="23.25" x14ac:dyDescent="0.2">
      <c r="A2" s="7" t="s">
        <v>30</v>
      </c>
    </row>
    <row r="3" spans="1:11" ht="23.25" x14ac:dyDescent="0.2">
      <c r="A3" s="7" t="str">
        <f>_xlfn.CONCAT("England, ",config!B7," ",config!B8," to ",config!B5," ",config!B6,": Data tables")</f>
        <v>England, April 2024 to March 2025: Data tables</v>
      </c>
    </row>
    <row r="4" spans="1:11" ht="45" customHeight="1" x14ac:dyDescent="0.25">
      <c r="A4" s="8" t="s">
        <v>40</v>
      </c>
      <c r="C4" s="2"/>
      <c r="K4" s="3"/>
    </row>
    <row r="5" spans="1:11" ht="32.25" customHeight="1" x14ac:dyDescent="0.2">
      <c r="A5" s="9" t="str">
        <f>_xlfn.CONCAT("Responsible Statistician: ",config!B4)</f>
        <v>Responsible Statistician: William Bagridge</v>
      </c>
      <c r="B5" s="4"/>
    </row>
    <row r="6" spans="1:11" ht="15" x14ac:dyDescent="0.2">
      <c r="A6" s="12" t="s">
        <v>74</v>
      </c>
      <c r="B6" s="4"/>
    </row>
    <row r="7" spans="1:11" ht="15" x14ac:dyDescent="0.2">
      <c r="A7" s="13" t="s">
        <v>73</v>
      </c>
      <c r="B7" s="6"/>
    </row>
    <row r="8" spans="1:11" ht="28.5" customHeight="1" x14ac:dyDescent="0.2">
      <c r="A8" s="13" t="str">
        <f>_xlfn.CONCAT("Published: ",config!B1)</f>
        <v>Published: 14 August 2025</v>
      </c>
      <c r="B8" s="5"/>
    </row>
    <row r="9" spans="1:11" ht="15" x14ac:dyDescent="0.2">
      <c r="A9" s="12" t="str">
        <f>_xlfn.CONCAT("Next update: ",config!B2)</f>
        <v>Next update: Autumn 2026</v>
      </c>
      <c r="B9" s="5"/>
    </row>
    <row r="10" spans="1:11" ht="30" customHeight="1" x14ac:dyDescent="0.2">
      <c r="A10" s="10" t="str">
        <f>_xlfn.CONCAT("Crown copyright © ",config!B6)</f>
        <v>Crown copyright © 2025</v>
      </c>
    </row>
    <row r="11" spans="1:11" ht="15" x14ac:dyDescent="0.2">
      <c r="A11" s="12" t="s">
        <v>31</v>
      </c>
    </row>
    <row r="12" spans="1:11" ht="26.25" customHeight="1" x14ac:dyDescent="0.2">
      <c r="A12" s="11" t="s">
        <v>32</v>
      </c>
    </row>
    <row r="13" spans="1:11" ht="15" x14ac:dyDescent="0.2">
      <c r="A13" s="11" t="s">
        <v>47</v>
      </c>
    </row>
    <row r="14" spans="1:11" ht="15" x14ac:dyDescent="0.2">
      <c r="A14" s="12" t="s">
        <v>72</v>
      </c>
    </row>
  </sheetData>
  <hyperlinks>
    <hyperlink ref="A14" r:id="rId1" xr:uid="{9109C8F4-7E49-41D3-B3B7-264B5095B2A7}"/>
    <hyperlink ref="A7" r:id="rId2" xr:uid="{A6AF62C1-5EF9-4D75-9F66-182A2521B340}"/>
    <hyperlink ref="A6" r:id="rId3" xr:uid="{41CF487E-354D-4623-8081-0D0408AD5A59}"/>
    <hyperlink ref="A11" location="Contents!A1" display="Contents" xr:uid="{F6DE0222-C959-4264-AFFE-9493FEBDFEBA}"/>
    <hyperlink ref="A8" r:id="rId4" display="https://www.gov.uk/government/collections/fire-statistics-great-britain" xr:uid="{355D4724-5435-456C-BAE4-4A708E84375D}"/>
    <hyperlink ref="A9" r:id="rId5" display="https://www.gov.uk/search/research-and-statistics?keywords=fire&amp;content_store_document_type=upcoming_statistics&amp;order=release-date-oldest" xr:uid="{2A33A50E-E1BC-4C53-BC15-580945400405}"/>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3F08-A483-42DF-ACCA-9D2A936F1B8A}">
  <sheetPr codeName="Sheet2">
    <tabColor rgb="FFFF0000"/>
  </sheetPr>
  <dimension ref="A1:B9"/>
  <sheetViews>
    <sheetView zoomScaleNormal="100" workbookViewId="0">
      <selection activeCell="B1" sqref="B1"/>
    </sheetView>
  </sheetViews>
  <sheetFormatPr defaultRowHeight="15" x14ac:dyDescent="0.2"/>
  <cols>
    <col min="1" max="1" width="25.140625" style="17" bestFit="1" customWidth="1"/>
    <col min="2" max="2" width="14.5703125" style="17" bestFit="1" customWidth="1"/>
    <col min="3" max="16384" width="9.140625" style="17"/>
  </cols>
  <sheetData>
    <row r="1" spans="1:2" ht="15.75" x14ac:dyDescent="0.25">
      <c r="A1" s="16" t="s">
        <v>62</v>
      </c>
      <c r="B1" s="17" t="s">
        <v>82</v>
      </c>
    </row>
    <row r="2" spans="1:2" x14ac:dyDescent="0.2">
      <c r="A2" s="17" t="s">
        <v>63</v>
      </c>
      <c r="B2" s="17" t="s">
        <v>81</v>
      </c>
    </row>
    <row r="3" spans="1:2" x14ac:dyDescent="0.2">
      <c r="A3" s="17" t="s">
        <v>64</v>
      </c>
      <c r="B3" s="17" t="s">
        <v>76</v>
      </c>
    </row>
    <row r="4" spans="1:2" x14ac:dyDescent="0.2">
      <c r="A4" s="17" t="s">
        <v>65</v>
      </c>
      <c r="B4" s="17" t="s">
        <v>77</v>
      </c>
    </row>
    <row r="5" spans="1:2" x14ac:dyDescent="0.2">
      <c r="A5" s="17" t="s">
        <v>66</v>
      </c>
      <c r="B5" s="17" t="s">
        <v>67</v>
      </c>
    </row>
    <row r="6" spans="1:2" x14ac:dyDescent="0.2">
      <c r="A6" s="17" t="s">
        <v>68</v>
      </c>
      <c r="B6" s="17">
        <v>2025</v>
      </c>
    </row>
    <row r="7" spans="1:2" x14ac:dyDescent="0.2">
      <c r="A7" s="17" t="s">
        <v>69</v>
      </c>
      <c r="B7" s="17" t="s">
        <v>78</v>
      </c>
    </row>
    <row r="8" spans="1:2" x14ac:dyDescent="0.2">
      <c r="A8" s="17" t="s">
        <v>70</v>
      </c>
      <c r="B8" s="17">
        <v>2024</v>
      </c>
    </row>
    <row r="9" spans="1:2" x14ac:dyDescent="0.2">
      <c r="A9" s="17" t="s">
        <v>71</v>
      </c>
      <c r="B9" s="17" t="s">
        <v>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05D4-64C1-4479-80F8-CC88D8AE6E75}">
  <sheetPr codeName="Sheet7">
    <tabColor rgb="FFFF0000"/>
  </sheetPr>
  <dimension ref="A1"/>
  <sheetViews>
    <sheetView zoomScaleNormal="100" workbookViewId="0"/>
  </sheetViews>
  <sheetFormatPr defaultRowHeight="15" x14ac:dyDescent="0.2"/>
  <cols>
    <col min="1" max="16384" width="9.140625" style="17"/>
  </cols>
  <sheetData>
    <row r="1" spans="1:1" ht="15.75" x14ac:dyDescent="0.25">
      <c r="A1" s="1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626A2-DB1B-4E67-9C65-015BF8301EA0}">
  <sheetPr codeName="Sheet3"/>
  <dimension ref="A1:F19"/>
  <sheetViews>
    <sheetView zoomScaleNormal="100" workbookViewId="0"/>
  </sheetViews>
  <sheetFormatPr defaultColWidth="9.42578125" defaultRowHeight="15" x14ac:dyDescent="0.2"/>
  <cols>
    <col min="1" max="1" width="24.5703125" style="30" customWidth="1"/>
    <col min="2" max="2" width="79.5703125" style="37" customWidth="1"/>
    <col min="3" max="3" width="56" style="37" customWidth="1"/>
    <col min="4" max="4" width="25" style="30" customWidth="1"/>
    <col min="5" max="5" width="22.7109375" style="30" customWidth="1"/>
    <col min="6" max="6" width="9.42578125" style="30" customWidth="1"/>
    <col min="7" max="16384" width="9.42578125" style="30"/>
  </cols>
  <sheetData>
    <row r="1" spans="1:6" s="19" customFormat="1" ht="15.6" customHeight="1" x14ac:dyDescent="0.25">
      <c r="A1" s="18" t="s">
        <v>30</v>
      </c>
      <c r="D1" s="20"/>
      <c r="E1" s="20"/>
    </row>
    <row r="2" spans="1:6" s="24" customFormat="1" ht="21.6" customHeight="1" x14ac:dyDescent="0.25">
      <c r="A2" s="21" t="str">
        <f>_xlfn.CONCAT("Publication Date: ",config!B1)</f>
        <v>Publication Date: 14 August 2025</v>
      </c>
      <c r="B2" s="22"/>
      <c r="C2" s="22"/>
      <c r="D2" s="23"/>
      <c r="E2" s="23"/>
      <c r="F2" s="22"/>
    </row>
    <row r="3" spans="1:6" s="25" customFormat="1" ht="18" customHeight="1" x14ac:dyDescent="0.2">
      <c r="A3" s="25" t="s">
        <v>33</v>
      </c>
      <c r="D3" s="26"/>
      <c r="E3" s="26"/>
    </row>
    <row r="4" spans="1:6" s="25" customFormat="1" ht="18" customHeight="1" x14ac:dyDescent="0.2">
      <c r="A4" s="27" t="s">
        <v>34</v>
      </c>
      <c r="D4" s="26"/>
      <c r="E4" s="26"/>
    </row>
    <row r="5" spans="1:6" ht="47.1" customHeight="1" x14ac:dyDescent="0.25">
      <c r="A5" s="28" t="s">
        <v>35</v>
      </c>
      <c r="B5" s="28" t="s">
        <v>36</v>
      </c>
      <c r="C5" s="28" t="s">
        <v>48</v>
      </c>
      <c r="D5" s="28" t="s">
        <v>37</v>
      </c>
      <c r="E5" s="29" t="s">
        <v>60</v>
      </c>
    </row>
    <row r="6" spans="1:6" ht="45" x14ac:dyDescent="0.2">
      <c r="A6" s="31" t="s">
        <v>41</v>
      </c>
      <c r="B6" s="32" t="s">
        <v>43</v>
      </c>
      <c r="C6" s="32" t="s">
        <v>50</v>
      </c>
      <c r="D6" s="33" t="str">
        <f>_xlfn.CONCAT("2010/11 to ", config!$B$9)</f>
        <v>2010/11 to 2024/25</v>
      </c>
      <c r="E6" s="34" t="s">
        <v>38</v>
      </c>
    </row>
    <row r="7" spans="1:6" x14ac:dyDescent="0.2">
      <c r="A7" s="31" t="s">
        <v>42</v>
      </c>
      <c r="B7" s="32" t="s">
        <v>39</v>
      </c>
      <c r="C7" s="32" t="s">
        <v>49</v>
      </c>
      <c r="D7" s="33" t="str">
        <f>_xlfn.CONCAT("2010/11 to ", config!$B$9)</f>
        <v>2010/11 to 2024/25</v>
      </c>
      <c r="E7" s="34" t="s">
        <v>38</v>
      </c>
    </row>
    <row r="8" spans="1:6" x14ac:dyDescent="0.2">
      <c r="A8" s="35"/>
      <c r="B8" s="32"/>
      <c r="C8" s="32"/>
      <c r="D8" s="36"/>
      <c r="E8" s="34"/>
    </row>
    <row r="9" spans="1:6" x14ac:dyDescent="0.2">
      <c r="D9" s="38"/>
    </row>
    <row r="10" spans="1:6" x14ac:dyDescent="0.2">
      <c r="D10" s="38"/>
    </row>
    <row r="11" spans="1:6" x14ac:dyDescent="0.2">
      <c r="D11" s="38"/>
    </row>
    <row r="12" spans="1:6" x14ac:dyDescent="0.2">
      <c r="D12" s="38"/>
    </row>
    <row r="13" spans="1:6" x14ac:dyDescent="0.2">
      <c r="D13" s="38"/>
    </row>
    <row r="14" spans="1:6" x14ac:dyDescent="0.2">
      <c r="D14" s="38"/>
    </row>
    <row r="15" spans="1:6" x14ac:dyDescent="0.2">
      <c r="D15" s="38"/>
    </row>
    <row r="16" spans="1:6" x14ac:dyDescent="0.2">
      <c r="D16" s="38"/>
    </row>
    <row r="17" spans="4:4" x14ac:dyDescent="0.2">
      <c r="D17" s="38"/>
    </row>
    <row r="18" spans="4:4" x14ac:dyDescent="0.2">
      <c r="D18" s="38"/>
    </row>
    <row r="19" spans="4:4" x14ac:dyDescent="0.2">
      <c r="D19" s="38"/>
    </row>
  </sheetData>
  <hyperlinks>
    <hyperlink ref="A4" location="Cover_sheet!A1" display="Cover sheet" xr:uid="{D0B79269-587C-4FF2-9E2C-410318670BFF}"/>
    <hyperlink ref="A6" location="FIRE0706!A1" display="FIRE0706" xr:uid="{5EDE9F1B-BD67-4125-8EB9-53B1C92A1224}"/>
    <hyperlink ref="A7" location="Data!A1" display="Data" xr:uid="{922FC2A2-EDA2-4DC2-B0B0-7BB073D2569C}"/>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61"/>
  <sheetViews>
    <sheetView zoomScaleNormal="100" workbookViewId="0"/>
  </sheetViews>
  <sheetFormatPr defaultColWidth="9.140625" defaultRowHeight="15" x14ac:dyDescent="0.2"/>
  <cols>
    <col min="1" max="1" width="16.140625" style="39" bestFit="1" customWidth="1"/>
    <col min="2" max="2" width="15.140625" style="39" bestFit="1" customWidth="1"/>
    <col min="3" max="3" width="21.5703125" style="39" bestFit="1" customWidth="1"/>
    <col min="4" max="4" width="17.42578125" style="39" bestFit="1" customWidth="1"/>
    <col min="5" max="5" width="18.42578125" style="39" bestFit="1" customWidth="1"/>
    <col min="6" max="16384" width="9.140625" style="39"/>
  </cols>
  <sheetData>
    <row r="1" spans="1:5" x14ac:dyDescent="0.2">
      <c r="A1" s="17" t="s">
        <v>0</v>
      </c>
      <c r="B1" s="17" t="s">
        <v>28</v>
      </c>
      <c r="C1" s="17" t="s">
        <v>54</v>
      </c>
      <c r="D1" s="17" t="s">
        <v>55</v>
      </c>
      <c r="E1" s="17" t="s">
        <v>56</v>
      </c>
    </row>
    <row r="2" spans="1:5" x14ac:dyDescent="0.2">
      <c r="A2" s="17" t="s">
        <v>1</v>
      </c>
      <c r="B2" s="17" t="s">
        <v>23</v>
      </c>
      <c r="C2" s="17">
        <v>10732</v>
      </c>
      <c r="D2" s="17">
        <v>11</v>
      </c>
      <c r="E2" s="17">
        <v>439</v>
      </c>
    </row>
    <row r="3" spans="1:5" x14ac:dyDescent="0.2">
      <c r="A3" s="17" t="s">
        <v>1</v>
      </c>
      <c r="B3" s="17" t="s">
        <v>25</v>
      </c>
      <c r="C3" s="17">
        <v>6591</v>
      </c>
      <c r="D3" s="17">
        <v>4</v>
      </c>
      <c r="E3" s="17">
        <v>421</v>
      </c>
    </row>
    <row r="4" spans="1:5" x14ac:dyDescent="0.2">
      <c r="A4" s="17" t="s">
        <v>1</v>
      </c>
      <c r="B4" s="17" t="s">
        <v>26</v>
      </c>
      <c r="C4" s="17">
        <v>2495</v>
      </c>
      <c r="D4" s="17">
        <v>2</v>
      </c>
      <c r="E4" s="17">
        <v>120</v>
      </c>
    </row>
    <row r="5" spans="1:5" x14ac:dyDescent="0.2">
      <c r="A5" s="17" t="s">
        <v>1</v>
      </c>
      <c r="B5" s="17" t="s">
        <v>27</v>
      </c>
      <c r="C5" s="17">
        <v>935</v>
      </c>
      <c r="D5" s="17">
        <v>1</v>
      </c>
      <c r="E5" s="17">
        <v>65</v>
      </c>
    </row>
    <row r="6" spans="1:5" x14ac:dyDescent="0.2">
      <c r="A6" s="17" t="s">
        <v>2</v>
      </c>
      <c r="B6" s="17" t="s">
        <v>23</v>
      </c>
      <c r="C6" s="17">
        <v>10680</v>
      </c>
      <c r="D6" s="17">
        <v>16</v>
      </c>
      <c r="E6" s="17">
        <v>435</v>
      </c>
    </row>
    <row r="7" spans="1:5" x14ac:dyDescent="0.2">
      <c r="A7" s="17" t="s">
        <v>2</v>
      </c>
      <c r="B7" s="17" t="s">
        <v>25</v>
      </c>
      <c r="C7" s="17">
        <v>6114</v>
      </c>
      <c r="D7" s="17">
        <v>1</v>
      </c>
      <c r="E7" s="17">
        <v>422</v>
      </c>
    </row>
    <row r="8" spans="1:5" x14ac:dyDescent="0.2">
      <c r="A8" s="17" t="s">
        <v>2</v>
      </c>
      <c r="B8" s="17" t="s">
        <v>26</v>
      </c>
      <c r="C8" s="17">
        <v>2507</v>
      </c>
      <c r="D8" s="17">
        <v>1</v>
      </c>
      <c r="E8" s="17">
        <v>158</v>
      </c>
    </row>
    <row r="9" spans="1:5" x14ac:dyDescent="0.2">
      <c r="A9" s="17" t="s">
        <v>2</v>
      </c>
      <c r="B9" s="17" t="s">
        <v>27</v>
      </c>
      <c r="C9" s="17">
        <v>1020</v>
      </c>
      <c r="D9" s="17">
        <v>1</v>
      </c>
      <c r="E9" s="17">
        <v>62</v>
      </c>
    </row>
    <row r="10" spans="1:5" x14ac:dyDescent="0.2">
      <c r="A10" s="17" t="s">
        <v>3</v>
      </c>
      <c r="B10" s="17" t="s">
        <v>23</v>
      </c>
      <c r="C10" s="17">
        <v>7696</v>
      </c>
      <c r="D10" s="17">
        <v>12</v>
      </c>
      <c r="E10" s="17">
        <v>333</v>
      </c>
    </row>
    <row r="11" spans="1:5" x14ac:dyDescent="0.2">
      <c r="A11" s="17" t="s">
        <v>3</v>
      </c>
      <c r="B11" s="17" t="s">
        <v>25</v>
      </c>
      <c r="C11" s="17">
        <v>5696</v>
      </c>
      <c r="D11" s="17">
        <v>3</v>
      </c>
      <c r="E11" s="17">
        <v>379</v>
      </c>
    </row>
    <row r="12" spans="1:5" x14ac:dyDescent="0.2">
      <c r="A12" s="17" t="s">
        <v>3</v>
      </c>
      <c r="B12" s="17" t="s">
        <v>26</v>
      </c>
      <c r="C12" s="17">
        <v>2238</v>
      </c>
      <c r="D12" s="17">
        <v>0</v>
      </c>
      <c r="E12" s="17">
        <v>114</v>
      </c>
    </row>
    <row r="13" spans="1:5" x14ac:dyDescent="0.2">
      <c r="A13" s="17" t="s">
        <v>3</v>
      </c>
      <c r="B13" s="17" t="s">
        <v>27</v>
      </c>
      <c r="C13" s="17">
        <v>876</v>
      </c>
      <c r="D13" s="17">
        <v>0</v>
      </c>
      <c r="E13" s="17">
        <v>76</v>
      </c>
    </row>
    <row r="14" spans="1:5" x14ac:dyDescent="0.2">
      <c r="A14" s="17" t="s">
        <v>4</v>
      </c>
      <c r="B14" s="17" t="s">
        <v>23</v>
      </c>
      <c r="C14" s="17">
        <v>7849</v>
      </c>
      <c r="D14" s="17">
        <v>8</v>
      </c>
      <c r="E14" s="17">
        <v>355</v>
      </c>
    </row>
    <row r="15" spans="1:5" x14ac:dyDescent="0.2">
      <c r="A15" s="17" t="s">
        <v>4</v>
      </c>
      <c r="B15" s="17" t="s">
        <v>25</v>
      </c>
      <c r="C15" s="17">
        <v>5572</v>
      </c>
      <c r="D15" s="17">
        <v>4</v>
      </c>
      <c r="E15" s="17">
        <v>402</v>
      </c>
    </row>
    <row r="16" spans="1:5" x14ac:dyDescent="0.2">
      <c r="A16" s="17" t="s">
        <v>4</v>
      </c>
      <c r="B16" s="17" t="s">
        <v>26</v>
      </c>
      <c r="C16" s="17">
        <v>2180</v>
      </c>
      <c r="D16" s="17">
        <v>2</v>
      </c>
      <c r="E16" s="17">
        <v>106</v>
      </c>
    </row>
    <row r="17" spans="1:5" x14ac:dyDescent="0.2">
      <c r="A17" s="17" t="s">
        <v>4</v>
      </c>
      <c r="B17" s="17" t="s">
        <v>27</v>
      </c>
      <c r="C17" s="17">
        <v>928</v>
      </c>
      <c r="D17" s="17">
        <v>2</v>
      </c>
      <c r="E17" s="17">
        <v>62</v>
      </c>
    </row>
    <row r="18" spans="1:5" x14ac:dyDescent="0.2">
      <c r="A18" s="17" t="s">
        <v>5</v>
      </c>
      <c r="B18" s="17" t="s">
        <v>23</v>
      </c>
      <c r="C18" s="17">
        <v>7115</v>
      </c>
      <c r="D18" s="17">
        <v>13</v>
      </c>
      <c r="E18" s="17">
        <v>327</v>
      </c>
    </row>
    <row r="19" spans="1:5" x14ac:dyDescent="0.2">
      <c r="A19" s="17" t="s">
        <v>5</v>
      </c>
      <c r="B19" s="17" t="s">
        <v>25</v>
      </c>
      <c r="C19" s="17">
        <v>5550</v>
      </c>
      <c r="D19" s="17">
        <v>4</v>
      </c>
      <c r="E19" s="17">
        <v>380</v>
      </c>
    </row>
    <row r="20" spans="1:5" x14ac:dyDescent="0.2">
      <c r="A20" s="17" t="s">
        <v>5</v>
      </c>
      <c r="B20" s="17" t="s">
        <v>26</v>
      </c>
      <c r="C20" s="17">
        <v>2031</v>
      </c>
      <c r="D20" s="17">
        <v>2</v>
      </c>
      <c r="E20" s="17">
        <v>95</v>
      </c>
    </row>
    <row r="21" spans="1:5" x14ac:dyDescent="0.2">
      <c r="A21" s="17" t="s">
        <v>5</v>
      </c>
      <c r="B21" s="17" t="s">
        <v>27</v>
      </c>
      <c r="C21" s="17">
        <v>863</v>
      </c>
      <c r="D21" s="17">
        <v>0</v>
      </c>
      <c r="E21" s="17">
        <v>86</v>
      </c>
    </row>
    <row r="22" spans="1:5" x14ac:dyDescent="0.2">
      <c r="A22" s="17" t="s">
        <v>13</v>
      </c>
      <c r="B22" s="17" t="s">
        <v>23</v>
      </c>
      <c r="C22" s="17">
        <v>7340</v>
      </c>
      <c r="D22" s="17">
        <v>6</v>
      </c>
      <c r="E22" s="17">
        <v>320</v>
      </c>
    </row>
    <row r="23" spans="1:5" x14ac:dyDescent="0.2">
      <c r="A23" s="17" t="s">
        <v>13</v>
      </c>
      <c r="B23" s="17" t="s">
        <v>25</v>
      </c>
      <c r="C23" s="17">
        <v>5736</v>
      </c>
      <c r="D23" s="17">
        <v>9</v>
      </c>
      <c r="E23" s="17">
        <v>549</v>
      </c>
    </row>
    <row r="24" spans="1:5" x14ac:dyDescent="0.2">
      <c r="A24" s="17" t="s">
        <v>13</v>
      </c>
      <c r="B24" s="17" t="s">
        <v>26</v>
      </c>
      <c r="C24" s="17">
        <v>2049</v>
      </c>
      <c r="D24" s="17">
        <v>6</v>
      </c>
      <c r="E24" s="17">
        <v>118</v>
      </c>
    </row>
    <row r="25" spans="1:5" x14ac:dyDescent="0.2">
      <c r="A25" s="17" t="s">
        <v>13</v>
      </c>
      <c r="B25" s="17" t="s">
        <v>27</v>
      </c>
      <c r="C25" s="17">
        <v>900</v>
      </c>
      <c r="D25" s="17">
        <v>2</v>
      </c>
      <c r="E25" s="17">
        <v>109</v>
      </c>
    </row>
    <row r="26" spans="1:5" x14ac:dyDescent="0.2">
      <c r="A26" s="17" t="s">
        <v>21</v>
      </c>
      <c r="B26" s="17" t="s">
        <v>23</v>
      </c>
      <c r="C26" s="17">
        <v>7176</v>
      </c>
      <c r="D26" s="17">
        <v>11</v>
      </c>
      <c r="E26" s="17">
        <v>333</v>
      </c>
    </row>
    <row r="27" spans="1:5" x14ac:dyDescent="0.2">
      <c r="A27" s="17" t="s">
        <v>21</v>
      </c>
      <c r="B27" s="17" t="s">
        <v>25</v>
      </c>
      <c r="C27" s="17">
        <v>5806</v>
      </c>
      <c r="D27" s="17">
        <v>5</v>
      </c>
      <c r="E27" s="17">
        <v>410</v>
      </c>
    </row>
    <row r="28" spans="1:5" x14ac:dyDescent="0.2">
      <c r="A28" s="17" t="s">
        <v>21</v>
      </c>
      <c r="B28" s="17" t="s">
        <v>26</v>
      </c>
      <c r="C28" s="17">
        <v>1984</v>
      </c>
      <c r="D28" s="17">
        <v>0</v>
      </c>
      <c r="E28" s="17">
        <v>67</v>
      </c>
    </row>
    <row r="29" spans="1:5" x14ac:dyDescent="0.2">
      <c r="A29" s="17" t="s">
        <v>21</v>
      </c>
      <c r="B29" s="17" t="s">
        <v>27</v>
      </c>
      <c r="C29" s="17">
        <v>903</v>
      </c>
      <c r="D29" s="17">
        <v>1</v>
      </c>
      <c r="E29" s="17">
        <v>90</v>
      </c>
    </row>
    <row r="30" spans="1:5" x14ac:dyDescent="0.2">
      <c r="A30" s="17" t="s">
        <v>22</v>
      </c>
      <c r="B30" s="17" t="s">
        <v>23</v>
      </c>
      <c r="C30" s="17">
        <v>7236</v>
      </c>
      <c r="D30" s="17">
        <v>11</v>
      </c>
      <c r="E30" s="17">
        <v>328</v>
      </c>
    </row>
    <row r="31" spans="1:5" x14ac:dyDescent="0.2">
      <c r="A31" s="17" t="s">
        <v>22</v>
      </c>
      <c r="B31" s="17" t="s">
        <v>25</v>
      </c>
      <c r="C31" s="17">
        <v>5472</v>
      </c>
      <c r="D31" s="17">
        <v>6</v>
      </c>
      <c r="E31" s="17">
        <v>445</v>
      </c>
    </row>
    <row r="32" spans="1:5" x14ac:dyDescent="0.2">
      <c r="A32" s="17" t="s">
        <v>22</v>
      </c>
      <c r="B32" s="17" t="s">
        <v>26</v>
      </c>
      <c r="C32" s="17">
        <v>1935</v>
      </c>
      <c r="D32" s="17">
        <v>1</v>
      </c>
      <c r="E32" s="17">
        <v>134</v>
      </c>
    </row>
    <row r="33" spans="1:5" x14ac:dyDescent="0.2">
      <c r="A33" s="17" t="s">
        <v>22</v>
      </c>
      <c r="B33" s="17" t="s">
        <v>27</v>
      </c>
      <c r="C33" s="17">
        <v>975</v>
      </c>
      <c r="D33" s="17">
        <v>2</v>
      </c>
      <c r="E33" s="17">
        <v>87</v>
      </c>
    </row>
    <row r="34" spans="1:5" x14ac:dyDescent="0.2">
      <c r="A34" s="17" t="s">
        <v>24</v>
      </c>
      <c r="B34" s="17" t="s">
        <v>23</v>
      </c>
      <c r="C34" s="17">
        <v>7281</v>
      </c>
      <c r="D34" s="17">
        <v>10</v>
      </c>
      <c r="E34" s="17">
        <v>348</v>
      </c>
    </row>
    <row r="35" spans="1:5" x14ac:dyDescent="0.2">
      <c r="A35" s="17" t="s">
        <v>24</v>
      </c>
      <c r="B35" s="17" t="s">
        <v>25</v>
      </c>
      <c r="C35" s="17">
        <v>5155</v>
      </c>
      <c r="D35" s="17">
        <v>4</v>
      </c>
      <c r="E35" s="17">
        <v>540</v>
      </c>
    </row>
    <row r="36" spans="1:5" x14ac:dyDescent="0.2">
      <c r="A36" s="17" t="s">
        <v>24</v>
      </c>
      <c r="B36" s="17" t="s">
        <v>26</v>
      </c>
      <c r="C36" s="17">
        <v>1746</v>
      </c>
      <c r="D36" s="17">
        <v>0</v>
      </c>
      <c r="E36" s="17">
        <v>115</v>
      </c>
    </row>
    <row r="37" spans="1:5" x14ac:dyDescent="0.2">
      <c r="A37" s="17" t="s">
        <v>24</v>
      </c>
      <c r="B37" s="17" t="s">
        <v>27</v>
      </c>
      <c r="C37" s="17">
        <v>852</v>
      </c>
      <c r="D37" s="17">
        <v>1</v>
      </c>
      <c r="E37" s="17">
        <v>59</v>
      </c>
    </row>
    <row r="38" spans="1:5" x14ac:dyDescent="0.2">
      <c r="A38" s="17" t="s">
        <v>29</v>
      </c>
      <c r="B38" s="17" t="s">
        <v>23</v>
      </c>
      <c r="C38" s="17">
        <v>6625</v>
      </c>
      <c r="D38" s="17">
        <v>11</v>
      </c>
      <c r="E38" s="17">
        <v>297</v>
      </c>
    </row>
    <row r="39" spans="1:5" x14ac:dyDescent="0.2">
      <c r="A39" s="17" t="s">
        <v>29</v>
      </c>
      <c r="B39" s="17" t="s">
        <v>25</v>
      </c>
      <c r="C39" s="17">
        <v>5250</v>
      </c>
      <c r="D39" s="17">
        <v>4</v>
      </c>
      <c r="E39" s="17">
        <v>439</v>
      </c>
    </row>
    <row r="40" spans="1:5" x14ac:dyDescent="0.2">
      <c r="A40" s="17" t="s">
        <v>29</v>
      </c>
      <c r="B40" s="17" t="s">
        <v>26</v>
      </c>
      <c r="C40" s="17">
        <v>1672</v>
      </c>
      <c r="D40" s="17">
        <v>1</v>
      </c>
      <c r="E40" s="17">
        <v>83</v>
      </c>
    </row>
    <row r="41" spans="1:5" x14ac:dyDescent="0.2">
      <c r="A41" s="17" t="s">
        <v>29</v>
      </c>
      <c r="B41" s="17" t="s">
        <v>27</v>
      </c>
      <c r="C41" s="17">
        <v>784</v>
      </c>
      <c r="D41" s="17">
        <v>2</v>
      </c>
      <c r="E41" s="17">
        <v>58</v>
      </c>
    </row>
    <row r="42" spans="1:5" x14ac:dyDescent="0.2">
      <c r="A42" s="17" t="s">
        <v>46</v>
      </c>
      <c r="B42" s="17" t="s">
        <v>23</v>
      </c>
      <c r="C42" s="17">
        <v>6553</v>
      </c>
      <c r="D42" s="17">
        <v>13</v>
      </c>
      <c r="E42" s="17">
        <v>358</v>
      </c>
    </row>
    <row r="43" spans="1:5" x14ac:dyDescent="0.2">
      <c r="A43" s="17" t="s">
        <v>46</v>
      </c>
      <c r="B43" s="17" t="s">
        <v>25</v>
      </c>
      <c r="C43" s="17">
        <v>3701</v>
      </c>
      <c r="D43" s="17">
        <v>1</v>
      </c>
      <c r="E43" s="17">
        <v>282</v>
      </c>
    </row>
    <row r="44" spans="1:5" x14ac:dyDescent="0.2">
      <c r="A44" s="17" t="s">
        <v>46</v>
      </c>
      <c r="B44" s="17" t="s">
        <v>26</v>
      </c>
      <c r="C44" s="17">
        <v>1110</v>
      </c>
      <c r="D44" s="17">
        <v>0</v>
      </c>
      <c r="E44" s="17">
        <v>59</v>
      </c>
    </row>
    <row r="45" spans="1:5" x14ac:dyDescent="0.2">
      <c r="A45" s="17" t="s">
        <v>46</v>
      </c>
      <c r="B45" s="17" t="s">
        <v>27</v>
      </c>
      <c r="C45" s="17">
        <v>559</v>
      </c>
      <c r="D45" s="17">
        <v>0</v>
      </c>
      <c r="E45" s="17">
        <v>49</v>
      </c>
    </row>
    <row r="46" spans="1:5" x14ac:dyDescent="0.2">
      <c r="A46" s="17" t="s">
        <v>57</v>
      </c>
      <c r="B46" s="17" t="s">
        <v>23</v>
      </c>
      <c r="C46" s="17">
        <v>6169</v>
      </c>
      <c r="D46" s="17">
        <v>8</v>
      </c>
      <c r="E46" s="17">
        <v>305</v>
      </c>
    </row>
    <row r="47" spans="1:5" x14ac:dyDescent="0.2">
      <c r="A47" s="17" t="s">
        <v>57</v>
      </c>
      <c r="B47" s="17" t="s">
        <v>25</v>
      </c>
      <c r="C47" s="17">
        <v>4626</v>
      </c>
      <c r="D47" s="17">
        <v>2</v>
      </c>
      <c r="E47" s="17">
        <v>342</v>
      </c>
    </row>
    <row r="48" spans="1:5" x14ac:dyDescent="0.2">
      <c r="A48" s="17" t="s">
        <v>57</v>
      </c>
      <c r="B48" s="17" t="s">
        <v>26</v>
      </c>
      <c r="C48" s="17">
        <v>1474</v>
      </c>
      <c r="D48" s="17">
        <v>0</v>
      </c>
      <c r="E48" s="17">
        <v>57</v>
      </c>
    </row>
    <row r="49" spans="1:5" x14ac:dyDescent="0.2">
      <c r="A49" s="17" t="s">
        <v>57</v>
      </c>
      <c r="B49" s="17" t="s">
        <v>27</v>
      </c>
      <c r="C49" s="17">
        <v>683</v>
      </c>
      <c r="D49" s="17">
        <v>1</v>
      </c>
      <c r="E49" s="17">
        <v>46</v>
      </c>
    </row>
    <row r="50" spans="1:5" x14ac:dyDescent="0.2">
      <c r="A50" s="17" t="s">
        <v>58</v>
      </c>
      <c r="B50" s="17" t="s">
        <v>23</v>
      </c>
      <c r="C50" s="17">
        <v>6608</v>
      </c>
      <c r="D50" s="17">
        <v>5</v>
      </c>
      <c r="E50" s="17">
        <v>322</v>
      </c>
    </row>
    <row r="51" spans="1:5" x14ac:dyDescent="0.2">
      <c r="A51" s="17" t="s">
        <v>58</v>
      </c>
      <c r="B51" s="17" t="s">
        <v>25</v>
      </c>
      <c r="C51" s="17">
        <v>4896</v>
      </c>
      <c r="D51" s="17">
        <v>8</v>
      </c>
      <c r="E51" s="17">
        <v>360</v>
      </c>
    </row>
    <row r="52" spans="1:5" x14ac:dyDescent="0.2">
      <c r="A52" s="17" t="s">
        <v>58</v>
      </c>
      <c r="B52" s="17" t="s">
        <v>26</v>
      </c>
      <c r="C52" s="17">
        <v>1368</v>
      </c>
      <c r="D52" s="17">
        <v>2</v>
      </c>
      <c r="E52" s="17">
        <v>73</v>
      </c>
    </row>
    <row r="53" spans="1:5" x14ac:dyDescent="0.2">
      <c r="A53" s="17" t="s">
        <v>58</v>
      </c>
      <c r="B53" s="17" t="s">
        <v>27</v>
      </c>
      <c r="C53" s="17">
        <v>703</v>
      </c>
      <c r="D53" s="17">
        <v>0</v>
      </c>
      <c r="E53" s="17">
        <v>56</v>
      </c>
    </row>
    <row r="54" spans="1:5" x14ac:dyDescent="0.2">
      <c r="A54" s="17" t="s">
        <v>59</v>
      </c>
      <c r="B54" s="17" t="s">
        <v>23</v>
      </c>
      <c r="C54" s="17">
        <v>5776</v>
      </c>
      <c r="D54" s="17">
        <v>14</v>
      </c>
      <c r="E54" s="17">
        <v>281</v>
      </c>
    </row>
    <row r="55" spans="1:5" x14ac:dyDescent="0.2">
      <c r="A55" s="17" t="s">
        <v>59</v>
      </c>
      <c r="B55" s="17" t="s">
        <v>25</v>
      </c>
      <c r="C55" s="17">
        <v>5509</v>
      </c>
      <c r="D55" s="17">
        <v>2</v>
      </c>
      <c r="E55" s="17">
        <v>436</v>
      </c>
    </row>
    <row r="56" spans="1:5" x14ac:dyDescent="0.2">
      <c r="A56" s="17" t="s">
        <v>59</v>
      </c>
      <c r="B56" s="17" t="s">
        <v>26</v>
      </c>
      <c r="C56" s="17">
        <v>1305</v>
      </c>
      <c r="D56" s="17">
        <v>2</v>
      </c>
      <c r="E56" s="17">
        <v>74</v>
      </c>
    </row>
    <row r="57" spans="1:5" x14ac:dyDescent="0.2">
      <c r="A57" s="17" t="s">
        <v>59</v>
      </c>
      <c r="B57" s="17" t="s">
        <v>27</v>
      </c>
      <c r="C57" s="17">
        <v>707</v>
      </c>
      <c r="D57" s="17">
        <v>0</v>
      </c>
      <c r="E57" s="17">
        <v>67</v>
      </c>
    </row>
    <row r="58" spans="1:5" x14ac:dyDescent="0.2">
      <c r="A58" s="17" t="s">
        <v>75</v>
      </c>
      <c r="B58" s="17" t="s">
        <v>23</v>
      </c>
      <c r="C58" s="17">
        <v>5726</v>
      </c>
      <c r="D58" s="17">
        <v>7</v>
      </c>
      <c r="E58" s="17">
        <v>318</v>
      </c>
    </row>
    <row r="59" spans="1:5" x14ac:dyDescent="0.2">
      <c r="A59" s="17" t="s">
        <v>75</v>
      </c>
      <c r="B59" s="17" t="s">
        <v>25</v>
      </c>
      <c r="C59" s="17">
        <v>5358</v>
      </c>
      <c r="D59" s="17">
        <v>5</v>
      </c>
      <c r="E59" s="17">
        <v>443</v>
      </c>
    </row>
    <row r="60" spans="1:5" x14ac:dyDescent="0.2">
      <c r="A60" s="17" t="s">
        <v>75</v>
      </c>
      <c r="B60" s="17" t="s">
        <v>26</v>
      </c>
      <c r="C60" s="17">
        <v>1347</v>
      </c>
      <c r="D60" s="17">
        <v>0</v>
      </c>
      <c r="E60" s="17">
        <v>96</v>
      </c>
    </row>
    <row r="61" spans="1:5" x14ac:dyDescent="0.2">
      <c r="A61" s="17" t="s">
        <v>75</v>
      </c>
      <c r="B61" s="17" t="s">
        <v>27</v>
      </c>
      <c r="C61" s="17">
        <v>703</v>
      </c>
      <c r="D61" s="17">
        <v>0</v>
      </c>
      <c r="E61" s="17">
        <v>62</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0000"/>
  </sheetPr>
  <dimension ref="A1:X36"/>
  <sheetViews>
    <sheetView zoomScaleNormal="100" workbookViewId="0"/>
  </sheetViews>
  <sheetFormatPr defaultColWidth="9.140625" defaultRowHeight="15" x14ac:dyDescent="0.2"/>
  <cols>
    <col min="1" max="1" width="10.5703125" style="36" customWidth="1"/>
    <col min="2" max="6" width="13.42578125" style="36" customWidth="1"/>
    <col min="7" max="7" width="5.5703125" style="36" customWidth="1"/>
    <col min="8" max="11" width="13.42578125" style="36" customWidth="1"/>
    <col min="12" max="12" width="9.140625" style="36" customWidth="1"/>
    <col min="13" max="13" width="27.42578125" style="36" customWidth="1"/>
    <col min="14" max="14" width="9.140625" style="36" customWidth="1"/>
    <col min="15" max="16384" width="9.140625" style="36"/>
  </cols>
  <sheetData>
    <row r="1" spans="1:24" ht="37.5" customHeight="1" x14ac:dyDescent="0.2">
      <c r="A1" s="50"/>
      <c r="B1" s="50"/>
      <c r="C1" s="50"/>
      <c r="D1" s="50"/>
      <c r="E1" s="50"/>
      <c r="F1" s="50"/>
      <c r="G1" s="50"/>
      <c r="H1" s="50"/>
      <c r="I1" s="50"/>
      <c r="J1" s="50"/>
      <c r="K1" s="50"/>
      <c r="L1" s="51"/>
      <c r="M1" s="51"/>
      <c r="N1" s="51"/>
      <c r="O1" s="45"/>
      <c r="P1" s="45"/>
      <c r="Q1" s="45"/>
      <c r="R1" s="45"/>
      <c r="S1" s="45"/>
      <c r="T1" s="45"/>
      <c r="U1" s="45"/>
      <c r="V1" s="45"/>
      <c r="W1" s="45"/>
      <c r="X1" s="45"/>
    </row>
    <row r="2" spans="1:24" ht="15" customHeight="1" x14ac:dyDescent="0.25">
      <c r="A2" s="45"/>
      <c r="B2" s="52"/>
      <c r="C2" s="45"/>
      <c r="D2" s="45"/>
      <c r="E2" s="45"/>
      <c r="F2" s="45"/>
      <c r="G2" s="45"/>
      <c r="H2" s="45"/>
      <c r="I2" s="45"/>
      <c r="J2" s="45"/>
      <c r="K2" s="45"/>
      <c r="L2" s="45"/>
      <c r="M2" s="45"/>
      <c r="N2" s="45"/>
      <c r="O2" s="45"/>
      <c r="P2" s="45"/>
      <c r="Q2" s="45"/>
      <c r="R2" s="45"/>
      <c r="S2" s="45"/>
      <c r="T2" s="45"/>
      <c r="U2" s="45"/>
      <c r="V2" s="45"/>
      <c r="W2" s="45"/>
      <c r="X2" s="45"/>
    </row>
    <row r="3" spans="1:24" ht="15" customHeight="1" thickBot="1" x14ac:dyDescent="0.3">
      <c r="A3" s="45"/>
      <c r="B3" s="82" t="str">
        <f>FIRE0706!A3</f>
        <v>Primary fires</v>
      </c>
      <c r="C3" s="82"/>
      <c r="D3" s="82"/>
      <c r="E3" s="82"/>
      <c r="F3" s="82"/>
      <c r="G3" s="45"/>
      <c r="H3" s="53"/>
      <c r="I3" s="53"/>
      <c r="J3" s="53"/>
      <c r="K3" s="53"/>
      <c r="L3" s="45"/>
      <c r="M3" s="45"/>
      <c r="N3" s="45"/>
      <c r="O3" s="45"/>
      <c r="P3" s="45"/>
      <c r="Q3" s="45"/>
      <c r="R3" s="45"/>
      <c r="S3" s="45"/>
      <c r="T3" s="45"/>
      <c r="U3" s="45"/>
      <c r="V3" s="45"/>
      <c r="W3" s="45"/>
      <c r="X3" s="45"/>
    </row>
    <row r="4" spans="1:24" ht="15" customHeight="1" thickBot="1" x14ac:dyDescent="0.3">
      <c r="A4" s="45"/>
      <c r="B4" s="54"/>
      <c r="C4" s="54"/>
      <c r="D4" s="54"/>
      <c r="E4" s="54"/>
      <c r="F4" s="54"/>
      <c r="G4" s="45"/>
      <c r="H4" s="88" t="s">
        <v>6</v>
      </c>
      <c r="I4" s="88"/>
      <c r="J4" s="88"/>
      <c r="K4" s="88"/>
      <c r="L4" s="45"/>
      <c r="M4" s="45"/>
      <c r="N4" s="45"/>
      <c r="O4" s="45"/>
      <c r="P4" s="45"/>
      <c r="Q4" s="45"/>
      <c r="R4" s="45"/>
      <c r="S4" s="45"/>
      <c r="T4" s="45"/>
      <c r="U4" s="45"/>
      <c r="V4" s="45"/>
      <c r="W4" s="45"/>
      <c r="X4" s="45"/>
    </row>
    <row r="5" spans="1:24" s="60" customFormat="1" ht="60.75" thickBot="1" x14ac:dyDescent="0.3">
      <c r="A5" s="55" t="s">
        <v>7</v>
      </c>
      <c r="B5" s="56" t="s">
        <v>8</v>
      </c>
      <c r="C5" s="57" t="s">
        <v>25</v>
      </c>
      <c r="D5" s="57" t="s">
        <v>27</v>
      </c>
      <c r="E5" s="57" t="s">
        <v>26</v>
      </c>
      <c r="F5" s="57" t="s">
        <v>23</v>
      </c>
      <c r="G5" s="57"/>
      <c r="H5" s="57" t="s">
        <v>25</v>
      </c>
      <c r="I5" s="57" t="s">
        <v>27</v>
      </c>
      <c r="J5" s="57" t="s">
        <v>26</v>
      </c>
      <c r="K5" s="57" t="s">
        <v>23</v>
      </c>
      <c r="L5" s="58"/>
      <c r="M5" s="58"/>
      <c r="N5" s="58"/>
      <c r="O5" s="58"/>
      <c r="P5" s="58"/>
      <c r="Q5" s="59"/>
      <c r="R5" s="58"/>
      <c r="S5" s="58"/>
      <c r="T5" s="58"/>
      <c r="U5" s="58"/>
      <c r="V5" s="58"/>
      <c r="W5" s="58"/>
      <c r="X5" s="58"/>
    </row>
    <row r="6" spans="1:24" ht="15.75" x14ac:dyDescent="0.25">
      <c r="A6" s="41" t="s">
        <v>1</v>
      </c>
      <c r="B6" s="40">
        <f>SUM(C6:F6)</f>
        <v>20753</v>
      </c>
      <c r="C6" s="41" cm="1">
        <f t="array" ref="C6">IF($B$3="Primary fires",SUMPRODUCT((Data!$A$2:$A$200=$A6)*(Data!$B$2:$B$200=C$5)*(Data!$C$2:$C$200)),SUMPRODUCT((Data!$A$2:$A$200=$A6)*(Data!$B$2:$B$200=C$5)*(Data!$D$2:$D$200))+SUMPRODUCT((Data!$A$2:$A$200=$A6)*(Data!$B$2:$B$200=C$5)*(Data!$E$2:$E$200)))</f>
        <v>6591</v>
      </c>
      <c r="D6" s="41" cm="1">
        <f t="array" ref="D6">IF($B$3="Primary fires",SUMPRODUCT((Data!$A$2:$A$200=$A6)*(Data!$B$2:$B$200=D$5)*(Data!$C$2:$C$200)),SUMPRODUCT((Data!$A$2:$A$200=$A6)*(Data!$B$2:$B$200=D$5)*(Data!$D$2:$D$200))+SUMPRODUCT((Data!$A$2:$A$200=$A6)*(Data!$B$2:$B$200=D$5)*(Data!$E$2:$E$200)))</f>
        <v>935</v>
      </c>
      <c r="E6" s="41" cm="1">
        <f t="array" ref="E6">IF($B$3="Primary fires",SUMPRODUCT((Data!$A$2:$A$200=$A6)*(Data!$B$2:$B$200=E$5)*(Data!$C$2:$C$200)),SUMPRODUCT((Data!$A$2:$A$200=$A6)*(Data!$B$2:$B$200=E$5)*(Data!$D$2:$D$200))+SUMPRODUCT((Data!$A$2:$A$200=$A6)*(Data!$B$2:$B$200=E$5)*(Data!$E$2:$E$200)))</f>
        <v>2495</v>
      </c>
      <c r="F6" s="41" cm="1">
        <f t="array" ref="F6">IF($B$3="Primary fires",SUMPRODUCT((Data!$A$2:$A$200=$A6)*(Data!$B$2:$B$200=F$5)*(Data!$C$2:$C$200)),SUMPRODUCT((Data!$A$2:$A$200=$A6)*(Data!$B$2:$B$200=F$5)*(Data!$D$2:$D$200))+SUMPRODUCT((Data!$A$2:$A$200=$A6)*(Data!$B$2:$B$200=F$5)*(Data!$E$2:$E$200)))</f>
        <v>10732</v>
      </c>
      <c r="G6" s="41"/>
      <c r="H6" s="61">
        <f>ROUND(C6/$B6,2)</f>
        <v>0.32</v>
      </c>
      <c r="I6" s="61">
        <f>ROUND(D6/$B6,2)</f>
        <v>0.05</v>
      </c>
      <c r="J6" s="61">
        <f>ROUND(E6/$B6,2)</f>
        <v>0.12</v>
      </c>
      <c r="K6" s="61">
        <f>ROUND(F6/$B6,2)</f>
        <v>0.52</v>
      </c>
      <c r="L6" s="45"/>
      <c r="M6" s="45"/>
      <c r="N6" s="45"/>
      <c r="O6" s="45"/>
      <c r="P6" s="45"/>
      <c r="Q6" s="45"/>
      <c r="R6" s="45"/>
      <c r="S6" s="45"/>
      <c r="T6" s="45"/>
      <c r="U6" s="45"/>
      <c r="V6" s="45"/>
      <c r="W6" s="45"/>
      <c r="X6" s="45"/>
    </row>
    <row r="7" spans="1:24" ht="15.75" x14ac:dyDescent="0.25">
      <c r="A7" s="43" t="s">
        <v>2</v>
      </c>
      <c r="B7" s="42">
        <f t="shared" ref="B7:B14" si="0">SUM(C7:F7)</f>
        <v>20321</v>
      </c>
      <c r="C7" s="43" cm="1">
        <f t="array" ref="C7">IF($B$3="Primary fires",SUMPRODUCT((Data!$A$2:$A$200=$A7)*(Data!$B$2:$B$200=C$5)*(Data!$C$2:$C$200)),SUMPRODUCT((Data!$A$2:$A$200=$A7)*(Data!$B$2:$B$200=C$5)*(Data!$D$2:$D$200))+SUMPRODUCT((Data!$A$2:$A$200=$A7)*(Data!$B$2:$B$200=C$5)*(Data!$E$2:$E$200)))</f>
        <v>6114</v>
      </c>
      <c r="D7" s="43" cm="1">
        <f t="array" ref="D7">IF($B$3="Primary fires",SUMPRODUCT((Data!$A$2:$A$200=$A7)*(Data!$B$2:$B$200=D$5)*(Data!$C$2:$C$200)),SUMPRODUCT((Data!$A$2:$A$200=$A7)*(Data!$B$2:$B$200=D$5)*(Data!$D$2:$D$200))+SUMPRODUCT((Data!$A$2:$A$200=$A7)*(Data!$B$2:$B$200=D$5)*(Data!$E$2:$E$200)))</f>
        <v>1020</v>
      </c>
      <c r="E7" s="43" cm="1">
        <f t="array" ref="E7">IF($B$3="Primary fires",SUMPRODUCT((Data!$A$2:$A$200=$A7)*(Data!$B$2:$B$200=E$5)*(Data!$C$2:$C$200)),SUMPRODUCT((Data!$A$2:$A$200=$A7)*(Data!$B$2:$B$200=E$5)*(Data!$D$2:$D$200))+SUMPRODUCT((Data!$A$2:$A$200=$A7)*(Data!$B$2:$B$200=E$5)*(Data!$E$2:$E$200)))</f>
        <v>2507</v>
      </c>
      <c r="F7" s="43" cm="1">
        <f t="array" ref="F7">IF($B$3="Primary fires",SUMPRODUCT((Data!$A$2:$A$200=$A7)*(Data!$B$2:$B$200=F$5)*(Data!$C$2:$C$200)),SUMPRODUCT((Data!$A$2:$A$200=$A7)*(Data!$B$2:$B$200=F$5)*(Data!$D$2:$D$200))+SUMPRODUCT((Data!$A$2:$A$200=$A7)*(Data!$B$2:$B$200=F$5)*(Data!$E$2:$E$200)))</f>
        <v>10680</v>
      </c>
      <c r="G7" s="45"/>
      <c r="H7" s="62">
        <f>ROUND(C7/$B7,2)</f>
        <v>0.3</v>
      </c>
      <c r="I7" s="62">
        <f>ROUND(D7/$B7,2)</f>
        <v>0.05</v>
      </c>
      <c r="J7" s="62">
        <f>ROUND(E7/$B7,2)</f>
        <v>0.12</v>
      </c>
      <c r="K7" s="62">
        <f t="shared" ref="I7:K8" si="1">ROUND(F7/$B7,2)</f>
        <v>0.53</v>
      </c>
      <c r="L7" s="45"/>
      <c r="M7" s="45"/>
      <c r="N7" s="45"/>
      <c r="O7" s="45"/>
      <c r="P7" s="45"/>
      <c r="Q7" s="45"/>
      <c r="R7" s="45"/>
      <c r="S7" s="45"/>
      <c r="T7" s="45"/>
      <c r="U7" s="45"/>
      <c r="V7" s="45"/>
      <c r="W7" s="45"/>
      <c r="X7" s="45"/>
    </row>
    <row r="8" spans="1:24" ht="15.75" x14ac:dyDescent="0.25">
      <c r="A8" s="43" t="s">
        <v>3</v>
      </c>
      <c r="B8" s="42">
        <f t="shared" si="0"/>
        <v>16506</v>
      </c>
      <c r="C8" s="43" cm="1">
        <f t="array" ref="C8">IF($B$3="Primary fires",SUMPRODUCT((Data!$A$2:$A$200=$A8)*(Data!$B$2:$B$200=C$5)*(Data!$C$2:$C$200)),SUMPRODUCT((Data!$A$2:$A$200=$A8)*(Data!$B$2:$B$200=C$5)*(Data!$D$2:$D$200))+SUMPRODUCT((Data!$A$2:$A$200=$A8)*(Data!$B$2:$B$200=C$5)*(Data!$E$2:$E$200)))</f>
        <v>5696</v>
      </c>
      <c r="D8" s="43" cm="1">
        <f t="array" ref="D8">IF($B$3="Primary fires",SUMPRODUCT((Data!$A$2:$A$200=$A8)*(Data!$B$2:$B$200=D$5)*(Data!$C$2:$C$200)),SUMPRODUCT((Data!$A$2:$A$200=$A8)*(Data!$B$2:$B$200=D$5)*(Data!$D$2:$D$200))+SUMPRODUCT((Data!$A$2:$A$200=$A8)*(Data!$B$2:$B$200=D$5)*(Data!$E$2:$E$200)))</f>
        <v>876</v>
      </c>
      <c r="E8" s="43" cm="1">
        <f t="array" ref="E8">IF($B$3="Primary fires",SUMPRODUCT((Data!$A$2:$A$200=$A8)*(Data!$B$2:$B$200=E$5)*(Data!$C$2:$C$200)),SUMPRODUCT((Data!$A$2:$A$200=$A8)*(Data!$B$2:$B$200=E$5)*(Data!$D$2:$D$200))+SUMPRODUCT((Data!$A$2:$A$200=$A8)*(Data!$B$2:$B$200=E$5)*(Data!$E$2:$E$200)))</f>
        <v>2238</v>
      </c>
      <c r="F8" s="43" cm="1">
        <f t="array" ref="F8">IF($B$3="Primary fires",SUMPRODUCT((Data!$A$2:$A$200=$A8)*(Data!$B$2:$B$200=F$5)*(Data!$C$2:$C$200)),SUMPRODUCT((Data!$A$2:$A$200=$A8)*(Data!$B$2:$B$200=F$5)*(Data!$D$2:$D$200))+SUMPRODUCT((Data!$A$2:$A$200=$A8)*(Data!$B$2:$B$200=F$5)*(Data!$E$2:$E$200)))</f>
        <v>7696</v>
      </c>
      <c r="G8" s="45"/>
      <c r="H8" s="62">
        <f t="shared" ref="H8:H13" si="2">ROUND(C8/$B8,2)</f>
        <v>0.35</v>
      </c>
      <c r="I8" s="62">
        <f t="shared" si="1"/>
        <v>0.05</v>
      </c>
      <c r="J8" s="62">
        <f t="shared" ref="J8:K11" si="3">ROUND(E8/$B8,2)</f>
        <v>0.14000000000000001</v>
      </c>
      <c r="K8" s="62">
        <f t="shared" si="3"/>
        <v>0.47</v>
      </c>
      <c r="L8" s="45"/>
      <c r="M8" s="45"/>
      <c r="N8" s="45"/>
      <c r="O8" s="45"/>
      <c r="P8" s="45"/>
      <c r="Q8" s="45"/>
      <c r="R8" s="45"/>
      <c r="S8" s="45"/>
      <c r="T8" s="45"/>
      <c r="U8" s="45"/>
      <c r="V8" s="45"/>
      <c r="W8" s="45"/>
      <c r="X8" s="45"/>
    </row>
    <row r="9" spans="1:24" ht="15.75" x14ac:dyDescent="0.25">
      <c r="A9" s="43" t="s">
        <v>4</v>
      </c>
      <c r="B9" s="42">
        <f t="shared" si="0"/>
        <v>16529</v>
      </c>
      <c r="C9" s="43" cm="1">
        <f t="array" ref="C9">IF($B$3="Primary fires",SUMPRODUCT((Data!$A$2:$A$200=$A9)*(Data!$B$2:$B$200=C$5)*(Data!$C$2:$C$200)),SUMPRODUCT((Data!$A$2:$A$200=$A9)*(Data!$B$2:$B$200=C$5)*(Data!$D$2:$D$200))+SUMPRODUCT((Data!$A$2:$A$200=$A9)*(Data!$B$2:$B$200=C$5)*(Data!$E$2:$E$200)))</f>
        <v>5572</v>
      </c>
      <c r="D9" s="43" cm="1">
        <f t="array" ref="D9">IF($B$3="Primary fires",SUMPRODUCT((Data!$A$2:$A$200=$A9)*(Data!$B$2:$B$200=D$5)*(Data!$C$2:$C$200)),SUMPRODUCT((Data!$A$2:$A$200=$A9)*(Data!$B$2:$B$200=D$5)*(Data!$D$2:$D$200))+SUMPRODUCT((Data!$A$2:$A$200=$A9)*(Data!$B$2:$B$200=D$5)*(Data!$E$2:$E$200)))</f>
        <v>928</v>
      </c>
      <c r="E9" s="43" cm="1">
        <f t="array" ref="E9">IF($B$3="Primary fires",SUMPRODUCT((Data!$A$2:$A$200=$A9)*(Data!$B$2:$B$200=E$5)*(Data!$C$2:$C$200)),SUMPRODUCT((Data!$A$2:$A$200=$A9)*(Data!$B$2:$B$200=E$5)*(Data!$D$2:$D$200))+SUMPRODUCT((Data!$A$2:$A$200=$A9)*(Data!$B$2:$B$200=E$5)*(Data!$E$2:$E$200)))</f>
        <v>2180</v>
      </c>
      <c r="F9" s="43" cm="1">
        <f t="array" ref="F9">IF($B$3="Primary fires",SUMPRODUCT((Data!$A$2:$A$200=$A9)*(Data!$B$2:$B$200=F$5)*(Data!$C$2:$C$200)),SUMPRODUCT((Data!$A$2:$A$200=$A9)*(Data!$B$2:$B$200=F$5)*(Data!$D$2:$D$200))+SUMPRODUCT((Data!$A$2:$A$200=$A9)*(Data!$B$2:$B$200=F$5)*(Data!$E$2:$E$200)))</f>
        <v>7849</v>
      </c>
      <c r="G9" s="45"/>
      <c r="H9" s="62">
        <f t="shared" si="2"/>
        <v>0.34</v>
      </c>
      <c r="I9" s="62">
        <f t="shared" ref="I9:I14" si="4">ROUND(D9/$B9,2)</f>
        <v>0.06</v>
      </c>
      <c r="J9" s="62">
        <f t="shared" si="3"/>
        <v>0.13</v>
      </c>
      <c r="K9" s="62">
        <f t="shared" si="3"/>
        <v>0.47</v>
      </c>
      <c r="L9" s="45"/>
      <c r="M9" s="45"/>
      <c r="N9" s="45"/>
      <c r="O9" s="45"/>
      <c r="P9" s="45"/>
      <c r="Q9" s="45"/>
      <c r="R9" s="45"/>
      <c r="S9" s="45"/>
      <c r="T9" s="45"/>
      <c r="U9" s="45"/>
      <c r="V9" s="45"/>
      <c r="W9" s="45"/>
      <c r="X9" s="45"/>
    </row>
    <row r="10" spans="1:24" ht="15.75" x14ac:dyDescent="0.25">
      <c r="A10" s="43" t="s">
        <v>5</v>
      </c>
      <c r="B10" s="42">
        <f t="shared" si="0"/>
        <v>15559</v>
      </c>
      <c r="C10" s="43" cm="1">
        <f t="array" ref="C10">IF($B$3="Primary fires",SUMPRODUCT((Data!$A$2:$A$200=$A10)*(Data!$B$2:$B$200=C$5)*(Data!$C$2:$C$200)),SUMPRODUCT((Data!$A$2:$A$200=$A10)*(Data!$B$2:$B$200=C$5)*(Data!$D$2:$D$200))+SUMPRODUCT((Data!$A$2:$A$200=$A10)*(Data!$B$2:$B$200=C$5)*(Data!$E$2:$E$200)))</f>
        <v>5550</v>
      </c>
      <c r="D10" s="43" cm="1">
        <f t="array" ref="D10">IF($B$3="Primary fires",SUMPRODUCT((Data!$A$2:$A$200=$A10)*(Data!$B$2:$B$200=D$5)*(Data!$C$2:$C$200)),SUMPRODUCT((Data!$A$2:$A$200=$A10)*(Data!$B$2:$B$200=D$5)*(Data!$D$2:$D$200))+SUMPRODUCT((Data!$A$2:$A$200=$A10)*(Data!$B$2:$B$200=D$5)*(Data!$E$2:$E$200)))</f>
        <v>863</v>
      </c>
      <c r="E10" s="43" cm="1">
        <f t="array" ref="E10">IF($B$3="Primary fires",SUMPRODUCT((Data!$A$2:$A$200=$A10)*(Data!$B$2:$B$200=E$5)*(Data!$C$2:$C$200)),SUMPRODUCT((Data!$A$2:$A$200=$A10)*(Data!$B$2:$B$200=E$5)*(Data!$D$2:$D$200))+SUMPRODUCT((Data!$A$2:$A$200=$A10)*(Data!$B$2:$B$200=E$5)*(Data!$E$2:$E$200)))</f>
        <v>2031</v>
      </c>
      <c r="F10" s="43" cm="1">
        <f t="array" ref="F10">IF($B$3="Primary fires",SUMPRODUCT((Data!$A$2:$A$200=$A10)*(Data!$B$2:$B$200=F$5)*(Data!$C$2:$C$200)),SUMPRODUCT((Data!$A$2:$A$200=$A10)*(Data!$B$2:$B$200=F$5)*(Data!$D$2:$D$200))+SUMPRODUCT((Data!$A$2:$A$200=$A10)*(Data!$B$2:$B$200=F$5)*(Data!$E$2:$E$200)))</f>
        <v>7115</v>
      </c>
      <c r="G10" s="43"/>
      <c r="H10" s="62">
        <f t="shared" si="2"/>
        <v>0.36</v>
      </c>
      <c r="I10" s="62">
        <f t="shared" si="4"/>
        <v>0.06</v>
      </c>
      <c r="J10" s="62">
        <f t="shared" si="3"/>
        <v>0.13</v>
      </c>
      <c r="K10" s="62">
        <f t="shared" si="3"/>
        <v>0.46</v>
      </c>
      <c r="L10" s="45"/>
      <c r="M10" s="45"/>
      <c r="N10" s="45"/>
      <c r="O10" s="45"/>
      <c r="P10" s="45"/>
      <c r="Q10" s="45"/>
      <c r="R10" s="45"/>
      <c r="S10" s="45"/>
      <c r="T10" s="45"/>
      <c r="U10" s="45"/>
      <c r="V10" s="45"/>
      <c r="W10" s="45"/>
      <c r="X10" s="45"/>
    </row>
    <row r="11" spans="1:24" ht="15.75" x14ac:dyDescent="0.25">
      <c r="A11" s="43" t="s">
        <v>13</v>
      </c>
      <c r="B11" s="42">
        <f t="shared" si="0"/>
        <v>16025</v>
      </c>
      <c r="C11" s="43" cm="1">
        <f t="array" ref="C11">IF($B$3="Primary fires",SUMPRODUCT((Data!$A$2:$A$200=$A11)*(Data!$B$2:$B$200=C$5)*(Data!$C$2:$C$200)),SUMPRODUCT((Data!$A$2:$A$200=$A11)*(Data!$B$2:$B$200=C$5)*(Data!$D$2:$D$200))+SUMPRODUCT((Data!$A$2:$A$200=$A11)*(Data!$B$2:$B$200=C$5)*(Data!$E$2:$E$200)))</f>
        <v>5736</v>
      </c>
      <c r="D11" s="43" cm="1">
        <f t="array" ref="D11">IF($B$3="Primary fires",SUMPRODUCT((Data!$A$2:$A$200=$A11)*(Data!$B$2:$B$200=D$5)*(Data!$C$2:$C$200)),SUMPRODUCT((Data!$A$2:$A$200=$A11)*(Data!$B$2:$B$200=D$5)*(Data!$D$2:$D$200))+SUMPRODUCT((Data!$A$2:$A$200=$A11)*(Data!$B$2:$B$200=D$5)*(Data!$E$2:$E$200)))</f>
        <v>900</v>
      </c>
      <c r="E11" s="43" cm="1">
        <f t="array" ref="E11">IF($B$3="Primary fires",SUMPRODUCT((Data!$A$2:$A$200=$A11)*(Data!$B$2:$B$200=E$5)*(Data!$C$2:$C$200)),SUMPRODUCT((Data!$A$2:$A$200=$A11)*(Data!$B$2:$B$200=E$5)*(Data!$D$2:$D$200))+SUMPRODUCT((Data!$A$2:$A$200=$A11)*(Data!$B$2:$B$200=E$5)*(Data!$E$2:$E$200)))</f>
        <v>2049</v>
      </c>
      <c r="F11" s="43" cm="1">
        <f t="array" ref="F11">IF($B$3="Primary fires",SUMPRODUCT((Data!$A$2:$A$200=$A11)*(Data!$B$2:$B$200=F$5)*(Data!$C$2:$C$200)),SUMPRODUCT((Data!$A$2:$A$200=$A11)*(Data!$B$2:$B$200=F$5)*(Data!$D$2:$D$200))+SUMPRODUCT((Data!$A$2:$A$200=$A11)*(Data!$B$2:$B$200=F$5)*(Data!$E$2:$E$200)))</f>
        <v>7340</v>
      </c>
      <c r="G11" s="44"/>
      <c r="H11" s="62">
        <f t="shared" si="2"/>
        <v>0.36</v>
      </c>
      <c r="I11" s="62">
        <f t="shared" si="4"/>
        <v>0.06</v>
      </c>
      <c r="J11" s="62">
        <f t="shared" si="3"/>
        <v>0.13</v>
      </c>
      <c r="K11" s="62">
        <f t="shared" si="3"/>
        <v>0.46</v>
      </c>
      <c r="L11" s="45"/>
      <c r="M11" s="45"/>
      <c r="N11" s="45"/>
      <c r="O11" s="45"/>
      <c r="P11" s="45"/>
      <c r="Q11" s="45"/>
      <c r="R11" s="45"/>
      <c r="S11" s="45"/>
      <c r="T11" s="45"/>
      <c r="U11" s="45"/>
      <c r="V11" s="45"/>
      <c r="W11" s="45"/>
      <c r="X11" s="45"/>
    </row>
    <row r="12" spans="1:24" ht="15.75" x14ac:dyDescent="0.25">
      <c r="A12" s="43" t="s">
        <v>21</v>
      </c>
      <c r="B12" s="42">
        <f t="shared" si="0"/>
        <v>15869</v>
      </c>
      <c r="C12" s="43" cm="1">
        <f t="array" ref="C12">IF($B$3="Primary fires",SUMPRODUCT((Data!$A$2:$A$200=$A12)*(Data!$B$2:$B$200=C$5)*(Data!$C$2:$C$200)),SUMPRODUCT((Data!$A$2:$A$200=$A12)*(Data!$B$2:$B$200=C$5)*(Data!$D$2:$D$200))+SUMPRODUCT((Data!$A$2:$A$200=$A12)*(Data!$B$2:$B$200=C$5)*(Data!$E$2:$E$200)))</f>
        <v>5806</v>
      </c>
      <c r="D12" s="43" cm="1">
        <f t="array" ref="D12">IF($B$3="Primary fires",SUMPRODUCT((Data!$A$2:$A$200=$A12)*(Data!$B$2:$B$200=D$5)*(Data!$C$2:$C$200)),SUMPRODUCT((Data!$A$2:$A$200=$A12)*(Data!$B$2:$B$200=D$5)*(Data!$D$2:$D$200))+SUMPRODUCT((Data!$A$2:$A$200=$A12)*(Data!$B$2:$B$200=D$5)*(Data!$E$2:$E$200)))</f>
        <v>903</v>
      </c>
      <c r="E12" s="43" cm="1">
        <f t="array" ref="E12">IF($B$3="Primary fires",SUMPRODUCT((Data!$A$2:$A$200=$A12)*(Data!$B$2:$B$200=E$5)*(Data!$C$2:$C$200)),SUMPRODUCT((Data!$A$2:$A$200=$A12)*(Data!$B$2:$B$200=E$5)*(Data!$D$2:$D$200))+SUMPRODUCT((Data!$A$2:$A$200=$A12)*(Data!$B$2:$B$200=E$5)*(Data!$E$2:$E$200)))</f>
        <v>1984</v>
      </c>
      <c r="F12" s="43" cm="1">
        <f t="array" ref="F12">IF($B$3="Primary fires",SUMPRODUCT((Data!$A$2:$A$200=$A12)*(Data!$B$2:$B$200=F$5)*(Data!$C$2:$C$200)),SUMPRODUCT((Data!$A$2:$A$200=$A12)*(Data!$B$2:$B$200=F$5)*(Data!$D$2:$D$200))+SUMPRODUCT((Data!$A$2:$A$200=$A12)*(Data!$B$2:$B$200=F$5)*(Data!$E$2:$E$200)))</f>
        <v>7176</v>
      </c>
      <c r="G12" s="44"/>
      <c r="H12" s="62">
        <f t="shared" si="2"/>
        <v>0.37</v>
      </c>
      <c r="I12" s="62">
        <f t="shared" si="4"/>
        <v>0.06</v>
      </c>
      <c r="J12" s="62">
        <f t="shared" ref="J12" si="5">ROUND(E12/$B12,2)</f>
        <v>0.13</v>
      </c>
      <c r="K12" s="62">
        <f t="shared" ref="K12" si="6">ROUND(F12/$B12,2)</f>
        <v>0.45</v>
      </c>
      <c r="L12" s="45"/>
      <c r="M12" s="45"/>
      <c r="N12" s="45"/>
      <c r="O12" s="45"/>
      <c r="P12" s="45"/>
      <c r="Q12" s="45"/>
      <c r="R12" s="45"/>
      <c r="S12" s="45"/>
      <c r="T12" s="45"/>
      <c r="U12" s="45"/>
      <c r="V12" s="45"/>
      <c r="W12" s="45"/>
      <c r="X12" s="45"/>
    </row>
    <row r="13" spans="1:24" ht="15.75" x14ac:dyDescent="0.25">
      <c r="A13" s="43" t="s">
        <v>22</v>
      </c>
      <c r="B13" s="42">
        <f t="shared" si="0"/>
        <v>15618</v>
      </c>
      <c r="C13" s="43" cm="1">
        <f t="array" ref="C13">IF($B$3="Primary fires",SUMPRODUCT((Data!$A$2:$A$200=$A13)*(Data!$B$2:$B$200=C$5)*(Data!$C$2:$C$200)),SUMPRODUCT((Data!$A$2:$A$200=$A13)*(Data!$B$2:$B$200=C$5)*(Data!$D$2:$D$200))+SUMPRODUCT((Data!$A$2:$A$200=$A13)*(Data!$B$2:$B$200=C$5)*(Data!$E$2:$E$200)))</f>
        <v>5472</v>
      </c>
      <c r="D13" s="43" cm="1">
        <f t="array" ref="D13">IF($B$3="Primary fires",SUMPRODUCT((Data!$A$2:$A$200=$A13)*(Data!$B$2:$B$200=D$5)*(Data!$C$2:$C$200)),SUMPRODUCT((Data!$A$2:$A$200=$A13)*(Data!$B$2:$B$200=D$5)*(Data!$D$2:$D$200))+SUMPRODUCT((Data!$A$2:$A$200=$A13)*(Data!$B$2:$B$200=D$5)*(Data!$E$2:$E$200)))</f>
        <v>975</v>
      </c>
      <c r="E13" s="43" cm="1">
        <f t="array" ref="E13">IF($B$3="Primary fires",SUMPRODUCT((Data!$A$2:$A$200=$A13)*(Data!$B$2:$B$200=E$5)*(Data!$C$2:$C$200)),SUMPRODUCT((Data!$A$2:$A$200=$A13)*(Data!$B$2:$B$200=E$5)*(Data!$D$2:$D$200))+SUMPRODUCT((Data!$A$2:$A$200=$A13)*(Data!$B$2:$B$200=E$5)*(Data!$E$2:$E$200)))</f>
        <v>1935</v>
      </c>
      <c r="F13" s="43" cm="1">
        <f t="array" ref="F13">IF($B$3="Primary fires",SUMPRODUCT((Data!$A$2:$A$200=$A13)*(Data!$B$2:$B$200=F$5)*(Data!$C$2:$C$200)),SUMPRODUCT((Data!$A$2:$A$200=$A13)*(Data!$B$2:$B$200=F$5)*(Data!$D$2:$D$200))+SUMPRODUCT((Data!$A$2:$A$200=$A13)*(Data!$B$2:$B$200=F$5)*(Data!$E$2:$E$200)))</f>
        <v>7236</v>
      </c>
      <c r="G13" s="44"/>
      <c r="H13" s="62">
        <f t="shared" si="2"/>
        <v>0.35</v>
      </c>
      <c r="I13" s="62">
        <f t="shared" si="4"/>
        <v>0.06</v>
      </c>
      <c r="J13" s="62">
        <f t="shared" ref="J13" si="7">ROUND(E13/$B13,2)</f>
        <v>0.12</v>
      </c>
      <c r="K13" s="62">
        <f t="shared" ref="K13" si="8">ROUND(F13/$B13,2)</f>
        <v>0.46</v>
      </c>
      <c r="L13" s="45"/>
      <c r="M13" s="45"/>
      <c r="N13" s="45"/>
      <c r="O13" s="45"/>
      <c r="P13" s="45"/>
      <c r="Q13" s="45"/>
      <c r="R13" s="45"/>
      <c r="S13" s="45"/>
      <c r="T13" s="45"/>
      <c r="U13" s="45"/>
      <c r="V13" s="45"/>
      <c r="W13" s="45"/>
      <c r="X13" s="45"/>
    </row>
    <row r="14" spans="1:24" ht="15.75" x14ac:dyDescent="0.25">
      <c r="A14" s="43" t="s">
        <v>24</v>
      </c>
      <c r="B14" s="42">
        <f t="shared" si="0"/>
        <v>15034</v>
      </c>
      <c r="C14" s="43" cm="1">
        <f t="array" ref="C14">IF($B$3="Primary fires",SUMPRODUCT((Data!$A$2:$A$200=$A14)*(Data!$B$2:$B$200=C$5)*(Data!$C$2:$C$200)),SUMPRODUCT((Data!$A$2:$A$200=$A14)*(Data!$B$2:$B$200=C$5)*(Data!$D$2:$D$200))+SUMPRODUCT((Data!$A$2:$A$200=$A14)*(Data!$B$2:$B$200=C$5)*(Data!$E$2:$E$200)))</f>
        <v>5155</v>
      </c>
      <c r="D14" s="43" cm="1">
        <f t="array" ref="D14">IF($B$3="Primary fires",SUMPRODUCT((Data!$A$2:$A$200=$A14)*(Data!$B$2:$B$200=D$5)*(Data!$C$2:$C$200)),SUMPRODUCT((Data!$A$2:$A$200=$A14)*(Data!$B$2:$B$200=D$5)*(Data!$D$2:$D$200))+SUMPRODUCT((Data!$A$2:$A$200=$A14)*(Data!$B$2:$B$200=D$5)*(Data!$E$2:$E$200)))</f>
        <v>852</v>
      </c>
      <c r="E14" s="43" cm="1">
        <f t="array" ref="E14">IF($B$3="Primary fires",SUMPRODUCT((Data!$A$2:$A$200=$A14)*(Data!$B$2:$B$200=E$5)*(Data!$C$2:$C$200)),SUMPRODUCT((Data!$A$2:$A$200=$A14)*(Data!$B$2:$B$200=E$5)*(Data!$D$2:$D$200))+SUMPRODUCT((Data!$A$2:$A$200=$A14)*(Data!$B$2:$B$200=E$5)*(Data!$E$2:$E$200)))</f>
        <v>1746</v>
      </c>
      <c r="F14" s="43" cm="1">
        <f t="array" ref="F14">IF($B$3="Primary fires",SUMPRODUCT((Data!$A$2:$A$200=$A14)*(Data!$B$2:$B$200=F$5)*(Data!$C$2:$C$200)),SUMPRODUCT((Data!$A$2:$A$200=$A14)*(Data!$B$2:$B$200=F$5)*(Data!$D$2:$D$200))+SUMPRODUCT((Data!$A$2:$A$200=$A14)*(Data!$B$2:$B$200=F$5)*(Data!$E$2:$E$200)))</f>
        <v>7281</v>
      </c>
      <c r="G14" s="44"/>
      <c r="H14" s="62">
        <f t="shared" ref="H14" si="9">ROUND(C14/$B14,2)</f>
        <v>0.34</v>
      </c>
      <c r="I14" s="62">
        <f t="shared" si="4"/>
        <v>0.06</v>
      </c>
      <c r="J14" s="62">
        <f t="shared" ref="J14" si="10">ROUND(E14/$B14,2)</f>
        <v>0.12</v>
      </c>
      <c r="K14" s="62">
        <f t="shared" ref="K14" si="11">ROUND(F14/$B14,2)</f>
        <v>0.48</v>
      </c>
      <c r="L14" s="45"/>
      <c r="M14" s="45"/>
      <c r="N14" s="45"/>
      <c r="O14" s="45"/>
      <c r="P14" s="45"/>
      <c r="Q14" s="45"/>
      <c r="R14" s="45"/>
      <c r="S14" s="45"/>
      <c r="T14" s="45"/>
      <c r="U14" s="45"/>
      <c r="V14" s="45"/>
      <c r="W14" s="45"/>
      <c r="X14" s="45"/>
    </row>
    <row r="15" spans="1:24" ht="15.75" x14ac:dyDescent="0.25">
      <c r="A15" s="43" t="s">
        <v>29</v>
      </c>
      <c r="B15" s="46">
        <f t="shared" ref="B15" si="12">SUM(C15:F15)</f>
        <v>14331</v>
      </c>
      <c r="C15" s="43" cm="1">
        <f t="array" ref="C15">IF($B$3="Primary fires",SUMPRODUCT((Data!$A$2:$A$200=$A15)*(Data!$B$2:$B$200=C$5)*(Data!$C$2:$C$200)),SUMPRODUCT((Data!$A$2:$A$200=$A15)*(Data!$B$2:$B$200=C$5)*(Data!$D$2:$D$200))+SUMPRODUCT((Data!$A$2:$A$200=$A15)*(Data!$B$2:$B$200=C$5)*(Data!$E$2:$E$200)))</f>
        <v>5250</v>
      </c>
      <c r="D15" s="43" cm="1">
        <f t="array" ref="D15">IF($B$3="Primary fires",SUMPRODUCT((Data!$A$2:$A$200=$A15)*(Data!$B$2:$B$200=D$5)*(Data!$C$2:$C$200)),SUMPRODUCT((Data!$A$2:$A$200=$A15)*(Data!$B$2:$B$200=D$5)*(Data!$D$2:$D$200))+SUMPRODUCT((Data!$A$2:$A$200=$A15)*(Data!$B$2:$B$200=D$5)*(Data!$E$2:$E$200)))</f>
        <v>784</v>
      </c>
      <c r="E15" s="43" cm="1">
        <f t="array" ref="E15">IF($B$3="Primary fires",SUMPRODUCT((Data!$A$2:$A$200=$A15)*(Data!$B$2:$B$200=E$5)*(Data!$C$2:$C$200)),SUMPRODUCT((Data!$A$2:$A$200=$A15)*(Data!$B$2:$B$200=E$5)*(Data!$D$2:$D$200))+SUMPRODUCT((Data!$A$2:$A$200=$A15)*(Data!$B$2:$B$200=E$5)*(Data!$E$2:$E$200)))</f>
        <v>1672</v>
      </c>
      <c r="F15" s="43" cm="1">
        <f t="array" ref="F15">IF($B$3="Primary fires",SUMPRODUCT((Data!$A$2:$A$200=$A15)*(Data!$B$2:$B$200=F$5)*(Data!$C$2:$C$200)),SUMPRODUCT((Data!$A$2:$A$200=$A15)*(Data!$B$2:$B$200=F$5)*(Data!$D$2:$D$200))+SUMPRODUCT((Data!$A$2:$A$200=$A15)*(Data!$B$2:$B$200=F$5)*(Data!$E$2:$E$200)))</f>
        <v>6625</v>
      </c>
      <c r="G15" s="44"/>
      <c r="H15" s="62">
        <f t="shared" ref="H15" si="13">ROUND(C15/$B15,2)</f>
        <v>0.37</v>
      </c>
      <c r="I15" s="62">
        <f t="shared" ref="I15" si="14">ROUND(D15/$B15,2)</f>
        <v>0.05</v>
      </c>
      <c r="J15" s="62">
        <f t="shared" ref="J15" si="15">ROUND(E15/$B15,2)</f>
        <v>0.12</v>
      </c>
      <c r="K15" s="62">
        <f t="shared" ref="K15" si="16">ROUND(F15/$B15,2)</f>
        <v>0.46</v>
      </c>
      <c r="L15" s="45"/>
      <c r="M15" s="45"/>
      <c r="N15" s="45"/>
      <c r="O15" s="45"/>
      <c r="P15" s="45"/>
      <c r="Q15" s="45"/>
      <c r="R15" s="45"/>
      <c r="S15" s="45"/>
      <c r="T15" s="45"/>
      <c r="U15" s="45"/>
      <c r="V15" s="45"/>
      <c r="W15" s="45"/>
      <c r="X15" s="45"/>
    </row>
    <row r="16" spans="1:24" ht="15.75" x14ac:dyDescent="0.25">
      <c r="A16" s="43" t="s">
        <v>46</v>
      </c>
      <c r="B16" s="46">
        <f t="shared" ref="B16" si="17">SUM(C16:F16)</f>
        <v>11923</v>
      </c>
      <c r="C16" s="43" cm="1">
        <f t="array" ref="C16">IF($B$3="Primary fires",SUMPRODUCT((Data!$A$2:$A$200=$A16)*(Data!$B$2:$B$200=C$5)*(Data!$C$2:$C$200)),SUMPRODUCT((Data!$A$2:$A$200=$A16)*(Data!$B$2:$B$200=C$5)*(Data!$D$2:$D$200))+SUMPRODUCT((Data!$A$2:$A$200=$A16)*(Data!$B$2:$B$200=C$5)*(Data!$E$2:$E$200)))</f>
        <v>3701</v>
      </c>
      <c r="D16" s="43" cm="1">
        <f t="array" ref="D16">IF($B$3="Primary fires",SUMPRODUCT((Data!$A$2:$A$200=$A16)*(Data!$B$2:$B$200=D$5)*(Data!$C$2:$C$200)),SUMPRODUCT((Data!$A$2:$A$200=$A16)*(Data!$B$2:$B$200=D$5)*(Data!$D$2:$D$200))+SUMPRODUCT((Data!$A$2:$A$200=$A16)*(Data!$B$2:$B$200=D$5)*(Data!$E$2:$E$200)))</f>
        <v>559</v>
      </c>
      <c r="E16" s="43" cm="1">
        <f t="array" ref="E16">IF($B$3="Primary fires",SUMPRODUCT((Data!$A$2:$A$200=$A16)*(Data!$B$2:$B$200=E$5)*(Data!$C$2:$C$200)),SUMPRODUCT((Data!$A$2:$A$200=$A16)*(Data!$B$2:$B$200=E$5)*(Data!$D$2:$D$200))+SUMPRODUCT((Data!$A$2:$A$200=$A16)*(Data!$B$2:$B$200=E$5)*(Data!$E$2:$E$200)))</f>
        <v>1110</v>
      </c>
      <c r="F16" s="43" cm="1">
        <f t="array" ref="F16">IF($B$3="Primary fires",SUMPRODUCT((Data!$A$2:$A$200=$A16)*(Data!$B$2:$B$200=F$5)*(Data!$C$2:$C$200)),SUMPRODUCT((Data!$A$2:$A$200=$A16)*(Data!$B$2:$B$200=F$5)*(Data!$D$2:$D$200))+SUMPRODUCT((Data!$A$2:$A$200=$A16)*(Data!$B$2:$B$200=F$5)*(Data!$E$2:$E$200)))</f>
        <v>6553</v>
      </c>
      <c r="G16" s="44"/>
      <c r="H16" s="62">
        <f t="shared" ref="H16" si="18">ROUND(C16/$B16,2)</f>
        <v>0.31</v>
      </c>
      <c r="I16" s="62">
        <f t="shared" ref="I16" si="19">ROUND(D16/$B16,2)</f>
        <v>0.05</v>
      </c>
      <c r="J16" s="62">
        <f t="shared" ref="J16" si="20">ROUND(E16/$B16,2)</f>
        <v>0.09</v>
      </c>
      <c r="K16" s="62">
        <f t="shared" ref="K16" si="21">ROUND(F16/$B16,2)</f>
        <v>0.55000000000000004</v>
      </c>
      <c r="L16" s="45"/>
      <c r="M16" s="45"/>
      <c r="N16" s="45"/>
      <c r="O16" s="45"/>
      <c r="P16" s="45"/>
      <c r="Q16" s="45"/>
      <c r="R16" s="45"/>
      <c r="S16" s="45"/>
      <c r="T16" s="45"/>
      <c r="U16" s="45"/>
      <c r="V16" s="45"/>
      <c r="W16" s="45"/>
      <c r="X16" s="45"/>
    </row>
    <row r="17" spans="1:24" ht="15.75" x14ac:dyDescent="0.25">
      <c r="A17" s="43" t="s">
        <v>57</v>
      </c>
      <c r="B17" s="46">
        <f t="shared" ref="B17:B19" si="22">SUM(C17:F17)</f>
        <v>12952</v>
      </c>
      <c r="C17" s="43" cm="1">
        <f t="array" ref="C17">IF($B$3="Primary fires",SUMPRODUCT((Data!$A$2:$A$200=$A17)*(Data!$B$2:$B$200=C$5)*(Data!$C$2:$C$200)),SUMPRODUCT((Data!$A$2:$A$200=$A17)*(Data!$B$2:$B$200=C$5)*(Data!$D$2:$D$200))+SUMPRODUCT((Data!$A$2:$A$200=$A17)*(Data!$B$2:$B$200=C$5)*(Data!$E$2:$E$200)))</f>
        <v>4626</v>
      </c>
      <c r="D17" s="43" cm="1">
        <f t="array" ref="D17">IF($B$3="Primary fires",SUMPRODUCT((Data!$A$2:$A$200=$A17)*(Data!$B$2:$B$200=D$5)*(Data!$C$2:$C$200)),SUMPRODUCT((Data!$A$2:$A$200=$A17)*(Data!$B$2:$B$200=D$5)*(Data!$D$2:$D$200))+SUMPRODUCT((Data!$A$2:$A$200=$A17)*(Data!$B$2:$B$200=D$5)*(Data!$E$2:$E$200)))</f>
        <v>683</v>
      </c>
      <c r="E17" s="43" cm="1">
        <f t="array" ref="E17">IF($B$3="Primary fires",SUMPRODUCT((Data!$A$2:$A$200=$A17)*(Data!$B$2:$B$200=E$5)*(Data!$C$2:$C$200)),SUMPRODUCT((Data!$A$2:$A$200=$A17)*(Data!$B$2:$B$200=E$5)*(Data!$D$2:$D$200))+SUMPRODUCT((Data!$A$2:$A$200=$A17)*(Data!$B$2:$B$200=E$5)*(Data!$E$2:$E$200)))</f>
        <v>1474</v>
      </c>
      <c r="F17" s="43" cm="1">
        <f t="array" ref="F17">IF($B$3="Primary fires",SUMPRODUCT((Data!$A$2:$A$200=$A17)*(Data!$B$2:$B$200=F$5)*(Data!$C$2:$C$200)),SUMPRODUCT((Data!$A$2:$A$200=$A17)*(Data!$B$2:$B$200=F$5)*(Data!$D$2:$D$200))+SUMPRODUCT((Data!$A$2:$A$200=$A17)*(Data!$B$2:$B$200=F$5)*(Data!$E$2:$E$200)))</f>
        <v>6169</v>
      </c>
      <c r="G17" s="44"/>
      <c r="H17" s="62">
        <f t="shared" ref="H17:H19" si="23">ROUND(C17/$B17,2)</f>
        <v>0.36</v>
      </c>
      <c r="I17" s="62">
        <f t="shared" ref="I17:I19" si="24">ROUND(D17/$B17,2)</f>
        <v>0.05</v>
      </c>
      <c r="J17" s="62">
        <f t="shared" ref="J17:J19" si="25">ROUND(E17/$B17,2)</f>
        <v>0.11</v>
      </c>
      <c r="K17" s="62">
        <f t="shared" ref="K17:K19" si="26">ROUND(F17/$B17,2)</f>
        <v>0.48</v>
      </c>
      <c r="L17" s="45"/>
      <c r="M17" s="45"/>
      <c r="N17" s="45"/>
      <c r="O17" s="45"/>
      <c r="P17" s="45"/>
      <c r="Q17" s="45"/>
      <c r="R17" s="45"/>
      <c r="S17" s="45"/>
      <c r="T17" s="45"/>
      <c r="U17" s="45"/>
      <c r="V17" s="45"/>
      <c r="W17" s="45"/>
      <c r="X17" s="45"/>
    </row>
    <row r="18" spans="1:24" ht="15.75" x14ac:dyDescent="0.25">
      <c r="A18" s="43" t="s">
        <v>58</v>
      </c>
      <c r="B18" s="46">
        <f t="shared" si="22"/>
        <v>13575</v>
      </c>
      <c r="C18" s="43" cm="1">
        <f t="array" ref="C18">IF($B$3="Primary fires",SUMPRODUCT((Data!$A$2:$A$200=$A18)*(Data!$B$2:$B$200=C$5)*(Data!$C$2:$C$200)),SUMPRODUCT((Data!$A$2:$A$200=$A18)*(Data!$B$2:$B$200=C$5)*(Data!$D$2:$D$200))+SUMPRODUCT((Data!$A$2:$A$200=$A18)*(Data!$B$2:$B$200=C$5)*(Data!$E$2:$E$200)))</f>
        <v>4896</v>
      </c>
      <c r="D18" s="43" cm="1">
        <f t="array" ref="D18">IF($B$3="Primary fires",SUMPRODUCT((Data!$A$2:$A$200=$A18)*(Data!$B$2:$B$200=D$5)*(Data!$C$2:$C$200)),SUMPRODUCT((Data!$A$2:$A$200=$A18)*(Data!$B$2:$B$200=D$5)*(Data!$D$2:$D$200))+SUMPRODUCT((Data!$A$2:$A$200=$A18)*(Data!$B$2:$B$200=D$5)*(Data!$E$2:$E$200)))</f>
        <v>703</v>
      </c>
      <c r="E18" s="43" cm="1">
        <f t="array" ref="E18">IF($B$3="Primary fires",SUMPRODUCT((Data!$A$2:$A$200=$A18)*(Data!$B$2:$B$200=E$5)*(Data!$C$2:$C$200)),SUMPRODUCT((Data!$A$2:$A$200=$A18)*(Data!$B$2:$B$200=E$5)*(Data!$D$2:$D$200))+SUMPRODUCT((Data!$A$2:$A$200=$A18)*(Data!$B$2:$B$200=E$5)*(Data!$E$2:$E$200)))</f>
        <v>1368</v>
      </c>
      <c r="F18" s="43" cm="1">
        <f t="array" ref="F18">IF($B$3="Primary fires",SUMPRODUCT((Data!$A$2:$A$200=$A18)*(Data!$B$2:$B$200=F$5)*(Data!$C$2:$C$200)),SUMPRODUCT((Data!$A$2:$A$200=$A18)*(Data!$B$2:$B$200=F$5)*(Data!$D$2:$D$200))+SUMPRODUCT((Data!$A$2:$A$200=$A18)*(Data!$B$2:$B$200=F$5)*(Data!$E$2:$E$200)))</f>
        <v>6608</v>
      </c>
      <c r="G18" s="44"/>
      <c r="H18" s="62">
        <f t="shared" si="23"/>
        <v>0.36</v>
      </c>
      <c r="I18" s="62">
        <f t="shared" si="24"/>
        <v>0.05</v>
      </c>
      <c r="J18" s="62">
        <f t="shared" si="25"/>
        <v>0.1</v>
      </c>
      <c r="K18" s="62">
        <f t="shared" si="26"/>
        <v>0.49</v>
      </c>
      <c r="L18" s="45"/>
      <c r="M18" s="45"/>
      <c r="N18" s="45"/>
      <c r="O18" s="45"/>
      <c r="P18" s="45"/>
      <c r="Q18" s="45"/>
      <c r="R18" s="45"/>
      <c r="S18" s="45"/>
      <c r="T18" s="45"/>
      <c r="U18" s="45"/>
      <c r="V18" s="45"/>
      <c r="W18" s="45"/>
      <c r="X18" s="45"/>
    </row>
    <row r="19" spans="1:24" ht="15.75" x14ac:dyDescent="0.25">
      <c r="A19" s="43" t="s">
        <v>59</v>
      </c>
      <c r="B19" s="46">
        <f t="shared" si="22"/>
        <v>13297</v>
      </c>
      <c r="C19" s="43" cm="1">
        <f t="array" ref="C19">IF($B$3="Primary fires",SUMPRODUCT((Data!$A$2:$A$200=$A19)*(Data!$B$2:$B$200=C$5)*(Data!$C$2:$C$200)),SUMPRODUCT((Data!$A$2:$A$200=$A19)*(Data!$B$2:$B$200=C$5)*(Data!$D$2:$D$200))+SUMPRODUCT((Data!$A$2:$A$200=$A19)*(Data!$B$2:$B$200=C$5)*(Data!$E$2:$E$200)))</f>
        <v>5509</v>
      </c>
      <c r="D19" s="43" cm="1">
        <f t="array" ref="D19">IF($B$3="Primary fires",SUMPRODUCT((Data!$A$2:$A$200=$A19)*(Data!$B$2:$B$200=D$5)*(Data!$C$2:$C$200)),SUMPRODUCT((Data!$A$2:$A$200=$A19)*(Data!$B$2:$B$200=D$5)*(Data!$D$2:$D$200))+SUMPRODUCT((Data!$A$2:$A$200=$A19)*(Data!$B$2:$B$200=D$5)*(Data!$E$2:$E$200)))</f>
        <v>707</v>
      </c>
      <c r="E19" s="43" cm="1">
        <f t="array" ref="E19">IF($B$3="Primary fires",SUMPRODUCT((Data!$A$2:$A$200=$A19)*(Data!$B$2:$B$200=E$5)*(Data!$C$2:$C$200)),SUMPRODUCT((Data!$A$2:$A$200=$A19)*(Data!$B$2:$B$200=E$5)*(Data!$D$2:$D$200))+SUMPRODUCT((Data!$A$2:$A$200=$A19)*(Data!$B$2:$B$200=E$5)*(Data!$E$2:$E$200)))</f>
        <v>1305</v>
      </c>
      <c r="F19" s="43" cm="1">
        <f t="array" ref="F19">IF($B$3="Primary fires",SUMPRODUCT((Data!$A$2:$A$200=$A19)*(Data!$B$2:$B$200=F$5)*(Data!$C$2:$C$200)),SUMPRODUCT((Data!$A$2:$A$200=$A19)*(Data!$B$2:$B$200=F$5)*(Data!$D$2:$D$200))+SUMPRODUCT((Data!$A$2:$A$200=$A19)*(Data!$B$2:$B$200=F$5)*(Data!$E$2:$E$200)))</f>
        <v>5776</v>
      </c>
      <c r="G19" s="44"/>
      <c r="H19" s="62">
        <f t="shared" si="23"/>
        <v>0.41</v>
      </c>
      <c r="I19" s="62">
        <f t="shared" si="24"/>
        <v>0.05</v>
      </c>
      <c r="J19" s="62">
        <f t="shared" si="25"/>
        <v>0.1</v>
      </c>
      <c r="K19" s="62">
        <f t="shared" si="26"/>
        <v>0.43</v>
      </c>
      <c r="L19" s="45"/>
      <c r="M19" s="45"/>
      <c r="N19" s="45"/>
      <c r="O19" s="45"/>
      <c r="P19" s="45"/>
      <c r="Q19" s="45"/>
      <c r="R19" s="45"/>
      <c r="S19" s="45"/>
      <c r="T19" s="45"/>
      <c r="U19" s="45"/>
      <c r="V19" s="45"/>
      <c r="W19" s="45"/>
      <c r="X19" s="45"/>
    </row>
    <row r="20" spans="1:24" ht="16.5" thickBot="1" x14ac:dyDescent="0.3">
      <c r="A20" s="48" t="s">
        <v>75</v>
      </c>
      <c r="B20" s="47">
        <f t="shared" ref="B20" si="27">SUM(C20:F20)</f>
        <v>13134</v>
      </c>
      <c r="C20" s="48" cm="1">
        <f t="array" ref="C20">IF($B$3="Primary fires",SUMPRODUCT((Data!$A$2:$A$200=$A20)*(Data!$B$2:$B$200=C$5)*(Data!$C$2:$C$200)),SUMPRODUCT((Data!$A$2:$A$200=$A20)*(Data!$B$2:$B$200=C$5)*(Data!$D$2:$D$200))+SUMPRODUCT((Data!$A$2:$A$200=$A20)*(Data!$B$2:$B$200=C$5)*(Data!$E$2:$E$200)))</f>
        <v>5358</v>
      </c>
      <c r="D20" s="48" cm="1">
        <f t="array" ref="D20">IF($B$3="Primary fires",SUMPRODUCT((Data!$A$2:$A$200=$A20)*(Data!$B$2:$B$200=D$5)*(Data!$C$2:$C$200)),SUMPRODUCT((Data!$A$2:$A$200=$A20)*(Data!$B$2:$B$200=D$5)*(Data!$D$2:$D$200))+SUMPRODUCT((Data!$A$2:$A$200=$A20)*(Data!$B$2:$B$200=D$5)*(Data!$E$2:$E$200)))</f>
        <v>703</v>
      </c>
      <c r="E20" s="48" cm="1">
        <f t="array" ref="E20">IF($B$3="Primary fires",SUMPRODUCT((Data!$A$2:$A$200=$A20)*(Data!$B$2:$B$200=E$5)*(Data!$C$2:$C$200)),SUMPRODUCT((Data!$A$2:$A$200=$A20)*(Data!$B$2:$B$200=E$5)*(Data!$D$2:$D$200))+SUMPRODUCT((Data!$A$2:$A$200=$A20)*(Data!$B$2:$B$200=E$5)*(Data!$E$2:$E$200)))</f>
        <v>1347</v>
      </c>
      <c r="F20" s="48" cm="1">
        <f t="array" ref="F20">IF($B$3="Primary fires",SUMPRODUCT((Data!$A$2:$A$200=$A20)*(Data!$B$2:$B$200=F$5)*(Data!$C$2:$C$200)),SUMPRODUCT((Data!$A$2:$A$200=$A20)*(Data!$B$2:$B$200=F$5)*(Data!$D$2:$D$200))+SUMPRODUCT((Data!$A$2:$A$200=$A20)*(Data!$B$2:$B$200=F$5)*(Data!$E$2:$E$200)))</f>
        <v>5726</v>
      </c>
      <c r="G20" s="49"/>
      <c r="H20" s="63">
        <f t="shared" ref="H20" si="28">ROUND(C20/$B20,2)</f>
        <v>0.41</v>
      </c>
      <c r="I20" s="63">
        <f t="shared" ref="I20" si="29">ROUND(D20/$B20,2)</f>
        <v>0.05</v>
      </c>
      <c r="J20" s="63">
        <f t="shared" ref="J20" si="30">ROUND(E20/$B20,2)</f>
        <v>0.1</v>
      </c>
      <c r="K20" s="63">
        <f t="shared" ref="K20" si="31">ROUND(F20/$B20,2)</f>
        <v>0.44</v>
      </c>
      <c r="L20" s="45"/>
      <c r="M20" s="45"/>
      <c r="N20" s="45"/>
      <c r="O20" s="45"/>
      <c r="P20" s="45"/>
      <c r="Q20" s="45"/>
      <c r="R20" s="45"/>
      <c r="S20" s="45"/>
      <c r="T20" s="45"/>
      <c r="U20" s="45"/>
      <c r="V20" s="45"/>
      <c r="W20" s="45"/>
      <c r="X20" s="45"/>
    </row>
    <row r="21" spans="1:24" s="65" customFormat="1" x14ac:dyDescent="0.2">
      <c r="A21" s="84"/>
      <c r="B21" s="84"/>
      <c r="C21" s="84"/>
      <c r="D21" s="84"/>
      <c r="E21" s="84"/>
      <c r="F21" s="84"/>
      <c r="G21" s="84"/>
      <c r="H21" s="84"/>
      <c r="I21" s="84"/>
      <c r="J21" s="84"/>
      <c r="K21" s="84"/>
      <c r="L21" s="64"/>
      <c r="M21" s="64"/>
      <c r="N21" s="45"/>
      <c r="O21" s="45"/>
      <c r="P21" s="45"/>
      <c r="Q21" s="45"/>
      <c r="R21" s="45"/>
      <c r="S21" s="64"/>
      <c r="T21" s="45"/>
      <c r="U21" s="45"/>
      <c r="V21" s="45"/>
      <c r="W21" s="45"/>
      <c r="X21" s="45"/>
    </row>
    <row r="22" spans="1:24" ht="32.25" customHeight="1" x14ac:dyDescent="0.2">
      <c r="A22" s="80"/>
      <c r="B22" s="80"/>
      <c r="C22" s="80"/>
      <c r="D22" s="80"/>
      <c r="E22" s="80"/>
      <c r="F22" s="80"/>
      <c r="G22" s="80"/>
      <c r="H22" s="80"/>
      <c r="I22" s="80"/>
      <c r="J22" s="80"/>
      <c r="K22" s="80"/>
      <c r="L22" s="45"/>
      <c r="M22" s="45"/>
      <c r="N22" s="45"/>
      <c r="O22" s="45"/>
      <c r="P22" s="45"/>
      <c r="Q22" s="45"/>
      <c r="R22" s="45"/>
      <c r="S22" s="45"/>
      <c r="T22" s="45"/>
      <c r="U22" s="45"/>
      <c r="V22" s="45"/>
      <c r="W22" s="45"/>
      <c r="X22" s="45"/>
    </row>
    <row r="23" spans="1:24" x14ac:dyDescent="0.2">
      <c r="A23" s="84"/>
      <c r="B23" s="84"/>
      <c r="C23" s="84"/>
      <c r="D23" s="84"/>
      <c r="E23" s="84"/>
      <c r="F23" s="84"/>
      <c r="G23" s="84"/>
      <c r="H23" s="84"/>
      <c r="I23" s="84"/>
      <c r="J23" s="84"/>
      <c r="K23" s="84"/>
      <c r="L23" s="45"/>
      <c r="M23" s="45"/>
      <c r="N23" s="45"/>
      <c r="O23" s="45"/>
      <c r="P23" s="45"/>
      <c r="Q23" s="45"/>
      <c r="R23" s="45"/>
      <c r="S23" s="45"/>
      <c r="T23" s="45"/>
      <c r="U23" s="45"/>
      <c r="V23" s="45"/>
      <c r="W23" s="45"/>
      <c r="X23" s="45"/>
    </row>
    <row r="24" spans="1:24" x14ac:dyDescent="0.2">
      <c r="A24" s="45"/>
      <c r="B24" s="45"/>
      <c r="C24" s="45"/>
      <c r="D24" s="45"/>
      <c r="E24" s="45"/>
      <c r="F24" s="45"/>
      <c r="G24" s="45"/>
      <c r="H24" s="45"/>
      <c r="I24" s="45"/>
      <c r="J24" s="45"/>
      <c r="K24" s="45"/>
      <c r="L24" s="45"/>
      <c r="M24" s="45"/>
      <c r="N24" s="45"/>
      <c r="O24" s="45"/>
      <c r="P24" s="45"/>
      <c r="Q24" s="45"/>
      <c r="R24" s="45"/>
      <c r="S24" s="45"/>
      <c r="T24" s="45"/>
      <c r="U24" s="45"/>
      <c r="V24" s="45"/>
      <c r="W24" s="45"/>
      <c r="X24" s="45"/>
    </row>
    <row r="25" spans="1:24" ht="15.75" x14ac:dyDescent="0.25">
      <c r="A25" s="66"/>
      <c r="B25" s="45"/>
      <c r="C25" s="45"/>
      <c r="D25" s="45"/>
      <c r="E25" s="45"/>
      <c r="F25" s="45"/>
      <c r="G25" s="45"/>
      <c r="H25" s="45"/>
      <c r="I25" s="45"/>
      <c r="J25" s="45"/>
      <c r="K25" s="45"/>
      <c r="L25" s="45"/>
      <c r="M25" s="45"/>
      <c r="N25" s="45"/>
      <c r="O25" s="45"/>
      <c r="P25" s="45"/>
      <c r="Q25" s="45"/>
      <c r="R25" s="45"/>
      <c r="S25" s="45"/>
      <c r="T25" s="45"/>
      <c r="U25" s="45"/>
      <c r="V25" s="45"/>
      <c r="W25" s="45"/>
      <c r="X25" s="45"/>
    </row>
    <row r="26" spans="1:24" ht="43.5" customHeight="1" x14ac:dyDescent="0.2">
      <c r="A26" s="83"/>
      <c r="B26" s="83"/>
      <c r="C26" s="83"/>
      <c r="D26" s="83"/>
      <c r="E26" s="83"/>
      <c r="F26" s="83"/>
      <c r="G26" s="83"/>
      <c r="H26" s="83"/>
      <c r="I26" s="83"/>
      <c r="J26" s="83"/>
      <c r="K26" s="83"/>
      <c r="L26" s="45"/>
      <c r="M26" s="45"/>
      <c r="N26" s="45"/>
      <c r="O26" s="45"/>
      <c r="P26" s="45"/>
      <c r="Q26" s="45"/>
      <c r="R26" s="45"/>
      <c r="S26" s="45"/>
      <c r="T26" s="45"/>
      <c r="U26" s="45"/>
      <c r="V26" s="45"/>
      <c r="W26" s="45"/>
      <c r="X26" s="45"/>
    </row>
    <row r="27" spans="1:24" x14ac:dyDescent="0.2">
      <c r="A27" s="45"/>
      <c r="B27" s="45"/>
      <c r="C27" s="45"/>
      <c r="D27" s="45"/>
      <c r="E27" s="45"/>
      <c r="F27" s="45"/>
      <c r="G27" s="45"/>
      <c r="H27" s="45"/>
      <c r="I27" s="45"/>
      <c r="J27" s="45"/>
      <c r="K27" s="45"/>
      <c r="L27" s="45"/>
      <c r="M27" s="45"/>
      <c r="N27" s="45"/>
      <c r="O27" s="45"/>
      <c r="P27" s="45"/>
      <c r="Q27" s="45"/>
      <c r="R27" s="45"/>
      <c r="S27" s="45"/>
      <c r="T27" s="45"/>
      <c r="U27" s="45"/>
      <c r="V27" s="45"/>
      <c r="W27" s="45"/>
      <c r="X27" s="45"/>
    </row>
    <row r="28" spans="1:24" x14ac:dyDescent="0.2">
      <c r="A28" s="87"/>
      <c r="B28" s="87"/>
      <c r="C28" s="87"/>
      <c r="D28" s="87"/>
      <c r="E28" s="87"/>
      <c r="F28" s="87"/>
      <c r="G28" s="87"/>
      <c r="H28" s="87"/>
      <c r="I28" s="87"/>
      <c r="J28" s="87"/>
      <c r="K28" s="87"/>
      <c r="L28" s="45"/>
      <c r="M28" s="45"/>
      <c r="N28" s="45"/>
      <c r="O28" s="45"/>
      <c r="P28" s="45"/>
      <c r="Q28" s="45"/>
      <c r="R28" s="45"/>
      <c r="S28" s="45"/>
      <c r="T28" s="45"/>
      <c r="U28" s="45"/>
      <c r="V28" s="45"/>
      <c r="W28" s="45"/>
      <c r="X28" s="45"/>
    </row>
    <row r="29" spans="1:24" x14ac:dyDescent="0.2">
      <c r="A29" s="45"/>
      <c r="B29" s="45"/>
      <c r="C29" s="45"/>
      <c r="D29" s="45"/>
      <c r="E29" s="45"/>
      <c r="F29" s="45"/>
      <c r="G29" s="45"/>
      <c r="H29" s="45"/>
      <c r="I29" s="45"/>
      <c r="J29" s="45"/>
      <c r="K29" s="45"/>
      <c r="L29" s="45"/>
      <c r="M29" s="45"/>
      <c r="N29" s="45"/>
      <c r="O29" s="45"/>
      <c r="P29" s="45"/>
      <c r="Q29" s="45"/>
      <c r="R29" s="45"/>
      <c r="S29" s="45"/>
      <c r="T29" s="45"/>
      <c r="U29" s="45"/>
      <c r="V29" s="45"/>
      <c r="W29" s="45"/>
      <c r="X29" s="45"/>
    </row>
    <row r="30" spans="1:24" x14ac:dyDescent="0.2">
      <c r="A30" s="87"/>
      <c r="B30" s="87"/>
      <c r="C30" s="87"/>
      <c r="D30" s="87"/>
      <c r="E30" s="87"/>
      <c r="F30" s="87"/>
      <c r="G30" s="87"/>
      <c r="H30" s="87"/>
      <c r="I30" s="87"/>
      <c r="J30" s="87"/>
      <c r="K30" s="87"/>
      <c r="L30" s="45"/>
      <c r="M30" s="45"/>
      <c r="N30" s="45"/>
      <c r="O30" s="45"/>
      <c r="P30" s="45"/>
      <c r="Q30" s="45"/>
      <c r="R30" s="45"/>
      <c r="S30" s="45"/>
      <c r="T30" s="45"/>
      <c r="U30" s="45"/>
      <c r="V30" s="45"/>
      <c r="W30" s="45"/>
      <c r="X30" s="45"/>
    </row>
    <row r="31" spans="1:24" x14ac:dyDescent="0.2">
      <c r="A31" s="81"/>
      <c r="B31" s="81"/>
      <c r="C31" s="81"/>
      <c r="D31" s="81"/>
      <c r="E31" s="81"/>
      <c r="F31" s="45"/>
      <c r="G31" s="45"/>
      <c r="H31" s="45"/>
      <c r="I31" s="45"/>
      <c r="J31" s="45"/>
      <c r="K31" s="45"/>
      <c r="L31" s="45"/>
      <c r="M31" s="45"/>
      <c r="N31" s="45"/>
      <c r="O31" s="45"/>
      <c r="P31" s="45"/>
      <c r="Q31" s="45"/>
      <c r="R31" s="45"/>
      <c r="S31" s="45"/>
      <c r="T31" s="45"/>
      <c r="U31" s="45"/>
      <c r="V31" s="45"/>
      <c r="W31" s="45"/>
      <c r="X31" s="45"/>
    </row>
    <row r="32" spans="1:24" x14ac:dyDescent="0.2">
      <c r="A32" s="45"/>
      <c r="B32" s="45"/>
      <c r="C32" s="45"/>
      <c r="D32" s="45"/>
      <c r="E32" s="45"/>
      <c r="F32" s="45"/>
      <c r="G32" s="45"/>
      <c r="H32" s="45"/>
      <c r="I32" s="45"/>
      <c r="J32" s="45"/>
      <c r="K32" s="45"/>
      <c r="L32" s="45"/>
      <c r="M32" s="45"/>
      <c r="N32" s="45"/>
      <c r="O32" s="45"/>
      <c r="P32" s="45"/>
      <c r="Q32" s="45"/>
      <c r="R32" s="45"/>
      <c r="S32" s="45"/>
      <c r="T32" s="45"/>
      <c r="U32" s="45"/>
      <c r="V32" s="45"/>
      <c r="W32" s="45"/>
      <c r="X32" s="45"/>
    </row>
    <row r="33" spans="1:24" x14ac:dyDescent="0.2">
      <c r="A33" s="87"/>
      <c r="B33" s="87"/>
      <c r="C33" s="87"/>
      <c r="D33" s="87"/>
      <c r="E33" s="87"/>
      <c r="F33" s="87"/>
      <c r="G33" s="87"/>
      <c r="H33" s="87"/>
      <c r="I33" s="87"/>
      <c r="J33" s="87"/>
      <c r="K33" s="87"/>
      <c r="L33" s="45"/>
      <c r="M33" s="45"/>
      <c r="N33" s="45"/>
      <c r="O33" s="45"/>
      <c r="P33" s="45"/>
      <c r="Q33" s="45"/>
      <c r="R33" s="45"/>
      <c r="S33" s="45"/>
      <c r="T33" s="45"/>
      <c r="U33" s="45"/>
      <c r="V33" s="45"/>
      <c r="W33" s="45"/>
      <c r="X33" s="45"/>
    </row>
    <row r="34" spans="1:24" x14ac:dyDescent="0.2">
      <c r="A34" s="45"/>
      <c r="B34" s="45"/>
      <c r="C34" s="45"/>
      <c r="D34" s="45"/>
      <c r="E34" s="45"/>
      <c r="F34" s="45"/>
      <c r="G34" s="45"/>
      <c r="H34" s="45"/>
      <c r="I34" s="45"/>
      <c r="J34" s="45"/>
      <c r="K34" s="45"/>
      <c r="L34" s="45"/>
      <c r="M34" s="45"/>
      <c r="N34" s="45"/>
      <c r="O34" s="45"/>
      <c r="P34" s="45"/>
      <c r="Q34" s="45"/>
      <c r="R34" s="45"/>
      <c r="S34" s="45"/>
      <c r="T34" s="45"/>
      <c r="U34" s="45"/>
      <c r="V34" s="45"/>
      <c r="W34" s="45"/>
      <c r="X34" s="45"/>
    </row>
    <row r="35" spans="1:24" x14ac:dyDescent="0.2">
      <c r="A35" s="45"/>
      <c r="B35" s="45"/>
      <c r="C35" s="45"/>
      <c r="D35" s="45"/>
      <c r="E35" s="45"/>
      <c r="F35" s="45"/>
      <c r="G35" s="45"/>
      <c r="H35" s="45"/>
      <c r="I35" s="85"/>
      <c r="J35" s="85"/>
      <c r="K35" s="85"/>
      <c r="L35" s="45"/>
      <c r="M35" s="45"/>
      <c r="N35" s="45"/>
      <c r="O35" s="45"/>
      <c r="P35" s="45"/>
      <c r="Q35" s="45"/>
      <c r="R35" s="45"/>
      <c r="S35" s="45"/>
      <c r="T35" s="45"/>
      <c r="U35" s="45"/>
      <c r="V35" s="45"/>
      <c r="W35" s="45"/>
      <c r="X35" s="45"/>
    </row>
    <row r="36" spans="1:24" x14ac:dyDescent="0.2">
      <c r="A36" s="45"/>
      <c r="B36" s="81"/>
      <c r="C36" s="81"/>
      <c r="D36" s="81"/>
      <c r="E36" s="45"/>
      <c r="F36" s="45"/>
      <c r="G36" s="45"/>
      <c r="H36" s="45"/>
      <c r="I36" s="45"/>
      <c r="J36" s="86"/>
      <c r="K36" s="86"/>
      <c r="L36" s="45"/>
      <c r="M36" s="45"/>
      <c r="N36" s="45"/>
      <c r="O36" s="45"/>
      <c r="P36" s="45"/>
      <c r="Q36" s="45"/>
      <c r="R36" s="45"/>
      <c r="S36" s="45"/>
      <c r="T36" s="45"/>
      <c r="U36" s="45"/>
      <c r="V36" s="45"/>
      <c r="W36" s="45"/>
      <c r="X36" s="45"/>
    </row>
  </sheetData>
  <mergeCells count="13">
    <mergeCell ref="A22:K22"/>
    <mergeCell ref="A31:E31"/>
    <mergeCell ref="B36:D36"/>
    <mergeCell ref="B3:F3"/>
    <mergeCell ref="A26:K26"/>
    <mergeCell ref="A21:K21"/>
    <mergeCell ref="I35:K35"/>
    <mergeCell ref="J36:K36"/>
    <mergeCell ref="A33:K33"/>
    <mergeCell ref="A30:K30"/>
    <mergeCell ref="A28:K28"/>
    <mergeCell ref="H4:K4"/>
    <mergeCell ref="A23:K23"/>
  </mergeCells>
  <phoneticPr fontId="1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7A72-F063-4CC9-B029-8514EA5EBF7C}">
  <sheetPr codeName="Sheet6"/>
  <dimension ref="A1:X41"/>
  <sheetViews>
    <sheetView showGridLines="0" zoomScaleNormal="100" workbookViewId="0"/>
  </sheetViews>
  <sheetFormatPr defaultColWidth="9.140625" defaultRowHeight="15" x14ac:dyDescent="0.2"/>
  <cols>
    <col min="1" max="1" width="10.5703125" style="36" customWidth="1"/>
    <col min="2" max="6" width="13.42578125" style="36" customWidth="1"/>
    <col min="7" max="7" width="5.5703125" style="36" customWidth="1"/>
    <col min="8" max="11" width="13.42578125" style="36" customWidth="1"/>
    <col min="12" max="12" width="19.5703125" style="36" customWidth="1"/>
    <col min="13" max="13" width="27.42578125" style="36" customWidth="1"/>
    <col min="14" max="14" width="9.140625" style="36" customWidth="1"/>
    <col min="15" max="17" width="9.140625" style="36"/>
    <col min="18" max="18" width="0" style="36" hidden="1" customWidth="1"/>
    <col min="19" max="16384" width="9.140625" style="36"/>
  </cols>
  <sheetData>
    <row r="1" spans="1:24" ht="18.75" x14ac:dyDescent="0.2">
      <c r="A1" s="51" t="s">
        <v>86</v>
      </c>
      <c r="B1" s="51"/>
      <c r="C1" s="51"/>
      <c r="D1" s="51"/>
      <c r="E1" s="51"/>
      <c r="F1" s="51"/>
      <c r="G1" s="51"/>
      <c r="H1" s="51"/>
      <c r="I1" s="51"/>
      <c r="J1" s="51"/>
      <c r="K1" s="51"/>
      <c r="L1" s="51"/>
      <c r="M1" s="51"/>
      <c r="N1" s="45"/>
      <c r="O1" s="45"/>
      <c r="P1" s="45"/>
      <c r="Q1" s="45"/>
      <c r="R1" s="45"/>
      <c r="S1" s="45"/>
      <c r="T1" s="45"/>
      <c r="U1" s="45"/>
      <c r="V1" s="45"/>
      <c r="W1" s="45"/>
      <c r="X1" s="45"/>
    </row>
    <row r="2" spans="1:24" ht="30.75" customHeight="1" x14ac:dyDescent="0.25">
      <c r="A2" s="52" t="s">
        <v>87</v>
      </c>
      <c r="B2" s="45"/>
      <c r="D2" s="45"/>
      <c r="E2" s="45"/>
      <c r="F2" s="45"/>
      <c r="G2" s="45"/>
      <c r="H2" s="45"/>
      <c r="I2" s="45"/>
      <c r="J2" s="45"/>
      <c r="K2" s="45"/>
      <c r="L2" s="45"/>
      <c r="M2" s="45"/>
      <c r="N2" s="45"/>
      <c r="O2" s="45"/>
      <c r="P2" s="45"/>
      <c r="Q2" s="45"/>
      <c r="R2" s="45" t="s">
        <v>14</v>
      </c>
      <c r="S2" s="45"/>
      <c r="T2" s="45"/>
      <c r="U2" s="45"/>
      <c r="V2" s="45"/>
      <c r="W2" s="45"/>
      <c r="X2" s="45"/>
    </row>
    <row r="3" spans="1:24" ht="15" customHeight="1" x14ac:dyDescent="0.25">
      <c r="A3" s="68" t="s">
        <v>14</v>
      </c>
      <c r="D3" s="45"/>
      <c r="E3" s="45"/>
      <c r="F3" s="45"/>
      <c r="G3" s="45"/>
      <c r="H3" s="69"/>
      <c r="I3" s="69"/>
      <c r="J3" s="69"/>
      <c r="K3" s="69"/>
      <c r="L3" s="45"/>
      <c r="M3" s="45"/>
      <c r="N3" s="45"/>
      <c r="O3" s="45"/>
      <c r="P3" s="45"/>
      <c r="Q3" s="45"/>
      <c r="R3" s="45" t="s">
        <v>12</v>
      </c>
      <c r="S3" s="45"/>
      <c r="T3" s="45"/>
      <c r="U3" s="45"/>
      <c r="V3" s="45"/>
      <c r="W3" s="45"/>
      <c r="X3" s="45"/>
    </row>
    <row r="4" spans="1:24" ht="15" customHeight="1" thickBot="1" x14ac:dyDescent="0.25">
      <c r="A4" s="45"/>
      <c r="B4" s="45"/>
      <c r="C4" s="45"/>
      <c r="D4" s="45"/>
      <c r="E4" s="45"/>
      <c r="F4" s="45"/>
      <c r="G4" s="45"/>
      <c r="H4" s="53"/>
      <c r="I4" s="53" t="s">
        <v>6</v>
      </c>
      <c r="J4" s="53"/>
      <c r="K4" s="53"/>
      <c r="L4" s="45"/>
      <c r="M4" s="45"/>
      <c r="N4" s="45"/>
      <c r="O4" s="45"/>
      <c r="P4" s="45"/>
      <c r="Q4" s="45"/>
      <c r="R4" s="45"/>
      <c r="S4" s="45"/>
      <c r="T4" s="45"/>
      <c r="U4" s="45"/>
      <c r="V4" s="45"/>
      <c r="W4" s="45"/>
      <c r="X4" s="45"/>
    </row>
    <row r="5" spans="1:24" s="60" customFormat="1" ht="60.75" thickBot="1" x14ac:dyDescent="0.3">
      <c r="A5" s="55" t="s">
        <v>7</v>
      </c>
      <c r="B5" s="56" t="s">
        <v>8</v>
      </c>
      <c r="C5" s="57" t="s">
        <v>25</v>
      </c>
      <c r="D5" s="57" t="s">
        <v>27</v>
      </c>
      <c r="E5" s="57" t="s">
        <v>26</v>
      </c>
      <c r="F5" s="57" t="s">
        <v>23</v>
      </c>
      <c r="G5" s="57"/>
      <c r="H5" s="57" t="s">
        <v>25</v>
      </c>
      <c r="I5" s="57" t="s">
        <v>27</v>
      </c>
      <c r="J5" s="57" t="s">
        <v>26</v>
      </c>
      <c r="K5" s="57" t="s">
        <v>23</v>
      </c>
      <c r="L5" s="58"/>
      <c r="M5" s="58"/>
      <c r="N5" s="58"/>
      <c r="O5" s="58"/>
      <c r="P5" s="58"/>
      <c r="Q5" s="59"/>
      <c r="R5" s="58"/>
      <c r="S5" s="58"/>
      <c r="T5" s="58"/>
      <c r="U5" s="58"/>
      <c r="V5" s="58"/>
      <c r="W5" s="58"/>
      <c r="X5" s="58"/>
    </row>
    <row r="6" spans="1:24" ht="15.75" x14ac:dyDescent="0.25">
      <c r="A6" s="41" t="s">
        <v>1</v>
      </c>
      <c r="B6" s="40">
        <f>FIRE0706_raw!B6</f>
        <v>20753</v>
      </c>
      <c r="C6" s="41">
        <f>FIRE0706_raw!C6</f>
        <v>6591</v>
      </c>
      <c r="D6" s="41">
        <f>FIRE0706_raw!D6</f>
        <v>935</v>
      </c>
      <c r="E6" s="41">
        <f>FIRE0706_raw!E6</f>
        <v>2495</v>
      </c>
      <c r="F6" s="41">
        <f>FIRE0706_raw!F6</f>
        <v>10732</v>
      </c>
      <c r="G6" s="41"/>
      <c r="H6" s="77">
        <f>FIRE0706_raw!H6</f>
        <v>0.32</v>
      </c>
      <c r="I6" s="77">
        <f>FIRE0706_raw!I6</f>
        <v>0.05</v>
      </c>
      <c r="J6" s="77">
        <f>FIRE0706_raw!J6</f>
        <v>0.12</v>
      </c>
      <c r="K6" s="77">
        <f>FIRE0706_raw!K6</f>
        <v>0.52</v>
      </c>
      <c r="L6" s="45"/>
      <c r="M6" s="45"/>
      <c r="N6" s="45"/>
      <c r="O6" s="45"/>
      <c r="P6" s="45"/>
      <c r="Q6" s="45"/>
      <c r="R6" s="45"/>
      <c r="S6" s="45"/>
      <c r="T6" s="45"/>
      <c r="U6" s="45"/>
      <c r="V6" s="45"/>
      <c r="W6" s="45"/>
      <c r="X6" s="45"/>
    </row>
    <row r="7" spans="1:24" ht="15.75" x14ac:dyDescent="0.25">
      <c r="A7" s="43" t="s">
        <v>2</v>
      </c>
      <c r="B7" s="42">
        <f>FIRE0706_raw!B7</f>
        <v>20321</v>
      </c>
      <c r="C7" s="43">
        <f>FIRE0706_raw!C7</f>
        <v>6114</v>
      </c>
      <c r="D7" s="43">
        <f>FIRE0706_raw!D7</f>
        <v>1020</v>
      </c>
      <c r="E7" s="43">
        <f>FIRE0706_raw!E7</f>
        <v>2507</v>
      </c>
      <c r="F7" s="43">
        <f>FIRE0706_raw!F7</f>
        <v>10680</v>
      </c>
      <c r="G7" s="43"/>
      <c r="H7" s="78">
        <f>FIRE0706_raw!H7</f>
        <v>0.3</v>
      </c>
      <c r="I7" s="78">
        <f>FIRE0706_raw!I7</f>
        <v>0.05</v>
      </c>
      <c r="J7" s="78">
        <f>FIRE0706_raw!J7</f>
        <v>0.12</v>
      </c>
      <c r="K7" s="78">
        <f>FIRE0706_raw!K7</f>
        <v>0.53</v>
      </c>
      <c r="L7" s="45"/>
      <c r="M7" s="45"/>
      <c r="N7" s="45"/>
      <c r="O7" s="45"/>
      <c r="P7" s="45"/>
      <c r="Q7" s="45"/>
      <c r="R7" s="45"/>
      <c r="S7" s="45"/>
      <c r="T7" s="45"/>
      <c r="U7" s="45"/>
      <c r="V7" s="45"/>
      <c r="W7" s="45"/>
      <c r="X7" s="45"/>
    </row>
    <row r="8" spans="1:24" ht="15.75" x14ac:dyDescent="0.25">
      <c r="A8" s="43" t="s">
        <v>3</v>
      </c>
      <c r="B8" s="42">
        <f>FIRE0706_raw!B8</f>
        <v>16506</v>
      </c>
      <c r="C8" s="43">
        <f>FIRE0706_raw!C8</f>
        <v>5696</v>
      </c>
      <c r="D8" s="43">
        <f>FIRE0706_raw!D8</f>
        <v>876</v>
      </c>
      <c r="E8" s="43">
        <f>FIRE0706_raw!E8</f>
        <v>2238</v>
      </c>
      <c r="F8" s="43">
        <f>FIRE0706_raw!F8</f>
        <v>7696</v>
      </c>
      <c r="G8" s="43"/>
      <c r="H8" s="78">
        <f>FIRE0706_raw!H8</f>
        <v>0.35</v>
      </c>
      <c r="I8" s="78">
        <f>FIRE0706_raw!I8</f>
        <v>0.05</v>
      </c>
      <c r="J8" s="78">
        <f>FIRE0706_raw!J8</f>
        <v>0.14000000000000001</v>
      </c>
      <c r="K8" s="78">
        <f>FIRE0706_raw!K8</f>
        <v>0.47</v>
      </c>
      <c r="L8" s="45"/>
      <c r="M8" s="45"/>
      <c r="N8" s="45"/>
      <c r="O8" s="45"/>
      <c r="P8" s="45"/>
      <c r="Q8" s="45"/>
      <c r="R8" s="45"/>
      <c r="S8" s="45"/>
      <c r="T8" s="45"/>
      <c r="U8" s="45"/>
      <c r="V8" s="45"/>
      <c r="W8" s="45"/>
      <c r="X8" s="45"/>
    </row>
    <row r="9" spans="1:24" ht="15.75" x14ac:dyDescent="0.25">
      <c r="A9" s="43" t="s">
        <v>4</v>
      </c>
      <c r="B9" s="42">
        <f>FIRE0706_raw!B9</f>
        <v>16529</v>
      </c>
      <c r="C9" s="43">
        <f>FIRE0706_raw!C9</f>
        <v>5572</v>
      </c>
      <c r="D9" s="43">
        <f>FIRE0706_raw!D9</f>
        <v>928</v>
      </c>
      <c r="E9" s="43">
        <f>FIRE0706_raw!E9</f>
        <v>2180</v>
      </c>
      <c r="F9" s="43">
        <f>FIRE0706_raw!F9</f>
        <v>7849</v>
      </c>
      <c r="G9" s="43"/>
      <c r="H9" s="78">
        <f>FIRE0706_raw!H9</f>
        <v>0.34</v>
      </c>
      <c r="I9" s="78">
        <f>FIRE0706_raw!I9</f>
        <v>0.06</v>
      </c>
      <c r="J9" s="78">
        <f>FIRE0706_raw!J9</f>
        <v>0.13</v>
      </c>
      <c r="K9" s="78">
        <f>FIRE0706_raw!K9</f>
        <v>0.47</v>
      </c>
      <c r="L9" s="45"/>
      <c r="M9" s="45"/>
      <c r="N9" s="45"/>
      <c r="O9" s="45"/>
      <c r="P9" s="45"/>
      <c r="Q9" s="45"/>
      <c r="R9" s="45"/>
      <c r="S9" s="45"/>
      <c r="T9" s="45"/>
      <c r="U9" s="45"/>
      <c r="V9" s="45"/>
      <c r="W9" s="45"/>
      <c r="X9" s="45"/>
    </row>
    <row r="10" spans="1:24" ht="15.75" x14ac:dyDescent="0.25">
      <c r="A10" s="43" t="s">
        <v>5</v>
      </c>
      <c r="B10" s="42">
        <f>FIRE0706_raw!B10</f>
        <v>15559</v>
      </c>
      <c r="C10" s="43">
        <f>FIRE0706_raw!C10</f>
        <v>5550</v>
      </c>
      <c r="D10" s="43">
        <f>FIRE0706_raw!D10</f>
        <v>863</v>
      </c>
      <c r="E10" s="43">
        <f>FIRE0706_raw!E10</f>
        <v>2031</v>
      </c>
      <c r="F10" s="43">
        <f>FIRE0706_raw!F10</f>
        <v>7115</v>
      </c>
      <c r="G10" s="43"/>
      <c r="H10" s="78">
        <f>FIRE0706_raw!H10</f>
        <v>0.36</v>
      </c>
      <c r="I10" s="78">
        <f>FIRE0706_raw!I10</f>
        <v>0.06</v>
      </c>
      <c r="J10" s="78">
        <f>FIRE0706_raw!J10</f>
        <v>0.13</v>
      </c>
      <c r="K10" s="78">
        <f>FIRE0706_raw!K10</f>
        <v>0.46</v>
      </c>
      <c r="L10" s="45"/>
      <c r="M10" s="45"/>
      <c r="N10" s="45"/>
      <c r="O10" s="45"/>
      <c r="P10" s="45"/>
      <c r="Q10" s="45"/>
      <c r="R10" s="45"/>
      <c r="S10" s="45"/>
      <c r="T10" s="45"/>
      <c r="U10" s="45"/>
      <c r="V10" s="45"/>
      <c r="W10" s="45"/>
      <c r="X10" s="45"/>
    </row>
    <row r="11" spans="1:24" ht="15.75" x14ac:dyDescent="0.25">
      <c r="A11" s="43" t="s">
        <v>13</v>
      </c>
      <c r="B11" s="42">
        <f>FIRE0706_raw!B11</f>
        <v>16025</v>
      </c>
      <c r="C11" s="43">
        <f>FIRE0706_raw!C11</f>
        <v>5736</v>
      </c>
      <c r="D11" s="43">
        <f>FIRE0706_raw!D11</f>
        <v>900</v>
      </c>
      <c r="E11" s="43">
        <f>FIRE0706_raw!E11</f>
        <v>2049</v>
      </c>
      <c r="F11" s="43">
        <f>FIRE0706_raw!F11</f>
        <v>7340</v>
      </c>
      <c r="G11" s="44"/>
      <c r="H11" s="78">
        <f>FIRE0706_raw!H11</f>
        <v>0.36</v>
      </c>
      <c r="I11" s="78">
        <f>FIRE0706_raw!I11</f>
        <v>0.06</v>
      </c>
      <c r="J11" s="78">
        <f>FIRE0706_raw!J11</f>
        <v>0.13</v>
      </c>
      <c r="K11" s="78">
        <f>FIRE0706_raw!K11</f>
        <v>0.46</v>
      </c>
      <c r="L11" s="45"/>
      <c r="M11" s="45"/>
      <c r="N11" s="45"/>
      <c r="O11" s="45"/>
      <c r="P11" s="45"/>
      <c r="Q11" s="45"/>
      <c r="R11" s="45"/>
      <c r="S11" s="45"/>
      <c r="T11" s="45"/>
      <c r="U11" s="45"/>
      <c r="V11" s="45"/>
      <c r="W11" s="45"/>
      <c r="X11" s="45"/>
    </row>
    <row r="12" spans="1:24" ht="15.75" x14ac:dyDescent="0.25">
      <c r="A12" s="43" t="s">
        <v>21</v>
      </c>
      <c r="B12" s="42">
        <f>FIRE0706_raw!B12</f>
        <v>15869</v>
      </c>
      <c r="C12" s="43">
        <f>FIRE0706_raw!C12</f>
        <v>5806</v>
      </c>
      <c r="D12" s="43">
        <f>FIRE0706_raw!D12</f>
        <v>903</v>
      </c>
      <c r="E12" s="43">
        <f>FIRE0706_raw!E12</f>
        <v>1984</v>
      </c>
      <c r="F12" s="43">
        <f>FIRE0706_raw!F12</f>
        <v>7176</v>
      </c>
      <c r="G12" s="44"/>
      <c r="H12" s="78">
        <f>FIRE0706_raw!H12</f>
        <v>0.37</v>
      </c>
      <c r="I12" s="78">
        <f>FIRE0706_raw!I12</f>
        <v>0.06</v>
      </c>
      <c r="J12" s="78">
        <f>FIRE0706_raw!J12</f>
        <v>0.13</v>
      </c>
      <c r="K12" s="78">
        <f>FIRE0706_raw!K12</f>
        <v>0.45</v>
      </c>
      <c r="L12" s="45"/>
      <c r="M12" s="45"/>
      <c r="N12" s="45"/>
      <c r="O12" s="45"/>
      <c r="P12" s="45"/>
      <c r="Q12" s="45"/>
      <c r="R12" s="45"/>
      <c r="S12" s="45"/>
      <c r="T12" s="45"/>
      <c r="U12" s="45"/>
      <c r="V12" s="45"/>
      <c r="W12" s="45"/>
      <c r="X12" s="45"/>
    </row>
    <row r="13" spans="1:24" ht="15.75" x14ac:dyDescent="0.25">
      <c r="A13" s="43" t="s">
        <v>22</v>
      </c>
      <c r="B13" s="42">
        <f>FIRE0706_raw!B13</f>
        <v>15618</v>
      </c>
      <c r="C13" s="43">
        <f>FIRE0706_raw!C13</f>
        <v>5472</v>
      </c>
      <c r="D13" s="43">
        <f>FIRE0706_raw!D13</f>
        <v>975</v>
      </c>
      <c r="E13" s="43">
        <f>FIRE0706_raw!E13</f>
        <v>1935</v>
      </c>
      <c r="F13" s="43">
        <f>FIRE0706_raw!F13</f>
        <v>7236</v>
      </c>
      <c r="G13" s="44"/>
      <c r="H13" s="78">
        <f>FIRE0706_raw!H13</f>
        <v>0.35</v>
      </c>
      <c r="I13" s="78">
        <f>FIRE0706_raw!I13</f>
        <v>0.06</v>
      </c>
      <c r="J13" s="78">
        <f>FIRE0706_raw!J13</f>
        <v>0.12</v>
      </c>
      <c r="K13" s="78">
        <f>FIRE0706_raw!K13</f>
        <v>0.46</v>
      </c>
      <c r="L13" s="45"/>
      <c r="M13" s="45"/>
      <c r="N13" s="45"/>
      <c r="O13" s="45"/>
      <c r="P13" s="45"/>
      <c r="Q13" s="45"/>
      <c r="R13" s="45"/>
      <c r="S13" s="45"/>
      <c r="T13" s="45"/>
      <c r="U13" s="45"/>
      <c r="V13" s="45"/>
      <c r="W13" s="45"/>
      <c r="X13" s="45"/>
    </row>
    <row r="14" spans="1:24" ht="15.75" x14ac:dyDescent="0.25">
      <c r="A14" s="43" t="s">
        <v>24</v>
      </c>
      <c r="B14" s="42">
        <f>FIRE0706_raw!B14</f>
        <v>15034</v>
      </c>
      <c r="C14" s="43">
        <f>FIRE0706_raw!C14</f>
        <v>5155</v>
      </c>
      <c r="D14" s="43">
        <f>FIRE0706_raw!D14</f>
        <v>852</v>
      </c>
      <c r="E14" s="43">
        <f>FIRE0706_raw!E14</f>
        <v>1746</v>
      </c>
      <c r="F14" s="43">
        <f>FIRE0706_raw!F14</f>
        <v>7281</v>
      </c>
      <c r="G14" s="44"/>
      <c r="H14" s="78">
        <f>FIRE0706_raw!H14</f>
        <v>0.34</v>
      </c>
      <c r="I14" s="78">
        <f>FIRE0706_raw!I14</f>
        <v>0.06</v>
      </c>
      <c r="J14" s="78">
        <f>FIRE0706_raw!J14</f>
        <v>0.12</v>
      </c>
      <c r="K14" s="78">
        <f>FIRE0706_raw!K14</f>
        <v>0.48</v>
      </c>
      <c r="L14" s="45"/>
      <c r="M14" s="45"/>
      <c r="N14" s="45"/>
      <c r="O14" s="45"/>
      <c r="P14" s="45"/>
      <c r="Q14" s="45"/>
      <c r="R14" s="45"/>
      <c r="S14" s="45"/>
      <c r="T14" s="45"/>
      <c r="U14" s="45"/>
      <c r="V14" s="45"/>
      <c r="W14" s="45"/>
      <c r="X14" s="45"/>
    </row>
    <row r="15" spans="1:24" ht="15.75" x14ac:dyDescent="0.25">
      <c r="A15" s="43" t="s">
        <v>29</v>
      </c>
      <c r="B15" s="42">
        <f>FIRE0706_raw!B15</f>
        <v>14331</v>
      </c>
      <c r="C15" s="43">
        <f>FIRE0706_raw!C15</f>
        <v>5250</v>
      </c>
      <c r="D15" s="43">
        <f>FIRE0706_raw!D15</f>
        <v>784</v>
      </c>
      <c r="E15" s="43">
        <f>FIRE0706_raw!E15</f>
        <v>1672</v>
      </c>
      <c r="F15" s="43">
        <f>FIRE0706_raw!F15</f>
        <v>6625</v>
      </c>
      <c r="G15" s="44"/>
      <c r="H15" s="78">
        <f>FIRE0706_raw!H15</f>
        <v>0.37</v>
      </c>
      <c r="I15" s="78">
        <f>FIRE0706_raw!I15</f>
        <v>0.05</v>
      </c>
      <c r="J15" s="78">
        <f>FIRE0706_raw!J15</f>
        <v>0.12</v>
      </c>
      <c r="K15" s="78">
        <f>FIRE0706_raw!K15</f>
        <v>0.46</v>
      </c>
      <c r="L15" s="45"/>
      <c r="M15" s="45"/>
      <c r="N15" s="45"/>
      <c r="O15" s="45"/>
      <c r="P15" s="45"/>
      <c r="Q15" s="45"/>
      <c r="R15" s="45"/>
      <c r="S15" s="45"/>
      <c r="T15" s="45"/>
      <c r="U15" s="45"/>
      <c r="V15" s="45"/>
      <c r="W15" s="45"/>
      <c r="X15" s="45"/>
    </row>
    <row r="16" spans="1:24" ht="15.75" x14ac:dyDescent="0.25">
      <c r="A16" s="43" t="s">
        <v>46</v>
      </c>
      <c r="B16" s="42">
        <f>FIRE0706_raw!B16</f>
        <v>11923</v>
      </c>
      <c r="C16" s="43">
        <f>FIRE0706_raw!C16</f>
        <v>3701</v>
      </c>
      <c r="D16" s="43">
        <f>FIRE0706_raw!D16</f>
        <v>559</v>
      </c>
      <c r="E16" s="43">
        <f>FIRE0706_raw!E16</f>
        <v>1110</v>
      </c>
      <c r="F16" s="43">
        <f>FIRE0706_raw!F16</f>
        <v>6553</v>
      </c>
      <c r="G16" s="44"/>
      <c r="H16" s="78">
        <f>FIRE0706_raw!H16</f>
        <v>0.31</v>
      </c>
      <c r="I16" s="78">
        <f>FIRE0706_raw!I16</f>
        <v>0.05</v>
      </c>
      <c r="J16" s="78">
        <f>FIRE0706_raw!J16</f>
        <v>0.09</v>
      </c>
      <c r="K16" s="78">
        <f>FIRE0706_raw!K16</f>
        <v>0.55000000000000004</v>
      </c>
      <c r="L16" s="45"/>
      <c r="M16" s="45"/>
      <c r="N16" s="45"/>
      <c r="O16" s="45"/>
      <c r="P16" s="45"/>
      <c r="Q16" s="45"/>
      <c r="R16" s="45"/>
      <c r="S16" s="45"/>
      <c r="T16" s="45"/>
      <c r="U16" s="45"/>
      <c r="V16" s="45"/>
      <c r="W16" s="45"/>
      <c r="X16" s="45"/>
    </row>
    <row r="17" spans="1:24" ht="15.75" x14ac:dyDescent="0.25">
      <c r="A17" s="43" t="s">
        <v>57</v>
      </c>
      <c r="B17" s="42">
        <f>FIRE0706_raw!B17</f>
        <v>12952</v>
      </c>
      <c r="C17" s="43">
        <f>FIRE0706_raw!C17</f>
        <v>4626</v>
      </c>
      <c r="D17" s="43">
        <f>FIRE0706_raw!D17</f>
        <v>683</v>
      </c>
      <c r="E17" s="43">
        <f>FIRE0706_raw!E17</f>
        <v>1474</v>
      </c>
      <c r="F17" s="43">
        <f>FIRE0706_raw!F17</f>
        <v>6169</v>
      </c>
      <c r="G17" s="44"/>
      <c r="H17" s="78">
        <f>FIRE0706_raw!H17</f>
        <v>0.36</v>
      </c>
      <c r="I17" s="78">
        <f>FIRE0706_raw!I17</f>
        <v>0.05</v>
      </c>
      <c r="J17" s="78">
        <f>FIRE0706_raw!J17</f>
        <v>0.11</v>
      </c>
      <c r="K17" s="78">
        <f>FIRE0706_raw!K17</f>
        <v>0.48</v>
      </c>
      <c r="L17" s="45"/>
      <c r="M17" s="45"/>
      <c r="N17" s="45"/>
      <c r="O17" s="45"/>
      <c r="P17" s="45"/>
      <c r="Q17" s="45"/>
      <c r="R17" s="45"/>
      <c r="S17" s="45"/>
      <c r="T17" s="45"/>
      <c r="U17" s="45"/>
      <c r="V17" s="45"/>
      <c r="W17" s="45"/>
      <c r="X17" s="45"/>
    </row>
    <row r="18" spans="1:24" ht="15.75" x14ac:dyDescent="0.25">
      <c r="A18" s="43" t="s">
        <v>58</v>
      </c>
      <c r="B18" s="42">
        <f>FIRE0706_raw!B18</f>
        <v>13575</v>
      </c>
      <c r="C18" s="43">
        <f>FIRE0706_raw!C18</f>
        <v>4896</v>
      </c>
      <c r="D18" s="43">
        <f>FIRE0706_raw!D18</f>
        <v>703</v>
      </c>
      <c r="E18" s="43">
        <f>FIRE0706_raw!E18</f>
        <v>1368</v>
      </c>
      <c r="F18" s="43">
        <f>FIRE0706_raw!F18</f>
        <v>6608</v>
      </c>
      <c r="G18" s="44"/>
      <c r="H18" s="78">
        <f>FIRE0706_raw!H18</f>
        <v>0.36</v>
      </c>
      <c r="I18" s="78">
        <f>FIRE0706_raw!I18</f>
        <v>0.05</v>
      </c>
      <c r="J18" s="78">
        <f>FIRE0706_raw!J18</f>
        <v>0.1</v>
      </c>
      <c r="K18" s="78">
        <f>FIRE0706_raw!K18</f>
        <v>0.49</v>
      </c>
      <c r="L18" s="45"/>
      <c r="M18" s="45"/>
      <c r="N18" s="45"/>
      <c r="O18" s="45"/>
      <c r="P18" s="45"/>
      <c r="Q18" s="45"/>
      <c r="R18" s="45"/>
      <c r="S18" s="45"/>
      <c r="T18" s="45"/>
      <c r="U18" s="45"/>
      <c r="V18" s="45"/>
      <c r="W18" s="45"/>
      <c r="X18" s="45"/>
    </row>
    <row r="19" spans="1:24" ht="15.75" x14ac:dyDescent="0.25">
      <c r="A19" s="43" t="s">
        <v>59</v>
      </c>
      <c r="B19" s="42">
        <f>FIRE0706_raw!B19</f>
        <v>13297</v>
      </c>
      <c r="C19" s="43">
        <f>FIRE0706_raw!C19</f>
        <v>5509</v>
      </c>
      <c r="D19" s="43">
        <f>FIRE0706_raw!D19</f>
        <v>707</v>
      </c>
      <c r="E19" s="43">
        <f>FIRE0706_raw!E19</f>
        <v>1305</v>
      </c>
      <c r="F19" s="43">
        <f>FIRE0706_raw!F19</f>
        <v>5776</v>
      </c>
      <c r="G19" s="44"/>
      <c r="H19" s="78">
        <f>FIRE0706_raw!H19</f>
        <v>0.41</v>
      </c>
      <c r="I19" s="78">
        <f>FIRE0706_raw!I19</f>
        <v>0.05</v>
      </c>
      <c r="J19" s="78">
        <f>FIRE0706_raw!J19</f>
        <v>0.1</v>
      </c>
      <c r="K19" s="78">
        <f>FIRE0706_raw!K19</f>
        <v>0.43</v>
      </c>
      <c r="L19" s="45"/>
      <c r="M19" s="45"/>
      <c r="N19" s="45"/>
      <c r="O19" s="45"/>
      <c r="P19" s="45"/>
      <c r="Q19" s="45"/>
      <c r="R19" s="45"/>
      <c r="S19" s="45"/>
      <c r="T19" s="45"/>
      <c r="U19" s="45"/>
      <c r="V19" s="45"/>
      <c r="W19" s="45"/>
      <c r="X19" s="45"/>
    </row>
    <row r="20" spans="1:24" ht="16.5" thickBot="1" x14ac:dyDescent="0.3">
      <c r="A20" s="48" t="s">
        <v>75</v>
      </c>
      <c r="B20" s="67">
        <f>FIRE0706_raw!B20</f>
        <v>13134</v>
      </c>
      <c r="C20" s="48">
        <f>FIRE0706_raw!C20</f>
        <v>5358</v>
      </c>
      <c r="D20" s="48">
        <f>FIRE0706_raw!D20</f>
        <v>703</v>
      </c>
      <c r="E20" s="48">
        <f>FIRE0706_raw!E20</f>
        <v>1347</v>
      </c>
      <c r="F20" s="48">
        <f>FIRE0706_raw!F20</f>
        <v>5726</v>
      </c>
      <c r="G20" s="49"/>
      <c r="H20" s="79">
        <f>FIRE0706_raw!H20</f>
        <v>0.41</v>
      </c>
      <c r="I20" s="79">
        <f>FIRE0706_raw!I20</f>
        <v>0.05</v>
      </c>
      <c r="J20" s="79">
        <f>FIRE0706_raw!J20</f>
        <v>0.1</v>
      </c>
      <c r="K20" s="79">
        <f>FIRE0706_raw!K20</f>
        <v>0.44</v>
      </c>
      <c r="L20" s="45"/>
      <c r="M20" s="45"/>
      <c r="N20" s="45"/>
      <c r="O20" s="45"/>
      <c r="P20" s="45"/>
      <c r="Q20" s="45"/>
      <c r="R20" s="45"/>
      <c r="S20" s="45"/>
      <c r="T20" s="45"/>
      <c r="U20" s="45"/>
      <c r="V20" s="45"/>
      <c r="W20" s="45"/>
      <c r="X20" s="45"/>
    </row>
    <row r="21" spans="1:24" ht="28.5" customHeight="1" x14ac:dyDescent="0.2">
      <c r="A21" s="70" t="s">
        <v>16</v>
      </c>
      <c r="B21" s="70"/>
      <c r="C21" s="70"/>
      <c r="D21" s="70"/>
      <c r="E21" s="70"/>
      <c r="F21" s="70"/>
      <c r="G21" s="70"/>
      <c r="H21" s="70"/>
      <c r="I21" s="70"/>
      <c r="J21" s="70"/>
      <c r="K21" s="70"/>
      <c r="L21" s="45"/>
      <c r="M21" s="45"/>
      <c r="N21" s="45"/>
      <c r="O21" s="45"/>
      <c r="P21" s="45"/>
      <c r="Q21" s="45"/>
      <c r="R21" s="45"/>
      <c r="S21" s="45"/>
      <c r="T21" s="45"/>
      <c r="U21" s="45"/>
      <c r="V21" s="45"/>
      <c r="W21" s="45"/>
      <c r="X21" s="45"/>
    </row>
    <row r="22" spans="1:24" x14ac:dyDescent="0.2">
      <c r="A22" s="70" t="s">
        <v>17</v>
      </c>
      <c r="B22" s="70"/>
      <c r="C22" s="70"/>
      <c r="D22" s="70"/>
      <c r="E22" s="70"/>
      <c r="F22" s="70"/>
      <c r="G22" s="70"/>
      <c r="H22" s="70"/>
      <c r="I22" s="70"/>
      <c r="J22" s="70"/>
      <c r="K22" s="70"/>
      <c r="L22" s="45"/>
      <c r="M22" s="45"/>
      <c r="N22" s="45"/>
      <c r="O22" s="45"/>
      <c r="P22" s="45"/>
      <c r="Q22" s="45"/>
      <c r="R22" s="45"/>
      <c r="S22" s="45"/>
      <c r="T22" s="45"/>
      <c r="U22" s="45"/>
      <c r="V22" s="45"/>
      <c r="W22" s="45"/>
      <c r="X22" s="45"/>
    </row>
    <row r="23" spans="1:24" x14ac:dyDescent="0.2">
      <c r="A23" s="70" t="s">
        <v>18</v>
      </c>
      <c r="B23" s="70"/>
      <c r="C23" s="70"/>
      <c r="D23" s="70"/>
      <c r="E23" s="70"/>
      <c r="F23" s="70"/>
      <c r="G23" s="70"/>
      <c r="H23" s="70"/>
      <c r="I23" s="70"/>
      <c r="J23" s="70"/>
      <c r="K23" s="70"/>
      <c r="L23" s="45"/>
      <c r="M23" s="45"/>
      <c r="N23" s="45"/>
      <c r="O23" s="45"/>
      <c r="P23" s="45"/>
      <c r="Q23" s="45"/>
      <c r="R23" s="45"/>
      <c r="S23" s="45"/>
      <c r="T23" s="45"/>
      <c r="U23" s="45"/>
      <c r="V23" s="45"/>
      <c r="W23" s="45"/>
      <c r="X23" s="45"/>
    </row>
    <row r="24" spans="1:24" x14ac:dyDescent="0.2">
      <c r="A24" s="70" t="s">
        <v>19</v>
      </c>
      <c r="B24" s="70"/>
      <c r="C24" s="70"/>
      <c r="D24" s="70"/>
      <c r="E24" s="70"/>
      <c r="F24" s="70"/>
      <c r="G24" s="70"/>
      <c r="H24" s="70"/>
      <c r="I24" s="70"/>
      <c r="J24" s="70"/>
      <c r="K24" s="70"/>
      <c r="L24" s="45"/>
      <c r="M24" s="45"/>
      <c r="N24" s="45"/>
      <c r="O24" s="45"/>
      <c r="P24" s="45"/>
      <c r="Q24" s="45"/>
      <c r="R24" s="45"/>
      <c r="S24" s="45"/>
      <c r="T24" s="45"/>
      <c r="U24" s="45"/>
      <c r="V24" s="45"/>
      <c r="W24" s="45"/>
      <c r="X24" s="45"/>
    </row>
    <row r="25" spans="1:24" s="65" customFormat="1" ht="15" customHeight="1" x14ac:dyDescent="0.2">
      <c r="A25" s="70" t="s">
        <v>20</v>
      </c>
      <c r="B25" s="70"/>
      <c r="C25" s="70"/>
      <c r="D25" s="70"/>
      <c r="E25" s="70"/>
      <c r="F25" s="70"/>
      <c r="G25" s="70"/>
      <c r="H25" s="70"/>
      <c r="I25" s="70"/>
      <c r="J25" s="70"/>
      <c r="K25" s="70"/>
      <c r="L25" s="64"/>
      <c r="M25" s="64"/>
      <c r="N25" s="45"/>
      <c r="O25" s="45"/>
      <c r="P25" s="45"/>
      <c r="Q25" s="45"/>
      <c r="R25" s="45"/>
      <c r="S25" s="64"/>
      <c r="T25" s="45"/>
      <c r="U25" s="45"/>
      <c r="V25" s="45"/>
      <c r="W25" s="45"/>
      <c r="X25" s="45"/>
    </row>
    <row r="26" spans="1:24" x14ac:dyDescent="0.2">
      <c r="A26" s="64" t="s">
        <v>44</v>
      </c>
      <c r="B26" s="64"/>
      <c r="C26" s="64"/>
      <c r="D26" s="64"/>
      <c r="E26" s="64"/>
      <c r="F26" s="64"/>
      <c r="G26" s="64"/>
      <c r="H26" s="64"/>
      <c r="I26" s="64"/>
      <c r="J26" s="64"/>
      <c r="K26" s="64"/>
      <c r="L26" s="45"/>
      <c r="M26" s="45"/>
      <c r="N26" s="45"/>
      <c r="O26" s="45"/>
      <c r="P26" s="45"/>
      <c r="Q26" s="45"/>
      <c r="R26" s="45"/>
      <c r="S26" s="45"/>
      <c r="T26" s="45"/>
      <c r="U26" s="45"/>
      <c r="V26" s="45"/>
      <c r="W26" s="45"/>
      <c r="X26" s="45"/>
    </row>
    <row r="27" spans="1:24" x14ac:dyDescent="0.2">
      <c r="A27" s="64" t="s">
        <v>45</v>
      </c>
      <c r="B27" s="45"/>
      <c r="C27" s="45"/>
      <c r="D27" s="45"/>
      <c r="E27" s="45"/>
      <c r="F27" s="45"/>
      <c r="G27" s="45"/>
      <c r="H27" s="45"/>
      <c r="I27" s="45"/>
      <c r="J27" s="45"/>
      <c r="K27" s="45"/>
      <c r="L27" s="45"/>
      <c r="M27" s="45"/>
      <c r="N27" s="45"/>
      <c r="O27" s="45"/>
      <c r="P27" s="45"/>
      <c r="Q27" s="45"/>
      <c r="R27" s="45"/>
      <c r="S27" s="45"/>
      <c r="T27" s="45"/>
      <c r="U27" s="45"/>
      <c r="V27" s="45"/>
      <c r="W27" s="45"/>
      <c r="X27" s="45"/>
    </row>
    <row r="28" spans="1:24" ht="15" customHeight="1" x14ac:dyDescent="0.2">
      <c r="A28" s="70" t="s">
        <v>15</v>
      </c>
      <c r="B28" s="70"/>
      <c r="C28" s="70"/>
      <c r="D28" s="70"/>
      <c r="E28" s="70"/>
      <c r="F28" s="70"/>
      <c r="G28" s="70"/>
      <c r="H28" s="70"/>
      <c r="I28" s="70"/>
      <c r="J28" s="70"/>
      <c r="K28" s="70"/>
      <c r="L28" s="45"/>
      <c r="M28" s="45"/>
      <c r="N28" s="45"/>
      <c r="O28" s="45"/>
      <c r="P28" s="45"/>
      <c r="Q28" s="45"/>
      <c r="R28" s="45"/>
      <c r="S28" s="45"/>
      <c r="T28" s="45"/>
      <c r="U28" s="45"/>
      <c r="V28" s="45"/>
      <c r="W28" s="45"/>
      <c r="X28" s="45"/>
    </row>
    <row r="29" spans="1:24" s="66" customFormat="1" ht="24" customHeight="1" x14ac:dyDescent="0.25">
      <c r="A29" s="66" t="s">
        <v>83</v>
      </c>
    </row>
    <row r="30" spans="1:24" s="71" customFormat="1" ht="15" customHeight="1" x14ac:dyDescent="0.25">
      <c r="A30" s="71" t="s">
        <v>84</v>
      </c>
    </row>
    <row r="31" spans="1:24" s="71" customFormat="1" ht="15" customHeight="1" x14ac:dyDescent="0.25">
      <c r="A31" s="71" t="s">
        <v>85</v>
      </c>
    </row>
    <row r="32" spans="1:24" ht="24.95" customHeight="1" x14ac:dyDescent="0.25">
      <c r="A32" s="66" t="s">
        <v>9</v>
      </c>
      <c r="B32" s="45"/>
      <c r="C32" s="45"/>
      <c r="D32" s="45"/>
      <c r="E32" s="45"/>
      <c r="F32" s="45"/>
      <c r="G32" s="45"/>
      <c r="H32" s="45"/>
      <c r="I32" s="45"/>
      <c r="J32" s="45"/>
      <c r="K32" s="45"/>
      <c r="L32" s="45"/>
      <c r="M32" s="45"/>
      <c r="N32" s="45"/>
      <c r="O32" s="45"/>
      <c r="P32" s="45"/>
      <c r="Q32" s="45"/>
      <c r="R32" s="45"/>
      <c r="S32" s="45"/>
      <c r="T32" s="45"/>
      <c r="U32" s="45"/>
      <c r="V32" s="45"/>
      <c r="W32" s="45"/>
      <c r="X32" s="45"/>
    </row>
    <row r="33" spans="1:24" x14ac:dyDescent="0.2">
      <c r="A33" s="45" t="s">
        <v>51</v>
      </c>
      <c r="B33" s="72"/>
      <c r="C33" s="72"/>
      <c r="D33" s="72"/>
      <c r="E33" s="72"/>
      <c r="F33" s="72"/>
      <c r="G33" s="72"/>
      <c r="H33" s="72"/>
      <c r="I33" s="72"/>
      <c r="J33" s="72"/>
      <c r="K33" s="72"/>
      <c r="L33" s="45"/>
      <c r="M33" s="45"/>
      <c r="N33" s="45"/>
      <c r="O33" s="45"/>
      <c r="P33" s="45"/>
      <c r="Q33" s="45"/>
      <c r="R33" s="45"/>
      <c r="S33" s="45"/>
      <c r="T33" s="45"/>
      <c r="U33" s="45"/>
      <c r="V33" s="45"/>
      <c r="W33" s="45"/>
      <c r="X33" s="45"/>
    </row>
    <row r="34" spans="1:24" ht="15" customHeight="1" x14ac:dyDescent="0.2">
      <c r="A34" s="64" t="s">
        <v>52</v>
      </c>
      <c r="B34" s="72"/>
      <c r="C34" s="72"/>
      <c r="D34" s="72"/>
      <c r="E34" s="72"/>
      <c r="F34" s="72"/>
      <c r="G34" s="72"/>
      <c r="H34" s="72"/>
      <c r="I34" s="72"/>
      <c r="J34" s="72"/>
      <c r="K34" s="72"/>
      <c r="L34" s="45"/>
      <c r="M34" s="45"/>
      <c r="N34" s="45"/>
      <c r="O34" s="45"/>
      <c r="P34" s="45"/>
      <c r="Q34" s="45"/>
      <c r="R34" s="45"/>
      <c r="S34" s="45"/>
      <c r="T34" s="45"/>
      <c r="U34" s="45"/>
      <c r="V34" s="45"/>
      <c r="W34" s="45"/>
      <c r="X34" s="45"/>
    </row>
    <row r="35" spans="1:24" ht="27.75" customHeight="1" x14ac:dyDescent="0.2">
      <c r="A35" s="45" t="str">
        <f>_xlfn.CONCAT("The data in this table are consistent with records that reached the IRS by ",config!B3,".")</f>
        <v>The data in this table are consistent with records that reached the IRS by 1 May 2025.</v>
      </c>
      <c r="B35" s="70"/>
      <c r="C35" s="70"/>
      <c r="D35" s="70"/>
      <c r="E35" s="70"/>
      <c r="F35" s="70"/>
      <c r="G35" s="70"/>
      <c r="H35" s="70"/>
      <c r="I35" s="70"/>
      <c r="J35" s="70"/>
      <c r="K35" s="70"/>
      <c r="L35" s="45"/>
      <c r="M35" s="45"/>
      <c r="N35" s="45"/>
      <c r="O35" s="45"/>
      <c r="P35" s="45"/>
      <c r="Q35" s="45"/>
      <c r="R35" s="45"/>
      <c r="S35" s="45"/>
      <c r="T35" s="45"/>
      <c r="U35" s="45"/>
      <c r="V35" s="45"/>
      <c r="W35" s="45"/>
      <c r="X35" s="45"/>
    </row>
    <row r="36" spans="1:24" ht="24.95" customHeight="1" x14ac:dyDescent="0.2">
      <c r="A36" s="45" t="s">
        <v>10</v>
      </c>
      <c r="B36" s="73"/>
      <c r="C36" s="73"/>
      <c r="D36" s="73"/>
      <c r="E36" s="45"/>
      <c r="F36" s="45"/>
      <c r="G36" s="45"/>
      <c r="H36" s="45"/>
      <c r="I36" s="45"/>
      <c r="J36" s="45"/>
      <c r="K36" s="45"/>
      <c r="L36" s="45"/>
      <c r="M36" s="45"/>
      <c r="N36" s="45"/>
      <c r="O36" s="45"/>
      <c r="P36" s="45"/>
      <c r="Q36" s="45"/>
      <c r="R36" s="45"/>
      <c r="S36" s="45"/>
      <c r="T36" s="45"/>
      <c r="U36" s="45"/>
      <c r="V36" s="45"/>
      <c r="W36" s="45"/>
      <c r="X36" s="45"/>
    </row>
    <row r="37" spans="1:24" x14ac:dyDescent="0.2">
      <c r="A37" s="73" t="s">
        <v>11</v>
      </c>
      <c r="B37" s="70"/>
      <c r="C37" s="70"/>
      <c r="D37" s="70"/>
      <c r="E37" s="70"/>
      <c r="F37" s="70"/>
      <c r="G37" s="70"/>
      <c r="H37" s="70"/>
      <c r="I37" s="70"/>
      <c r="J37" s="70"/>
      <c r="K37" s="70"/>
      <c r="L37" s="45"/>
      <c r="M37" s="45"/>
      <c r="N37" s="45"/>
      <c r="O37" s="45"/>
      <c r="P37" s="45"/>
      <c r="Q37" s="45"/>
      <c r="R37" s="45"/>
      <c r="S37" s="45"/>
      <c r="T37" s="45"/>
      <c r="U37" s="45"/>
      <c r="V37" s="45"/>
      <c r="W37" s="45"/>
      <c r="X37" s="45"/>
    </row>
    <row r="38" spans="1:24" ht="27.75" customHeight="1" x14ac:dyDescent="0.2">
      <c r="A38" s="73" t="s">
        <v>61</v>
      </c>
      <c r="B38" s="45"/>
      <c r="C38" s="45"/>
      <c r="D38" s="45"/>
      <c r="E38" s="45"/>
      <c r="F38" s="45"/>
      <c r="G38" s="73"/>
      <c r="H38" s="45"/>
      <c r="I38" s="73"/>
      <c r="J38" s="73"/>
      <c r="K38" s="74"/>
      <c r="L38" s="45"/>
      <c r="M38" s="45"/>
      <c r="N38" s="45"/>
      <c r="O38" s="45"/>
      <c r="P38" s="45"/>
      <c r="Q38" s="45"/>
      <c r="R38" s="45"/>
      <c r="S38" s="45"/>
      <c r="T38" s="45"/>
      <c r="U38" s="45"/>
      <c r="V38" s="45"/>
      <c r="W38" s="45"/>
      <c r="X38" s="45"/>
    </row>
    <row r="39" spans="1:24" ht="24.95" customHeight="1" x14ac:dyDescent="0.2">
      <c r="A39" s="45" t="s">
        <v>79</v>
      </c>
      <c r="B39" s="73"/>
      <c r="C39" s="73"/>
      <c r="D39" s="73"/>
      <c r="E39" s="45"/>
      <c r="F39" s="45"/>
      <c r="G39" s="70"/>
      <c r="H39" s="45"/>
      <c r="I39" s="45"/>
      <c r="J39" s="70"/>
      <c r="K39" s="74"/>
      <c r="L39" s="45"/>
      <c r="M39" s="45"/>
      <c r="N39" s="45"/>
      <c r="O39" s="45"/>
      <c r="P39" s="45"/>
      <c r="Q39" s="45"/>
      <c r="R39" s="45"/>
      <c r="S39" s="45"/>
      <c r="T39" s="45"/>
      <c r="U39" s="45"/>
      <c r="V39" s="45"/>
      <c r="W39" s="45"/>
      <c r="X39" s="45"/>
    </row>
    <row r="40" spans="1:24" x14ac:dyDescent="0.2">
      <c r="A40" s="75" t="s">
        <v>80</v>
      </c>
      <c r="B40" s="45"/>
      <c r="C40" s="45"/>
      <c r="D40" s="45"/>
      <c r="E40" s="45"/>
      <c r="F40" s="45"/>
      <c r="G40" s="45"/>
      <c r="H40" s="45"/>
      <c r="I40" s="45"/>
      <c r="J40" s="45"/>
      <c r="K40" s="45"/>
      <c r="L40" s="45"/>
      <c r="M40" s="45"/>
      <c r="N40" s="45"/>
      <c r="O40" s="45"/>
      <c r="P40" s="45"/>
      <c r="Q40" s="45"/>
      <c r="R40" s="45"/>
      <c r="S40" s="45"/>
      <c r="T40" s="45"/>
      <c r="U40" s="45"/>
      <c r="V40" s="45"/>
      <c r="W40" s="45"/>
      <c r="X40" s="45"/>
    </row>
    <row r="41" spans="1:24" x14ac:dyDescent="0.2">
      <c r="A41" s="76" t="s">
        <v>53</v>
      </c>
      <c r="B41" s="45"/>
      <c r="C41" s="45"/>
      <c r="D41" s="45"/>
      <c r="E41" s="45"/>
      <c r="F41" s="45"/>
      <c r="G41" s="45"/>
      <c r="H41" s="45"/>
      <c r="I41" s="45"/>
      <c r="J41" s="45"/>
      <c r="K41" s="45"/>
      <c r="L41" s="45"/>
      <c r="M41" s="45"/>
      <c r="N41" s="45"/>
      <c r="O41" s="45"/>
      <c r="P41" s="45"/>
      <c r="Q41" s="45"/>
      <c r="R41" s="45"/>
      <c r="S41" s="45"/>
      <c r="T41" s="45"/>
      <c r="U41" s="45"/>
      <c r="V41" s="45"/>
      <c r="W41" s="45"/>
      <c r="X41" s="45"/>
    </row>
  </sheetData>
  <phoneticPr fontId="16" type="noConversion"/>
  <dataValidations count="1">
    <dataValidation type="list" allowBlank="1" showInputMessage="1" showErrorMessage="1" sqref="A3" xr:uid="{35CC38A5-6CB1-4FD1-B022-991D6050A29D}">
      <formula1>$R$2:$R$3</formula1>
    </dataValidation>
  </dataValidations>
  <hyperlinks>
    <hyperlink ref="A37" r:id="rId1" xr:uid="{22429683-4AEA-4A0C-90E3-B79501102C45}"/>
    <hyperlink ref="A38" r:id="rId2" display="The statistics in this table are National Statistics." xr:uid="{8C615082-9784-4226-84F9-6925ED6E027E}"/>
    <hyperlink ref="A40" r:id="rId3" display="Please email us at firestatistics@communities.gov.uk" xr:uid="{38019CB3-3A8A-4D96-83C5-2D2D760521CD}"/>
  </hyperlinks>
  <pageMargins left="0.70866141732283472" right="0.70866141732283472" top="0.74803149606299213" bottom="0.74803149606299213" header="0.31496062992125984" footer="0.31496062992125984"/>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Cover_sheet</vt:lpstr>
      <vt:lpstr>config</vt:lpstr>
      <vt:lpstr>QA</vt:lpstr>
      <vt:lpstr>Contents</vt:lpstr>
      <vt:lpstr>Data</vt:lpstr>
      <vt:lpstr>FIRE0706_raw</vt:lpstr>
      <vt:lpstr>FIRE0706</vt:lpstr>
      <vt:lpstr>Contents!Print_Area</vt:lpstr>
      <vt:lpstr>FIRE0706!Print_Area</vt:lpstr>
      <vt:lpstr>FIRE0706!Print_Titles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2025-08-07T08:20:28Z</dcterms:created>
  <dcterms:modified xsi:type="dcterms:W3CDTF">2025-08-12T09:51:19Z</dcterms:modified>
</cp:coreProperties>
</file>